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charts/chart2.xml" ContentType="application/vnd.openxmlformats-officedocument.drawingml.chart+xml"/>
  <Override PartName="/xl/theme/themeOverride2.xml" ContentType="application/vnd.openxmlformats-officedocument.themeOverrid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7.xml" ContentType="application/vnd.openxmlformats-officedocument.drawingml.chartshapes+xml"/>
  <Override PartName="/xl/drawings/drawing8.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9.xml" ContentType="application/vnd.openxmlformats-officedocument.drawingml.chartshapes+xml"/>
  <Override PartName="/xl/drawings/drawing10.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7.xml" ContentType="application/vnd.openxmlformats-officedocument.themeOverride+xml"/>
  <Override PartName="/xl/drawings/drawing13.xml" ContentType="application/vnd.openxmlformats-officedocument.drawingml.chartshapes+xml"/>
  <Override PartName="/xl/drawings/drawing14.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5.xml" ContentType="application/vnd.openxmlformats-officedocument.drawingml.chartshapes+xml"/>
  <Override PartName="/xl/comments1.xml" ContentType="application/vnd.openxmlformats-officedocument.spreadsheetml.comment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drawings/drawing16.xml" ContentType="application/vnd.openxmlformats-officedocument.drawing+xml"/>
  <Override PartName="/xl/charts/chart9.xml" ContentType="application/vnd.openxmlformats-officedocument.drawingml.chart+xml"/>
  <Override PartName="/xl/theme/themeOverride9.xml" ContentType="application/vnd.openxmlformats-officedocument.themeOverride+xml"/>
  <Override PartName="/xl/drawings/drawing17.xml" ContentType="application/vnd.openxmlformats-officedocument.drawingml.chartshapes+xml"/>
  <Override PartName="/xl/drawings/drawing18.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19.xml" ContentType="application/vnd.openxmlformats-officedocument.drawingml.chartshapes+xml"/>
  <Override PartName="/xl/drawings/drawing20.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1.xml" ContentType="application/vnd.openxmlformats-officedocument.drawingml.chartshapes+xml"/>
  <Override PartName="/xl/drawings/drawing22.xml" ContentType="application/vnd.openxmlformats-officedocument.drawing+xml"/>
  <Override PartName="/xl/charts/chart12.xml" ContentType="application/vnd.openxmlformats-officedocument.drawingml.chart+xml"/>
  <Override PartName="/xl/theme/themeOverride12.xml" ContentType="application/vnd.openxmlformats-officedocument.themeOverride+xml"/>
  <Override PartName="/xl/drawings/drawing23.xml" ContentType="application/vnd.openxmlformats-officedocument.drawingml.chartshapes+xml"/>
  <Override PartName="/xl/drawings/drawing24.xml" ContentType="application/vnd.openxmlformats-officedocument.drawing+xml"/>
  <Override PartName="/xl/charts/chart13.xml" ContentType="application/vnd.openxmlformats-officedocument.drawingml.chart+xml"/>
  <Override PartName="/xl/theme/themeOverride13.xml" ContentType="application/vnd.openxmlformats-officedocument.themeOverride+xml"/>
  <Override PartName="/xl/drawings/drawing25.xml" ContentType="application/vnd.openxmlformats-officedocument.drawingml.chartshapes+xml"/>
  <Override PartName="/xl/drawings/drawing26.xml" ContentType="application/vnd.openxmlformats-officedocument.drawing+xml"/>
  <Override PartName="/xl/charts/chart14.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4.xml" ContentType="application/vnd.openxmlformats-officedocument.themeOverride+xml"/>
  <Override PartName="/xl/drawings/drawing27.xml" ContentType="application/vnd.openxmlformats-officedocument.drawingml.chartshapes+xml"/>
  <Override PartName="/xl/drawings/drawing28.xml" ContentType="application/vnd.openxmlformats-officedocument.drawing+xml"/>
  <Override PartName="/xl/charts/chart15.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5.xml" ContentType="application/vnd.openxmlformats-officedocument.themeOverride+xml"/>
  <Override PartName="/xl/drawings/drawing29.xml" ContentType="application/vnd.openxmlformats-officedocument.drawingml.chartshapes+xml"/>
  <Override PartName="/xl/drawings/drawing30.xml" ContentType="application/vnd.openxmlformats-officedocument.drawing+xml"/>
  <Override PartName="/xl/charts/chart16.xml" ContentType="application/vnd.openxmlformats-officedocument.drawingml.chart+xml"/>
  <Override PartName="/xl/theme/themeOverride16.xml" ContentType="application/vnd.openxmlformats-officedocument.themeOverride+xml"/>
  <Override PartName="/xl/drawings/drawing31.xml" ContentType="application/vnd.openxmlformats-officedocument.drawingml.chartshapes+xml"/>
  <Override PartName="/xl/drawings/drawing32.xml" ContentType="application/vnd.openxmlformats-officedocument.drawing+xml"/>
  <Override PartName="/xl/charts/chart17.xml" ContentType="application/vnd.openxmlformats-officedocument.drawingml.chart+xml"/>
  <Override PartName="/xl/theme/themeOverride17.xml" ContentType="application/vnd.openxmlformats-officedocument.themeOverride+xml"/>
  <Override PartName="/xl/drawings/drawing3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24209611-A62D-4617-ADAD-82EE57DC5320}" xr6:coauthVersionLast="47" xr6:coauthVersionMax="47" xr10:uidLastSave="{00000000-0000-0000-0000-000000000000}"/>
  <bookViews>
    <workbookView xWindow="-120" yWindow="-120" windowWidth="29040" windowHeight="15840" firstSheet="7" activeTab="9" xr2:uid="{01EB5883-3C54-4EA7-BAD2-585E4111CB63}"/>
  </bookViews>
  <sheets>
    <sheet name="CHARTS&gt;&gt;" sheetId="26" r:id="rId1"/>
    <sheet name="Chart - NICs sim" sheetId="38" r:id="rId2"/>
    <sheet name="Chart - DMP NICs" sheetId="28" r:id="rId3"/>
    <sheet name="Chart - WFJ &amp; surveys" sheetId="61" r:id="rId4"/>
    <sheet name="Chart - Cost of FT worker 25-26" sheetId="53" r:id="rId5"/>
    <sheet name="Chart - profits history" sheetId="73" r:id="rId6"/>
    <sheet name="Chart - Salary by sector ranked" sheetId="68" r:id="rId7"/>
    <sheet name="Chart - Emp Allow small firms" sheetId="74" r:id="rId8"/>
    <sheet name="DATA&gt;&gt;" sheetId="25" r:id="rId9"/>
    <sheet name="Chart Data" sheetId="2" r:id="rId10"/>
    <sheet name="NICs rates 25-26" sheetId="51" r:id="rId11"/>
    <sheet name="DMP - NICs Reaction" sheetId="24" r:id="rId12"/>
    <sheet name="ASHE Annual pay All SIC" sheetId="44" r:id="rId13"/>
    <sheet name="ASHE Annual pay FT" sheetId="42" r:id="rId14"/>
    <sheet name="ASHE Annual pay FT SIC" sheetId="43" r:id="rId15"/>
    <sheet name="HAVERM" sheetId="1" r:id="rId16"/>
    <sheet name="HAVERQ" sheetId="5" r:id="rId17"/>
    <sheet name="HAVERA" sheetId="70" r:id="rId18"/>
    <sheet name="DataA" sheetId="21" r:id="rId19"/>
    <sheet name="DataQ" sheetId="17" r:id="rId20"/>
    <sheet name="GMWQ" sheetId="14" r:id="rId21"/>
    <sheet name="NOT USED&gt;&gt;" sheetId="27" r:id="rId22"/>
    <sheet name="Chart - Cost of av worker" sheetId="54" r:id="rId23"/>
    <sheet name="Chart - Lab cont to PEDY!" sheetId="22" r:id="rId24"/>
    <sheet name="Chart - Lab cont to PEDY" sheetId="23" r:id="rId25"/>
    <sheet name="Chart - NICs sim - ETILO" sheetId="36" r:id="rId26"/>
    <sheet name="Chart - NICs sim - ER" sheetId="37" r:id="rId27"/>
    <sheet name="Chart - Salary by sector" sheetId="45" r:id="rId28"/>
    <sheet name="Chart - Salary by sector (bars)" sheetId="46" r:id="rId29"/>
    <sheet name="Chart - COGTP &amp; WC history" sheetId="72" r:id="rId30"/>
    <sheet name="Chart - WC &amp; COGTP" sheetId="19" r:id="rId31"/>
  </sheets>
  <externalReferences>
    <externalReference r:id="rId32"/>
  </externalReferences>
  <definedNames>
    <definedName name="_DLX1.INC">HAVERM!$A$1:$G$6</definedName>
    <definedName name="_DLX2.INC">HAVERQ!$A$2:$CM$7</definedName>
    <definedName name="_DLX3.INC">HAVERA!$A$1:$E$6</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W5" i="2" l="1"/>
  <c r="GW6" i="2"/>
  <c r="GW7" i="2"/>
  <c r="GW8" i="2"/>
  <c r="GW9" i="2"/>
  <c r="GW10" i="2"/>
  <c r="GW11" i="2"/>
  <c r="GW12" i="2"/>
  <c r="GW13" i="2"/>
  <c r="GW14" i="2"/>
  <c r="GW15" i="2"/>
  <c r="GW16" i="2"/>
  <c r="GW17" i="2"/>
  <c r="GW18" i="2"/>
  <c r="GW19" i="2"/>
  <c r="GW20" i="2"/>
  <c r="GW21" i="2"/>
  <c r="GW22" i="2"/>
  <c r="GW23" i="2"/>
  <c r="GW24" i="2"/>
  <c r="GW25" i="2"/>
  <c r="GW26" i="2"/>
  <c r="GW27" i="2"/>
  <c r="GW28" i="2"/>
  <c r="GW29" i="2"/>
  <c r="GW30" i="2"/>
  <c r="GW31" i="2"/>
  <c r="GW32" i="2"/>
  <c r="GW33" i="2"/>
  <c r="GW34" i="2"/>
  <c r="GW35" i="2"/>
  <c r="GW36" i="2"/>
  <c r="GW37" i="2"/>
  <c r="GW38" i="2"/>
  <c r="GW39" i="2"/>
  <c r="GW40" i="2"/>
  <c r="GW41" i="2"/>
  <c r="GW42" i="2"/>
  <c r="GW43" i="2"/>
  <c r="GW44" i="2"/>
  <c r="GW45" i="2"/>
  <c r="GW46" i="2"/>
  <c r="GW47" i="2"/>
  <c r="GW48" i="2"/>
  <c r="GW49" i="2"/>
  <c r="GW50" i="2"/>
  <c r="GW51" i="2"/>
  <c r="GW52" i="2"/>
  <c r="GW53" i="2"/>
  <c r="GW54" i="2"/>
  <c r="GW55" i="2"/>
  <c r="GW56" i="2"/>
  <c r="GW57" i="2"/>
  <c r="GW58" i="2"/>
  <c r="GW59" i="2"/>
  <c r="GW60" i="2"/>
  <c r="GW61" i="2"/>
  <c r="GW62" i="2"/>
  <c r="GW63" i="2"/>
  <c r="GW64" i="2"/>
  <c r="GW65" i="2"/>
  <c r="GW66" i="2"/>
  <c r="GW67" i="2"/>
  <c r="GW68" i="2"/>
  <c r="GW69" i="2"/>
  <c r="GW70" i="2"/>
  <c r="GW71" i="2"/>
  <c r="GW72" i="2"/>
  <c r="GW73" i="2"/>
  <c r="GW74" i="2"/>
  <c r="GW75" i="2"/>
  <c r="GW76" i="2"/>
  <c r="GW77" i="2"/>
  <c r="GW78" i="2"/>
  <c r="GW79" i="2"/>
  <c r="GW80" i="2"/>
  <c r="GW81" i="2"/>
  <c r="GW82" i="2"/>
  <c r="GW83" i="2"/>
  <c r="GW84" i="2"/>
  <c r="GW85" i="2"/>
  <c r="GW86" i="2"/>
  <c r="GW87" i="2"/>
  <c r="GW88" i="2"/>
  <c r="GW89" i="2"/>
  <c r="GW90" i="2"/>
  <c r="GW91" i="2"/>
  <c r="GW92" i="2"/>
  <c r="GW93" i="2"/>
  <c r="GW94" i="2"/>
  <c r="GW95" i="2"/>
  <c r="GW96" i="2"/>
  <c r="GW97" i="2"/>
  <c r="GW98" i="2"/>
  <c r="GW99" i="2"/>
  <c r="GW100" i="2"/>
  <c r="GW101" i="2"/>
  <c r="GW102" i="2"/>
  <c r="GW103" i="2"/>
  <c r="GW4" i="2"/>
  <c r="GS5" i="2"/>
  <c r="GS6" i="2"/>
  <c r="GS7" i="2"/>
  <c r="GS8" i="2"/>
  <c r="GS9" i="2"/>
  <c r="GS10" i="2"/>
  <c r="GS11" i="2"/>
  <c r="GS12" i="2"/>
  <c r="GS13" i="2"/>
  <c r="GS14" i="2"/>
  <c r="GS15" i="2"/>
  <c r="GS16" i="2"/>
  <c r="GS17" i="2"/>
  <c r="GS18" i="2"/>
  <c r="GS19" i="2"/>
  <c r="GS20" i="2"/>
  <c r="GS21" i="2"/>
  <c r="GS22" i="2"/>
  <c r="GS23" i="2"/>
  <c r="GS24" i="2"/>
  <c r="GS25" i="2"/>
  <c r="GS26" i="2"/>
  <c r="GS27" i="2"/>
  <c r="GS28" i="2"/>
  <c r="GS29" i="2"/>
  <c r="GS30" i="2"/>
  <c r="GS31" i="2"/>
  <c r="GS32" i="2"/>
  <c r="GS33" i="2"/>
  <c r="GS34" i="2"/>
  <c r="GS35" i="2"/>
  <c r="GS36" i="2"/>
  <c r="GS37" i="2"/>
  <c r="GS38" i="2"/>
  <c r="GS39" i="2"/>
  <c r="GS40" i="2"/>
  <c r="GS41" i="2"/>
  <c r="GS42" i="2"/>
  <c r="GS43" i="2"/>
  <c r="GS44" i="2"/>
  <c r="GS45" i="2"/>
  <c r="GS46" i="2"/>
  <c r="GS47" i="2"/>
  <c r="GS48" i="2"/>
  <c r="GS49" i="2"/>
  <c r="GS50" i="2"/>
  <c r="GS51" i="2"/>
  <c r="GS52" i="2"/>
  <c r="GS53" i="2"/>
  <c r="GS54" i="2"/>
  <c r="GS55" i="2"/>
  <c r="GS56" i="2"/>
  <c r="GS57" i="2"/>
  <c r="GS58" i="2"/>
  <c r="GS59" i="2"/>
  <c r="GS60" i="2"/>
  <c r="GS61" i="2"/>
  <c r="GS62" i="2"/>
  <c r="GS63" i="2"/>
  <c r="GS64" i="2"/>
  <c r="GS65" i="2"/>
  <c r="GS66" i="2"/>
  <c r="GS67" i="2"/>
  <c r="GS68" i="2"/>
  <c r="GS69" i="2"/>
  <c r="GS70" i="2"/>
  <c r="GS71" i="2"/>
  <c r="GS72" i="2"/>
  <c r="GS73" i="2"/>
  <c r="GS74" i="2"/>
  <c r="GS75" i="2"/>
  <c r="GS76" i="2"/>
  <c r="GS77" i="2"/>
  <c r="GS78" i="2"/>
  <c r="GS79" i="2"/>
  <c r="GS80" i="2"/>
  <c r="GS81" i="2"/>
  <c r="GS82" i="2"/>
  <c r="GS83" i="2"/>
  <c r="GS84" i="2"/>
  <c r="GS85" i="2"/>
  <c r="GS86" i="2"/>
  <c r="GS87" i="2"/>
  <c r="GS88" i="2"/>
  <c r="GS89" i="2"/>
  <c r="GS90" i="2"/>
  <c r="GS91" i="2"/>
  <c r="GS92" i="2"/>
  <c r="GS93" i="2"/>
  <c r="GS94" i="2"/>
  <c r="GS95" i="2"/>
  <c r="GS96" i="2"/>
  <c r="GS97" i="2"/>
  <c r="GS98" i="2"/>
  <c r="GS99" i="2"/>
  <c r="GS100" i="2"/>
  <c r="GS101" i="2"/>
  <c r="GS102" i="2"/>
  <c r="GS103" i="2"/>
  <c r="GS4" i="2"/>
  <c r="HX9" i="2"/>
  <c r="HY9" i="2"/>
  <c r="HW9" i="2"/>
  <c r="AX4" i="2" l="1"/>
  <c r="AY4" i="2"/>
  <c r="AZ4" i="2" s="1"/>
  <c r="AX5" i="2"/>
  <c r="AY5" i="2"/>
  <c r="AZ5" i="2"/>
  <c r="AX6" i="2"/>
  <c r="AZ6" i="2" s="1"/>
  <c r="AY6" i="2"/>
  <c r="AX7" i="2"/>
  <c r="AZ7" i="2" s="1"/>
  <c r="AY7" i="2"/>
  <c r="AQ4" i="2"/>
  <c r="AR4" i="2"/>
  <c r="AS4" i="2" s="1"/>
  <c r="AT4" i="2"/>
  <c r="AU4" i="2" s="1"/>
  <c r="AV4" i="2" s="1"/>
  <c r="AQ5" i="2"/>
  <c r="AR5" i="2"/>
  <c r="AS5" i="2" s="1"/>
  <c r="AT5" i="2"/>
  <c r="AU5" i="2" s="1"/>
  <c r="AV5" i="2" s="1"/>
  <c r="AQ6" i="2"/>
  <c r="AR6" i="2" s="1"/>
  <c r="AS6" i="2" s="1"/>
  <c r="AT6" i="2"/>
  <c r="AU6" i="2"/>
  <c r="AV6" i="2"/>
  <c r="AQ7" i="2"/>
  <c r="AR7" i="2"/>
  <c r="AS7" i="2" s="1"/>
  <c r="AT7" i="2"/>
  <c r="AU7" i="2"/>
  <c r="AV7" i="2"/>
  <c r="AH4" i="2"/>
  <c r="AI4" i="2"/>
  <c r="AJ4" i="2" s="1"/>
  <c r="AL4" i="2"/>
  <c r="AM4" i="2"/>
  <c r="AN4" i="2"/>
  <c r="AH5" i="2"/>
  <c r="AI5" i="2" s="1"/>
  <c r="AJ5" i="2" s="1"/>
  <c r="AL5" i="2"/>
  <c r="AN5" i="2" s="1"/>
  <c r="AM5" i="2"/>
  <c r="AH6" i="2"/>
  <c r="AI6" i="2"/>
  <c r="AJ6" i="2" s="1"/>
  <c r="AL6" i="2"/>
  <c r="AM6" i="2"/>
  <c r="AN6" i="2"/>
  <c r="AH7" i="2"/>
  <c r="AI7" i="2"/>
  <c r="AJ7" i="2" s="1"/>
  <c r="AL7" i="2"/>
  <c r="AM7" i="2"/>
  <c r="AN7" i="2" s="1"/>
  <c r="Z4" i="2"/>
  <c r="AA4" i="2" s="1"/>
  <c r="AC4" i="2"/>
  <c r="AD4" i="2"/>
  <c r="AE4" i="2" s="1"/>
  <c r="Z5" i="2"/>
  <c r="AA5" i="2" s="1"/>
  <c r="AC5" i="2"/>
  <c r="AD5" i="2"/>
  <c r="AE5" i="2" s="1"/>
  <c r="Z6" i="2"/>
  <c r="AA6" i="2"/>
  <c r="AC6" i="2"/>
  <c r="AD6" i="2"/>
  <c r="AE6" i="2" s="1"/>
  <c r="Z7" i="2"/>
  <c r="AA7" i="2"/>
  <c r="AC7" i="2"/>
  <c r="AD7" i="2"/>
  <c r="AE7" i="2"/>
  <c r="HP6" i="2"/>
  <c r="HP11" i="2"/>
  <c r="HP14" i="2"/>
  <c r="HP19" i="2"/>
  <c r="HT5" i="2"/>
  <c r="HQ5" i="2" s="1"/>
  <c r="HT6" i="2"/>
  <c r="HQ6" i="2" s="1"/>
  <c r="HT7" i="2"/>
  <c r="HQ7" i="2" s="1"/>
  <c r="HT8" i="2"/>
  <c r="HQ8" i="2" s="1"/>
  <c r="HT9" i="2"/>
  <c r="HQ9" i="2" s="1"/>
  <c r="HT10" i="2"/>
  <c r="HQ10" i="2" s="1"/>
  <c r="HT11" i="2"/>
  <c r="HQ11" i="2" s="1"/>
  <c r="HT12" i="2"/>
  <c r="HQ12" i="2" s="1"/>
  <c r="HT13" i="2"/>
  <c r="HQ13" i="2" s="1"/>
  <c r="HT14" i="2"/>
  <c r="HQ14" i="2" s="1"/>
  <c r="HT15" i="2"/>
  <c r="HQ15" i="2" s="1"/>
  <c r="HT16" i="2"/>
  <c r="HQ16" i="2" s="1"/>
  <c r="HT17" i="2"/>
  <c r="HQ17" i="2" s="1"/>
  <c r="HT18" i="2"/>
  <c r="HQ18" i="2" s="1"/>
  <c r="HT19" i="2"/>
  <c r="HQ19" i="2" s="1"/>
  <c r="HT4" i="2"/>
  <c r="HM4" i="2" s="1"/>
  <c r="HS5" i="2"/>
  <c r="HP5" i="2" s="1"/>
  <c r="HS6" i="2"/>
  <c r="HS7" i="2"/>
  <c r="HP7" i="2" s="1"/>
  <c r="HS8" i="2"/>
  <c r="HL8" i="2" s="1"/>
  <c r="HS9" i="2"/>
  <c r="HP9" i="2" s="1"/>
  <c r="HS10" i="2"/>
  <c r="HL10" i="2" s="1"/>
  <c r="HS11" i="2"/>
  <c r="HS12" i="2"/>
  <c r="HP12" i="2" s="1"/>
  <c r="HS13" i="2"/>
  <c r="HL13" i="2" s="1"/>
  <c r="HS14" i="2"/>
  <c r="HS15" i="2"/>
  <c r="HP15" i="2" s="1"/>
  <c r="HS16" i="2"/>
  <c r="HL16" i="2" s="1"/>
  <c r="HS17" i="2"/>
  <c r="HP17" i="2" s="1"/>
  <c r="HS18" i="2"/>
  <c r="HL18" i="2" s="1"/>
  <c r="HS19" i="2"/>
  <c r="HS4" i="2"/>
  <c r="HP4" i="2" s="1"/>
  <c r="HM19" i="2"/>
  <c r="HM17" i="2"/>
  <c r="HM16" i="2"/>
  <c r="HM13" i="2"/>
  <c r="HM14" i="2"/>
  <c r="HL14" i="2"/>
  <c r="HM11" i="2"/>
  <c r="HL11" i="2"/>
  <c r="HM9" i="2"/>
  <c r="HM8" i="2"/>
  <c r="HM6" i="2"/>
  <c r="HL6" i="2"/>
  <c r="HM5" i="2"/>
  <c r="HL5" i="2"/>
  <c r="AF7" i="17" a="1"/>
  <c r="AF7" i="17" s="1"/>
  <c r="P7" i="17" a="1"/>
  <c r="P7" i="17" s="1"/>
  <c r="P1" i="17"/>
  <c r="AG1" i="17"/>
  <c r="AG7" i="17" a="1"/>
  <c r="AG7" i="17" s="1"/>
  <c r="AE7" i="17" a="1"/>
  <c r="AE7" i="17" s="1"/>
  <c r="HQ4" i="2" l="1"/>
  <c r="HN6" i="2"/>
  <c r="HP18" i="2"/>
  <c r="HP10" i="2"/>
  <c r="HL12" i="2"/>
  <c r="HL7" i="2"/>
  <c r="HP16" i="2"/>
  <c r="HP8" i="2"/>
  <c r="HL15" i="2"/>
  <c r="HL4" i="2"/>
  <c r="HP13" i="2"/>
  <c r="HN4" i="2"/>
  <c r="HN5" i="2"/>
  <c r="HN16" i="2"/>
  <c r="HN13" i="2"/>
  <c r="HN11" i="2"/>
  <c r="HN8" i="2"/>
  <c r="HN14" i="2"/>
  <c r="HM12" i="2"/>
  <c r="HN12" i="2" s="1"/>
  <c r="HL19" i="2"/>
  <c r="HN19" i="2" s="1"/>
  <c r="HL9" i="2"/>
  <c r="HN9" i="2" s="1"/>
  <c r="HM10" i="2"/>
  <c r="HN10" i="2" s="1"/>
  <c r="HL17" i="2"/>
  <c r="HN17" i="2" s="1"/>
  <c r="HM18" i="2"/>
  <c r="HN18" i="2" s="1"/>
  <c r="HM7" i="2"/>
  <c r="HM15" i="2"/>
  <c r="HN15" i="2" s="1"/>
  <c r="GT4" i="2"/>
  <c r="GT8" i="2"/>
  <c r="GT23" i="2"/>
  <c r="GT56" i="2"/>
  <c r="GT9" i="2"/>
  <c r="GT96" i="2"/>
  <c r="GT64" i="2"/>
  <c r="GT16" i="2"/>
  <c r="GT95" i="2"/>
  <c r="GT63" i="2"/>
  <c r="GT31" i="2"/>
  <c r="GT102" i="2"/>
  <c r="GT94" i="2"/>
  <c r="GT86" i="2"/>
  <c r="GT78" i="2"/>
  <c r="GT70" i="2"/>
  <c r="GT62" i="2"/>
  <c r="GT54" i="2"/>
  <c r="GT46" i="2"/>
  <c r="GT38" i="2"/>
  <c r="GT30" i="2"/>
  <c r="GT22" i="2"/>
  <c r="GT14" i="2"/>
  <c r="GT6" i="2"/>
  <c r="GT88" i="2"/>
  <c r="GT32" i="2"/>
  <c r="GT7" i="2"/>
  <c r="GT101" i="2"/>
  <c r="GT93" i="2"/>
  <c r="GT85" i="2"/>
  <c r="GT77" i="2"/>
  <c r="GT69" i="2"/>
  <c r="GT61" i="2"/>
  <c r="GT53" i="2"/>
  <c r="GT45" i="2"/>
  <c r="GT37" i="2"/>
  <c r="GT29" i="2"/>
  <c r="GT21" i="2"/>
  <c r="GT13" i="2"/>
  <c r="GT5" i="2"/>
  <c r="GT39" i="2"/>
  <c r="GT100" i="2"/>
  <c r="GT92" i="2"/>
  <c r="GT84" i="2"/>
  <c r="GT76" i="2"/>
  <c r="GT68" i="2"/>
  <c r="GT60" i="2"/>
  <c r="GT52" i="2"/>
  <c r="GT44" i="2"/>
  <c r="GT36" i="2"/>
  <c r="GT28" i="2"/>
  <c r="GT20" i="2"/>
  <c r="GT12" i="2"/>
  <c r="GT72" i="2"/>
  <c r="GT48" i="2"/>
  <c r="GT24" i="2"/>
  <c r="GT79" i="2"/>
  <c r="GT55" i="2"/>
  <c r="GT15" i="2"/>
  <c r="GT99" i="2"/>
  <c r="GT91" i="2"/>
  <c r="GT83" i="2"/>
  <c r="GT75" i="2"/>
  <c r="GT67" i="2"/>
  <c r="GT59" i="2"/>
  <c r="GT51" i="2"/>
  <c r="GT43" i="2"/>
  <c r="GT35" i="2"/>
  <c r="GT27" i="2"/>
  <c r="GT19" i="2"/>
  <c r="GT11" i="2"/>
  <c r="GT87" i="2"/>
  <c r="GT98" i="2"/>
  <c r="GT90" i="2"/>
  <c r="GT82" i="2"/>
  <c r="GT74" i="2"/>
  <c r="GT66" i="2"/>
  <c r="GT58" i="2"/>
  <c r="GT50" i="2"/>
  <c r="GT42" i="2"/>
  <c r="GT34" i="2"/>
  <c r="GT26" i="2"/>
  <c r="GT18" i="2"/>
  <c r="GT10" i="2"/>
  <c r="GT80" i="2"/>
  <c r="GT40" i="2"/>
  <c r="GT103" i="2"/>
  <c r="GT71" i="2"/>
  <c r="GT47" i="2"/>
  <c r="GT97" i="2"/>
  <c r="GT89" i="2"/>
  <c r="GT81" i="2"/>
  <c r="GT73" i="2"/>
  <c r="GT65" i="2"/>
  <c r="GT57" i="2"/>
  <c r="GT49" i="2"/>
  <c r="GT41" i="2"/>
  <c r="GT33" i="2"/>
  <c r="GT25" i="2"/>
  <c r="GT17" i="2"/>
  <c r="FR4" i="2"/>
  <c r="FS4" i="2" s="1"/>
  <c r="FT4" i="2" s="1"/>
  <c r="FR5" i="2"/>
  <c r="FS5" i="2" s="1"/>
  <c r="FT5" i="2" s="1"/>
  <c r="FR6" i="2"/>
  <c r="FS6" i="2" s="1"/>
  <c r="FR7" i="2"/>
  <c r="FR8" i="2"/>
  <c r="FS8" i="2" s="1"/>
  <c r="FT8" i="2" s="1"/>
  <c r="FR9" i="2"/>
  <c r="FS9" i="2" s="1"/>
  <c r="FW7" i="2"/>
  <c r="FJ4" i="2"/>
  <c r="FK4" i="2" s="1"/>
  <c r="FL4" i="2" s="1"/>
  <c r="FJ5" i="2"/>
  <c r="FK5" i="2" s="1"/>
  <c r="FL5" i="2" s="1"/>
  <c r="FO7" i="2"/>
  <c r="FJ6" i="2"/>
  <c r="FK6" i="2" s="1"/>
  <c r="FL6" i="2" s="1"/>
  <c r="FJ7" i="2"/>
  <c r="FJ8" i="2"/>
  <c r="FJ9" i="2"/>
  <c r="FK9" i="2" s="1"/>
  <c r="FL9" i="2" s="1"/>
  <c r="FJ10" i="2"/>
  <c r="FK10" i="2" s="1"/>
  <c r="EB4" i="2"/>
  <c r="BK24" i="2"/>
  <c r="BP5" i="2"/>
  <c r="BP6" i="2" s="1"/>
  <c r="BP7" i="2" s="1"/>
  <c r="BP8" i="2" s="1"/>
  <c r="BP9" i="2" s="1"/>
  <c r="BP10" i="2" s="1"/>
  <c r="BP11" i="2" s="1"/>
  <c r="BP12" i="2" s="1"/>
  <c r="BP13" i="2" s="1"/>
  <c r="BP14" i="2" s="1"/>
  <c r="BP15" i="2" s="1"/>
  <c r="BP16" i="2" s="1"/>
  <c r="BP17" i="2" s="1"/>
  <c r="BP18" i="2" s="1"/>
  <c r="BP19" i="2" s="1"/>
  <c r="BP20" i="2" s="1"/>
  <c r="BP21" i="2" s="1"/>
  <c r="BP22" i="2" s="1"/>
  <c r="BP23" i="2" s="1"/>
  <c r="BP24" i="2" s="1"/>
  <c r="Q6" i="2"/>
  <c r="Q12" i="2" s="1"/>
  <c r="R6" i="2"/>
  <c r="S6" i="2"/>
  <c r="T6" i="2"/>
  <c r="U6" i="2"/>
  <c r="V6" i="2"/>
  <c r="W6" i="2"/>
  <c r="HN7" i="2" l="1"/>
  <c r="FM5" i="2"/>
  <c r="FS7" i="2"/>
  <c r="FM6" i="2"/>
  <c r="FT9" i="2"/>
  <c r="FU9" i="2" s="1"/>
  <c r="FT6" i="2"/>
  <c r="FU6" i="2" s="1"/>
  <c r="FT7" i="2"/>
  <c r="FU8" i="2" s="1"/>
  <c r="FU5" i="2"/>
  <c r="R2" i="2"/>
  <c r="U12" i="2" s="1"/>
  <c r="W2" i="2"/>
  <c r="FK7" i="2"/>
  <c r="FL7" i="2" s="1"/>
  <c r="FM7" i="2" s="1"/>
  <c r="FK8" i="2"/>
  <c r="FL8" i="2" s="1"/>
  <c r="FL10" i="2"/>
  <c r="V2" i="2"/>
  <c r="U2" i="2"/>
  <c r="T2" i="2"/>
  <c r="S2" i="2"/>
  <c r="GA5" i="2"/>
  <c r="GA6" i="2"/>
  <c r="GA7" i="2"/>
  <c r="GA8" i="2"/>
  <c r="GA9" i="2"/>
  <c r="GA10" i="2"/>
  <c r="GA11" i="2"/>
  <c r="GA12" i="2"/>
  <c r="GA13" i="2"/>
  <c r="GA14" i="2"/>
  <c r="GA15" i="2"/>
  <c r="GA16" i="2"/>
  <c r="GA17" i="2"/>
  <c r="GA18" i="2"/>
  <c r="GA19" i="2"/>
  <c r="GA20" i="2"/>
  <c r="GA21" i="2"/>
  <c r="GA22" i="2"/>
  <c r="GA23" i="2"/>
  <c r="GA24" i="2"/>
  <c r="GA25" i="2"/>
  <c r="GA26" i="2"/>
  <c r="GA27" i="2"/>
  <c r="GA28" i="2"/>
  <c r="GA29" i="2"/>
  <c r="GA30" i="2"/>
  <c r="GA31" i="2"/>
  <c r="GA32" i="2"/>
  <c r="GA33" i="2"/>
  <c r="GA34" i="2"/>
  <c r="GA35" i="2"/>
  <c r="GA36" i="2"/>
  <c r="GA37" i="2"/>
  <c r="GA38" i="2"/>
  <c r="GA39" i="2"/>
  <c r="GA40" i="2"/>
  <c r="GA41" i="2"/>
  <c r="GA42" i="2"/>
  <c r="GA43" i="2"/>
  <c r="GA44" i="2"/>
  <c r="GA45" i="2"/>
  <c r="GA46" i="2"/>
  <c r="GA47" i="2"/>
  <c r="GA48" i="2"/>
  <c r="GA49" i="2"/>
  <c r="GA50" i="2"/>
  <c r="GA51" i="2"/>
  <c r="GA52" i="2"/>
  <c r="GA53" i="2"/>
  <c r="GA54" i="2"/>
  <c r="GA55" i="2"/>
  <c r="GA56" i="2"/>
  <c r="GA57" i="2"/>
  <c r="GA58" i="2"/>
  <c r="GA59" i="2"/>
  <c r="GA60" i="2"/>
  <c r="GA61" i="2"/>
  <c r="GA62" i="2"/>
  <c r="GA63" i="2"/>
  <c r="GA64" i="2"/>
  <c r="GA65" i="2"/>
  <c r="GA66" i="2"/>
  <c r="GA67" i="2"/>
  <c r="GA68" i="2"/>
  <c r="GA69" i="2"/>
  <c r="GA70" i="2"/>
  <c r="GA71" i="2"/>
  <c r="GA72" i="2"/>
  <c r="GA73" i="2"/>
  <c r="GA74" i="2"/>
  <c r="GA75" i="2"/>
  <c r="GA76" i="2"/>
  <c r="GA77" i="2"/>
  <c r="GA78" i="2"/>
  <c r="GA79" i="2"/>
  <c r="GA80" i="2"/>
  <c r="GA81" i="2"/>
  <c r="GA82" i="2"/>
  <c r="GA83" i="2"/>
  <c r="GA84" i="2"/>
  <c r="GA85" i="2"/>
  <c r="GA86" i="2"/>
  <c r="GA87" i="2"/>
  <c r="GA88" i="2"/>
  <c r="GA89" i="2"/>
  <c r="GA90" i="2"/>
  <c r="GA91" i="2"/>
  <c r="GA92" i="2"/>
  <c r="GA93" i="2"/>
  <c r="GA94" i="2"/>
  <c r="GA95" i="2"/>
  <c r="GA96" i="2"/>
  <c r="GA97" i="2"/>
  <c r="GA98" i="2"/>
  <c r="GA99" i="2"/>
  <c r="GA100" i="2"/>
  <c r="GA101" i="2"/>
  <c r="GA102" i="2"/>
  <c r="GA4" i="2"/>
  <c r="GB4" i="2"/>
  <c r="GF4" i="2"/>
  <c r="Z1" i="5"/>
  <c r="AA1" i="5"/>
  <c r="AB1" i="5"/>
  <c r="AC1" i="5"/>
  <c r="AD1" i="5"/>
  <c r="AE1" i="5"/>
  <c r="AF1" i="5"/>
  <c r="AG1" i="5"/>
  <c r="AK1" i="5"/>
  <c r="GP71" i="2"/>
  <c r="GP72" i="2"/>
  <c r="GP73" i="2"/>
  <c r="GP74" i="2"/>
  <c r="GP75" i="2"/>
  <c r="GP76" i="2"/>
  <c r="GP77" i="2"/>
  <c r="GP78" i="2"/>
  <c r="GP79" i="2"/>
  <c r="GP80" i="2"/>
  <c r="GP81" i="2"/>
  <c r="GP82" i="2"/>
  <c r="GP83" i="2"/>
  <c r="GP84" i="2"/>
  <c r="GP85" i="2"/>
  <c r="GP86" i="2"/>
  <c r="GP87" i="2"/>
  <c r="GP88" i="2"/>
  <c r="GP89" i="2"/>
  <c r="GP90" i="2"/>
  <c r="GP91" i="2"/>
  <c r="GP92" i="2"/>
  <c r="GP93" i="2"/>
  <c r="GP94" i="2"/>
  <c r="GP95" i="2"/>
  <c r="GP96" i="2"/>
  <c r="GP97" i="2"/>
  <c r="GP98" i="2"/>
  <c r="GP99" i="2"/>
  <c r="GP100" i="2"/>
  <c r="GP101" i="2"/>
  <c r="GP102" i="2"/>
  <c r="GO75" i="2"/>
  <c r="GO76" i="2"/>
  <c r="GO77" i="2"/>
  <c r="GO78" i="2"/>
  <c r="GO79" i="2"/>
  <c r="GO80" i="2"/>
  <c r="GO81" i="2"/>
  <c r="GO82" i="2"/>
  <c r="GO83" i="2"/>
  <c r="GO84" i="2"/>
  <c r="GO85" i="2"/>
  <c r="GO86" i="2"/>
  <c r="GO87" i="2"/>
  <c r="GO88" i="2"/>
  <c r="GO89" i="2"/>
  <c r="GO90" i="2"/>
  <c r="GO91" i="2"/>
  <c r="GO92" i="2"/>
  <c r="GO93" i="2"/>
  <c r="GO94" i="2"/>
  <c r="GO95" i="2"/>
  <c r="GO96" i="2"/>
  <c r="GO97" i="2"/>
  <c r="GO98" i="2"/>
  <c r="GO99" i="2"/>
  <c r="GO100" i="2"/>
  <c r="GO101" i="2"/>
  <c r="GO102" i="2"/>
  <c r="GO103" i="2"/>
  <c r="T12" i="2" l="1"/>
  <c r="FM10" i="2"/>
  <c r="FL12" i="2"/>
  <c r="AL1" i="5"/>
  <c r="AM1" i="5"/>
  <c r="FU7" i="2"/>
  <c r="FM8" i="2"/>
  <c r="FM9" i="2"/>
  <c r="R12" i="2"/>
  <c r="V12" i="2"/>
  <c r="GD4" i="2"/>
  <c r="W12" i="2"/>
  <c r="S12" i="2"/>
  <c r="GC4" i="2"/>
  <c r="BO1" i="5" l="1"/>
  <c r="BM1" i="5"/>
  <c r="EC4" i="2" l="1"/>
  <c r="DZ4" i="2"/>
  <c r="DY4" i="2"/>
  <c r="DX4" i="2"/>
  <c r="DW4" i="2"/>
  <c r="DV4" i="2"/>
  <c r="DU4" i="2"/>
  <c r="DT4" i="2"/>
  <c r="DS4" i="2"/>
  <c r="DR4" i="2"/>
  <c r="EB5" i="2"/>
  <c r="EO5" i="2" s="1"/>
  <c r="EO4" i="2"/>
  <c r="CH4" i="2"/>
  <c r="CG4" i="2"/>
  <c r="CF4" i="2"/>
  <c r="CE4" i="2"/>
  <c r="CC4" i="2"/>
  <c r="CB4" i="2"/>
  <c r="CA4" i="2"/>
  <c r="BZ4" i="2"/>
  <c r="EI4" i="2" l="1"/>
  <c r="EW4" i="2" s="1"/>
  <c r="EW7" i="2" s="1"/>
  <c r="EH4" i="2"/>
  <c r="EV4" i="2" s="1"/>
  <c r="EV7" i="2" s="1"/>
  <c r="EJ4" i="2"/>
  <c r="EX4" i="2" s="1"/>
  <c r="EX7" i="2" s="1"/>
  <c r="EM4" i="2"/>
  <c r="FA4" i="2" s="1"/>
  <c r="FA7" i="2" s="1"/>
  <c r="DR5" i="2"/>
  <c r="EE5" i="2" s="1"/>
  <c r="EG4" i="2"/>
  <c r="EU4" i="2" s="1"/>
  <c r="EU7" i="2" s="1"/>
  <c r="EF4" i="2"/>
  <c r="ET4" i="2" s="1"/>
  <c r="ET7" i="2" s="1"/>
  <c r="EE4" i="2"/>
  <c r="ES4" i="2" s="1"/>
  <c r="ES7" i="2" s="1"/>
  <c r="EL4" i="2"/>
  <c r="EZ4" i="2" s="1"/>
  <c r="EZ7" i="2" s="1"/>
  <c r="EP4" i="2"/>
  <c r="FD4" i="2" s="1"/>
  <c r="FD7" i="2" s="1"/>
  <c r="EK4" i="2"/>
  <c r="EY4" i="2" s="1"/>
  <c r="EY7" i="2" s="1"/>
  <c r="EB6" i="2"/>
  <c r="FC4" i="2"/>
  <c r="FC7" i="2" s="1"/>
  <c r="FC5" i="2"/>
  <c r="CR4" i="2"/>
  <c r="DF4" i="2" s="1"/>
  <c r="DF7" i="2" s="1"/>
  <c r="CS4" i="2"/>
  <c r="DG4" i="2" s="1"/>
  <c r="DG7" i="2" s="1"/>
  <c r="CT4" i="2"/>
  <c r="DH4" i="2" s="1"/>
  <c r="DH7" i="2" s="1"/>
  <c r="CU4" i="2"/>
  <c r="DI4" i="2" s="1"/>
  <c r="DI7" i="2" s="1"/>
  <c r="CO4" i="2"/>
  <c r="DC4" i="2" s="1"/>
  <c r="CP4" i="2"/>
  <c r="DD4" i="2" s="1"/>
  <c r="DD7" i="2" s="1"/>
  <c r="CM4" i="2"/>
  <c r="DA4" i="2" s="1"/>
  <c r="DA7" i="2" s="1"/>
  <c r="CN4" i="2"/>
  <c r="DB4" i="2" s="1"/>
  <c r="BW5" i="2"/>
  <c r="BW6" i="2" s="1"/>
  <c r="BW7" i="2" s="1"/>
  <c r="BW8" i="2" s="1"/>
  <c r="BW9" i="2" s="1"/>
  <c r="BW10" i="2" s="1"/>
  <c r="BW11" i="2" s="1"/>
  <c r="BW12" i="2" s="1"/>
  <c r="BW13" i="2" s="1"/>
  <c r="BW14" i="2" s="1"/>
  <c r="BW15" i="2" s="1"/>
  <c r="BW16" i="2" s="1"/>
  <c r="BW17" i="2" s="1"/>
  <c r="BW18" i="2" s="1"/>
  <c r="BW19" i="2" s="1"/>
  <c r="BW20" i="2" s="1"/>
  <c r="BW21" i="2" s="1"/>
  <c r="BW22" i="2" s="1"/>
  <c r="BW23" i="2" s="1"/>
  <c r="BW24" i="2" s="1"/>
  <c r="BD24" i="2"/>
  <c r="BD22" i="2"/>
  <c r="BD21" i="2"/>
  <c r="BD20" i="2"/>
  <c r="BD19" i="2"/>
  <c r="BD18" i="2"/>
  <c r="BD17" i="2"/>
  <c r="BD16" i="2"/>
  <c r="BD15" i="2"/>
  <c r="BD14" i="2"/>
  <c r="BD13" i="2"/>
  <c r="BD12" i="2"/>
  <c r="BD11" i="2"/>
  <c r="BD10" i="2"/>
  <c r="BD9" i="2"/>
  <c r="BD8" i="2"/>
  <c r="BD7" i="2"/>
  <c r="BD6" i="2"/>
  <c r="BD5" i="2"/>
  <c r="BD4" i="2"/>
  <c r="BH5" i="2"/>
  <c r="BH6" i="2" s="1"/>
  <c r="BH7" i="2" s="1"/>
  <c r="BH8" i="2" s="1"/>
  <c r="BH9" i="2" s="1"/>
  <c r="BH10" i="2" s="1"/>
  <c r="BH11" i="2" s="1"/>
  <c r="BH12" i="2" s="1"/>
  <c r="BH13" i="2" s="1"/>
  <c r="BH14" i="2" s="1"/>
  <c r="BH15" i="2" s="1"/>
  <c r="BH16" i="2" s="1"/>
  <c r="BH17" i="2" s="1"/>
  <c r="BH18" i="2" s="1"/>
  <c r="BH19" i="2" s="1"/>
  <c r="BH20" i="2" s="1"/>
  <c r="BH21" i="2" s="1"/>
  <c r="BH22" i="2" s="1"/>
  <c r="BH23" i="2" s="1"/>
  <c r="BH24" i="2" s="1"/>
  <c r="BS24" i="2" l="1"/>
  <c r="BL24" i="2"/>
  <c r="BS13" i="2"/>
  <c r="BS21" i="2"/>
  <c r="BS6" i="2"/>
  <c r="BS14" i="2"/>
  <c r="BS22" i="2"/>
  <c r="BS5" i="2"/>
  <c r="BS7" i="2"/>
  <c r="BS16" i="2"/>
  <c r="BS9" i="2"/>
  <c r="BS17" i="2"/>
  <c r="BS8" i="2"/>
  <c r="BS10" i="2"/>
  <c r="BS18" i="2"/>
  <c r="BS11" i="2"/>
  <c r="BS19" i="2"/>
  <c r="BS15" i="2"/>
  <c r="BS4" i="2"/>
  <c r="BS12" i="2"/>
  <c r="BS20" i="2"/>
  <c r="ES5" i="2"/>
  <c r="ES8" i="2" s="1"/>
  <c r="DR6" i="2"/>
  <c r="DS5" i="2"/>
  <c r="EF5" i="2" s="1"/>
  <c r="DB7" i="2"/>
  <c r="FC8" i="2"/>
  <c r="DC7" i="2"/>
  <c r="BG24" i="2"/>
  <c r="BO24" i="2" s="1"/>
  <c r="BF24" i="2"/>
  <c r="BN24" i="2" s="1"/>
  <c r="BE24" i="2"/>
  <c r="BG22" i="2"/>
  <c r="BF22" i="2"/>
  <c r="BE22" i="2"/>
  <c r="BG21" i="2"/>
  <c r="BF21" i="2"/>
  <c r="BE21" i="2"/>
  <c r="BG20" i="2"/>
  <c r="BF20" i="2"/>
  <c r="BE20" i="2"/>
  <c r="BG19" i="2"/>
  <c r="BF19" i="2"/>
  <c r="BE19" i="2"/>
  <c r="BG18" i="2"/>
  <c r="BF18" i="2"/>
  <c r="BE18" i="2"/>
  <c r="BG17" i="2"/>
  <c r="BF17" i="2"/>
  <c r="BE17" i="2"/>
  <c r="BG16" i="2"/>
  <c r="BF16" i="2"/>
  <c r="BE16" i="2"/>
  <c r="BG15" i="2"/>
  <c r="BF15" i="2"/>
  <c r="BE15" i="2"/>
  <c r="BG14" i="2"/>
  <c r="BF14" i="2"/>
  <c r="BE14" i="2"/>
  <c r="BG13" i="2"/>
  <c r="BF13" i="2"/>
  <c r="BE13" i="2"/>
  <c r="BG12" i="2"/>
  <c r="BF12" i="2"/>
  <c r="BE12" i="2"/>
  <c r="BG11" i="2"/>
  <c r="BF11" i="2"/>
  <c r="BE11" i="2"/>
  <c r="BG10" i="2"/>
  <c r="BF10" i="2"/>
  <c r="BE10" i="2"/>
  <c r="BG9" i="2"/>
  <c r="BF9" i="2"/>
  <c r="BE9" i="2"/>
  <c r="BG8" i="2"/>
  <c r="BF8" i="2"/>
  <c r="BE8" i="2"/>
  <c r="BG7" i="2"/>
  <c r="BF7" i="2"/>
  <c r="BE7" i="2"/>
  <c r="BG6" i="2"/>
  <c r="BF6" i="2"/>
  <c r="BE6" i="2"/>
  <c r="BG5" i="2"/>
  <c r="BF5" i="2"/>
  <c r="BE5" i="2"/>
  <c r="BT20" i="2" l="1"/>
  <c r="BU20" i="2" s="1"/>
  <c r="BV20" i="2" s="1"/>
  <c r="BT7" i="2"/>
  <c r="BU7" i="2" s="1"/>
  <c r="BV7" i="2" s="1"/>
  <c r="BT5" i="2"/>
  <c r="BU5" i="2" s="1"/>
  <c r="BV5" i="2" s="1"/>
  <c r="BT21" i="2"/>
  <c r="BU21" i="2" s="1"/>
  <c r="BV21" i="2" s="1"/>
  <c r="BT8" i="2"/>
  <c r="BU8" i="2" s="1"/>
  <c r="BV8" i="2" s="1"/>
  <c r="DS6" i="2"/>
  <c r="BT12" i="2"/>
  <c r="BU12" i="2" s="1"/>
  <c r="BV12" i="2" s="1"/>
  <c r="BT24" i="2"/>
  <c r="BU24" i="2" s="1"/>
  <c r="BV24" i="2" s="1"/>
  <c r="BM24" i="2"/>
  <c r="BT10" i="2"/>
  <c r="BU10" i="2" s="1"/>
  <c r="BV10" i="2" s="1"/>
  <c r="BT16" i="2"/>
  <c r="BT11" i="2"/>
  <c r="BU11" i="2" s="1"/>
  <c r="BV11" i="2" s="1"/>
  <c r="BT19" i="2"/>
  <c r="BU19" i="2" s="1"/>
  <c r="BV19" i="2" s="1"/>
  <c r="ET5" i="2"/>
  <c r="ET8" i="2" s="1"/>
  <c r="BT18" i="2"/>
  <c r="BU18" i="2" s="1"/>
  <c r="BV18" i="2" s="1"/>
  <c r="BT13" i="2"/>
  <c r="BU13" i="2" s="1"/>
  <c r="BV13" i="2" s="1"/>
  <c r="BT6" i="2"/>
  <c r="BU6" i="2" s="1"/>
  <c r="BV6" i="2" s="1"/>
  <c r="BT14" i="2"/>
  <c r="BU14" i="2" s="1"/>
  <c r="BV14" i="2" s="1"/>
  <c r="BT22" i="2"/>
  <c r="BT9" i="2"/>
  <c r="BU9" i="2" s="1"/>
  <c r="BV9" i="2" s="1"/>
  <c r="BT17" i="2"/>
  <c r="BU17" i="2" s="1"/>
  <c r="BV17" i="2" s="1"/>
  <c r="BT15" i="2"/>
  <c r="BU15" i="2" s="1"/>
  <c r="BV15" i="2" s="1"/>
  <c r="BU22" i="2"/>
  <c r="BV22" i="2" s="1"/>
  <c r="BU16" i="2"/>
  <c r="BV16" i="2" s="1"/>
  <c r="BG4" i="2"/>
  <c r="BF4" i="2"/>
  <c r="BE4" i="2"/>
  <c r="BB12" i="2" s="1"/>
  <c r="CJ4" i="2"/>
  <c r="CK4" i="2"/>
  <c r="CD4" i="2"/>
  <c r="CJ5" i="2"/>
  <c r="M5" i="21"/>
  <c r="L5" i="21"/>
  <c r="K5" i="21"/>
  <c r="M4" i="21"/>
  <c r="L4" i="21"/>
  <c r="K4" i="21"/>
  <c r="M3" i="21"/>
  <c r="L3" i="21"/>
  <c r="K3" i="21"/>
  <c r="M2" i="21"/>
  <c r="L2" i="21"/>
  <c r="K2" i="21"/>
  <c r="R1" i="17"/>
  <c r="M1" i="21" s="1"/>
  <c r="Q1" i="17"/>
  <c r="L1" i="21" s="1"/>
  <c r="O1" i="17"/>
  <c r="K1" i="21" s="1"/>
  <c r="Y5" i="21"/>
  <c r="X5" i="21"/>
  <c r="Y4" i="21"/>
  <c r="X4" i="21"/>
  <c r="Y3" i="21"/>
  <c r="X3" i="21"/>
  <c r="Y2" i="21"/>
  <c r="X2" i="21"/>
  <c r="W5" i="21"/>
  <c r="V5" i="21"/>
  <c r="U5" i="21"/>
  <c r="T5" i="21"/>
  <c r="S5" i="21"/>
  <c r="R5" i="21"/>
  <c r="Q5" i="21"/>
  <c r="P5" i="21"/>
  <c r="O5" i="21"/>
  <c r="N5" i="21"/>
  <c r="W4" i="21"/>
  <c r="V4" i="21"/>
  <c r="U4" i="21"/>
  <c r="T4" i="21"/>
  <c r="S4" i="21"/>
  <c r="R4" i="21"/>
  <c r="Q4" i="21"/>
  <c r="P4" i="21"/>
  <c r="O4" i="21"/>
  <c r="N4" i="21"/>
  <c r="W3" i="21"/>
  <c r="V3" i="21"/>
  <c r="U3" i="21"/>
  <c r="T3" i="21"/>
  <c r="S3" i="21"/>
  <c r="R3" i="21"/>
  <c r="Q3" i="21"/>
  <c r="P3" i="21"/>
  <c r="O3" i="21"/>
  <c r="N3" i="21"/>
  <c r="W2" i="21"/>
  <c r="V2" i="21"/>
  <c r="U2" i="21"/>
  <c r="T2" i="21"/>
  <c r="S2" i="21"/>
  <c r="R2" i="21"/>
  <c r="Q2" i="21"/>
  <c r="P2" i="21"/>
  <c r="O2" i="21"/>
  <c r="N2" i="21"/>
  <c r="T1" i="21"/>
  <c r="N1" i="21"/>
  <c r="AD1" i="17"/>
  <c r="Y1" i="21" s="1"/>
  <c r="AA1" i="17"/>
  <c r="V1" i="21" s="1"/>
  <c r="AB1" i="17"/>
  <c r="AB7" i="17" s="1" a="1"/>
  <c r="AB7" i="17" s="1"/>
  <c r="AC1" i="17"/>
  <c r="X1" i="21" s="1"/>
  <c r="Z1" i="17"/>
  <c r="U1" i="21" s="1"/>
  <c r="AD7" i="17" a="1"/>
  <c r="AD7" i="17" s="1"/>
  <c r="Z7" i="17" a="1"/>
  <c r="Z7" i="17" s="1"/>
  <c r="Y7" i="17" a="1"/>
  <c r="Y7" i="17" s="1"/>
  <c r="V7" i="17" a="1"/>
  <c r="V7" i="17" s="1"/>
  <c r="X1" i="17"/>
  <c r="S1" i="21" s="1"/>
  <c r="W1" i="17"/>
  <c r="R1" i="21" s="1"/>
  <c r="V1" i="17"/>
  <c r="U7" i="17" a="1"/>
  <c r="U7" i="17" s="1"/>
  <c r="U1" i="17"/>
  <c r="T1" i="17"/>
  <c r="T7" i="17" a="1"/>
  <c r="T7" i="17" s="1"/>
  <c r="S7" i="17" a="1"/>
  <c r="S7" i="17" s="1"/>
  <c r="R7" i="17" l="1" a="1"/>
  <c r="R7" i="17" s="1"/>
  <c r="AA7" i="17" a="1"/>
  <c r="AA7" i="17" s="1"/>
  <c r="BB14" i="2"/>
  <c r="BB15" i="2"/>
  <c r="BB10" i="2"/>
  <c r="BB21" i="2"/>
  <c r="BB17" i="2"/>
  <c r="BB6" i="2"/>
  <c r="BB19" i="2"/>
  <c r="BB5" i="2"/>
  <c r="BB9" i="2"/>
  <c r="BB13" i="2"/>
  <c r="BB11" i="2"/>
  <c r="BT4" i="2"/>
  <c r="BU4" i="2" s="1"/>
  <c r="BV4" i="2" s="1"/>
  <c r="BB4" i="2"/>
  <c r="BB7" i="2"/>
  <c r="BB22" i="2"/>
  <c r="BB18" i="2"/>
  <c r="BB16" i="2"/>
  <c r="BB8" i="2"/>
  <c r="BB20" i="2"/>
  <c r="CQ4" i="2"/>
  <c r="DE4" i="2" s="1"/>
  <c r="DE7" i="2" s="1"/>
  <c r="CX4" i="2"/>
  <c r="DL4" i="2" s="1"/>
  <c r="DL7" i="2" s="1"/>
  <c r="CW4" i="2"/>
  <c r="DK4" i="2" s="1"/>
  <c r="DK7" i="2" s="1"/>
  <c r="CW5" i="2"/>
  <c r="DK5" i="2" s="1"/>
  <c r="CJ6" i="2"/>
  <c r="W1" i="21"/>
  <c r="Q7" i="17" a="1"/>
  <c r="Q7" i="17" s="1"/>
  <c r="O1" i="21"/>
  <c r="P1" i="21"/>
  <c r="Q1" i="21"/>
  <c r="O7" i="17" a="1"/>
  <c r="O7" i="17" s="1"/>
  <c r="AC7" i="17" a="1"/>
  <c r="AC7" i="17" s="1"/>
  <c r="W7" i="17" a="1"/>
  <c r="W7" i="17" s="1"/>
  <c r="X7" i="17" a="1"/>
  <c r="X7" i="17" s="1"/>
  <c r="BK5" i="2" l="1"/>
  <c r="BN20" i="2"/>
  <c r="BO7" i="2"/>
  <c r="BM12" i="2"/>
  <c r="BN17" i="2"/>
  <c r="BO21" i="2"/>
  <c r="BK9" i="2"/>
  <c r="BM21" i="2"/>
  <c r="BM5" i="2"/>
  <c r="BK7" i="2"/>
  <c r="BN11" i="2"/>
  <c r="BL16" i="2"/>
  <c r="BN21" i="2"/>
  <c r="BK19" i="2"/>
  <c r="BL4" i="2"/>
  <c r="BO10" i="2"/>
  <c r="BM14" i="2"/>
  <c r="BL20" i="2"/>
  <c r="BM7" i="2"/>
  <c r="BO19" i="2"/>
  <c r="BK20" i="2"/>
  <c r="BO22" i="2"/>
  <c r="BM8" i="2"/>
  <c r="BN14" i="2"/>
  <c r="BL15" i="2"/>
  <c r="BM17" i="2"/>
  <c r="BK22" i="2"/>
  <c r="BL9" i="2"/>
  <c r="BO12" i="2"/>
  <c r="BN18" i="2"/>
  <c r="BO5" i="2"/>
  <c r="BL18" i="2"/>
  <c r="BK12" i="2"/>
  <c r="BL21" i="2"/>
  <c r="BO6" i="2"/>
  <c r="BK13" i="2"/>
  <c r="BL19" i="2"/>
  <c r="BO15" i="2"/>
  <c r="BM20" i="2"/>
  <c r="BN7" i="2"/>
  <c r="BL11" i="2"/>
  <c r="BK17" i="2"/>
  <c r="BO16" i="2"/>
  <c r="BN16" i="2"/>
  <c r="BL7" i="2"/>
  <c r="BN19" i="2"/>
  <c r="BL5" i="2"/>
  <c r="BM11" i="2"/>
  <c r="BK16" i="2"/>
  <c r="BL14" i="2"/>
  <c r="BO18" i="2"/>
  <c r="BK6" i="2"/>
  <c r="BN9" i="2"/>
  <c r="BM15" i="2"/>
  <c r="BM10" i="2"/>
  <c r="BK15" i="2"/>
  <c r="BK10" i="2"/>
  <c r="BK18" i="2"/>
  <c r="BN22" i="2"/>
  <c r="BO9" i="2"/>
  <c r="BL6" i="2"/>
  <c r="BN12" i="2"/>
  <c r="BL17" i="2"/>
  <c r="BM18" i="2"/>
  <c r="BK8" i="2"/>
  <c r="BO13" i="2"/>
  <c r="BO8" i="2"/>
  <c r="BM13" i="2"/>
  <c r="BN4" i="2"/>
  <c r="BM16" i="2"/>
  <c r="BK21" i="2"/>
  <c r="BL8" i="2"/>
  <c r="BK4" i="2"/>
  <c r="BK11" i="2"/>
  <c r="BN15" i="2"/>
  <c r="BM22" i="2"/>
  <c r="BM6" i="2"/>
  <c r="BL12" i="2"/>
  <c r="BN5" i="2"/>
  <c r="BO11" i="2"/>
  <c r="BN13" i="2"/>
  <c r="BO14" i="2"/>
  <c r="BM19" i="2"/>
  <c r="BN6" i="2"/>
  <c r="BL22" i="2"/>
  <c r="BM9" i="2"/>
  <c r="BK14" i="2"/>
  <c r="BO20" i="2"/>
  <c r="BM4" i="2"/>
  <c r="BN10" i="2"/>
  <c r="BO4" i="2"/>
  <c r="BL10" i="2"/>
  <c r="BN8" i="2"/>
  <c r="BL13" i="2"/>
  <c r="BO17" i="2"/>
  <c r="DK8" i="2"/>
  <c r="V1" i="5" l="1"/>
  <c r="AN1" i="5"/>
  <c r="BL1" i="5" l="1"/>
  <c r="BJ1" i="5"/>
  <c r="AT1" i="5"/>
  <c r="AU1" i="5" s="1"/>
  <c r="BK1" i="5" l="1"/>
  <c r="GL10" i="2" s="1"/>
  <c r="Q4" i="2"/>
  <c r="Q10" i="2" s="1"/>
  <c r="Q5" i="2"/>
  <c r="Q11" i="2" s="1"/>
  <c r="R4" i="2"/>
  <c r="U10" i="2" s="1"/>
  <c r="S4" i="2"/>
  <c r="T10" i="2" s="1"/>
  <c r="T4" i="2"/>
  <c r="S10" i="2" s="1"/>
  <c r="U4" i="2"/>
  <c r="R10" i="2" s="1"/>
  <c r="V4" i="2"/>
  <c r="V10" i="2" s="1"/>
  <c r="W4" i="2"/>
  <c r="W10" i="2" s="1"/>
  <c r="R5" i="2"/>
  <c r="U11" i="2" s="1"/>
  <c r="S5" i="2"/>
  <c r="T11" i="2" s="1"/>
  <c r="T5" i="2"/>
  <c r="S11" i="2" s="1"/>
  <c r="U5" i="2"/>
  <c r="R11" i="2" s="1"/>
  <c r="V5" i="2"/>
  <c r="V11" i="2" s="1"/>
  <c r="W5" i="2"/>
  <c r="W11" i="2" s="1"/>
  <c r="S3" i="2"/>
  <c r="T9" i="2" s="1"/>
  <c r="T3" i="2"/>
  <c r="S9" i="2" s="1"/>
  <c r="U3" i="2"/>
  <c r="R9" i="2" s="1"/>
  <c r="V3" i="2"/>
  <c r="V9" i="2" s="1"/>
  <c r="W3" i="2"/>
  <c r="W9" i="2" s="1"/>
  <c r="R3" i="2"/>
  <c r="U9" i="2" s="1"/>
  <c r="J5" i="21"/>
  <c r="J4" i="21"/>
  <c r="J3" i="21"/>
  <c r="J2" i="21"/>
  <c r="I5" i="21"/>
  <c r="H5" i="21"/>
  <c r="G5" i="21"/>
  <c r="F5" i="21"/>
  <c r="E5" i="21"/>
  <c r="D5" i="21"/>
  <c r="C5" i="21"/>
  <c r="I4" i="21"/>
  <c r="H4" i="21"/>
  <c r="G4" i="21"/>
  <c r="F4" i="21"/>
  <c r="E4" i="21"/>
  <c r="D4" i="21"/>
  <c r="C4" i="21"/>
  <c r="I3" i="21"/>
  <c r="H3" i="21"/>
  <c r="G3" i="21"/>
  <c r="F3" i="21"/>
  <c r="E3" i="21"/>
  <c r="D3" i="21"/>
  <c r="C3" i="21"/>
  <c r="I2" i="21"/>
  <c r="H2" i="21"/>
  <c r="G2" i="21"/>
  <c r="F2" i="21"/>
  <c r="E2" i="21"/>
  <c r="D2" i="21"/>
  <c r="C2" i="21"/>
  <c r="B2" i="21"/>
  <c r="B3" i="21"/>
  <c r="B4" i="21"/>
  <c r="B5" i="21"/>
  <c r="B1" i="21"/>
  <c r="GL81" i="2" l="1"/>
  <c r="GL73" i="2"/>
  <c r="GL65" i="2"/>
  <c r="GL43" i="2"/>
  <c r="GL17" i="2"/>
  <c r="GL64" i="2"/>
  <c r="GL48" i="2"/>
  <c r="GL91" i="2"/>
  <c r="GL55" i="2"/>
  <c r="GL78" i="2"/>
  <c r="GL94" i="2"/>
  <c r="GL53" i="2"/>
  <c r="GL22" i="2"/>
  <c r="GL44" i="2"/>
  <c r="GL51" i="2"/>
  <c r="GL66" i="2"/>
  <c r="GL9" i="2"/>
  <c r="GL56" i="2"/>
  <c r="GL59" i="2"/>
  <c r="GL47" i="2"/>
  <c r="GL70" i="2"/>
  <c r="GL14" i="2"/>
  <c r="GL45" i="2"/>
  <c r="GL100" i="2"/>
  <c r="GL36" i="2"/>
  <c r="GL19" i="2"/>
  <c r="GL58" i="2"/>
  <c r="GL103" i="2"/>
  <c r="GL39" i="2"/>
  <c r="GL62" i="2"/>
  <c r="GL101" i="2"/>
  <c r="GL37" i="2"/>
  <c r="GL92" i="2"/>
  <c r="GL28" i="2"/>
  <c r="GL11" i="2"/>
  <c r="GL50" i="2"/>
  <c r="GL99" i="2"/>
  <c r="GL57" i="2"/>
  <c r="GL4" i="2"/>
  <c r="GL40" i="2"/>
  <c r="GL95" i="2"/>
  <c r="GL31" i="2"/>
  <c r="GL54" i="2"/>
  <c r="GL93" i="2"/>
  <c r="GL29" i="2"/>
  <c r="GL84" i="2"/>
  <c r="GL20" i="2"/>
  <c r="GL27" i="2"/>
  <c r="GL42" i="2"/>
  <c r="GL35" i="2"/>
  <c r="GL49" i="2"/>
  <c r="GL96" i="2"/>
  <c r="GL32" i="2"/>
  <c r="GL87" i="2"/>
  <c r="GL23" i="2"/>
  <c r="GL46" i="2"/>
  <c r="GL85" i="2"/>
  <c r="GL21" i="2"/>
  <c r="GL76" i="2"/>
  <c r="GL12" i="2"/>
  <c r="GL98" i="2"/>
  <c r="GL34" i="2"/>
  <c r="GL41" i="2"/>
  <c r="GL88" i="2"/>
  <c r="GL24" i="2"/>
  <c r="GL79" i="2"/>
  <c r="GL15" i="2"/>
  <c r="GL38" i="2"/>
  <c r="GL77" i="2"/>
  <c r="GL13" i="2"/>
  <c r="GL68" i="2"/>
  <c r="GL83" i="2"/>
  <c r="GL90" i="2"/>
  <c r="GL26" i="2"/>
  <c r="GL97" i="2"/>
  <c r="GL33" i="2"/>
  <c r="GL80" i="2"/>
  <c r="GL16" i="2"/>
  <c r="GL71" i="2"/>
  <c r="GL7" i="2"/>
  <c r="GL30" i="2"/>
  <c r="GL69" i="2"/>
  <c r="GL5" i="2"/>
  <c r="GL60" i="2"/>
  <c r="GL75" i="2"/>
  <c r="GL82" i="2"/>
  <c r="GL18" i="2"/>
  <c r="GL89" i="2"/>
  <c r="GL25" i="2"/>
  <c r="GL72" i="2"/>
  <c r="GL8" i="2"/>
  <c r="GL63" i="2"/>
  <c r="GL102" i="2"/>
  <c r="GL6" i="2"/>
  <c r="GL61" i="2"/>
  <c r="GL86" i="2"/>
  <c r="GL52" i="2"/>
  <c r="GL67" i="2"/>
  <c r="GL74" i="2"/>
  <c r="GI2" i="2" l="1"/>
  <c r="GI5" i="2" s="1"/>
  <c r="GI1" i="2"/>
  <c r="GI51" i="2" l="1"/>
  <c r="GI46" i="2"/>
  <c r="GI28" i="2"/>
  <c r="GI7" i="2"/>
  <c r="GI26" i="2"/>
  <c r="GI18" i="2"/>
  <c r="GI100" i="2"/>
  <c r="GI89" i="2"/>
  <c r="GI67" i="2"/>
  <c r="GI12" i="2"/>
  <c r="GI102" i="2"/>
  <c r="GI27" i="2"/>
  <c r="GI55" i="2"/>
  <c r="GI58" i="2"/>
  <c r="GI29" i="2"/>
  <c r="GI90" i="2"/>
  <c r="GI78" i="2"/>
  <c r="GI91" i="2"/>
  <c r="GI95" i="2"/>
  <c r="GI49" i="2"/>
  <c r="GI44" i="2"/>
  <c r="GI66" i="2"/>
  <c r="GI42" i="2"/>
  <c r="GI8" i="2"/>
  <c r="GI16" i="2"/>
  <c r="GI9" i="2"/>
  <c r="GI30" i="2"/>
  <c r="GI31" i="2"/>
  <c r="GI33" i="2"/>
  <c r="GI76" i="2"/>
  <c r="GI48" i="2"/>
  <c r="GI43" i="2"/>
  <c r="GI38" i="2"/>
  <c r="GI32" i="2"/>
  <c r="GI14" i="2"/>
  <c r="GI82" i="2"/>
  <c r="GI88" i="2"/>
  <c r="GI36" i="2"/>
  <c r="GI25" i="2"/>
  <c r="GI35" i="2"/>
  <c r="GI65" i="2"/>
  <c r="GI15" i="2"/>
  <c r="GI45" i="2"/>
  <c r="GI53" i="2"/>
  <c r="GI63" i="2"/>
  <c r="GI98" i="2"/>
  <c r="GI62" i="2"/>
  <c r="GI6" i="2"/>
  <c r="GI83" i="2"/>
  <c r="GI92" i="2"/>
  <c r="GI52" i="2"/>
  <c r="GI21" i="2"/>
  <c r="GI94" i="2"/>
  <c r="GI97" i="2"/>
  <c r="GI4" i="2"/>
  <c r="GI47" i="2"/>
  <c r="GI17" i="2"/>
  <c r="GI77" i="2"/>
  <c r="GI57" i="2"/>
  <c r="GI73" i="2"/>
  <c r="GI79" i="2"/>
  <c r="GI59" i="2"/>
  <c r="GI10" i="2"/>
  <c r="GI103" i="2"/>
  <c r="GI22" i="2"/>
  <c r="GI80" i="2"/>
  <c r="GI84" i="2"/>
  <c r="GI101" i="2"/>
  <c r="GI50" i="2"/>
  <c r="GI70" i="2"/>
  <c r="GI75" i="2"/>
  <c r="GI87" i="2"/>
  <c r="GI20" i="2"/>
  <c r="GI37" i="2"/>
  <c r="GI86" i="2"/>
  <c r="GI85" i="2"/>
  <c r="GI56" i="2"/>
  <c r="GI69" i="2"/>
  <c r="GI11" i="2"/>
  <c r="GI74" i="2"/>
  <c r="GI23" i="2"/>
  <c r="GI93" i="2"/>
  <c r="GI39" i="2"/>
  <c r="GI61" i="2"/>
  <c r="GI34" i="2"/>
  <c r="GI41" i="2"/>
  <c r="GI40" i="2"/>
  <c r="GI81" i="2"/>
  <c r="GI24" i="2"/>
  <c r="GI19" i="2"/>
  <c r="GI72" i="2"/>
  <c r="GI54" i="2"/>
  <c r="GI60" i="2"/>
  <c r="GI68" i="2"/>
  <c r="GI96" i="2"/>
  <c r="GI99" i="2"/>
  <c r="GI64" i="2"/>
  <c r="GI13" i="2"/>
  <c r="GI71" i="2"/>
  <c r="N1" i="17"/>
  <c r="M1" i="17"/>
  <c r="M7" i="17" s="1" a="1"/>
  <c r="M7" i="17" s="1"/>
  <c r="L1" i="17"/>
  <c r="K1" i="17"/>
  <c r="G1" i="21" s="1"/>
  <c r="F7" i="17" a="1"/>
  <c r="F7" i="17" s="1"/>
  <c r="D15" i="17"/>
  <c r="D19" i="17" s="1"/>
  <c r="D23" i="17" s="1"/>
  <c r="D27" i="17" s="1"/>
  <c r="D31" i="17" s="1"/>
  <c r="D35" i="17" s="1"/>
  <c r="D39" i="17" s="1"/>
  <c r="D43" i="17" s="1"/>
  <c r="D47" i="17" s="1"/>
  <c r="D51" i="17" s="1"/>
  <c r="D55" i="17" s="1"/>
  <c r="D59" i="17" s="1"/>
  <c r="D63" i="17" s="1"/>
  <c r="D67" i="17" s="1"/>
  <c r="D71" i="17" s="1"/>
  <c r="D75" i="17" s="1"/>
  <c r="D79" i="17" s="1"/>
  <c r="D83" i="17" s="1"/>
  <c r="D87" i="17" s="1"/>
  <c r="D91" i="17" s="1"/>
  <c r="D95" i="17" s="1"/>
  <c r="D99" i="17" s="1"/>
  <c r="D103" i="17" s="1"/>
  <c r="D107" i="17" s="1"/>
  <c r="D111" i="17" s="1"/>
  <c r="D115" i="17" s="1"/>
  <c r="D119" i="17" s="1"/>
  <c r="D123" i="17" s="1"/>
  <c r="D127" i="17" s="1"/>
  <c r="D131" i="17" s="1"/>
  <c r="D135" i="17" s="1"/>
  <c r="D139" i="17" s="1"/>
  <c r="D143" i="17" s="1"/>
  <c r="D147" i="17" s="1"/>
  <c r="D151" i="17" s="1"/>
  <c r="D155" i="17" s="1"/>
  <c r="D159" i="17" s="1"/>
  <c r="D163" i="17" s="1"/>
  <c r="D167" i="17" s="1"/>
  <c r="D171" i="17" s="1"/>
  <c r="D175" i="17" s="1"/>
  <c r="D179" i="17" s="1"/>
  <c r="D183" i="17" s="1"/>
  <c r="D187" i="17" s="1"/>
  <c r="D191" i="17" s="1"/>
  <c r="D195" i="17" s="1"/>
  <c r="D199" i="17" s="1"/>
  <c r="D203" i="17" s="1"/>
  <c r="D207" i="17" s="1"/>
  <c r="D211" i="17" s="1"/>
  <c r="D215" i="17" s="1"/>
  <c r="D219" i="17" s="1"/>
  <c r="D223" i="17" s="1"/>
  <c r="D227" i="17" s="1"/>
  <c r="D231" i="17" s="1"/>
  <c r="D235" i="17" s="1"/>
  <c r="D239" i="17" s="1"/>
  <c r="D243" i="17" s="1"/>
  <c r="D247" i="17" s="1"/>
  <c r="D251" i="17" s="1"/>
  <c r="D255" i="17" s="1"/>
  <c r="D259" i="17" s="1"/>
  <c r="D263" i="17" s="1"/>
  <c r="D267" i="17" s="1"/>
  <c r="D271" i="17" s="1"/>
  <c r="D275" i="17" s="1"/>
  <c r="D279" i="17" s="1"/>
  <c r="D283" i="17" s="1"/>
  <c r="D287" i="17" s="1"/>
  <c r="D291" i="17" s="1"/>
  <c r="D295" i="17" s="1"/>
  <c r="D299" i="17" s="1"/>
  <c r="D303" i="17" s="1"/>
  <c r="D307" i="17" s="1"/>
  <c r="D311" i="17" s="1"/>
  <c r="D315" i="17" s="1"/>
  <c r="D319" i="17" s="1"/>
  <c r="D323" i="17" s="1"/>
  <c r="D327" i="17" s="1"/>
  <c r="D331" i="17" s="1"/>
  <c r="D335" i="17" s="1"/>
  <c r="D339" i="17" s="1"/>
  <c r="D343" i="17" s="1"/>
  <c r="D347" i="17" s="1"/>
  <c r="D351" i="17" s="1"/>
  <c r="D355" i="17" s="1"/>
  <c r="D359" i="17" s="1"/>
  <c r="C15" i="17"/>
  <c r="C19" i="17" s="1"/>
  <c r="C23" i="17" s="1"/>
  <c r="C27" i="17" s="1"/>
  <c r="C31" i="17" s="1"/>
  <c r="C35" i="17" s="1"/>
  <c r="C39" i="17" s="1"/>
  <c r="C43" i="17" s="1"/>
  <c r="C47" i="17" s="1"/>
  <c r="C51" i="17" s="1"/>
  <c r="C55" i="17" s="1"/>
  <c r="C59" i="17" s="1"/>
  <c r="C63" i="17" s="1"/>
  <c r="C67" i="17" s="1"/>
  <c r="C71" i="17" s="1"/>
  <c r="C75" i="17" s="1"/>
  <c r="C79" i="17" s="1"/>
  <c r="C83" i="17" s="1"/>
  <c r="C87" i="17" s="1"/>
  <c r="C91" i="17" s="1"/>
  <c r="C95" i="17" s="1"/>
  <c r="C99" i="17" s="1"/>
  <c r="C103" i="17" s="1"/>
  <c r="C107" i="17" s="1"/>
  <c r="C111" i="17" s="1"/>
  <c r="C115" i="17" s="1"/>
  <c r="C119" i="17" s="1"/>
  <c r="C123" i="17" s="1"/>
  <c r="C127" i="17" s="1"/>
  <c r="C131" i="17" s="1"/>
  <c r="C135" i="17" s="1"/>
  <c r="C139" i="17" s="1"/>
  <c r="C143" i="17" s="1"/>
  <c r="C147" i="17" s="1"/>
  <c r="C151" i="17" s="1"/>
  <c r="C155" i="17" s="1"/>
  <c r="C159" i="17" s="1"/>
  <c r="C163" i="17" s="1"/>
  <c r="C167" i="17" s="1"/>
  <c r="C171" i="17" s="1"/>
  <c r="C175" i="17" s="1"/>
  <c r="C179" i="17" s="1"/>
  <c r="C183" i="17" s="1"/>
  <c r="C187" i="17" s="1"/>
  <c r="C191" i="17" s="1"/>
  <c r="C195" i="17" s="1"/>
  <c r="C199" i="17" s="1"/>
  <c r="C203" i="17" s="1"/>
  <c r="C207" i="17" s="1"/>
  <c r="C211" i="17" s="1"/>
  <c r="C215" i="17" s="1"/>
  <c r="C219" i="17" s="1"/>
  <c r="C223" i="17" s="1"/>
  <c r="C227" i="17" s="1"/>
  <c r="C231" i="17" s="1"/>
  <c r="C235" i="17" s="1"/>
  <c r="C239" i="17" s="1"/>
  <c r="C243" i="17" s="1"/>
  <c r="C247" i="17" s="1"/>
  <c r="C251" i="17" s="1"/>
  <c r="C255" i="17" s="1"/>
  <c r="C259" i="17" s="1"/>
  <c r="C263" i="17" s="1"/>
  <c r="C267" i="17" s="1"/>
  <c r="C271" i="17" s="1"/>
  <c r="C275" i="17" s="1"/>
  <c r="C279" i="17" s="1"/>
  <c r="C283" i="17" s="1"/>
  <c r="C287" i="17" s="1"/>
  <c r="C291" i="17" s="1"/>
  <c r="C295" i="17" s="1"/>
  <c r="C299" i="17" s="1"/>
  <c r="C303" i="17" s="1"/>
  <c r="C307" i="17" s="1"/>
  <c r="C311" i="17" s="1"/>
  <c r="C315" i="17" s="1"/>
  <c r="C319" i="17" s="1"/>
  <c r="C323" i="17" s="1"/>
  <c r="C327" i="17" s="1"/>
  <c r="C331" i="17" s="1"/>
  <c r="C335" i="17" s="1"/>
  <c r="C339" i="17" s="1"/>
  <c r="C343" i="17" s="1"/>
  <c r="C347" i="17" s="1"/>
  <c r="C351" i="17" s="1"/>
  <c r="C355" i="17" s="1"/>
  <c r="C359" i="17" s="1"/>
  <c r="C14" i="17"/>
  <c r="C18" i="17" s="1"/>
  <c r="C22" i="17" s="1"/>
  <c r="C26" i="17" s="1"/>
  <c r="C30" i="17" s="1"/>
  <c r="C34" i="17" s="1"/>
  <c r="C38" i="17" s="1"/>
  <c r="C42" i="17" s="1"/>
  <c r="C46" i="17" s="1"/>
  <c r="C50" i="17" s="1"/>
  <c r="C54" i="17" s="1"/>
  <c r="C58" i="17" s="1"/>
  <c r="C62" i="17" s="1"/>
  <c r="C66" i="17" s="1"/>
  <c r="C70" i="17" s="1"/>
  <c r="C74" i="17" s="1"/>
  <c r="C78" i="17" s="1"/>
  <c r="C82" i="17" s="1"/>
  <c r="C86" i="17" s="1"/>
  <c r="C90" i="17" s="1"/>
  <c r="C94" i="17" s="1"/>
  <c r="C98" i="17" s="1"/>
  <c r="C102" i="17" s="1"/>
  <c r="C106" i="17" s="1"/>
  <c r="C110" i="17" s="1"/>
  <c r="C114" i="17" s="1"/>
  <c r="C118" i="17" s="1"/>
  <c r="C122" i="17" s="1"/>
  <c r="C126" i="17" s="1"/>
  <c r="C130" i="17" s="1"/>
  <c r="C134" i="17" s="1"/>
  <c r="C138" i="17" s="1"/>
  <c r="C142" i="17" s="1"/>
  <c r="C146" i="17" s="1"/>
  <c r="C150" i="17" s="1"/>
  <c r="C154" i="17" s="1"/>
  <c r="C158" i="17" s="1"/>
  <c r="C162" i="17" s="1"/>
  <c r="C166" i="17" s="1"/>
  <c r="C170" i="17" s="1"/>
  <c r="C174" i="17" s="1"/>
  <c r="C178" i="17" s="1"/>
  <c r="C182" i="17" s="1"/>
  <c r="C186" i="17" s="1"/>
  <c r="C190" i="17" s="1"/>
  <c r="C194" i="17" s="1"/>
  <c r="C198" i="17" s="1"/>
  <c r="C202" i="17" s="1"/>
  <c r="C206" i="17" s="1"/>
  <c r="C210" i="17" s="1"/>
  <c r="C214" i="17" s="1"/>
  <c r="C218" i="17" s="1"/>
  <c r="C222" i="17" s="1"/>
  <c r="C226" i="17" s="1"/>
  <c r="C230" i="17" s="1"/>
  <c r="C234" i="17" s="1"/>
  <c r="C238" i="17" s="1"/>
  <c r="C242" i="17" s="1"/>
  <c r="C246" i="17" s="1"/>
  <c r="C250" i="17" s="1"/>
  <c r="C254" i="17" s="1"/>
  <c r="C258" i="17" s="1"/>
  <c r="C262" i="17" s="1"/>
  <c r="C266" i="17" s="1"/>
  <c r="C270" i="17" s="1"/>
  <c r="C274" i="17" s="1"/>
  <c r="C278" i="17" s="1"/>
  <c r="C282" i="17" s="1"/>
  <c r="C286" i="17" s="1"/>
  <c r="C290" i="17" s="1"/>
  <c r="C294" i="17" s="1"/>
  <c r="C298" i="17" s="1"/>
  <c r="C302" i="17" s="1"/>
  <c r="C306" i="17" s="1"/>
  <c r="C310" i="17" s="1"/>
  <c r="C314" i="17" s="1"/>
  <c r="C318" i="17" s="1"/>
  <c r="C322" i="17" s="1"/>
  <c r="C326" i="17" s="1"/>
  <c r="C330" i="17" s="1"/>
  <c r="C334" i="17" s="1"/>
  <c r="C338" i="17" s="1"/>
  <c r="C342" i="17" s="1"/>
  <c r="C346" i="17" s="1"/>
  <c r="C350" i="17" s="1"/>
  <c r="C354" i="17" s="1"/>
  <c r="C358" i="17" s="1"/>
  <c r="B14" i="17"/>
  <c r="B18" i="17" s="1"/>
  <c r="B22" i="17" s="1"/>
  <c r="B26" i="17" s="1"/>
  <c r="B30" i="17" s="1"/>
  <c r="B34" i="17" s="1"/>
  <c r="B38" i="17" s="1"/>
  <c r="B42" i="17" s="1"/>
  <c r="B46" i="17" s="1"/>
  <c r="B50" i="17" s="1"/>
  <c r="B54" i="17" s="1"/>
  <c r="B58" i="17" s="1"/>
  <c r="B62" i="17" s="1"/>
  <c r="B66" i="17" s="1"/>
  <c r="B70" i="17" s="1"/>
  <c r="B74" i="17" s="1"/>
  <c r="B78" i="17" s="1"/>
  <c r="B82" i="17" s="1"/>
  <c r="B86" i="17" s="1"/>
  <c r="B90" i="17" s="1"/>
  <c r="B94" i="17" s="1"/>
  <c r="B98" i="17" s="1"/>
  <c r="B102" i="17" s="1"/>
  <c r="B106" i="17" s="1"/>
  <c r="B110" i="17" s="1"/>
  <c r="B114" i="17" s="1"/>
  <c r="B118" i="17" s="1"/>
  <c r="B122" i="17" s="1"/>
  <c r="B126" i="17" s="1"/>
  <c r="B130" i="17" s="1"/>
  <c r="B134" i="17" s="1"/>
  <c r="B138" i="17" s="1"/>
  <c r="B142" i="17" s="1"/>
  <c r="B146" i="17" s="1"/>
  <c r="B150" i="17" s="1"/>
  <c r="B154" i="17" s="1"/>
  <c r="B158" i="17" s="1"/>
  <c r="B162" i="17" s="1"/>
  <c r="B166" i="17" s="1"/>
  <c r="B170" i="17" s="1"/>
  <c r="B174" i="17" s="1"/>
  <c r="B178" i="17" s="1"/>
  <c r="B182" i="17" s="1"/>
  <c r="B186" i="17" s="1"/>
  <c r="B190" i="17" s="1"/>
  <c r="B194" i="17" s="1"/>
  <c r="B198" i="17" s="1"/>
  <c r="B202" i="17" s="1"/>
  <c r="B206" i="17" s="1"/>
  <c r="B210" i="17" s="1"/>
  <c r="B214" i="17" s="1"/>
  <c r="B218" i="17" s="1"/>
  <c r="B222" i="17" s="1"/>
  <c r="B226" i="17" s="1"/>
  <c r="B230" i="17" s="1"/>
  <c r="B234" i="17" s="1"/>
  <c r="B238" i="17" s="1"/>
  <c r="B242" i="17" s="1"/>
  <c r="B246" i="17" s="1"/>
  <c r="B250" i="17" s="1"/>
  <c r="B254" i="17" s="1"/>
  <c r="B258" i="17" s="1"/>
  <c r="B262" i="17" s="1"/>
  <c r="B266" i="17" s="1"/>
  <c r="B270" i="17" s="1"/>
  <c r="B274" i="17" s="1"/>
  <c r="B278" i="17" s="1"/>
  <c r="B282" i="17" s="1"/>
  <c r="B286" i="17" s="1"/>
  <c r="B290" i="17" s="1"/>
  <c r="B294" i="17" s="1"/>
  <c r="B298" i="17" s="1"/>
  <c r="B302" i="17" s="1"/>
  <c r="B306" i="17" s="1"/>
  <c r="B310" i="17" s="1"/>
  <c r="B314" i="17" s="1"/>
  <c r="B318" i="17" s="1"/>
  <c r="B322" i="17" s="1"/>
  <c r="B326" i="17" s="1"/>
  <c r="B330" i="17" s="1"/>
  <c r="B334" i="17" s="1"/>
  <c r="B338" i="17" s="1"/>
  <c r="B342" i="17" s="1"/>
  <c r="B346" i="17" s="1"/>
  <c r="B350" i="17" s="1"/>
  <c r="B354" i="17" s="1"/>
  <c r="B358" i="17" s="1"/>
  <c r="C13" i="17"/>
  <c r="C17" i="17" s="1"/>
  <c r="C21" i="17" s="1"/>
  <c r="C25" i="17" s="1"/>
  <c r="C29" i="17" s="1"/>
  <c r="C33" i="17" s="1"/>
  <c r="C37" i="17" s="1"/>
  <c r="C41" i="17" s="1"/>
  <c r="C45" i="17" s="1"/>
  <c r="C49" i="17" s="1"/>
  <c r="C53" i="17" s="1"/>
  <c r="C57" i="17" s="1"/>
  <c r="C61" i="17" s="1"/>
  <c r="C65" i="17" s="1"/>
  <c r="C69" i="17" s="1"/>
  <c r="C73" i="17" s="1"/>
  <c r="C77" i="17" s="1"/>
  <c r="C81" i="17" s="1"/>
  <c r="C85" i="17" s="1"/>
  <c r="C89" i="17" s="1"/>
  <c r="C93" i="17" s="1"/>
  <c r="C97" i="17" s="1"/>
  <c r="C101" i="17" s="1"/>
  <c r="C105" i="17" s="1"/>
  <c r="C109" i="17" s="1"/>
  <c r="C113" i="17" s="1"/>
  <c r="C117" i="17" s="1"/>
  <c r="C121" i="17" s="1"/>
  <c r="C125" i="17" s="1"/>
  <c r="C129" i="17" s="1"/>
  <c r="C133" i="17" s="1"/>
  <c r="C137" i="17" s="1"/>
  <c r="C141" i="17" s="1"/>
  <c r="C145" i="17" s="1"/>
  <c r="C149" i="17" s="1"/>
  <c r="C153" i="17" s="1"/>
  <c r="C157" i="17" s="1"/>
  <c r="C161" i="17" s="1"/>
  <c r="C165" i="17" s="1"/>
  <c r="C169" i="17" s="1"/>
  <c r="C173" i="17" s="1"/>
  <c r="C177" i="17" s="1"/>
  <c r="C181" i="17" s="1"/>
  <c r="C185" i="17" s="1"/>
  <c r="C189" i="17" s="1"/>
  <c r="C193" i="17" s="1"/>
  <c r="C197" i="17" s="1"/>
  <c r="C201" i="17" s="1"/>
  <c r="C205" i="17" s="1"/>
  <c r="C209" i="17" s="1"/>
  <c r="C213" i="17" s="1"/>
  <c r="C217" i="17" s="1"/>
  <c r="C221" i="17" s="1"/>
  <c r="C225" i="17" s="1"/>
  <c r="C229" i="17" s="1"/>
  <c r="C233" i="17" s="1"/>
  <c r="C237" i="17" s="1"/>
  <c r="C241" i="17" s="1"/>
  <c r="C245" i="17" s="1"/>
  <c r="C249" i="17" s="1"/>
  <c r="C253" i="17" s="1"/>
  <c r="C257" i="17" s="1"/>
  <c r="C261" i="17" s="1"/>
  <c r="C265" i="17" s="1"/>
  <c r="C269" i="17" s="1"/>
  <c r="C273" i="17" s="1"/>
  <c r="C277" i="17" s="1"/>
  <c r="C281" i="17" s="1"/>
  <c r="C285" i="17" s="1"/>
  <c r="C289" i="17" s="1"/>
  <c r="C293" i="17" s="1"/>
  <c r="C297" i="17" s="1"/>
  <c r="C301" i="17" s="1"/>
  <c r="C305" i="17" s="1"/>
  <c r="C309" i="17" s="1"/>
  <c r="C313" i="17" s="1"/>
  <c r="C317" i="17" s="1"/>
  <c r="C321" i="17" s="1"/>
  <c r="C325" i="17" s="1"/>
  <c r="C329" i="17" s="1"/>
  <c r="C333" i="17" s="1"/>
  <c r="C337" i="17" s="1"/>
  <c r="C341" i="17" s="1"/>
  <c r="C345" i="17" s="1"/>
  <c r="C349" i="17" s="1"/>
  <c r="C353" i="17" s="1"/>
  <c r="C357" i="17" s="1"/>
  <c r="B13" i="17"/>
  <c r="B17" i="17" s="1"/>
  <c r="B21" i="17" s="1"/>
  <c r="B25" i="17" s="1"/>
  <c r="B29" i="17" s="1"/>
  <c r="B33" i="17" s="1"/>
  <c r="B37" i="17" s="1"/>
  <c r="B41" i="17" s="1"/>
  <c r="B45" i="17" s="1"/>
  <c r="B49" i="17" s="1"/>
  <c r="B53" i="17" s="1"/>
  <c r="B57" i="17" s="1"/>
  <c r="B61" i="17" s="1"/>
  <c r="B65" i="17" s="1"/>
  <c r="B69" i="17" s="1"/>
  <c r="B73" i="17" s="1"/>
  <c r="B77" i="17" s="1"/>
  <c r="B81" i="17" s="1"/>
  <c r="B85" i="17" s="1"/>
  <c r="B89" i="17" s="1"/>
  <c r="B93" i="17" s="1"/>
  <c r="B97" i="17" s="1"/>
  <c r="B101" i="17" s="1"/>
  <c r="B105" i="17" s="1"/>
  <c r="B109" i="17" s="1"/>
  <c r="B113" i="17" s="1"/>
  <c r="B117" i="17" s="1"/>
  <c r="B121" i="17" s="1"/>
  <c r="B125" i="17" s="1"/>
  <c r="B129" i="17" s="1"/>
  <c r="B133" i="17" s="1"/>
  <c r="B137" i="17" s="1"/>
  <c r="B141" i="17" s="1"/>
  <c r="B145" i="17" s="1"/>
  <c r="B149" i="17" s="1"/>
  <c r="B153" i="17" s="1"/>
  <c r="B157" i="17" s="1"/>
  <c r="B161" i="17" s="1"/>
  <c r="B165" i="17" s="1"/>
  <c r="B169" i="17" s="1"/>
  <c r="B173" i="17" s="1"/>
  <c r="B177" i="17" s="1"/>
  <c r="B181" i="17" s="1"/>
  <c r="B185" i="17" s="1"/>
  <c r="B189" i="17" s="1"/>
  <c r="B193" i="17" s="1"/>
  <c r="B197" i="17" s="1"/>
  <c r="B201" i="17" s="1"/>
  <c r="B205" i="17" s="1"/>
  <c r="B209" i="17" s="1"/>
  <c r="B213" i="17" s="1"/>
  <c r="B217" i="17" s="1"/>
  <c r="B221" i="17" s="1"/>
  <c r="B225" i="17" s="1"/>
  <c r="B229" i="17" s="1"/>
  <c r="B233" i="17" s="1"/>
  <c r="B237" i="17" s="1"/>
  <c r="B241" i="17" s="1"/>
  <c r="B245" i="17" s="1"/>
  <c r="B249" i="17" s="1"/>
  <c r="B253" i="17" s="1"/>
  <c r="B257" i="17" s="1"/>
  <c r="B261" i="17" s="1"/>
  <c r="B265" i="17" s="1"/>
  <c r="B269" i="17" s="1"/>
  <c r="B273" i="17" s="1"/>
  <c r="B277" i="17" s="1"/>
  <c r="B281" i="17" s="1"/>
  <c r="B285" i="17" s="1"/>
  <c r="B289" i="17" s="1"/>
  <c r="B293" i="17" s="1"/>
  <c r="B297" i="17" s="1"/>
  <c r="B301" i="17" s="1"/>
  <c r="B305" i="17" s="1"/>
  <c r="B309" i="17" s="1"/>
  <c r="B313" i="17" s="1"/>
  <c r="B317" i="17" s="1"/>
  <c r="B321" i="17" s="1"/>
  <c r="B325" i="17" s="1"/>
  <c r="B329" i="17" s="1"/>
  <c r="B333" i="17" s="1"/>
  <c r="B337" i="17" s="1"/>
  <c r="B341" i="17" s="1"/>
  <c r="B345" i="17" s="1"/>
  <c r="B349" i="17" s="1"/>
  <c r="B353" i="17" s="1"/>
  <c r="B357" i="17" s="1"/>
  <c r="C12" i="17"/>
  <c r="C16" i="17" s="1"/>
  <c r="C20" i="17" s="1"/>
  <c r="C24" i="17" s="1"/>
  <c r="C28" i="17" s="1"/>
  <c r="C32" i="17" s="1"/>
  <c r="C36" i="17" s="1"/>
  <c r="C40" i="17" s="1"/>
  <c r="C44" i="17" s="1"/>
  <c r="C48" i="17" s="1"/>
  <c r="C52" i="17" s="1"/>
  <c r="C56" i="17" s="1"/>
  <c r="C60" i="17" s="1"/>
  <c r="C64" i="17" s="1"/>
  <c r="C68" i="17" s="1"/>
  <c r="C72" i="17" s="1"/>
  <c r="C76" i="17" s="1"/>
  <c r="C80" i="17" s="1"/>
  <c r="C84" i="17" s="1"/>
  <c r="C88" i="17" s="1"/>
  <c r="C92" i="17" s="1"/>
  <c r="C96" i="17" s="1"/>
  <c r="C100" i="17" s="1"/>
  <c r="C104" i="17" s="1"/>
  <c r="C108" i="17" s="1"/>
  <c r="C112" i="17" s="1"/>
  <c r="C116" i="17" s="1"/>
  <c r="C120" i="17" s="1"/>
  <c r="C124" i="17" s="1"/>
  <c r="C128" i="17" s="1"/>
  <c r="C132" i="17" s="1"/>
  <c r="C136" i="17" s="1"/>
  <c r="C140" i="17" s="1"/>
  <c r="C144" i="17" s="1"/>
  <c r="C148" i="17" s="1"/>
  <c r="C152" i="17" s="1"/>
  <c r="C156" i="17" s="1"/>
  <c r="C160" i="17" s="1"/>
  <c r="C164" i="17" s="1"/>
  <c r="C168" i="17" s="1"/>
  <c r="C172" i="17" s="1"/>
  <c r="C176" i="17" s="1"/>
  <c r="C180" i="17" s="1"/>
  <c r="C184" i="17" s="1"/>
  <c r="C188" i="17" s="1"/>
  <c r="C192" i="17" s="1"/>
  <c r="C196" i="17" s="1"/>
  <c r="C200" i="17" s="1"/>
  <c r="C204" i="17" s="1"/>
  <c r="C208" i="17" s="1"/>
  <c r="C212" i="17" s="1"/>
  <c r="C216" i="17" s="1"/>
  <c r="C220" i="17" s="1"/>
  <c r="C224" i="17" s="1"/>
  <c r="C228" i="17" s="1"/>
  <c r="C232" i="17" s="1"/>
  <c r="C236" i="17" s="1"/>
  <c r="C240" i="17" s="1"/>
  <c r="C244" i="17" s="1"/>
  <c r="C248" i="17" s="1"/>
  <c r="C252" i="17" s="1"/>
  <c r="C256" i="17" s="1"/>
  <c r="C260" i="17" s="1"/>
  <c r="C264" i="17" s="1"/>
  <c r="C268" i="17" s="1"/>
  <c r="C272" i="17" s="1"/>
  <c r="C276" i="17" s="1"/>
  <c r="C280" i="17" s="1"/>
  <c r="C284" i="17" s="1"/>
  <c r="C288" i="17" s="1"/>
  <c r="C292" i="17" s="1"/>
  <c r="C296" i="17" s="1"/>
  <c r="C300" i="17" s="1"/>
  <c r="C304" i="17" s="1"/>
  <c r="C308" i="17" s="1"/>
  <c r="C312" i="17" s="1"/>
  <c r="C316" i="17" s="1"/>
  <c r="C320" i="17" s="1"/>
  <c r="C324" i="17" s="1"/>
  <c r="C328" i="17" s="1"/>
  <c r="C332" i="17" s="1"/>
  <c r="C336" i="17" s="1"/>
  <c r="C340" i="17" s="1"/>
  <c r="C344" i="17" s="1"/>
  <c r="C348" i="17" s="1"/>
  <c r="C352" i="17" s="1"/>
  <c r="C356" i="17" s="1"/>
  <c r="B12" i="17"/>
  <c r="B16" i="17" s="1"/>
  <c r="B20" i="17" s="1"/>
  <c r="B24" i="17" s="1"/>
  <c r="B28" i="17" s="1"/>
  <c r="B32" i="17" s="1"/>
  <c r="B36" i="17" s="1"/>
  <c r="B40" i="17" s="1"/>
  <c r="B44" i="17" s="1"/>
  <c r="B48" i="17" s="1"/>
  <c r="B52" i="17" s="1"/>
  <c r="B56" i="17" s="1"/>
  <c r="B60" i="17" s="1"/>
  <c r="B64" i="17" s="1"/>
  <c r="B68" i="17" s="1"/>
  <c r="B72" i="17" s="1"/>
  <c r="B76" i="17" s="1"/>
  <c r="B80" i="17" s="1"/>
  <c r="B84" i="17" s="1"/>
  <c r="B88" i="17" s="1"/>
  <c r="B92" i="17" s="1"/>
  <c r="B96" i="17" s="1"/>
  <c r="B100" i="17" s="1"/>
  <c r="B104" i="17" s="1"/>
  <c r="B108" i="17" s="1"/>
  <c r="B112" i="17" s="1"/>
  <c r="B116" i="17" s="1"/>
  <c r="B120" i="17" s="1"/>
  <c r="B124" i="17" s="1"/>
  <c r="B128" i="17" s="1"/>
  <c r="B132" i="17" s="1"/>
  <c r="B136" i="17" s="1"/>
  <c r="B140" i="17" s="1"/>
  <c r="B144" i="17" s="1"/>
  <c r="B148" i="17" s="1"/>
  <c r="B152" i="17" s="1"/>
  <c r="B156" i="17" s="1"/>
  <c r="B160" i="17" s="1"/>
  <c r="B164" i="17" s="1"/>
  <c r="B168" i="17" s="1"/>
  <c r="B172" i="17" s="1"/>
  <c r="B176" i="17" s="1"/>
  <c r="B180" i="17" s="1"/>
  <c r="B184" i="17" s="1"/>
  <c r="B188" i="17" s="1"/>
  <c r="B192" i="17" s="1"/>
  <c r="B196" i="17" s="1"/>
  <c r="B200" i="17" s="1"/>
  <c r="B204" i="17" s="1"/>
  <c r="B208" i="17" s="1"/>
  <c r="B212" i="17" s="1"/>
  <c r="B216" i="17" s="1"/>
  <c r="B220" i="17" s="1"/>
  <c r="B224" i="17" s="1"/>
  <c r="B228" i="17" s="1"/>
  <c r="B232" i="17" s="1"/>
  <c r="B236" i="17" s="1"/>
  <c r="B240" i="17" s="1"/>
  <c r="B244" i="17" s="1"/>
  <c r="B248" i="17" s="1"/>
  <c r="B252" i="17" s="1"/>
  <c r="B256" i="17" s="1"/>
  <c r="B260" i="17" s="1"/>
  <c r="B264" i="17" s="1"/>
  <c r="B268" i="17" s="1"/>
  <c r="B272" i="17" s="1"/>
  <c r="B276" i="17" s="1"/>
  <c r="B280" i="17" s="1"/>
  <c r="B284" i="17" s="1"/>
  <c r="B288" i="17" s="1"/>
  <c r="B292" i="17" s="1"/>
  <c r="B296" i="17" s="1"/>
  <c r="B300" i="17" s="1"/>
  <c r="B304" i="17" s="1"/>
  <c r="B308" i="17" s="1"/>
  <c r="B312" i="17" s="1"/>
  <c r="B316" i="17" s="1"/>
  <c r="B320" i="17" s="1"/>
  <c r="B324" i="17" s="1"/>
  <c r="B328" i="17" s="1"/>
  <c r="B332" i="17" s="1"/>
  <c r="B336" i="17" s="1"/>
  <c r="B340" i="17" s="1"/>
  <c r="B344" i="17" s="1"/>
  <c r="B348" i="17" s="1"/>
  <c r="B352" i="17" s="1"/>
  <c r="B356" i="17" s="1"/>
  <c r="B11" i="17"/>
  <c r="E8" i="17"/>
  <c r="AF8" i="17" s="1" a="1"/>
  <c r="AF8" i="17" s="1"/>
  <c r="J1" i="17"/>
  <c r="J7" i="17" s="1" a="1"/>
  <c r="J7" i="17" s="1"/>
  <c r="I1" i="17"/>
  <c r="I8" i="17" s="1" a="1"/>
  <c r="I8" i="17" s="1"/>
  <c r="H1" i="17"/>
  <c r="G1" i="17"/>
  <c r="P8" i="17" l="1" a="1"/>
  <c r="P8" i="17" s="1"/>
  <c r="AG8" i="17" a="1"/>
  <c r="AG8" i="17" s="1"/>
  <c r="AE8" i="17" a="1"/>
  <c r="AE8" i="17" s="1"/>
  <c r="I7" i="17" a="1"/>
  <c r="I7" i="17" s="1"/>
  <c r="N7" i="17" a="1"/>
  <c r="N7" i="17" s="1"/>
  <c r="N8" i="17" a="1"/>
  <c r="N8" i="17" s="1"/>
  <c r="E9" i="17"/>
  <c r="AF9" i="17" s="1" a="1"/>
  <c r="AF9" i="17" s="1"/>
  <c r="U8" i="17" a="1"/>
  <c r="U8" i="17" s="1"/>
  <c r="AD8" i="17" a="1"/>
  <c r="AD8" i="17" s="1"/>
  <c r="Z8" i="17" a="1"/>
  <c r="Z8" i="17" s="1"/>
  <c r="V8" i="17" a="1"/>
  <c r="V8" i="17" s="1"/>
  <c r="Y8" i="17" a="1"/>
  <c r="Y8" i="17" s="1"/>
  <c r="T8" i="17" a="1"/>
  <c r="T8" i="17" s="1"/>
  <c r="R8" i="17" a="1"/>
  <c r="R8" i="17" s="1"/>
  <c r="AB8" i="17" a="1"/>
  <c r="AB8" i="17" s="1"/>
  <c r="Q8" i="17" a="1"/>
  <c r="Q8" i="17" s="1"/>
  <c r="W8" i="17" a="1"/>
  <c r="W8" i="17" s="1"/>
  <c r="O8" i="17" a="1"/>
  <c r="O8" i="17" s="1"/>
  <c r="AC8" i="17" a="1"/>
  <c r="AC8" i="17" s="1"/>
  <c r="AA8" i="17" a="1"/>
  <c r="AA8" i="17" s="1"/>
  <c r="X8" i="17" a="1"/>
  <c r="X8" i="17" s="1"/>
  <c r="S8" i="17" a="1"/>
  <c r="S8" i="17" s="1"/>
  <c r="B15" i="17"/>
  <c r="B19" i="17" s="1"/>
  <c r="B23" i="17" s="1"/>
  <c r="B27" i="17" s="1"/>
  <c r="B31" i="17" s="1"/>
  <c r="B35" i="17" s="1"/>
  <c r="B39" i="17" s="1"/>
  <c r="B43" i="17" s="1"/>
  <c r="B47" i="17" s="1"/>
  <c r="B51" i="17" s="1"/>
  <c r="B55" i="17" s="1"/>
  <c r="B59" i="17" s="1"/>
  <c r="B63" i="17" s="1"/>
  <c r="B67" i="17" s="1"/>
  <c r="B71" i="17" s="1"/>
  <c r="B75" i="17" s="1"/>
  <c r="B79" i="17" s="1"/>
  <c r="B83" i="17" s="1"/>
  <c r="B87" i="17" s="1"/>
  <c r="B91" i="17" s="1"/>
  <c r="B95" i="17" s="1"/>
  <c r="B99" i="17" s="1"/>
  <c r="B103" i="17" s="1"/>
  <c r="B107" i="17" s="1"/>
  <c r="B111" i="17" s="1"/>
  <c r="B115" i="17" s="1"/>
  <c r="B119" i="17" s="1"/>
  <c r="B123" i="17" s="1"/>
  <c r="B127" i="17" s="1"/>
  <c r="B131" i="17" s="1"/>
  <c r="B135" i="17" s="1"/>
  <c r="B139" i="17" s="1"/>
  <c r="B143" i="17" s="1"/>
  <c r="B147" i="17" s="1"/>
  <c r="B151" i="17" s="1"/>
  <c r="B155" i="17" s="1"/>
  <c r="B159" i="17" s="1"/>
  <c r="B163" i="17" s="1"/>
  <c r="B167" i="17" s="1"/>
  <c r="B171" i="17" s="1"/>
  <c r="B175" i="17" s="1"/>
  <c r="B179" i="17" s="1"/>
  <c r="B183" i="17" s="1"/>
  <c r="B187" i="17" s="1"/>
  <c r="B191" i="17" s="1"/>
  <c r="B195" i="17" s="1"/>
  <c r="B199" i="17" s="1"/>
  <c r="B203" i="17" s="1"/>
  <c r="B207" i="17" s="1"/>
  <c r="B211" i="17" s="1"/>
  <c r="B215" i="17" s="1"/>
  <c r="B219" i="17" s="1"/>
  <c r="B223" i="17" s="1"/>
  <c r="B227" i="17" s="1"/>
  <c r="B231" i="17" s="1"/>
  <c r="B235" i="17" s="1"/>
  <c r="B239" i="17" s="1"/>
  <c r="B243" i="17" s="1"/>
  <c r="B247" i="17" s="1"/>
  <c r="B251" i="17" s="1"/>
  <c r="B255" i="17" s="1"/>
  <c r="B259" i="17" s="1"/>
  <c r="B263" i="17" s="1"/>
  <c r="B267" i="17" s="1"/>
  <c r="B271" i="17" s="1"/>
  <c r="B275" i="17" s="1"/>
  <c r="B279" i="17" s="1"/>
  <c r="B283" i="17" s="1"/>
  <c r="B287" i="17" s="1"/>
  <c r="B291" i="17" s="1"/>
  <c r="B295" i="17" s="1"/>
  <c r="B299" i="17" s="1"/>
  <c r="B303" i="17" s="1"/>
  <c r="B307" i="17" s="1"/>
  <c r="B311" i="17" s="1"/>
  <c r="B315" i="17" s="1"/>
  <c r="B319" i="17" s="1"/>
  <c r="B323" i="17" s="1"/>
  <c r="B327" i="17" s="1"/>
  <c r="B331" i="17" s="1"/>
  <c r="B335" i="17" s="1"/>
  <c r="B339" i="17" s="1"/>
  <c r="B343" i="17" s="1"/>
  <c r="B347" i="17" s="1"/>
  <c r="B351" i="17" s="1"/>
  <c r="B355" i="17" s="1"/>
  <c r="G7" i="17" a="1"/>
  <c r="G7" i="17" s="1"/>
  <c r="J8" i="17" a="1"/>
  <c r="J8" i="17" s="1"/>
  <c r="C1" i="21"/>
  <c r="H7" i="17" a="1"/>
  <c r="H7" i="17" s="1"/>
  <c r="H9" i="17" a="1"/>
  <c r="H9" i="17" s="1"/>
  <c r="D1" i="21"/>
  <c r="J9" i="17" a="1"/>
  <c r="J9" i="17" s="1"/>
  <c r="F1" i="21"/>
  <c r="G8" i="17" a="1"/>
  <c r="G8" i="17" s="1"/>
  <c r="E1" i="21"/>
  <c r="H8" i="17" a="1"/>
  <c r="H8" i="17" s="1"/>
  <c r="H1" i="21"/>
  <c r="I1" i="21"/>
  <c r="J1" i="21"/>
  <c r="K8" i="17" a="1"/>
  <c r="K8" i="17" s="1"/>
  <c r="L8" i="17" a="1"/>
  <c r="L8" i="17" s="1"/>
  <c r="L9" i="17" a="1"/>
  <c r="L9" i="17" s="1"/>
  <c r="M9" i="17" a="1"/>
  <c r="M9" i="17" s="1"/>
  <c r="L7" i="17" a="1"/>
  <c r="L7" i="17" s="1"/>
  <c r="N9" i="17" a="1"/>
  <c r="N9" i="17" s="1"/>
  <c r="K7" i="17" a="1"/>
  <c r="K7" i="17" s="1"/>
  <c r="M8" i="17" a="1"/>
  <c r="M8" i="17" s="1"/>
  <c r="K9" i="17" a="1"/>
  <c r="K9" i="17" s="1"/>
  <c r="F8" i="17" a="1"/>
  <c r="F8" i="17" s="1"/>
  <c r="E10" i="17"/>
  <c r="AF10" i="17" s="1" a="1"/>
  <c r="AF10" i="17" s="1"/>
  <c r="P9" i="17" l="1" a="1"/>
  <c r="P9" i="17" s="1"/>
  <c r="AG9" i="17" a="1"/>
  <c r="AG9" i="17" s="1"/>
  <c r="AE9" i="17" a="1"/>
  <c r="AE9" i="17" s="1"/>
  <c r="M10" i="17" a="1"/>
  <c r="M10" i="17" s="1"/>
  <c r="AE10" i="17" a="1"/>
  <c r="AE10" i="17" s="1"/>
  <c r="P10" i="17" a="1"/>
  <c r="P10" i="17" s="1"/>
  <c r="AG10" i="17" a="1"/>
  <c r="AG10" i="17" s="1"/>
  <c r="V10" i="17" a="1"/>
  <c r="V10" i="17" s="1"/>
  <c r="AD10" i="17" a="1"/>
  <c r="AD10" i="17" s="1"/>
  <c r="Z10" i="17" a="1"/>
  <c r="Z10" i="17" s="1"/>
  <c r="Y10" i="17" a="1"/>
  <c r="Y10" i="17" s="1"/>
  <c r="R10" i="17" a="1"/>
  <c r="R10" i="17" s="1"/>
  <c r="T10" i="17" a="1"/>
  <c r="T10" i="17" s="1"/>
  <c r="S10" i="17" a="1"/>
  <c r="S10" i="17" s="1"/>
  <c r="Q10" i="17" a="1"/>
  <c r="Q10" i="17" s="1"/>
  <c r="AB10" i="17" a="1"/>
  <c r="AB10" i="17" s="1"/>
  <c r="U10" i="17" a="1"/>
  <c r="U10" i="17" s="1"/>
  <c r="O10" i="17" a="1"/>
  <c r="O10" i="17" s="1"/>
  <c r="AC10" i="17" a="1"/>
  <c r="AC10" i="17" s="1"/>
  <c r="W10" i="17" a="1"/>
  <c r="W10" i="17" s="1"/>
  <c r="X10" i="17" a="1"/>
  <c r="X10" i="17" s="1"/>
  <c r="AA10" i="17" a="1"/>
  <c r="AA10" i="17" s="1"/>
  <c r="J10" i="17" a="1"/>
  <c r="J10" i="17" s="1"/>
  <c r="F7" i="21" s="1"/>
  <c r="I10" i="17" a="1"/>
  <c r="I10" i="17" s="1"/>
  <c r="N10" i="17" a="1"/>
  <c r="N10" i="17" s="1"/>
  <c r="J7" i="21" s="1"/>
  <c r="L10" i="17" a="1"/>
  <c r="L10" i="17" s="1"/>
  <c r="H7" i="21" s="1"/>
  <c r="H10" i="17" a="1"/>
  <c r="H10" i="17" s="1"/>
  <c r="G10" i="17" a="1"/>
  <c r="G10" i="17" s="1"/>
  <c r="K10" i="17" a="1"/>
  <c r="K10" i="17" s="1"/>
  <c r="F9" i="17" a="1"/>
  <c r="F9" i="17" s="1"/>
  <c r="Z9" i="17" a="1"/>
  <c r="Z9" i="17" s="1"/>
  <c r="Y9" i="17" a="1"/>
  <c r="Y9" i="17" s="1"/>
  <c r="T7" i="21" s="1"/>
  <c r="AD9" i="17" a="1"/>
  <c r="AD9" i="17" s="1"/>
  <c r="Y7" i="21" s="1"/>
  <c r="S9" i="17" a="1"/>
  <c r="S9" i="17" s="1"/>
  <c r="N7" i="21" s="1"/>
  <c r="T9" i="17" a="1"/>
  <c r="T9" i="17" s="1"/>
  <c r="AA9" i="17" a="1"/>
  <c r="AA9" i="17" s="1"/>
  <c r="U9" i="17" a="1"/>
  <c r="U9" i="17" s="1"/>
  <c r="P7" i="21" s="1"/>
  <c r="Q9" i="17" a="1"/>
  <c r="Q9" i="17" s="1"/>
  <c r="AB9" i="17" a="1"/>
  <c r="AB9" i="17" s="1"/>
  <c r="X9" i="17" a="1"/>
  <c r="X9" i="17" s="1"/>
  <c r="S7" i="21" s="1"/>
  <c r="O9" i="17" a="1"/>
  <c r="O9" i="17" s="1"/>
  <c r="V9" i="17" a="1"/>
  <c r="V9" i="17" s="1"/>
  <c r="R9" i="17" a="1"/>
  <c r="R9" i="17" s="1"/>
  <c r="M7" i="21" s="1"/>
  <c r="W9" i="17" a="1"/>
  <c r="W9" i="17" s="1"/>
  <c r="AC9" i="17" a="1"/>
  <c r="AC9" i="17" s="1"/>
  <c r="X7" i="21" s="1"/>
  <c r="I9" i="17" a="1"/>
  <c r="I9" i="17" s="1"/>
  <c r="O7" i="21"/>
  <c r="V7" i="21"/>
  <c r="G9" i="17" a="1"/>
  <c r="G9" i="17" s="1"/>
  <c r="C7" i="21" s="1"/>
  <c r="R7" i="21"/>
  <c r="I7" i="21"/>
  <c r="D7" i="21"/>
  <c r="G7" i="21"/>
  <c r="F10" i="17" a="1"/>
  <c r="F10" i="17" s="1"/>
  <c r="B7" i="21" s="1"/>
  <c r="E11" i="17"/>
  <c r="AF11" i="17" s="1" a="1"/>
  <c r="AF11" i="17" s="1"/>
  <c r="W7" i="21" l="1"/>
  <c r="E7" i="21"/>
  <c r="Q7" i="21"/>
  <c r="P11" i="17" a="1"/>
  <c r="P11" i="17" s="1"/>
  <c r="AG11" i="17" a="1"/>
  <c r="AG11" i="17" s="1"/>
  <c r="AE11" i="17" a="1"/>
  <c r="AE11" i="17" s="1"/>
  <c r="L7" i="21"/>
  <c r="U7" i="21"/>
  <c r="K7" i="21"/>
  <c r="F11" i="17" a="1"/>
  <c r="F11" i="17" s="1"/>
  <c r="Y11" i="17" a="1"/>
  <c r="Y11" i="17" s="1"/>
  <c r="AD11" i="17" a="1"/>
  <c r="AD11" i="17" s="1"/>
  <c r="U11" i="17" a="1"/>
  <c r="U11" i="17" s="1"/>
  <c r="AA11" i="17" a="1"/>
  <c r="AA11" i="17" s="1"/>
  <c r="S11" i="17" a="1"/>
  <c r="S11" i="17" s="1"/>
  <c r="T11" i="17" a="1"/>
  <c r="T11" i="17" s="1"/>
  <c r="Z11" i="17" a="1"/>
  <c r="Z11" i="17" s="1"/>
  <c r="R11" i="17" a="1"/>
  <c r="R11" i="17" s="1"/>
  <c r="V11" i="17" a="1"/>
  <c r="V11" i="17" s="1"/>
  <c r="Q11" i="17" a="1"/>
  <c r="Q11" i="17" s="1"/>
  <c r="AB11" i="17" a="1"/>
  <c r="AB11" i="17" s="1"/>
  <c r="O11" i="17" a="1"/>
  <c r="O11" i="17" s="1"/>
  <c r="AC11" i="17" a="1"/>
  <c r="AC11" i="17" s="1"/>
  <c r="W11" i="17" a="1"/>
  <c r="W11" i="17" s="1"/>
  <c r="X11" i="17" a="1"/>
  <c r="X11" i="17" s="1"/>
  <c r="G11" i="17" a="1"/>
  <c r="G11" i="17" s="1"/>
  <c r="I11" i="17" a="1"/>
  <c r="I11" i="17" s="1"/>
  <c r="J11" i="17" a="1"/>
  <c r="J11" i="17" s="1"/>
  <c r="M11" i="17" a="1"/>
  <c r="M11" i="17" s="1"/>
  <c r="N11" i="17" a="1"/>
  <c r="N11" i="17" s="1"/>
  <c r="L11" i="17" a="1"/>
  <c r="L11" i="17" s="1"/>
  <c r="H11" i="17" a="1"/>
  <c r="H11" i="17" s="1"/>
  <c r="K11" i="17" a="1"/>
  <c r="K11" i="17" s="1"/>
  <c r="E12" i="17"/>
  <c r="AF12" i="17" s="1" a="1"/>
  <c r="AF12" i="17" s="1"/>
  <c r="P12" i="17" l="1" a="1"/>
  <c r="P12" i="17" s="1"/>
  <c r="AG12" i="17" a="1"/>
  <c r="AG12" i="17" s="1"/>
  <c r="AE12" i="17" a="1"/>
  <c r="AE12" i="17" s="1"/>
  <c r="F12" i="17" a="1"/>
  <c r="F12" i="17" s="1"/>
  <c r="AD12" i="17" a="1"/>
  <c r="AD12" i="17" s="1"/>
  <c r="Z12" i="17" a="1"/>
  <c r="Z12" i="17" s="1"/>
  <c r="Y12" i="17" a="1"/>
  <c r="Y12" i="17" s="1"/>
  <c r="U12" i="17" a="1"/>
  <c r="U12" i="17" s="1"/>
  <c r="T12" i="17" a="1"/>
  <c r="T12" i="17" s="1"/>
  <c r="V12" i="17" a="1"/>
  <c r="V12" i="17" s="1"/>
  <c r="AB12" i="17" a="1"/>
  <c r="AB12" i="17" s="1"/>
  <c r="Q12" i="17" a="1"/>
  <c r="Q12" i="17" s="1"/>
  <c r="R12" i="17" a="1"/>
  <c r="R12" i="17" s="1"/>
  <c r="O12" i="17" a="1"/>
  <c r="O12" i="17" s="1"/>
  <c r="X12" i="17" a="1"/>
  <c r="X12" i="17" s="1"/>
  <c r="AC12" i="17" a="1"/>
  <c r="AC12" i="17" s="1"/>
  <c r="W12" i="17" a="1"/>
  <c r="W12" i="17" s="1"/>
  <c r="S12" i="17" a="1"/>
  <c r="S12" i="17" s="1"/>
  <c r="AA12" i="17" a="1"/>
  <c r="AA12" i="17" s="1"/>
  <c r="I12" i="17" a="1"/>
  <c r="I12" i="17" s="1"/>
  <c r="J12" i="17" a="1"/>
  <c r="J12" i="17" s="1"/>
  <c r="L12" i="17" a="1"/>
  <c r="L12" i="17" s="1"/>
  <c r="H12" i="17" a="1"/>
  <c r="H12" i="17" s="1"/>
  <c r="N12" i="17" a="1"/>
  <c r="N12" i="17" s="1"/>
  <c r="G12" i="17" a="1"/>
  <c r="G12" i="17" s="1"/>
  <c r="K12" i="17" a="1"/>
  <c r="K12" i="17" s="1"/>
  <c r="M12" i="17" a="1"/>
  <c r="M12" i="17" s="1"/>
  <c r="E13" i="17"/>
  <c r="AF13" i="17" s="1" a="1"/>
  <c r="AF13" i="17" s="1"/>
  <c r="P13" i="17" l="1" a="1"/>
  <c r="P13" i="17" s="1"/>
  <c r="AG13" i="17" a="1"/>
  <c r="AG13" i="17" s="1"/>
  <c r="AE13" i="17" a="1"/>
  <c r="AE13" i="17" s="1"/>
  <c r="F13" i="17" a="1"/>
  <c r="F13" i="17" s="1"/>
  <c r="AD13" i="17" a="1"/>
  <c r="AD13" i="17" s="1"/>
  <c r="R13" i="17" a="1"/>
  <c r="R13" i="17" s="1"/>
  <c r="AA13" i="17" a="1"/>
  <c r="AA13" i="17" s="1"/>
  <c r="Z13" i="17" a="1"/>
  <c r="Z13" i="17" s="1"/>
  <c r="Y13" i="17" a="1"/>
  <c r="Y13" i="17" s="1"/>
  <c r="T13" i="17" a="1"/>
  <c r="T13" i="17" s="1"/>
  <c r="S13" i="17" a="1"/>
  <c r="S13" i="17" s="1"/>
  <c r="X13" i="17" a="1"/>
  <c r="X13" i="17" s="1"/>
  <c r="AB13" i="17" a="1"/>
  <c r="AB13" i="17" s="1"/>
  <c r="Q13" i="17" a="1"/>
  <c r="Q13" i="17" s="1"/>
  <c r="V13" i="17" a="1"/>
  <c r="V13" i="17" s="1"/>
  <c r="U13" i="17" a="1"/>
  <c r="U13" i="17" s="1"/>
  <c r="O13" i="17" a="1"/>
  <c r="O13" i="17" s="1"/>
  <c r="AC13" i="17" a="1"/>
  <c r="AC13" i="17" s="1"/>
  <c r="W13" i="17" a="1"/>
  <c r="W13" i="17" s="1"/>
  <c r="N13" i="17" a="1"/>
  <c r="N13" i="17" s="1"/>
  <c r="I13" i="17" a="1"/>
  <c r="I13" i="17" s="1"/>
  <c r="G13" i="17" a="1"/>
  <c r="G13" i="17" s="1"/>
  <c r="J13" i="17" a="1"/>
  <c r="J13" i="17" s="1"/>
  <c r="H13" i="17" a="1"/>
  <c r="H13" i="17" s="1"/>
  <c r="L13" i="17" a="1"/>
  <c r="L13" i="17" s="1"/>
  <c r="K13" i="17" a="1"/>
  <c r="K13" i="17" s="1"/>
  <c r="M13" i="17" a="1"/>
  <c r="M13" i="17" s="1"/>
  <c r="E14" i="17"/>
  <c r="AF14" i="17" s="1" a="1"/>
  <c r="AF14" i="17" s="1"/>
  <c r="AG14" i="17" l="1" a="1"/>
  <c r="AG14" i="17" s="1"/>
  <c r="AE14" i="17" a="1"/>
  <c r="AE14" i="17" s="1"/>
  <c r="P14" i="17" a="1"/>
  <c r="P14" i="17" s="1"/>
  <c r="F14" i="17" a="1"/>
  <c r="F14" i="17" s="1"/>
  <c r="R14" i="17" a="1"/>
  <c r="R14" i="17" s="1"/>
  <c r="Z14" i="17" a="1"/>
  <c r="Z14" i="17" s="1"/>
  <c r="U8" i="21" s="1"/>
  <c r="Y14" i="17" a="1"/>
  <c r="Y14" i="17" s="1"/>
  <c r="T8" i="21" s="1"/>
  <c r="V14" i="17" a="1"/>
  <c r="V14" i="17" s="1"/>
  <c r="Q8" i="21" s="1"/>
  <c r="AD14" i="17" a="1"/>
  <c r="AD14" i="17" s="1"/>
  <c r="Y8" i="21" s="1"/>
  <c r="S14" i="17" a="1"/>
  <c r="S14" i="17" s="1"/>
  <c r="N8" i="21" s="1"/>
  <c r="T14" i="17" a="1"/>
  <c r="T14" i="17" s="1"/>
  <c r="Q14" i="17" a="1"/>
  <c r="Q14" i="17" s="1"/>
  <c r="AB14" i="17" a="1"/>
  <c r="AB14" i="17" s="1"/>
  <c r="W8" i="21" s="1"/>
  <c r="AC14" i="17" a="1"/>
  <c r="AC14" i="17" s="1"/>
  <c r="O14" i="17" a="1"/>
  <c r="O14" i="17" s="1"/>
  <c r="W14" i="17" a="1"/>
  <c r="W14" i="17" s="1"/>
  <c r="AA14" i="17" a="1"/>
  <c r="AA14" i="17" s="1"/>
  <c r="V8" i="21" s="1"/>
  <c r="X14" i="17" a="1"/>
  <c r="X14" i="17" s="1"/>
  <c r="S8" i="21" s="1"/>
  <c r="U14" i="17" a="1"/>
  <c r="U14" i="17" s="1"/>
  <c r="P8" i="21" s="1"/>
  <c r="K14" i="17" a="1"/>
  <c r="K14" i="17" s="1"/>
  <c r="I14" i="17" a="1"/>
  <c r="I14" i="17" s="1"/>
  <c r="E8" i="21" s="1"/>
  <c r="J14" i="17" a="1"/>
  <c r="J14" i="17" s="1"/>
  <c r="F8" i="21" s="1"/>
  <c r="N14" i="17" a="1"/>
  <c r="N14" i="17" s="1"/>
  <c r="G14" i="17" a="1"/>
  <c r="G14" i="17" s="1"/>
  <c r="C8" i="21" s="1"/>
  <c r="M14" i="17" a="1"/>
  <c r="M14" i="17" s="1"/>
  <c r="I8" i="21" s="1"/>
  <c r="H14" i="17" a="1"/>
  <c r="H14" i="17" s="1"/>
  <c r="L14" i="17" a="1"/>
  <c r="L14" i="17" s="1"/>
  <c r="H8" i="21" s="1"/>
  <c r="E15" i="17"/>
  <c r="AF15" i="17" s="1" a="1"/>
  <c r="AF15" i="17" s="1"/>
  <c r="P15" i="17" l="1" a="1"/>
  <c r="P15" i="17" s="1"/>
  <c r="AE15" i="17" a="1"/>
  <c r="AE15" i="17" s="1"/>
  <c r="AG15" i="17" a="1"/>
  <c r="AG15" i="17" s="1"/>
  <c r="F15" i="17" a="1"/>
  <c r="F15" i="17" s="1"/>
  <c r="AD15" i="17" a="1"/>
  <c r="AD15" i="17" s="1"/>
  <c r="AA15" i="17" a="1"/>
  <c r="AA15" i="17" s="1"/>
  <c r="Z15" i="17" a="1"/>
  <c r="Z15" i="17" s="1"/>
  <c r="Y15" i="17" a="1"/>
  <c r="Y15" i="17" s="1"/>
  <c r="T15" i="17" a="1"/>
  <c r="T15" i="17" s="1"/>
  <c r="S15" i="17" a="1"/>
  <c r="S15" i="17" s="1"/>
  <c r="AB15" i="17" a="1"/>
  <c r="AB15" i="17" s="1"/>
  <c r="Q15" i="17" a="1"/>
  <c r="Q15" i="17" s="1"/>
  <c r="R15" i="17" a="1"/>
  <c r="R15" i="17" s="1"/>
  <c r="O15" i="17" a="1"/>
  <c r="O15" i="17" s="1"/>
  <c r="U15" i="17" a="1"/>
  <c r="U15" i="17" s="1"/>
  <c r="V15" i="17" a="1"/>
  <c r="V15" i="17" s="1"/>
  <c r="W15" i="17" a="1"/>
  <c r="W15" i="17" s="1"/>
  <c r="AC15" i="17" a="1"/>
  <c r="AC15" i="17" s="1"/>
  <c r="X15" i="17" a="1"/>
  <c r="X15" i="17" s="1"/>
  <c r="H15" i="17" a="1"/>
  <c r="H15" i="17" s="1"/>
  <c r="I15" i="17" a="1"/>
  <c r="I15" i="17" s="1"/>
  <c r="G15" i="17" a="1"/>
  <c r="G15" i="17" s="1"/>
  <c r="J15" i="17" a="1"/>
  <c r="J15" i="17" s="1"/>
  <c r="K15" i="17" a="1"/>
  <c r="K15" i="17" s="1"/>
  <c r="N15" i="17" a="1"/>
  <c r="N15" i="17" s="1"/>
  <c r="L15" i="17" a="1"/>
  <c r="L15" i="17" s="1"/>
  <c r="M15" i="17" a="1"/>
  <c r="M15" i="17" s="1"/>
  <c r="E16" i="17"/>
  <c r="AF16" i="17" s="1" a="1"/>
  <c r="AF16" i="17" s="1"/>
  <c r="P16" i="17" l="1" a="1"/>
  <c r="P16" i="17" s="1"/>
  <c r="AG16" i="17" a="1"/>
  <c r="AG16" i="17" s="1"/>
  <c r="AE16" i="17" a="1"/>
  <c r="AE16" i="17" s="1"/>
  <c r="F16" i="17" a="1"/>
  <c r="F16" i="17" s="1"/>
  <c r="Z16" i="17" a="1"/>
  <c r="Z16" i="17" s="1"/>
  <c r="Y16" i="17" a="1"/>
  <c r="Y16" i="17" s="1"/>
  <c r="AD16" i="17" a="1"/>
  <c r="AD16" i="17" s="1"/>
  <c r="AB16" i="17" a="1"/>
  <c r="AB16" i="17" s="1"/>
  <c r="Q16" i="17" a="1"/>
  <c r="Q16" i="17" s="1"/>
  <c r="T16" i="17" a="1"/>
  <c r="T16" i="17" s="1"/>
  <c r="V16" i="17" a="1"/>
  <c r="V16" i="17" s="1"/>
  <c r="AC16" i="17" a="1"/>
  <c r="AC16" i="17" s="1"/>
  <c r="R16" i="17" a="1"/>
  <c r="R16" i="17" s="1"/>
  <c r="O16" i="17" a="1"/>
  <c r="O16" i="17" s="1"/>
  <c r="U16" i="17" a="1"/>
  <c r="U16" i="17" s="1"/>
  <c r="X16" i="17" a="1"/>
  <c r="X16" i="17" s="1"/>
  <c r="AA16" i="17" a="1"/>
  <c r="AA16" i="17" s="1"/>
  <c r="S16" i="17" a="1"/>
  <c r="S16" i="17" s="1"/>
  <c r="W16" i="17" a="1"/>
  <c r="W16" i="17" s="1"/>
  <c r="N16" i="17" a="1"/>
  <c r="N16" i="17" s="1"/>
  <c r="I16" i="17" a="1"/>
  <c r="I16" i="17" s="1"/>
  <c r="J16" i="17" a="1"/>
  <c r="J16" i="17" s="1"/>
  <c r="G16" i="17" a="1"/>
  <c r="G16" i="17" s="1"/>
  <c r="L16" i="17" a="1"/>
  <c r="L16" i="17" s="1"/>
  <c r="K16" i="17" a="1"/>
  <c r="K16" i="17" s="1"/>
  <c r="M16" i="17" a="1"/>
  <c r="M16" i="17" s="1"/>
  <c r="H16" i="17" a="1"/>
  <c r="H16" i="17" s="1"/>
  <c r="E17" i="17"/>
  <c r="AF17" i="17" s="1" a="1"/>
  <c r="AF17" i="17" s="1"/>
  <c r="P17" i="17" l="1" a="1"/>
  <c r="P17" i="17" s="1"/>
  <c r="AG17" i="17" a="1"/>
  <c r="AG17" i="17" s="1"/>
  <c r="AE17" i="17" a="1"/>
  <c r="AE17" i="17" s="1"/>
  <c r="F17" i="17" a="1"/>
  <c r="F17" i="17" s="1"/>
  <c r="R17" i="17" a="1"/>
  <c r="R17" i="17" s="1"/>
  <c r="V17" i="17" a="1"/>
  <c r="V17" i="17" s="1"/>
  <c r="U17" i="17" a="1"/>
  <c r="U17" i="17" s="1"/>
  <c r="AD17" i="17" a="1"/>
  <c r="AD17" i="17" s="1"/>
  <c r="AA17" i="17" a="1"/>
  <c r="AA17" i="17" s="1"/>
  <c r="Z17" i="17" a="1"/>
  <c r="Z17" i="17" s="1"/>
  <c r="Y17" i="17" a="1"/>
  <c r="Y17" i="17" s="1"/>
  <c r="T17" i="17" a="1"/>
  <c r="T17" i="17" s="1"/>
  <c r="AB17" i="17" a="1"/>
  <c r="AB17" i="17" s="1"/>
  <c r="X17" i="17" a="1"/>
  <c r="X17" i="17" s="1"/>
  <c r="Q17" i="17" a="1"/>
  <c r="Q17" i="17" s="1"/>
  <c r="O17" i="17" a="1"/>
  <c r="O17" i="17" s="1"/>
  <c r="AC17" i="17" a="1"/>
  <c r="AC17" i="17" s="1"/>
  <c r="S17" i="17" a="1"/>
  <c r="S17" i="17" s="1"/>
  <c r="W17" i="17" a="1"/>
  <c r="W17" i="17" s="1"/>
  <c r="I17" i="17" a="1"/>
  <c r="I17" i="17" s="1"/>
  <c r="H17" i="17" a="1"/>
  <c r="H17" i="17" s="1"/>
  <c r="G17" i="17" a="1"/>
  <c r="G17" i="17" s="1"/>
  <c r="J17" i="17" a="1"/>
  <c r="J17" i="17" s="1"/>
  <c r="N17" i="17" a="1"/>
  <c r="N17" i="17" s="1"/>
  <c r="L17" i="17" a="1"/>
  <c r="L17" i="17" s="1"/>
  <c r="M17" i="17" a="1"/>
  <c r="M17" i="17" s="1"/>
  <c r="K17" i="17" a="1"/>
  <c r="K17" i="17" s="1"/>
  <c r="E18" i="17"/>
  <c r="AF18" i="17" s="1" a="1"/>
  <c r="AF18" i="17" s="1"/>
  <c r="P18" i="17" l="1" a="1"/>
  <c r="P18" i="17" s="1"/>
  <c r="AG18" i="17" a="1"/>
  <c r="AG18" i="17" s="1"/>
  <c r="AE18" i="17" a="1"/>
  <c r="AE18" i="17" s="1"/>
  <c r="F18" i="17" a="1"/>
  <c r="F18" i="17" s="1"/>
  <c r="Y18" i="17" a="1"/>
  <c r="Y18" i="17" s="1"/>
  <c r="T9" i="21" s="1"/>
  <c r="R18" i="17" a="1"/>
  <c r="R18" i="17" s="1"/>
  <c r="AD18" i="17" a="1"/>
  <c r="AD18" i="17" s="1"/>
  <c r="T18" i="17" a="1"/>
  <c r="T18" i="17" s="1"/>
  <c r="S18" i="17" a="1"/>
  <c r="S18" i="17" s="1"/>
  <c r="N9" i="21" s="1"/>
  <c r="Z18" i="17" a="1"/>
  <c r="Z18" i="17" s="1"/>
  <c r="AB18" i="17" a="1"/>
  <c r="AB18" i="17" s="1"/>
  <c r="Q18" i="17" a="1"/>
  <c r="Q18" i="17" s="1"/>
  <c r="V18" i="17" a="1"/>
  <c r="V18" i="17" s="1"/>
  <c r="O18" i="17" a="1"/>
  <c r="O18" i="17" s="1"/>
  <c r="AA18" i="17" a="1"/>
  <c r="AA18" i="17" s="1"/>
  <c r="V9" i="21" s="1"/>
  <c r="W18" i="17" a="1"/>
  <c r="W18" i="17" s="1"/>
  <c r="AC18" i="17" a="1"/>
  <c r="AC18" i="17" s="1"/>
  <c r="X18" i="17" a="1"/>
  <c r="X18" i="17" s="1"/>
  <c r="S9" i="21" s="1"/>
  <c r="U18" i="17" a="1"/>
  <c r="U18" i="17" s="1"/>
  <c r="P9" i="21" s="1"/>
  <c r="I18" i="17" a="1"/>
  <c r="I18" i="17" s="1"/>
  <c r="J18" i="17" a="1"/>
  <c r="J18" i="17" s="1"/>
  <c r="G18" i="17" a="1"/>
  <c r="G18" i="17" s="1"/>
  <c r="C9" i="21" s="1"/>
  <c r="L18" i="17" a="1"/>
  <c r="L18" i="17" s="1"/>
  <c r="K18" i="17" a="1"/>
  <c r="K18" i="17" s="1"/>
  <c r="H18" i="17" a="1"/>
  <c r="H18" i="17" s="1"/>
  <c r="N18" i="17" a="1"/>
  <c r="N18" i="17" s="1"/>
  <c r="M18" i="17" a="1"/>
  <c r="M18" i="17" s="1"/>
  <c r="E19" i="17"/>
  <c r="AF19" i="17" s="1" a="1"/>
  <c r="AF19" i="17" s="1"/>
  <c r="AG19" i="17" l="1" a="1"/>
  <c r="AG19" i="17" s="1"/>
  <c r="AE19" i="17" a="1"/>
  <c r="AE19" i="17" s="1"/>
  <c r="P19" i="17" a="1"/>
  <c r="P19" i="17" s="1"/>
  <c r="F19" i="17" a="1"/>
  <c r="F19" i="17" s="1"/>
  <c r="R19" i="17" a="1"/>
  <c r="R19" i="17" s="1"/>
  <c r="AD19" i="17" a="1"/>
  <c r="AD19" i="17" s="1"/>
  <c r="AA19" i="17" a="1"/>
  <c r="AA19" i="17" s="1"/>
  <c r="Z19" i="17" a="1"/>
  <c r="Z19" i="17" s="1"/>
  <c r="Y19" i="17" a="1"/>
  <c r="Y19" i="17" s="1"/>
  <c r="T19" i="17" a="1"/>
  <c r="T19" i="17" s="1"/>
  <c r="U19" i="17" a="1"/>
  <c r="U19" i="17" s="1"/>
  <c r="S19" i="17" a="1"/>
  <c r="S19" i="17" s="1"/>
  <c r="AB19" i="17" a="1"/>
  <c r="AB19" i="17" s="1"/>
  <c r="Q19" i="17" a="1"/>
  <c r="Q19" i="17" s="1"/>
  <c r="V19" i="17" a="1"/>
  <c r="V19" i="17" s="1"/>
  <c r="O19" i="17" a="1"/>
  <c r="O19" i="17" s="1"/>
  <c r="X19" i="17" a="1"/>
  <c r="X19" i="17" s="1"/>
  <c r="W19" i="17" a="1"/>
  <c r="W19" i="17" s="1"/>
  <c r="AC19" i="17" a="1"/>
  <c r="AC19" i="17" s="1"/>
  <c r="G19" i="17" a="1"/>
  <c r="G19" i="17" s="1"/>
  <c r="H19" i="17" a="1"/>
  <c r="H19" i="17" s="1"/>
  <c r="I19" i="17" a="1"/>
  <c r="I19" i="17" s="1"/>
  <c r="J19" i="17" a="1"/>
  <c r="J19" i="17" s="1"/>
  <c r="N19" i="17" a="1"/>
  <c r="N19" i="17" s="1"/>
  <c r="M19" i="17" a="1"/>
  <c r="M19" i="17" s="1"/>
  <c r="L19" i="17" a="1"/>
  <c r="L19" i="17" s="1"/>
  <c r="K19" i="17" a="1"/>
  <c r="K19" i="17" s="1"/>
  <c r="E20" i="17"/>
  <c r="AF20" i="17" s="1" a="1"/>
  <c r="AF20" i="17" s="1"/>
  <c r="P20" i="17" l="1" a="1"/>
  <c r="P20" i="17" s="1"/>
  <c r="AG20" i="17" a="1"/>
  <c r="AG20" i="17" s="1"/>
  <c r="AE20" i="17" a="1"/>
  <c r="AE20" i="17" s="1"/>
  <c r="F20" i="17" a="1"/>
  <c r="F20" i="17" s="1"/>
  <c r="R20" i="17" a="1"/>
  <c r="R20" i="17" s="1"/>
  <c r="AD20" i="17" a="1"/>
  <c r="AD20" i="17" s="1"/>
  <c r="V20" i="17" a="1"/>
  <c r="V20" i="17" s="1"/>
  <c r="Z20" i="17" a="1"/>
  <c r="Z20" i="17" s="1"/>
  <c r="T20" i="17" a="1"/>
  <c r="T20" i="17" s="1"/>
  <c r="Y20" i="17" a="1"/>
  <c r="Y20" i="17" s="1"/>
  <c r="O20" i="17" a="1"/>
  <c r="O20" i="17" s="1"/>
  <c r="AB20" i="17" a="1"/>
  <c r="AB20" i="17" s="1"/>
  <c r="Q20" i="17" a="1"/>
  <c r="Q20" i="17" s="1"/>
  <c r="U20" i="17" a="1"/>
  <c r="U20" i="17" s="1"/>
  <c r="AC20" i="17" a="1"/>
  <c r="AC20" i="17" s="1"/>
  <c r="X20" i="17" a="1"/>
  <c r="X20" i="17" s="1"/>
  <c r="AA20" i="17" a="1"/>
  <c r="AA20" i="17" s="1"/>
  <c r="W20" i="17" a="1"/>
  <c r="W20" i="17" s="1"/>
  <c r="S20" i="17" a="1"/>
  <c r="S20" i="17" s="1"/>
  <c r="N20" i="17" a="1"/>
  <c r="N20" i="17" s="1"/>
  <c r="I20" i="17" a="1"/>
  <c r="I20" i="17" s="1"/>
  <c r="J20" i="17" a="1"/>
  <c r="J20" i="17" s="1"/>
  <c r="H20" i="17" a="1"/>
  <c r="H20" i="17" s="1"/>
  <c r="L20" i="17" a="1"/>
  <c r="L20" i="17" s="1"/>
  <c r="G20" i="17" a="1"/>
  <c r="G20" i="17" s="1"/>
  <c r="K20" i="17" a="1"/>
  <c r="K20" i="17" s="1"/>
  <c r="M20" i="17" a="1"/>
  <c r="M20" i="17" s="1"/>
  <c r="E21" i="17"/>
  <c r="AF21" i="17" s="1" a="1"/>
  <c r="AF21" i="17" s="1"/>
  <c r="AG21" i="17" l="1" a="1"/>
  <c r="AG21" i="17" s="1"/>
  <c r="AE21" i="17" a="1"/>
  <c r="AE21" i="17" s="1"/>
  <c r="P21" i="17" a="1"/>
  <c r="P21" i="17" s="1"/>
  <c r="F21" i="17" a="1"/>
  <c r="F21" i="17" s="1"/>
  <c r="AA21" i="17" a="1"/>
  <c r="AA21" i="17" s="1"/>
  <c r="Z21" i="17" a="1"/>
  <c r="Z21" i="17" s="1"/>
  <c r="Y21" i="17" a="1"/>
  <c r="Y21" i="17" s="1"/>
  <c r="AD21" i="17" a="1"/>
  <c r="AD21" i="17" s="1"/>
  <c r="T21" i="17" a="1"/>
  <c r="T21" i="17" s="1"/>
  <c r="AB21" i="17" a="1"/>
  <c r="AB21" i="17" s="1"/>
  <c r="Q21" i="17" a="1"/>
  <c r="Q21" i="17" s="1"/>
  <c r="X21" i="17" a="1"/>
  <c r="X21" i="17" s="1"/>
  <c r="V21" i="17" a="1"/>
  <c r="V21" i="17" s="1"/>
  <c r="U21" i="17" a="1"/>
  <c r="U21" i="17" s="1"/>
  <c r="R21" i="17" a="1"/>
  <c r="R21" i="17" s="1"/>
  <c r="O21" i="17" a="1"/>
  <c r="O21" i="17" s="1"/>
  <c r="W21" i="17" a="1"/>
  <c r="W21" i="17" s="1"/>
  <c r="AC21" i="17" a="1"/>
  <c r="AC21" i="17" s="1"/>
  <c r="S21" i="17" a="1"/>
  <c r="S21" i="17" s="1"/>
  <c r="I21" i="17" a="1"/>
  <c r="I21" i="17" s="1"/>
  <c r="J21" i="17" a="1"/>
  <c r="J21" i="17" s="1"/>
  <c r="H21" i="17" a="1"/>
  <c r="H21" i="17" s="1"/>
  <c r="N21" i="17" a="1"/>
  <c r="N21" i="17" s="1"/>
  <c r="G21" i="17" a="1"/>
  <c r="G21" i="17" s="1"/>
  <c r="L21" i="17" a="1"/>
  <c r="L21" i="17" s="1"/>
  <c r="K21" i="17" a="1"/>
  <c r="K21" i="17" s="1"/>
  <c r="M21" i="17" a="1"/>
  <c r="M21" i="17" s="1"/>
  <c r="E22" i="17"/>
  <c r="AF22" i="17" s="1" a="1"/>
  <c r="AF22" i="17" s="1"/>
  <c r="P22" i="17" l="1" a="1"/>
  <c r="P22" i="17" s="1"/>
  <c r="AG22" i="17" a="1"/>
  <c r="AG22" i="17" s="1"/>
  <c r="AE22" i="17" a="1"/>
  <c r="AE22" i="17" s="1"/>
  <c r="F22" i="17" a="1"/>
  <c r="F22" i="17" s="1"/>
  <c r="AD22" i="17" a="1"/>
  <c r="AD22" i="17" s="1"/>
  <c r="Z22" i="17" a="1"/>
  <c r="Z22" i="17" s="1"/>
  <c r="U10" i="21" s="1"/>
  <c r="Y22" i="17" a="1"/>
  <c r="Y22" i="17" s="1"/>
  <c r="O22" i="17" a="1"/>
  <c r="O22" i="17" s="1"/>
  <c r="T22" i="17" a="1"/>
  <c r="T22" i="17" s="1"/>
  <c r="AB22" i="17" a="1"/>
  <c r="AB22" i="17" s="1"/>
  <c r="Q22" i="17" a="1"/>
  <c r="Q22" i="17" s="1"/>
  <c r="V22" i="17" a="1"/>
  <c r="V22" i="17" s="1"/>
  <c r="AC22" i="17" a="1"/>
  <c r="AC22" i="17" s="1"/>
  <c r="R22" i="17" a="1"/>
  <c r="R22" i="17" s="1"/>
  <c r="AA22" i="17" a="1"/>
  <c r="AA22" i="17" s="1"/>
  <c r="V10" i="21" s="1"/>
  <c r="W22" i="17" a="1"/>
  <c r="W22" i="17" s="1"/>
  <c r="X22" i="17" a="1"/>
  <c r="X22" i="17" s="1"/>
  <c r="U22" i="17" a="1"/>
  <c r="U22" i="17" s="1"/>
  <c r="P10" i="21" s="1"/>
  <c r="S22" i="17" a="1"/>
  <c r="S22" i="17" s="1"/>
  <c r="N10" i="21" s="1"/>
  <c r="I22" i="17" a="1"/>
  <c r="I22" i="17" s="1"/>
  <c r="J22" i="17" a="1"/>
  <c r="J22" i="17" s="1"/>
  <c r="L22" i="17" a="1"/>
  <c r="L22" i="17" s="1"/>
  <c r="H22" i="17" a="1"/>
  <c r="H22" i="17" s="1"/>
  <c r="G22" i="17" a="1"/>
  <c r="G22" i="17" s="1"/>
  <c r="C10" i="21" s="1"/>
  <c r="N22" i="17" a="1"/>
  <c r="N22" i="17" s="1"/>
  <c r="M22" i="17" a="1"/>
  <c r="M22" i="17" s="1"/>
  <c r="K22" i="17" a="1"/>
  <c r="K22" i="17" s="1"/>
  <c r="W10" i="21"/>
  <c r="E23" i="17"/>
  <c r="AF23" i="17" s="1" a="1"/>
  <c r="AF23" i="17" s="1"/>
  <c r="AE23" i="17" l="1" a="1"/>
  <c r="AE23" i="17" s="1"/>
  <c r="AG23" i="17" a="1"/>
  <c r="AG23" i="17" s="1"/>
  <c r="P23" i="17" a="1"/>
  <c r="P23" i="17" s="1"/>
  <c r="F23" i="17" a="1"/>
  <c r="F23" i="17" s="1"/>
  <c r="AA23" i="17" a="1"/>
  <c r="AA23" i="17" s="1"/>
  <c r="V23" i="17" a="1"/>
  <c r="V23" i="17" s="1"/>
  <c r="Z23" i="17" a="1"/>
  <c r="Z23" i="17" s="1"/>
  <c r="Y23" i="17" a="1"/>
  <c r="Y23" i="17" s="1"/>
  <c r="AD23" i="17" a="1"/>
  <c r="AD23" i="17" s="1"/>
  <c r="AB23" i="17" a="1"/>
  <c r="AB23" i="17" s="1"/>
  <c r="T23" i="17" a="1"/>
  <c r="T23" i="17" s="1"/>
  <c r="Q23" i="17" a="1"/>
  <c r="Q23" i="17" s="1"/>
  <c r="O23" i="17" a="1"/>
  <c r="O23" i="17" s="1"/>
  <c r="R23" i="17" a="1"/>
  <c r="R23" i="17" s="1"/>
  <c r="AC23" i="17" a="1"/>
  <c r="AC23" i="17" s="1"/>
  <c r="X23" i="17" a="1"/>
  <c r="X23" i="17" s="1"/>
  <c r="W23" i="17" a="1"/>
  <c r="W23" i="17" s="1"/>
  <c r="U23" i="17" a="1"/>
  <c r="U23" i="17" s="1"/>
  <c r="S23" i="17" a="1"/>
  <c r="S23" i="17" s="1"/>
  <c r="I23" i="17" a="1"/>
  <c r="I23" i="17" s="1"/>
  <c r="J23" i="17" a="1"/>
  <c r="J23" i="17" s="1"/>
  <c r="H23" i="17" a="1"/>
  <c r="H23" i="17" s="1"/>
  <c r="G23" i="17" a="1"/>
  <c r="G23" i="17" s="1"/>
  <c r="N23" i="17" a="1"/>
  <c r="N23" i="17" s="1"/>
  <c r="L23" i="17" a="1"/>
  <c r="L23" i="17" s="1"/>
  <c r="K23" i="17" a="1"/>
  <c r="K23" i="17" s="1"/>
  <c r="M23" i="17" a="1"/>
  <c r="M23" i="17" s="1"/>
  <c r="E24" i="17"/>
  <c r="AF24" i="17" s="1" a="1"/>
  <c r="AF24" i="17" s="1"/>
  <c r="P24" i="17" l="1" a="1"/>
  <c r="P24" i="17" s="1"/>
  <c r="AG24" i="17" a="1"/>
  <c r="AG24" i="17" s="1"/>
  <c r="AE24" i="17" a="1"/>
  <c r="AE24" i="17" s="1"/>
  <c r="F24" i="17" a="1"/>
  <c r="F24" i="17" s="1"/>
  <c r="AD24" i="17" a="1"/>
  <c r="AD24" i="17" s="1"/>
  <c r="Z24" i="17" a="1"/>
  <c r="Z24" i="17" s="1"/>
  <c r="Y24" i="17" a="1"/>
  <c r="Y24" i="17" s="1"/>
  <c r="V24" i="17" a="1"/>
  <c r="V24" i="17" s="1"/>
  <c r="S24" i="17" a="1"/>
  <c r="S24" i="17" s="1"/>
  <c r="T24" i="17" a="1"/>
  <c r="T24" i="17" s="1"/>
  <c r="AB24" i="17" a="1"/>
  <c r="AB24" i="17" s="1"/>
  <c r="Q24" i="17" a="1"/>
  <c r="Q24" i="17" s="1"/>
  <c r="R24" i="17" a="1"/>
  <c r="R24" i="17" s="1"/>
  <c r="O24" i="17" a="1"/>
  <c r="O24" i="17" s="1"/>
  <c r="X24" i="17" a="1"/>
  <c r="X24" i="17" s="1"/>
  <c r="AC24" i="17" a="1"/>
  <c r="AC24" i="17" s="1"/>
  <c r="W24" i="17" a="1"/>
  <c r="W24" i="17" s="1"/>
  <c r="AA24" i="17" a="1"/>
  <c r="AA24" i="17" s="1"/>
  <c r="U24" i="17" a="1"/>
  <c r="U24" i="17" s="1"/>
  <c r="I24" i="17" a="1"/>
  <c r="I24" i="17" s="1"/>
  <c r="J24" i="17" a="1"/>
  <c r="J24" i="17" s="1"/>
  <c r="L24" i="17" a="1"/>
  <c r="L24" i="17" s="1"/>
  <c r="H24" i="17" a="1"/>
  <c r="H24" i="17" s="1"/>
  <c r="G24" i="17" a="1"/>
  <c r="G24" i="17" s="1"/>
  <c r="M24" i="17" a="1"/>
  <c r="M24" i="17" s="1"/>
  <c r="N24" i="17" a="1"/>
  <c r="N24" i="17" s="1"/>
  <c r="K24" i="17" a="1"/>
  <c r="K24" i="17" s="1"/>
  <c r="E25" i="17"/>
  <c r="AF25" i="17" s="1" a="1"/>
  <c r="AF25" i="17" s="1"/>
  <c r="AG25" i="17" l="1" a="1"/>
  <c r="AG25" i="17" s="1"/>
  <c r="AE25" i="17" a="1"/>
  <c r="AE25" i="17" s="1"/>
  <c r="P25" i="17" a="1"/>
  <c r="P25" i="17" s="1"/>
  <c r="F25" i="17" a="1"/>
  <c r="F25" i="17" s="1"/>
  <c r="Z25" i="17" a="1"/>
  <c r="Z25" i="17" s="1"/>
  <c r="Y25" i="17" a="1"/>
  <c r="Y25" i="17" s="1"/>
  <c r="T25" i="17" a="1"/>
  <c r="T25" i="17" s="1"/>
  <c r="AD25" i="17" a="1"/>
  <c r="AD25" i="17" s="1"/>
  <c r="AA25" i="17" a="1"/>
  <c r="AA25" i="17" s="1"/>
  <c r="X25" i="17" a="1"/>
  <c r="X25" i="17" s="1"/>
  <c r="AB25" i="17" a="1"/>
  <c r="AB25" i="17" s="1"/>
  <c r="Q25" i="17" a="1"/>
  <c r="Q25" i="17" s="1"/>
  <c r="V25" i="17" a="1"/>
  <c r="V25" i="17" s="1"/>
  <c r="R25" i="17" a="1"/>
  <c r="R25" i="17" s="1"/>
  <c r="O25" i="17" a="1"/>
  <c r="O25" i="17" s="1"/>
  <c r="AC25" i="17" a="1"/>
  <c r="AC25" i="17" s="1"/>
  <c r="U25" i="17" a="1"/>
  <c r="U25" i="17" s="1"/>
  <c r="W25" i="17" a="1"/>
  <c r="W25" i="17" s="1"/>
  <c r="S25" i="17" a="1"/>
  <c r="S25" i="17" s="1"/>
  <c r="I25" i="17" a="1"/>
  <c r="I25" i="17" s="1"/>
  <c r="J25" i="17" a="1"/>
  <c r="J25" i="17" s="1"/>
  <c r="H25" i="17" a="1"/>
  <c r="H25" i="17" s="1"/>
  <c r="G25" i="17" a="1"/>
  <c r="G25" i="17" s="1"/>
  <c r="N25" i="17" a="1"/>
  <c r="N25" i="17" s="1"/>
  <c r="L25" i="17" a="1"/>
  <c r="L25" i="17" s="1"/>
  <c r="K25" i="17" a="1"/>
  <c r="K25" i="17" s="1"/>
  <c r="M25" i="17" a="1"/>
  <c r="M25" i="17" s="1"/>
  <c r="E26" i="17"/>
  <c r="AF26" i="17" s="1" a="1"/>
  <c r="AF26" i="17" s="1"/>
  <c r="AG26" i="17" l="1" a="1"/>
  <c r="AG26" i="17" s="1"/>
  <c r="AE26" i="17" a="1"/>
  <c r="AE26" i="17" s="1"/>
  <c r="P26" i="17" a="1"/>
  <c r="P26" i="17" s="1"/>
  <c r="F26" i="17" a="1"/>
  <c r="F26" i="17" s="1"/>
  <c r="AD26" i="17" a="1"/>
  <c r="AD26" i="17" s="1"/>
  <c r="Z26" i="17" a="1"/>
  <c r="Z26" i="17" s="1"/>
  <c r="Y26" i="17" a="1"/>
  <c r="Y26" i="17" s="1"/>
  <c r="V26" i="17" a="1"/>
  <c r="V26" i="17" s="1"/>
  <c r="U26" i="17" a="1"/>
  <c r="U26" i="17" s="1"/>
  <c r="S26" i="17" a="1"/>
  <c r="S26" i="17" s="1"/>
  <c r="T26" i="17" a="1"/>
  <c r="T26" i="17" s="1"/>
  <c r="Q26" i="17" a="1"/>
  <c r="Q26" i="17" s="1"/>
  <c r="AB26" i="17" a="1"/>
  <c r="AB26" i="17" s="1"/>
  <c r="R26" i="17" a="1"/>
  <c r="R26" i="17" s="1"/>
  <c r="O26" i="17" a="1"/>
  <c r="O26" i="17" s="1"/>
  <c r="AC26" i="17" a="1"/>
  <c r="AC26" i="17" s="1"/>
  <c r="AA26" i="17" a="1"/>
  <c r="AA26" i="17" s="1"/>
  <c r="V11" i="21" s="1"/>
  <c r="W26" i="17" a="1"/>
  <c r="W26" i="17" s="1"/>
  <c r="X26" i="17" a="1"/>
  <c r="X26" i="17" s="1"/>
  <c r="I26" i="17" a="1"/>
  <c r="I26" i="17" s="1"/>
  <c r="E11" i="21" s="1"/>
  <c r="J26" i="17" a="1"/>
  <c r="J26" i="17" s="1"/>
  <c r="H26" i="17" a="1"/>
  <c r="H26" i="17" s="1"/>
  <c r="K26" i="17" a="1"/>
  <c r="K26" i="17" s="1"/>
  <c r="G26" i="17" a="1"/>
  <c r="G26" i="17" s="1"/>
  <c r="N26" i="17" a="1"/>
  <c r="N26" i="17" s="1"/>
  <c r="J11" i="21" s="1"/>
  <c r="L26" i="17" a="1"/>
  <c r="L26" i="17" s="1"/>
  <c r="M26" i="17" a="1"/>
  <c r="M26" i="17" s="1"/>
  <c r="E27" i="17"/>
  <c r="AF27" i="17" s="1" a="1"/>
  <c r="AF27" i="17" s="1"/>
  <c r="P27" i="17" l="1" a="1"/>
  <c r="P27" i="17" s="1"/>
  <c r="AG27" i="17" a="1"/>
  <c r="AG27" i="17" s="1"/>
  <c r="AE27" i="17" a="1"/>
  <c r="AE27" i="17" s="1"/>
  <c r="F27" i="17" a="1"/>
  <c r="F27" i="17" s="1"/>
  <c r="Y27" i="17" a="1"/>
  <c r="Y27" i="17" s="1"/>
  <c r="AD27" i="17" a="1"/>
  <c r="AD27" i="17" s="1"/>
  <c r="AA27" i="17" a="1"/>
  <c r="AA27" i="17" s="1"/>
  <c r="Z27" i="17" a="1"/>
  <c r="Z27" i="17" s="1"/>
  <c r="T27" i="17" a="1"/>
  <c r="T27" i="17" s="1"/>
  <c r="AB27" i="17" a="1"/>
  <c r="AB27" i="17" s="1"/>
  <c r="Q27" i="17" a="1"/>
  <c r="Q27" i="17" s="1"/>
  <c r="V27" i="17" a="1"/>
  <c r="V27" i="17" s="1"/>
  <c r="R27" i="17" a="1"/>
  <c r="R27" i="17" s="1"/>
  <c r="O27" i="17" a="1"/>
  <c r="O27" i="17" s="1"/>
  <c r="U27" i="17" a="1"/>
  <c r="U27" i="17" s="1"/>
  <c r="W27" i="17" a="1"/>
  <c r="W27" i="17" s="1"/>
  <c r="AC27" i="17" a="1"/>
  <c r="AC27" i="17" s="1"/>
  <c r="X27" i="17" a="1"/>
  <c r="X27" i="17" s="1"/>
  <c r="S27" i="17" a="1"/>
  <c r="S27" i="17" s="1"/>
  <c r="G27" i="17" a="1"/>
  <c r="G27" i="17" s="1"/>
  <c r="I27" i="17" a="1"/>
  <c r="I27" i="17" s="1"/>
  <c r="N27" i="17" a="1"/>
  <c r="N27" i="17" s="1"/>
  <c r="L27" i="17" a="1"/>
  <c r="L27" i="17" s="1"/>
  <c r="J27" i="17" a="1"/>
  <c r="J27" i="17" s="1"/>
  <c r="H27" i="17" a="1"/>
  <c r="H27" i="17" s="1"/>
  <c r="M27" i="17" a="1"/>
  <c r="M27" i="17" s="1"/>
  <c r="K27" i="17" a="1"/>
  <c r="K27" i="17" s="1"/>
  <c r="E28" i="17"/>
  <c r="AF28" i="17" s="1" a="1"/>
  <c r="AF28" i="17" s="1"/>
  <c r="P28" i="17" l="1" a="1"/>
  <c r="P28" i="17" s="1"/>
  <c r="AG28" i="17" a="1"/>
  <c r="AG28" i="17" s="1"/>
  <c r="AE28" i="17" a="1"/>
  <c r="AE28" i="17" s="1"/>
  <c r="F28" i="17" a="1"/>
  <c r="F28" i="17" s="1"/>
  <c r="AD28" i="17" a="1"/>
  <c r="AD28" i="17" s="1"/>
  <c r="Z28" i="17" a="1"/>
  <c r="Z28" i="17" s="1"/>
  <c r="Y28" i="17" a="1"/>
  <c r="Y28" i="17" s="1"/>
  <c r="T28" i="17" a="1"/>
  <c r="T28" i="17" s="1"/>
  <c r="AB28" i="17" a="1"/>
  <c r="AB28" i="17" s="1"/>
  <c r="Q28" i="17" a="1"/>
  <c r="Q28" i="17" s="1"/>
  <c r="V28" i="17" a="1"/>
  <c r="V28" i="17" s="1"/>
  <c r="U28" i="17" a="1"/>
  <c r="U28" i="17" s="1"/>
  <c r="R28" i="17" a="1"/>
  <c r="R28" i="17" s="1"/>
  <c r="O28" i="17" a="1"/>
  <c r="O28" i="17" s="1"/>
  <c r="AC28" i="17" a="1"/>
  <c r="AC28" i="17" s="1"/>
  <c r="W28" i="17" a="1"/>
  <c r="W28" i="17" s="1"/>
  <c r="X28" i="17" a="1"/>
  <c r="X28" i="17" s="1"/>
  <c r="AA28" i="17" a="1"/>
  <c r="AA28" i="17" s="1"/>
  <c r="S28" i="17" a="1"/>
  <c r="S28" i="17" s="1"/>
  <c r="I28" i="17" a="1"/>
  <c r="I28" i="17" s="1"/>
  <c r="J28" i="17" a="1"/>
  <c r="J28" i="17" s="1"/>
  <c r="N28" i="17" a="1"/>
  <c r="N28" i="17" s="1"/>
  <c r="L28" i="17" a="1"/>
  <c r="L28" i="17" s="1"/>
  <c r="H28" i="17" a="1"/>
  <c r="H28" i="17" s="1"/>
  <c r="K28" i="17" a="1"/>
  <c r="K28" i="17" s="1"/>
  <c r="G28" i="17" a="1"/>
  <c r="G28" i="17" s="1"/>
  <c r="M28" i="17" a="1"/>
  <c r="M28" i="17" s="1"/>
  <c r="E29" i="17"/>
  <c r="AF29" i="17" s="1" a="1"/>
  <c r="AF29" i="17" s="1"/>
  <c r="AG29" i="17" l="1" a="1"/>
  <c r="AG29" i="17" s="1"/>
  <c r="AE29" i="17" a="1"/>
  <c r="AE29" i="17" s="1"/>
  <c r="P29" i="17" a="1"/>
  <c r="P29" i="17" s="1"/>
  <c r="F29" i="17" a="1"/>
  <c r="F29" i="17" s="1"/>
  <c r="AD29" i="17" a="1"/>
  <c r="AD29" i="17" s="1"/>
  <c r="AA29" i="17" a="1"/>
  <c r="AA29" i="17" s="1"/>
  <c r="Z29" i="17" a="1"/>
  <c r="Z29" i="17" s="1"/>
  <c r="T29" i="17" a="1"/>
  <c r="T29" i="17" s="1"/>
  <c r="Y29" i="17" a="1"/>
  <c r="Y29" i="17" s="1"/>
  <c r="X29" i="17" a="1"/>
  <c r="X29" i="17" s="1"/>
  <c r="Q29" i="17" a="1"/>
  <c r="Q29" i="17" s="1"/>
  <c r="AB29" i="17" a="1"/>
  <c r="AB29" i="17" s="1"/>
  <c r="R29" i="17" a="1"/>
  <c r="R29" i="17" s="1"/>
  <c r="V29" i="17" a="1"/>
  <c r="V29" i="17" s="1"/>
  <c r="O29" i="17" a="1"/>
  <c r="O29" i="17" s="1"/>
  <c r="AC29" i="17" a="1"/>
  <c r="AC29" i="17" s="1"/>
  <c r="W29" i="17" a="1"/>
  <c r="W29" i="17" s="1"/>
  <c r="S29" i="17" a="1"/>
  <c r="S29" i="17" s="1"/>
  <c r="U29" i="17" a="1"/>
  <c r="U29" i="17" s="1"/>
  <c r="G29" i="17" a="1"/>
  <c r="G29" i="17" s="1"/>
  <c r="I29" i="17" a="1"/>
  <c r="I29" i="17" s="1"/>
  <c r="J29" i="17" a="1"/>
  <c r="J29" i="17" s="1"/>
  <c r="K29" i="17" a="1"/>
  <c r="K29" i="17" s="1"/>
  <c r="H29" i="17" a="1"/>
  <c r="H29" i="17" s="1"/>
  <c r="N29" i="17" a="1"/>
  <c r="N29" i="17" s="1"/>
  <c r="L29" i="17" a="1"/>
  <c r="L29" i="17" s="1"/>
  <c r="M29" i="17" a="1"/>
  <c r="M29" i="17" s="1"/>
  <c r="E30" i="17"/>
  <c r="AF30" i="17" s="1" a="1"/>
  <c r="AF30" i="17" s="1"/>
  <c r="AG30" i="17" l="1" a="1"/>
  <c r="AG30" i="17" s="1"/>
  <c r="AE30" i="17" a="1"/>
  <c r="AE30" i="17" s="1"/>
  <c r="P30" i="17" a="1"/>
  <c r="P30" i="17" s="1"/>
  <c r="F30" i="17" a="1"/>
  <c r="F30" i="17" s="1"/>
  <c r="Z30" i="17" a="1"/>
  <c r="Z30" i="17" s="1"/>
  <c r="Y30" i="17" a="1"/>
  <c r="Y30" i="17" s="1"/>
  <c r="T12" i="21" s="1"/>
  <c r="AD30" i="17" a="1"/>
  <c r="AD30" i="17" s="1"/>
  <c r="T30" i="17" a="1"/>
  <c r="T30" i="17" s="1"/>
  <c r="V30" i="17" a="1"/>
  <c r="V30" i="17" s="1"/>
  <c r="Q30" i="17" a="1"/>
  <c r="Q30" i="17" s="1"/>
  <c r="AB30" i="17" a="1"/>
  <c r="AB30" i="17" s="1"/>
  <c r="O30" i="17" a="1"/>
  <c r="O30" i="17" s="1"/>
  <c r="R30" i="17" a="1"/>
  <c r="R30" i="17" s="1"/>
  <c r="AC30" i="17" a="1"/>
  <c r="AC30" i="17" s="1"/>
  <c r="AA30" i="17" a="1"/>
  <c r="AA30" i="17" s="1"/>
  <c r="V12" i="21" s="1"/>
  <c r="W30" i="17" a="1"/>
  <c r="W30" i="17" s="1"/>
  <c r="R12" i="21" s="1"/>
  <c r="U30" i="17" a="1"/>
  <c r="U30" i="17" s="1"/>
  <c r="P12" i="21" s="1"/>
  <c r="X30" i="17" a="1"/>
  <c r="X30" i="17" s="1"/>
  <c r="S30" i="17" a="1"/>
  <c r="S30" i="17" s="1"/>
  <c r="M30" i="17" a="1"/>
  <c r="M30" i="17" s="1"/>
  <c r="J30" i="17" a="1"/>
  <c r="J30" i="17" s="1"/>
  <c r="I30" i="17" a="1"/>
  <c r="I30" i="17" s="1"/>
  <c r="G30" i="17" a="1"/>
  <c r="G30" i="17" s="1"/>
  <c r="C12" i="21" s="1"/>
  <c r="N30" i="17" a="1"/>
  <c r="N30" i="17" s="1"/>
  <c r="H30" i="17" a="1"/>
  <c r="H30" i="17" s="1"/>
  <c r="L30" i="17" a="1"/>
  <c r="L30" i="17" s="1"/>
  <c r="K30" i="17" a="1"/>
  <c r="K30" i="17" s="1"/>
  <c r="E31" i="17"/>
  <c r="AF31" i="17" s="1" a="1"/>
  <c r="AF31" i="17" s="1"/>
  <c r="P31" i="17" l="1" a="1"/>
  <c r="P31" i="17" s="1"/>
  <c r="AE31" i="17" a="1"/>
  <c r="AE31" i="17" s="1"/>
  <c r="AG31" i="17" a="1"/>
  <c r="AG31" i="17" s="1"/>
  <c r="F31" i="17" a="1"/>
  <c r="F31" i="17" s="1"/>
  <c r="AD31" i="17" a="1"/>
  <c r="AD31" i="17" s="1"/>
  <c r="AA31" i="17" a="1"/>
  <c r="AA31" i="17" s="1"/>
  <c r="Z31" i="17" a="1"/>
  <c r="Z31" i="17" s="1"/>
  <c r="Y31" i="17" a="1"/>
  <c r="Y31" i="17" s="1"/>
  <c r="O31" i="17" a="1"/>
  <c r="O31" i="17" s="1"/>
  <c r="T31" i="17" a="1"/>
  <c r="T31" i="17" s="1"/>
  <c r="Q31" i="17" a="1"/>
  <c r="Q31" i="17" s="1"/>
  <c r="V31" i="17" a="1"/>
  <c r="V31" i="17" s="1"/>
  <c r="AB31" i="17" a="1"/>
  <c r="AB31" i="17" s="1"/>
  <c r="R31" i="17" a="1"/>
  <c r="R31" i="17" s="1"/>
  <c r="X31" i="17" a="1"/>
  <c r="X31" i="17" s="1"/>
  <c r="AC31" i="17" a="1"/>
  <c r="AC31" i="17" s="1"/>
  <c r="W31" i="17" a="1"/>
  <c r="W31" i="17" s="1"/>
  <c r="U31" i="17" a="1"/>
  <c r="U31" i="17" s="1"/>
  <c r="S31" i="17" a="1"/>
  <c r="S31" i="17" s="1"/>
  <c r="H31" i="17" a="1"/>
  <c r="H31" i="17" s="1"/>
  <c r="I31" i="17" a="1"/>
  <c r="I31" i="17" s="1"/>
  <c r="G31" i="17" a="1"/>
  <c r="G31" i="17" s="1"/>
  <c r="N31" i="17" a="1"/>
  <c r="N31" i="17" s="1"/>
  <c r="L31" i="17" a="1"/>
  <c r="L31" i="17" s="1"/>
  <c r="J31" i="17" a="1"/>
  <c r="J31" i="17" s="1"/>
  <c r="K31" i="17" a="1"/>
  <c r="K31" i="17" s="1"/>
  <c r="M31" i="17" a="1"/>
  <c r="M31" i="17" s="1"/>
  <c r="E32" i="17"/>
  <c r="AF32" i="17" s="1" a="1"/>
  <c r="AF32" i="17" s="1"/>
  <c r="AG32" i="17" l="1" a="1"/>
  <c r="AG32" i="17" s="1"/>
  <c r="AE32" i="17" a="1"/>
  <c r="AE32" i="17" s="1"/>
  <c r="P32" i="17" a="1"/>
  <c r="P32" i="17" s="1"/>
  <c r="F32" i="17" a="1"/>
  <c r="F32" i="17" s="1"/>
  <c r="Z32" i="17" a="1"/>
  <c r="Z32" i="17" s="1"/>
  <c r="Y32" i="17" a="1"/>
  <c r="Y32" i="17" s="1"/>
  <c r="AD32" i="17" a="1"/>
  <c r="AD32" i="17" s="1"/>
  <c r="S32" i="17" a="1"/>
  <c r="S32" i="17" s="1"/>
  <c r="T32" i="17" a="1"/>
  <c r="T32" i="17" s="1"/>
  <c r="AB32" i="17" a="1"/>
  <c r="AB32" i="17" s="1"/>
  <c r="Q32" i="17" a="1"/>
  <c r="Q32" i="17" s="1"/>
  <c r="V32" i="17" a="1"/>
  <c r="V32" i="17" s="1"/>
  <c r="AC32" i="17" a="1"/>
  <c r="AC32" i="17" s="1"/>
  <c r="R32" i="17" a="1"/>
  <c r="R32" i="17" s="1"/>
  <c r="O32" i="17" a="1"/>
  <c r="O32" i="17" s="1"/>
  <c r="AA32" i="17" a="1"/>
  <c r="AA32" i="17" s="1"/>
  <c r="X32" i="17" a="1"/>
  <c r="X32" i="17" s="1"/>
  <c r="W32" i="17" a="1"/>
  <c r="W32" i="17" s="1"/>
  <c r="U32" i="17" a="1"/>
  <c r="U32" i="17" s="1"/>
  <c r="I32" i="17" a="1"/>
  <c r="I32" i="17" s="1"/>
  <c r="J32" i="17" a="1"/>
  <c r="J32" i="17" s="1"/>
  <c r="G32" i="17" a="1"/>
  <c r="G32" i="17" s="1"/>
  <c r="N32" i="17" a="1"/>
  <c r="N32" i="17" s="1"/>
  <c r="L32" i="17" a="1"/>
  <c r="L32" i="17" s="1"/>
  <c r="H32" i="17" a="1"/>
  <c r="H32" i="17" s="1"/>
  <c r="M32" i="17" a="1"/>
  <c r="M32" i="17" s="1"/>
  <c r="K32" i="17" a="1"/>
  <c r="K32" i="17" s="1"/>
  <c r="E33" i="17"/>
  <c r="AF33" i="17" s="1" a="1"/>
  <c r="AF33" i="17" s="1"/>
  <c r="P33" i="17" l="1" a="1"/>
  <c r="P33" i="17" s="1"/>
  <c r="AG33" i="17" a="1"/>
  <c r="AG33" i="17" s="1"/>
  <c r="AE33" i="17" a="1"/>
  <c r="AE33" i="17" s="1"/>
  <c r="F33" i="17" a="1"/>
  <c r="F33" i="17" s="1"/>
  <c r="AD33" i="17" a="1"/>
  <c r="AD33" i="17" s="1"/>
  <c r="T33" i="17" a="1"/>
  <c r="T33" i="17" s="1"/>
  <c r="AA33" i="17" a="1"/>
  <c r="AA33" i="17" s="1"/>
  <c r="Z33" i="17" a="1"/>
  <c r="Z33" i="17" s="1"/>
  <c r="V33" i="17" a="1"/>
  <c r="V33" i="17" s="1"/>
  <c r="Y33" i="17" a="1"/>
  <c r="Y33" i="17" s="1"/>
  <c r="Q33" i="17" a="1"/>
  <c r="Q33" i="17" s="1"/>
  <c r="AB33" i="17" a="1"/>
  <c r="AB33" i="17" s="1"/>
  <c r="X33" i="17" a="1"/>
  <c r="X33" i="17" s="1"/>
  <c r="R33" i="17" a="1"/>
  <c r="R33" i="17" s="1"/>
  <c r="O33" i="17" a="1"/>
  <c r="O33" i="17" s="1"/>
  <c r="AC33" i="17" a="1"/>
  <c r="AC33" i="17" s="1"/>
  <c r="U33" i="17" a="1"/>
  <c r="U33" i="17" s="1"/>
  <c r="W33" i="17" a="1"/>
  <c r="W33" i="17" s="1"/>
  <c r="S33" i="17" a="1"/>
  <c r="S33" i="17" s="1"/>
  <c r="I33" i="17" a="1"/>
  <c r="I33" i="17" s="1"/>
  <c r="H33" i="17" a="1"/>
  <c r="H33" i="17" s="1"/>
  <c r="G33" i="17" a="1"/>
  <c r="G33" i="17" s="1"/>
  <c r="N33" i="17" a="1"/>
  <c r="N33" i="17" s="1"/>
  <c r="L33" i="17" a="1"/>
  <c r="L33" i="17" s="1"/>
  <c r="J33" i="17" a="1"/>
  <c r="J33" i="17" s="1"/>
  <c r="K33" i="17" a="1"/>
  <c r="K33" i="17" s="1"/>
  <c r="M33" i="17" a="1"/>
  <c r="M33" i="17" s="1"/>
  <c r="E34" i="17"/>
  <c r="AF34" i="17" s="1" a="1"/>
  <c r="AF34" i="17" s="1"/>
  <c r="AG34" i="17" l="1" a="1"/>
  <c r="AG34" i="17" s="1"/>
  <c r="AE34" i="17" a="1"/>
  <c r="AE34" i="17" s="1"/>
  <c r="P34" i="17" a="1"/>
  <c r="P34" i="17" s="1"/>
  <c r="F34" i="17" a="1"/>
  <c r="F34" i="17" s="1"/>
  <c r="Y34" i="17" a="1"/>
  <c r="Y34" i="17" s="1"/>
  <c r="AD34" i="17" a="1"/>
  <c r="AD34" i="17" s="1"/>
  <c r="O34" i="17" a="1"/>
  <c r="O34" i="17" s="1"/>
  <c r="T34" i="17" a="1"/>
  <c r="T34" i="17" s="1"/>
  <c r="Z34" i="17" a="1"/>
  <c r="Z34" i="17" s="1"/>
  <c r="AB34" i="17" a="1"/>
  <c r="AB34" i="17" s="1"/>
  <c r="Q34" i="17" a="1"/>
  <c r="Q34" i="17" s="1"/>
  <c r="V34" i="17" a="1"/>
  <c r="V34" i="17" s="1"/>
  <c r="Q13" i="21" s="1"/>
  <c r="R34" i="17" a="1"/>
  <c r="R34" i="17" s="1"/>
  <c r="AA34" i="17" a="1"/>
  <c r="AA34" i="17" s="1"/>
  <c r="V13" i="21" s="1"/>
  <c r="X34" i="17" a="1"/>
  <c r="X34" i="17" s="1"/>
  <c r="AC34" i="17" a="1"/>
  <c r="AC34" i="17" s="1"/>
  <c r="W34" i="17" a="1"/>
  <c r="W34" i="17" s="1"/>
  <c r="U34" i="17" a="1"/>
  <c r="U34" i="17" s="1"/>
  <c r="S34" i="17" a="1"/>
  <c r="S34" i="17" s="1"/>
  <c r="N13" i="21" s="1"/>
  <c r="I34" i="17" a="1"/>
  <c r="I34" i="17" s="1"/>
  <c r="J34" i="17" a="1"/>
  <c r="J34" i="17" s="1"/>
  <c r="G34" i="17" a="1"/>
  <c r="G34" i="17" s="1"/>
  <c r="C13" i="21" s="1"/>
  <c r="N34" i="17" a="1"/>
  <c r="N34" i="17" s="1"/>
  <c r="L34" i="17" a="1"/>
  <c r="L34" i="17" s="1"/>
  <c r="H34" i="17" a="1"/>
  <c r="H34" i="17" s="1"/>
  <c r="K34" i="17" a="1"/>
  <c r="K34" i="17" s="1"/>
  <c r="M34" i="17" a="1"/>
  <c r="M34" i="17" s="1"/>
  <c r="E35" i="17"/>
  <c r="AF35" i="17" s="1" a="1"/>
  <c r="AF35" i="17" s="1"/>
  <c r="P35" i="17" l="1" a="1"/>
  <c r="P35" i="17" s="1"/>
  <c r="AG35" i="17" a="1"/>
  <c r="AG35" i="17" s="1"/>
  <c r="AE35" i="17" a="1"/>
  <c r="AE35" i="17" s="1"/>
  <c r="F35" i="17" a="1"/>
  <c r="F35" i="17" s="1"/>
  <c r="AD35" i="17" a="1"/>
  <c r="AD35" i="17" s="1"/>
  <c r="AA35" i="17" a="1"/>
  <c r="AA35" i="17" s="1"/>
  <c r="Z35" i="17" a="1"/>
  <c r="Z35" i="17" s="1"/>
  <c r="Y35" i="17" a="1"/>
  <c r="Y35" i="17" s="1"/>
  <c r="T35" i="17" a="1"/>
  <c r="T35" i="17" s="1"/>
  <c r="AB35" i="17" a="1"/>
  <c r="AB35" i="17" s="1"/>
  <c r="Q35" i="17" a="1"/>
  <c r="Q35" i="17" s="1"/>
  <c r="R35" i="17" a="1"/>
  <c r="R35" i="17" s="1"/>
  <c r="O35" i="17" a="1"/>
  <c r="O35" i="17" s="1"/>
  <c r="V35" i="17" a="1"/>
  <c r="V35" i="17" s="1"/>
  <c r="U35" i="17" a="1"/>
  <c r="U35" i="17" s="1"/>
  <c r="W35" i="17" a="1"/>
  <c r="W35" i="17" s="1"/>
  <c r="X35" i="17" a="1"/>
  <c r="X35" i="17" s="1"/>
  <c r="S35" i="17" a="1"/>
  <c r="S35" i="17" s="1"/>
  <c r="AC35" i="17" a="1"/>
  <c r="AC35" i="17" s="1"/>
  <c r="I35" i="17" a="1"/>
  <c r="I35" i="17" s="1"/>
  <c r="H35" i="17" a="1"/>
  <c r="H35" i="17" s="1"/>
  <c r="G35" i="17" a="1"/>
  <c r="G35" i="17" s="1"/>
  <c r="J35" i="17" a="1"/>
  <c r="J35" i="17" s="1"/>
  <c r="M35" i="17" a="1"/>
  <c r="M35" i="17" s="1"/>
  <c r="N35" i="17" a="1"/>
  <c r="N35" i="17" s="1"/>
  <c r="L35" i="17" a="1"/>
  <c r="L35" i="17" s="1"/>
  <c r="K35" i="17" a="1"/>
  <c r="K35" i="17" s="1"/>
  <c r="E36" i="17"/>
  <c r="AF36" i="17" s="1" a="1"/>
  <c r="AF36" i="17" s="1"/>
  <c r="P36" i="17" l="1" a="1"/>
  <c r="P36" i="17" s="1"/>
  <c r="AG36" i="17" a="1"/>
  <c r="AG36" i="17" s="1"/>
  <c r="AE36" i="17" a="1"/>
  <c r="AE36" i="17" s="1"/>
  <c r="F36" i="17" a="1"/>
  <c r="F36" i="17" s="1"/>
  <c r="V36" i="17" a="1"/>
  <c r="V36" i="17" s="1"/>
  <c r="U36" i="17" a="1"/>
  <c r="U36" i="17" s="1"/>
  <c r="AD36" i="17" a="1"/>
  <c r="AD36" i="17" s="1"/>
  <c r="Z36" i="17" a="1"/>
  <c r="Z36" i="17" s="1"/>
  <c r="T36" i="17" a="1"/>
  <c r="T36" i="17" s="1"/>
  <c r="Y36" i="17" a="1"/>
  <c r="Y36" i="17" s="1"/>
  <c r="Q36" i="17" a="1"/>
  <c r="Q36" i="17" s="1"/>
  <c r="AB36" i="17" a="1"/>
  <c r="AB36" i="17" s="1"/>
  <c r="O36" i="17" a="1"/>
  <c r="O36" i="17" s="1"/>
  <c r="R36" i="17" a="1"/>
  <c r="R36" i="17" s="1"/>
  <c r="X36" i="17" a="1"/>
  <c r="X36" i="17" s="1"/>
  <c r="AC36" i="17" a="1"/>
  <c r="AC36" i="17" s="1"/>
  <c r="AA36" i="17" a="1"/>
  <c r="AA36" i="17" s="1"/>
  <c r="S36" i="17" a="1"/>
  <c r="S36" i="17" s="1"/>
  <c r="W36" i="17" a="1"/>
  <c r="W36" i="17" s="1"/>
  <c r="J36" i="17" a="1"/>
  <c r="J36" i="17" s="1"/>
  <c r="I36" i="17" a="1"/>
  <c r="I36" i="17" s="1"/>
  <c r="H36" i="17" a="1"/>
  <c r="H36" i="17" s="1"/>
  <c r="K36" i="17" a="1"/>
  <c r="K36" i="17" s="1"/>
  <c r="G36" i="17" a="1"/>
  <c r="G36" i="17" s="1"/>
  <c r="N36" i="17" a="1"/>
  <c r="N36" i="17" s="1"/>
  <c r="L36" i="17" a="1"/>
  <c r="L36" i="17" s="1"/>
  <c r="M36" i="17" a="1"/>
  <c r="M36" i="17" s="1"/>
  <c r="E37" i="17"/>
  <c r="AF37" i="17" s="1" a="1"/>
  <c r="AF37" i="17" s="1"/>
  <c r="P37" i="17" l="1" a="1"/>
  <c r="P37" i="17" s="1"/>
  <c r="AG37" i="17" a="1"/>
  <c r="AG37" i="17" s="1"/>
  <c r="AE37" i="17" a="1"/>
  <c r="AE37" i="17" s="1"/>
  <c r="F37" i="17" a="1"/>
  <c r="F37" i="17" s="1"/>
  <c r="AA37" i="17" a="1"/>
  <c r="AA37" i="17" s="1"/>
  <c r="Z37" i="17" a="1"/>
  <c r="Z37" i="17" s="1"/>
  <c r="Y37" i="17" a="1"/>
  <c r="Y37" i="17" s="1"/>
  <c r="T37" i="17" a="1"/>
  <c r="T37" i="17" s="1"/>
  <c r="V37" i="17" a="1"/>
  <c r="V37" i="17" s="1"/>
  <c r="AD37" i="17" a="1"/>
  <c r="AD37" i="17" s="1"/>
  <c r="S37" i="17" a="1"/>
  <c r="S37" i="17" s="1"/>
  <c r="AB37" i="17" a="1"/>
  <c r="AB37" i="17" s="1"/>
  <c r="Q37" i="17" a="1"/>
  <c r="Q37" i="17" s="1"/>
  <c r="O37" i="17" a="1"/>
  <c r="O37" i="17" s="1"/>
  <c r="R37" i="17" a="1"/>
  <c r="R37" i="17" s="1"/>
  <c r="W37" i="17" a="1"/>
  <c r="W37" i="17" s="1"/>
  <c r="AC37" i="17" a="1"/>
  <c r="AC37" i="17" s="1"/>
  <c r="U37" i="17" a="1"/>
  <c r="U37" i="17" s="1"/>
  <c r="X37" i="17" a="1"/>
  <c r="X37" i="17" s="1"/>
  <c r="J37" i="17" a="1"/>
  <c r="J37" i="17" s="1"/>
  <c r="N37" i="17" a="1"/>
  <c r="N37" i="17" s="1"/>
  <c r="G37" i="17" a="1"/>
  <c r="G37" i="17" s="1"/>
  <c r="I37" i="17" a="1"/>
  <c r="I37" i="17" s="1"/>
  <c r="H37" i="17" a="1"/>
  <c r="H37" i="17" s="1"/>
  <c r="L37" i="17" a="1"/>
  <c r="L37" i="17" s="1"/>
  <c r="M37" i="17" a="1"/>
  <c r="M37" i="17" s="1"/>
  <c r="K37" i="17" a="1"/>
  <c r="K37" i="17" s="1"/>
  <c r="E38" i="17"/>
  <c r="AF38" i="17" s="1" a="1"/>
  <c r="AF38" i="17" s="1"/>
  <c r="AG38" i="17" l="1" a="1"/>
  <c r="AG38" i="17" s="1"/>
  <c r="AE38" i="17" a="1"/>
  <c r="AE38" i="17" s="1"/>
  <c r="P38" i="17" a="1"/>
  <c r="P38" i="17" s="1"/>
  <c r="F38" i="17" a="1"/>
  <c r="F38" i="17" s="1"/>
  <c r="AD38" i="17" a="1"/>
  <c r="AD38" i="17" s="1"/>
  <c r="Z38" i="17" a="1"/>
  <c r="Z38" i="17" s="1"/>
  <c r="Y38" i="17" a="1"/>
  <c r="Y38" i="17" s="1"/>
  <c r="T38" i="17" a="1"/>
  <c r="T38" i="17" s="1"/>
  <c r="O14" i="21" s="1"/>
  <c r="Q38" i="17" a="1"/>
  <c r="Q38" i="17" s="1"/>
  <c r="AB38" i="17" a="1"/>
  <c r="AB38" i="17" s="1"/>
  <c r="V38" i="17" a="1"/>
  <c r="V38" i="17" s="1"/>
  <c r="O38" i="17" a="1"/>
  <c r="O38" i="17" s="1"/>
  <c r="R38" i="17" a="1"/>
  <c r="R38" i="17" s="1"/>
  <c r="W38" i="17" a="1"/>
  <c r="W38" i="17" s="1"/>
  <c r="AC38" i="17" a="1"/>
  <c r="AC38" i="17" s="1"/>
  <c r="X14" i="21" s="1"/>
  <c r="AA38" i="17" a="1"/>
  <c r="AA38" i="17" s="1"/>
  <c r="V14" i="21" s="1"/>
  <c r="U38" i="17" a="1"/>
  <c r="U38" i="17" s="1"/>
  <c r="P14" i="21" s="1"/>
  <c r="X38" i="17" a="1"/>
  <c r="X38" i="17" s="1"/>
  <c r="S38" i="17" a="1"/>
  <c r="S38" i="17" s="1"/>
  <c r="J38" i="17" a="1"/>
  <c r="J38" i="17" s="1"/>
  <c r="I38" i="17" a="1"/>
  <c r="I38" i="17" s="1"/>
  <c r="H38" i="17" a="1"/>
  <c r="H38" i="17" s="1"/>
  <c r="N38" i="17" a="1"/>
  <c r="N38" i="17" s="1"/>
  <c r="G38" i="17" a="1"/>
  <c r="G38" i="17" s="1"/>
  <c r="C14" i="21" s="1"/>
  <c r="M38" i="17" a="1"/>
  <c r="M38" i="17" s="1"/>
  <c r="L38" i="17" a="1"/>
  <c r="L38" i="17" s="1"/>
  <c r="K38" i="17" a="1"/>
  <c r="K38" i="17" s="1"/>
  <c r="E39" i="17"/>
  <c r="AF39" i="17" s="1" a="1"/>
  <c r="AF39" i="17" s="1"/>
  <c r="AE39" i="17" l="1" a="1"/>
  <c r="AE39" i="17" s="1"/>
  <c r="AG39" i="17" a="1"/>
  <c r="AG39" i="17" s="1"/>
  <c r="P39" i="17" a="1"/>
  <c r="P39" i="17" s="1"/>
  <c r="F39" i="17" a="1"/>
  <c r="F39" i="17" s="1"/>
  <c r="AA39" i="17" a="1"/>
  <c r="AA39" i="17" s="1"/>
  <c r="Z39" i="17" a="1"/>
  <c r="Z39" i="17" s="1"/>
  <c r="Y39" i="17" a="1"/>
  <c r="Y39" i="17" s="1"/>
  <c r="AD39" i="17" a="1"/>
  <c r="AD39" i="17" s="1"/>
  <c r="T39" i="17" a="1"/>
  <c r="T39" i="17" s="1"/>
  <c r="AB39" i="17" a="1"/>
  <c r="AB39" i="17" s="1"/>
  <c r="Q39" i="17" a="1"/>
  <c r="Q39" i="17" s="1"/>
  <c r="V39" i="17" a="1"/>
  <c r="V39" i="17" s="1"/>
  <c r="O39" i="17" a="1"/>
  <c r="O39" i="17" s="1"/>
  <c r="R39" i="17" a="1"/>
  <c r="R39" i="17" s="1"/>
  <c r="AC39" i="17" a="1"/>
  <c r="AC39" i="17" s="1"/>
  <c r="X39" i="17" a="1"/>
  <c r="X39" i="17" s="1"/>
  <c r="S39" i="17" a="1"/>
  <c r="S39" i="17" s="1"/>
  <c r="U39" i="17" a="1"/>
  <c r="U39" i="17" s="1"/>
  <c r="W39" i="17" a="1"/>
  <c r="W39" i="17" s="1"/>
  <c r="I39" i="17" a="1"/>
  <c r="I39" i="17" s="1"/>
  <c r="J39" i="17" a="1"/>
  <c r="J39" i="17" s="1"/>
  <c r="G39" i="17" a="1"/>
  <c r="G39" i="17" s="1"/>
  <c r="H39" i="17" a="1"/>
  <c r="H39" i="17" s="1"/>
  <c r="K39" i="17" a="1"/>
  <c r="K39" i="17" s="1"/>
  <c r="N39" i="17" a="1"/>
  <c r="N39" i="17" s="1"/>
  <c r="L39" i="17" a="1"/>
  <c r="L39" i="17" s="1"/>
  <c r="M39" i="17" a="1"/>
  <c r="M39" i="17" s="1"/>
  <c r="E40" i="17"/>
  <c r="AF40" i="17" s="1" a="1"/>
  <c r="AF40" i="17" s="1"/>
  <c r="AG40" i="17" l="1" a="1"/>
  <c r="AG40" i="17" s="1"/>
  <c r="AE40" i="17" a="1"/>
  <c r="AE40" i="17" s="1"/>
  <c r="P40" i="17" a="1"/>
  <c r="P40" i="17" s="1"/>
  <c r="F40" i="17" a="1"/>
  <c r="F40" i="17" s="1"/>
  <c r="AD40" i="17" a="1"/>
  <c r="AD40" i="17" s="1"/>
  <c r="Z40" i="17" a="1"/>
  <c r="Z40" i="17" s="1"/>
  <c r="V40" i="17" a="1"/>
  <c r="V40" i="17" s="1"/>
  <c r="Y40" i="17" a="1"/>
  <c r="Y40" i="17" s="1"/>
  <c r="T40" i="17" a="1"/>
  <c r="T40" i="17" s="1"/>
  <c r="Q40" i="17" a="1"/>
  <c r="Q40" i="17" s="1"/>
  <c r="AB40" i="17" a="1"/>
  <c r="AB40" i="17" s="1"/>
  <c r="R40" i="17" a="1"/>
  <c r="R40" i="17" s="1"/>
  <c r="AC40" i="17" a="1"/>
  <c r="AC40" i="17" s="1"/>
  <c r="O40" i="17" a="1"/>
  <c r="O40" i="17" s="1"/>
  <c r="AA40" i="17" a="1"/>
  <c r="AA40" i="17" s="1"/>
  <c r="X40" i="17" a="1"/>
  <c r="X40" i="17" s="1"/>
  <c r="U40" i="17" a="1"/>
  <c r="U40" i="17" s="1"/>
  <c r="S40" i="17" a="1"/>
  <c r="S40" i="17" s="1"/>
  <c r="W40" i="17" a="1"/>
  <c r="W40" i="17" s="1"/>
  <c r="I40" i="17" a="1"/>
  <c r="I40" i="17" s="1"/>
  <c r="J40" i="17" a="1"/>
  <c r="J40" i="17" s="1"/>
  <c r="M40" i="17" a="1"/>
  <c r="M40" i="17" s="1"/>
  <c r="H40" i="17" a="1"/>
  <c r="H40" i="17" s="1"/>
  <c r="N40" i="17" a="1"/>
  <c r="N40" i="17" s="1"/>
  <c r="L40" i="17" a="1"/>
  <c r="L40" i="17" s="1"/>
  <c r="G40" i="17" a="1"/>
  <c r="G40" i="17" s="1"/>
  <c r="K40" i="17" a="1"/>
  <c r="K40" i="17" s="1"/>
  <c r="E41" i="17"/>
  <c r="AF41" i="17" s="1" a="1"/>
  <c r="AF41" i="17" s="1"/>
  <c r="P41" i="17" l="1" a="1"/>
  <c r="P41" i="17" s="1"/>
  <c r="AG41" i="17" a="1"/>
  <c r="AG41" i="17" s="1"/>
  <c r="AE41" i="17" a="1"/>
  <c r="AE41" i="17" s="1"/>
  <c r="F41" i="17" a="1"/>
  <c r="F41" i="17" s="1"/>
  <c r="Z41" i="17" a="1"/>
  <c r="Z41" i="17" s="1"/>
  <c r="Y41" i="17" a="1"/>
  <c r="Y41" i="17" s="1"/>
  <c r="T41" i="17" a="1"/>
  <c r="T41" i="17" s="1"/>
  <c r="AD41" i="17" a="1"/>
  <c r="AD41" i="17" s="1"/>
  <c r="AA41" i="17" a="1"/>
  <c r="AA41" i="17" s="1"/>
  <c r="AB41" i="17" a="1"/>
  <c r="AB41" i="17" s="1"/>
  <c r="Q41" i="17" a="1"/>
  <c r="Q41" i="17" s="1"/>
  <c r="O41" i="17" a="1"/>
  <c r="O41" i="17" s="1"/>
  <c r="R41" i="17" a="1"/>
  <c r="R41" i="17" s="1"/>
  <c r="V41" i="17" a="1"/>
  <c r="V41" i="17" s="1"/>
  <c r="AC41" i="17" a="1"/>
  <c r="AC41" i="17" s="1"/>
  <c r="S41" i="17" a="1"/>
  <c r="S41" i="17" s="1"/>
  <c r="W41" i="17" a="1"/>
  <c r="W41" i="17" s="1"/>
  <c r="U41" i="17" a="1"/>
  <c r="U41" i="17" s="1"/>
  <c r="X41" i="17" a="1"/>
  <c r="X41" i="17" s="1"/>
  <c r="G41" i="17" a="1"/>
  <c r="G41" i="17" s="1"/>
  <c r="J41" i="17" a="1"/>
  <c r="J41" i="17" s="1"/>
  <c r="I41" i="17" a="1"/>
  <c r="I41" i="17" s="1"/>
  <c r="H41" i="17" a="1"/>
  <c r="H41" i="17" s="1"/>
  <c r="L41" i="17" a="1"/>
  <c r="L41" i="17" s="1"/>
  <c r="N41" i="17" a="1"/>
  <c r="N41" i="17" s="1"/>
  <c r="K41" i="17" a="1"/>
  <c r="K41" i="17" s="1"/>
  <c r="M41" i="17" a="1"/>
  <c r="M41" i="17" s="1"/>
  <c r="E42" i="17"/>
  <c r="AF42" i="17" s="1" a="1"/>
  <c r="AF42" i="17" s="1"/>
  <c r="AG42" i="17" l="1" a="1"/>
  <c r="AG42" i="17" s="1"/>
  <c r="AE42" i="17" a="1"/>
  <c r="AE42" i="17" s="1"/>
  <c r="P42" i="17" a="1"/>
  <c r="P42" i="17" s="1"/>
  <c r="F42" i="17" a="1"/>
  <c r="F42" i="17" s="1"/>
  <c r="AD42" i="17" a="1"/>
  <c r="AD42" i="17" s="1"/>
  <c r="Z42" i="17" a="1"/>
  <c r="Z42" i="17" s="1"/>
  <c r="U15" i="21" s="1"/>
  <c r="Y42" i="17" a="1"/>
  <c r="Y42" i="17" s="1"/>
  <c r="T42" i="17" a="1"/>
  <c r="T42" i="17" s="1"/>
  <c r="Q42" i="17" a="1"/>
  <c r="Q42" i="17" s="1"/>
  <c r="AB42" i="17" a="1"/>
  <c r="AB42" i="17" s="1"/>
  <c r="V42" i="17" a="1"/>
  <c r="V42" i="17" s="1"/>
  <c r="O42" i="17" a="1"/>
  <c r="O42" i="17" s="1"/>
  <c r="R42" i="17" a="1"/>
  <c r="R42" i="17" s="1"/>
  <c r="AC42" i="17" a="1"/>
  <c r="AC42" i="17" s="1"/>
  <c r="W42" i="17" a="1"/>
  <c r="W42" i="17" s="1"/>
  <c r="X42" i="17" a="1"/>
  <c r="X42" i="17" s="1"/>
  <c r="AA42" i="17" a="1"/>
  <c r="AA42" i="17" s="1"/>
  <c r="V15" i="21" s="1"/>
  <c r="S42" i="17" a="1"/>
  <c r="S42" i="17" s="1"/>
  <c r="U42" i="17" a="1"/>
  <c r="U42" i="17" s="1"/>
  <c r="I42" i="17" a="1"/>
  <c r="I42" i="17" s="1"/>
  <c r="E15" i="21" s="1"/>
  <c r="J42" i="17" a="1"/>
  <c r="J42" i="17" s="1"/>
  <c r="F15" i="21" s="1"/>
  <c r="K42" i="17" a="1"/>
  <c r="K42" i="17" s="1"/>
  <c r="H42" i="17" a="1"/>
  <c r="H42" i="17" s="1"/>
  <c r="N42" i="17" a="1"/>
  <c r="N42" i="17" s="1"/>
  <c r="L42" i="17" a="1"/>
  <c r="L42" i="17" s="1"/>
  <c r="H15" i="21" s="1"/>
  <c r="G42" i="17" a="1"/>
  <c r="G42" i="17" s="1"/>
  <c r="C15" i="21" s="1"/>
  <c r="M42" i="17" a="1"/>
  <c r="M42" i="17" s="1"/>
  <c r="E43" i="17"/>
  <c r="AF43" i="17" s="1" a="1"/>
  <c r="AF43" i="17" s="1"/>
  <c r="P43" i="17" l="1" a="1"/>
  <c r="P43" i="17" s="1"/>
  <c r="AG43" i="17" a="1"/>
  <c r="AG43" i="17" s="1"/>
  <c r="AE43" i="17" a="1"/>
  <c r="AE43" i="17" s="1"/>
  <c r="F43" i="17" a="1"/>
  <c r="F43" i="17" s="1"/>
  <c r="Y43" i="17" a="1"/>
  <c r="Y43" i="17" s="1"/>
  <c r="AD43" i="17" a="1"/>
  <c r="AD43" i="17" s="1"/>
  <c r="AA43" i="17" a="1"/>
  <c r="AA43" i="17" s="1"/>
  <c r="Z43" i="17" a="1"/>
  <c r="Z43" i="17" s="1"/>
  <c r="U43" i="17" a="1"/>
  <c r="U43" i="17" s="1"/>
  <c r="T43" i="17" a="1"/>
  <c r="T43" i="17" s="1"/>
  <c r="S43" i="17" a="1"/>
  <c r="S43" i="17" s="1"/>
  <c r="Q43" i="17" a="1"/>
  <c r="Q43" i="17" s="1"/>
  <c r="AB43" i="17" a="1"/>
  <c r="AB43" i="17" s="1"/>
  <c r="R43" i="17" a="1"/>
  <c r="R43" i="17" s="1"/>
  <c r="O43" i="17" a="1"/>
  <c r="O43" i="17" s="1"/>
  <c r="V43" i="17" a="1"/>
  <c r="V43" i="17" s="1"/>
  <c r="AC43" i="17" a="1"/>
  <c r="AC43" i="17" s="1"/>
  <c r="W43" i="17" a="1"/>
  <c r="W43" i="17" s="1"/>
  <c r="X43" i="17" a="1"/>
  <c r="X43" i="17" s="1"/>
  <c r="G43" i="17" a="1"/>
  <c r="G43" i="17" s="1"/>
  <c r="I43" i="17" a="1"/>
  <c r="I43" i="17" s="1"/>
  <c r="J43" i="17" a="1"/>
  <c r="J43" i="17" s="1"/>
  <c r="M43" i="17" a="1"/>
  <c r="M43" i="17" s="1"/>
  <c r="N43" i="17" a="1"/>
  <c r="N43" i="17" s="1"/>
  <c r="H43" i="17" a="1"/>
  <c r="H43" i="17" s="1"/>
  <c r="L43" i="17" a="1"/>
  <c r="L43" i="17" s="1"/>
  <c r="K43" i="17" a="1"/>
  <c r="K43" i="17" s="1"/>
  <c r="E44" i="17"/>
  <c r="AF44" i="17" s="1" a="1"/>
  <c r="AF44" i="17" s="1"/>
  <c r="AG44" i="17" l="1" a="1"/>
  <c r="AG44" i="17" s="1"/>
  <c r="AE44" i="17" a="1"/>
  <c r="AE44" i="17" s="1"/>
  <c r="P44" i="17" a="1"/>
  <c r="P44" i="17" s="1"/>
  <c r="F44" i="17" a="1"/>
  <c r="F44" i="17" s="1"/>
  <c r="AD44" i="17" a="1"/>
  <c r="AD44" i="17" s="1"/>
  <c r="V44" i="17" a="1"/>
  <c r="V44" i="17" s="1"/>
  <c r="Z44" i="17" a="1"/>
  <c r="Z44" i="17" s="1"/>
  <c r="Y44" i="17" a="1"/>
  <c r="Y44" i="17" s="1"/>
  <c r="T44" i="17" a="1"/>
  <c r="T44" i="17" s="1"/>
  <c r="U44" i="17" a="1"/>
  <c r="U44" i="17" s="1"/>
  <c r="AB44" i="17" a="1"/>
  <c r="AB44" i="17" s="1"/>
  <c r="Q44" i="17" a="1"/>
  <c r="Q44" i="17" s="1"/>
  <c r="R44" i="17" a="1"/>
  <c r="R44" i="17" s="1"/>
  <c r="O44" i="17" a="1"/>
  <c r="O44" i="17" s="1"/>
  <c r="X44" i="17" a="1"/>
  <c r="X44" i="17" s="1"/>
  <c r="AA44" i="17" a="1"/>
  <c r="AA44" i="17" s="1"/>
  <c r="AC44" i="17" a="1"/>
  <c r="AC44" i="17" s="1"/>
  <c r="W44" i="17" a="1"/>
  <c r="W44" i="17" s="1"/>
  <c r="S44" i="17" a="1"/>
  <c r="S44" i="17" s="1"/>
  <c r="I44" i="17" a="1"/>
  <c r="I44" i="17" s="1"/>
  <c r="J44" i="17" a="1"/>
  <c r="J44" i="17" s="1"/>
  <c r="K44" i="17" a="1"/>
  <c r="K44" i="17" s="1"/>
  <c r="N44" i="17" a="1"/>
  <c r="N44" i="17" s="1"/>
  <c r="H44" i="17" a="1"/>
  <c r="H44" i="17" s="1"/>
  <c r="L44" i="17" a="1"/>
  <c r="L44" i="17" s="1"/>
  <c r="G44" i="17" a="1"/>
  <c r="G44" i="17" s="1"/>
  <c r="M44" i="17" a="1"/>
  <c r="M44" i="17" s="1"/>
  <c r="E45" i="17"/>
  <c r="AF45" i="17" s="1" a="1"/>
  <c r="AF45" i="17" s="1"/>
  <c r="AG45" i="17" l="1" a="1"/>
  <c r="AG45" i="17" s="1"/>
  <c r="AE45" i="17" a="1"/>
  <c r="AE45" i="17" s="1"/>
  <c r="P45" i="17" a="1"/>
  <c r="P45" i="17" s="1"/>
  <c r="F45" i="17" a="1"/>
  <c r="F45" i="17" s="1"/>
  <c r="AD45" i="17" a="1"/>
  <c r="AD45" i="17" s="1"/>
  <c r="AA45" i="17" a="1"/>
  <c r="AA45" i="17" s="1"/>
  <c r="Z45" i="17" a="1"/>
  <c r="Z45" i="17" s="1"/>
  <c r="T45" i="17" a="1"/>
  <c r="T45" i="17" s="1"/>
  <c r="Y45" i="17" a="1"/>
  <c r="Y45" i="17" s="1"/>
  <c r="S45" i="17" a="1"/>
  <c r="S45" i="17" s="1"/>
  <c r="V45" i="17" a="1"/>
  <c r="V45" i="17" s="1"/>
  <c r="AB45" i="17" a="1"/>
  <c r="AB45" i="17" s="1"/>
  <c r="Q45" i="17" a="1"/>
  <c r="Q45" i="17" s="1"/>
  <c r="R45" i="17" a="1"/>
  <c r="R45" i="17" s="1"/>
  <c r="O45" i="17" a="1"/>
  <c r="O45" i="17" s="1"/>
  <c r="AC45" i="17" a="1"/>
  <c r="AC45" i="17" s="1"/>
  <c r="W45" i="17" a="1"/>
  <c r="W45" i="17" s="1"/>
  <c r="U45" i="17" a="1"/>
  <c r="U45" i="17" s="1"/>
  <c r="X45" i="17" a="1"/>
  <c r="X45" i="17" s="1"/>
  <c r="G45" i="17" a="1"/>
  <c r="G45" i="17" s="1"/>
  <c r="K45" i="17" a="1"/>
  <c r="K45" i="17" s="1"/>
  <c r="I45" i="17" a="1"/>
  <c r="I45" i="17" s="1"/>
  <c r="J45" i="17" a="1"/>
  <c r="J45" i="17" s="1"/>
  <c r="H45" i="17" a="1"/>
  <c r="H45" i="17" s="1"/>
  <c r="M45" i="17" a="1"/>
  <c r="M45" i="17" s="1"/>
  <c r="N45" i="17" a="1"/>
  <c r="N45" i="17" s="1"/>
  <c r="L45" i="17" a="1"/>
  <c r="L45" i="17" s="1"/>
  <c r="E46" i="17"/>
  <c r="AF46" i="17" s="1" a="1"/>
  <c r="AF46" i="17" s="1"/>
  <c r="P46" i="17" l="1" a="1"/>
  <c r="P46" i="17" s="1"/>
  <c r="AG46" i="17" a="1"/>
  <c r="AG46" i="17" s="1"/>
  <c r="AE46" i="17" a="1"/>
  <c r="AE46" i="17" s="1"/>
  <c r="F46" i="17" a="1"/>
  <c r="F46" i="17" s="1"/>
  <c r="Z46" i="17" a="1"/>
  <c r="Z46" i="17" s="1"/>
  <c r="Y46" i="17" a="1"/>
  <c r="Y46" i="17" s="1"/>
  <c r="T46" i="17" a="1"/>
  <c r="T46" i="17" s="1"/>
  <c r="AD46" i="17" a="1"/>
  <c r="AD46" i="17" s="1"/>
  <c r="V46" i="17" a="1"/>
  <c r="V46" i="17" s="1"/>
  <c r="AB46" i="17" a="1"/>
  <c r="AB46" i="17" s="1"/>
  <c r="Q46" i="17" a="1"/>
  <c r="Q46" i="17" s="1"/>
  <c r="O46" i="17" a="1"/>
  <c r="O46" i="17" s="1"/>
  <c r="R46" i="17" a="1"/>
  <c r="R46" i="17" s="1"/>
  <c r="AC46" i="17" a="1"/>
  <c r="AC46" i="17" s="1"/>
  <c r="W46" i="17" a="1"/>
  <c r="W46" i="17" s="1"/>
  <c r="AA46" i="17" a="1"/>
  <c r="AA46" i="17" s="1"/>
  <c r="V16" i="21" s="1"/>
  <c r="X46" i="17" a="1"/>
  <c r="X46" i="17" s="1"/>
  <c r="S46" i="17" a="1"/>
  <c r="S46" i="17" s="1"/>
  <c r="N16" i="21" s="1"/>
  <c r="U46" i="17" a="1"/>
  <c r="U46" i="17" s="1"/>
  <c r="P16" i="21" s="1"/>
  <c r="I46" i="17" a="1"/>
  <c r="I46" i="17" s="1"/>
  <c r="J46" i="17" a="1"/>
  <c r="J46" i="17" s="1"/>
  <c r="G46" i="17" a="1"/>
  <c r="G46" i="17" s="1"/>
  <c r="C16" i="21" s="1"/>
  <c r="M46" i="17" a="1"/>
  <c r="M46" i="17" s="1"/>
  <c r="H46" i="17" a="1"/>
  <c r="H46" i="17" s="1"/>
  <c r="L46" i="17" a="1"/>
  <c r="L46" i="17" s="1"/>
  <c r="N46" i="17" a="1"/>
  <c r="N46" i="17" s="1"/>
  <c r="K46" i="17" a="1"/>
  <c r="K46" i="17" s="1"/>
  <c r="E47" i="17"/>
  <c r="AF47" i="17" s="1" a="1"/>
  <c r="AF47" i="17" s="1"/>
  <c r="AE47" i="17" l="1" a="1"/>
  <c r="AE47" i="17" s="1"/>
  <c r="AG47" i="17" a="1"/>
  <c r="AG47" i="17" s="1"/>
  <c r="P47" i="17" a="1"/>
  <c r="P47" i="17" s="1"/>
  <c r="F47" i="17" a="1"/>
  <c r="F47" i="17" s="1"/>
  <c r="AD47" i="17" a="1"/>
  <c r="AD47" i="17" s="1"/>
  <c r="AA47" i="17" a="1"/>
  <c r="AA47" i="17" s="1"/>
  <c r="Z47" i="17" a="1"/>
  <c r="Z47" i="17" s="1"/>
  <c r="Y47" i="17" a="1"/>
  <c r="Y47" i="17" s="1"/>
  <c r="T47" i="17" a="1"/>
  <c r="T47" i="17" s="1"/>
  <c r="R47" i="17" a="1"/>
  <c r="R47" i="17" s="1"/>
  <c r="AB47" i="17" a="1"/>
  <c r="AB47" i="17" s="1"/>
  <c r="Q47" i="17" a="1"/>
  <c r="Q47" i="17" s="1"/>
  <c r="V47" i="17" a="1"/>
  <c r="V47" i="17" s="1"/>
  <c r="O47" i="17" a="1"/>
  <c r="O47" i="17" s="1"/>
  <c r="W47" i="17" a="1"/>
  <c r="W47" i="17" s="1"/>
  <c r="AC47" i="17" a="1"/>
  <c r="AC47" i="17" s="1"/>
  <c r="S47" i="17" a="1"/>
  <c r="S47" i="17" s="1"/>
  <c r="U47" i="17" a="1"/>
  <c r="U47" i="17" s="1"/>
  <c r="X47" i="17" a="1"/>
  <c r="X47" i="17" s="1"/>
  <c r="H47" i="17" a="1"/>
  <c r="H47" i="17" s="1"/>
  <c r="I47" i="17" a="1"/>
  <c r="I47" i="17" s="1"/>
  <c r="G47" i="17" a="1"/>
  <c r="G47" i="17" s="1"/>
  <c r="J47" i="17" a="1"/>
  <c r="J47" i="17" s="1"/>
  <c r="K47" i="17" a="1"/>
  <c r="K47" i="17" s="1"/>
  <c r="N47" i="17" a="1"/>
  <c r="N47" i="17" s="1"/>
  <c r="L47" i="17" a="1"/>
  <c r="L47" i="17" s="1"/>
  <c r="M47" i="17" a="1"/>
  <c r="M47" i="17" s="1"/>
  <c r="E48" i="17"/>
  <c r="AF48" i="17" s="1" a="1"/>
  <c r="AF48" i="17" s="1"/>
  <c r="AG48" i="17" l="1" a="1"/>
  <c r="AG48" i="17" s="1"/>
  <c r="AE48" i="17" a="1"/>
  <c r="AE48" i="17" s="1"/>
  <c r="P48" i="17" a="1"/>
  <c r="P48" i="17" s="1"/>
  <c r="F48" i="17" a="1"/>
  <c r="F48" i="17" s="1"/>
  <c r="Z48" i="17" a="1"/>
  <c r="Z48" i="17" s="1"/>
  <c r="Y48" i="17" a="1"/>
  <c r="Y48" i="17" s="1"/>
  <c r="AD48" i="17" a="1"/>
  <c r="AD48" i="17" s="1"/>
  <c r="T48" i="17" a="1"/>
  <c r="T48" i="17" s="1"/>
  <c r="AB48" i="17" a="1"/>
  <c r="AB48" i="17" s="1"/>
  <c r="Q48" i="17" a="1"/>
  <c r="Q48" i="17" s="1"/>
  <c r="R48" i="17" a="1"/>
  <c r="R48" i="17" s="1"/>
  <c r="O48" i="17" a="1"/>
  <c r="O48" i="17" s="1"/>
  <c r="V48" i="17" a="1"/>
  <c r="V48" i="17" s="1"/>
  <c r="X48" i="17" a="1"/>
  <c r="X48" i="17" s="1"/>
  <c r="AC48" i="17" a="1"/>
  <c r="AC48" i="17" s="1"/>
  <c r="AA48" i="17" a="1"/>
  <c r="AA48" i="17" s="1"/>
  <c r="U48" i="17" a="1"/>
  <c r="U48" i="17" s="1"/>
  <c r="W48" i="17" a="1"/>
  <c r="W48" i="17" s="1"/>
  <c r="S48" i="17" a="1"/>
  <c r="S48" i="17" s="1"/>
  <c r="I48" i="17" a="1"/>
  <c r="I48" i="17" s="1"/>
  <c r="J48" i="17" a="1"/>
  <c r="J48" i="17" s="1"/>
  <c r="N48" i="17" a="1"/>
  <c r="N48" i="17" s="1"/>
  <c r="G48" i="17" a="1"/>
  <c r="G48" i="17" s="1"/>
  <c r="M48" i="17" a="1"/>
  <c r="M48" i="17" s="1"/>
  <c r="H48" i="17" a="1"/>
  <c r="H48" i="17" s="1"/>
  <c r="L48" i="17" a="1"/>
  <c r="L48" i="17" s="1"/>
  <c r="K48" i="17" a="1"/>
  <c r="K48" i="17" s="1"/>
  <c r="E49" i="17"/>
  <c r="AF49" i="17" s="1" a="1"/>
  <c r="AF49" i="17" s="1"/>
  <c r="AG49" i="17" l="1" a="1"/>
  <c r="AG49" i="17" s="1"/>
  <c r="AE49" i="17" a="1"/>
  <c r="AE49" i="17" s="1"/>
  <c r="P49" i="17" a="1"/>
  <c r="P49" i="17" s="1"/>
  <c r="F49" i="17" a="1"/>
  <c r="F49" i="17" s="1"/>
  <c r="AD49" i="17" a="1"/>
  <c r="AD49" i="17" s="1"/>
  <c r="T49" i="17" a="1"/>
  <c r="T49" i="17" s="1"/>
  <c r="AA49" i="17" a="1"/>
  <c r="AA49" i="17" s="1"/>
  <c r="Z49" i="17" a="1"/>
  <c r="Z49" i="17" s="1"/>
  <c r="Y49" i="17" a="1"/>
  <c r="Y49" i="17" s="1"/>
  <c r="Q49" i="17" a="1"/>
  <c r="Q49" i="17" s="1"/>
  <c r="AB49" i="17" a="1"/>
  <c r="AB49" i="17" s="1"/>
  <c r="O49" i="17" a="1"/>
  <c r="O49" i="17" s="1"/>
  <c r="V49" i="17" a="1"/>
  <c r="V49" i="17" s="1"/>
  <c r="R49" i="17" a="1"/>
  <c r="R49" i="17" s="1"/>
  <c r="AC49" i="17" a="1"/>
  <c r="AC49" i="17" s="1"/>
  <c r="S49" i="17" a="1"/>
  <c r="S49" i="17" s="1"/>
  <c r="W49" i="17" a="1"/>
  <c r="W49" i="17" s="1"/>
  <c r="X49" i="17" a="1"/>
  <c r="X49" i="17" s="1"/>
  <c r="U49" i="17" a="1"/>
  <c r="U49" i="17" s="1"/>
  <c r="I49" i="17" a="1"/>
  <c r="I49" i="17" s="1"/>
  <c r="H49" i="17" a="1"/>
  <c r="H49" i="17" s="1"/>
  <c r="G49" i="17" a="1"/>
  <c r="G49" i="17" s="1"/>
  <c r="J49" i="17" a="1"/>
  <c r="J49" i="17" s="1"/>
  <c r="N49" i="17" a="1"/>
  <c r="N49" i="17" s="1"/>
  <c r="L49" i="17" a="1"/>
  <c r="L49" i="17" s="1"/>
  <c r="M49" i="17" a="1"/>
  <c r="M49" i="17" s="1"/>
  <c r="K49" i="17" a="1"/>
  <c r="K49" i="17" s="1"/>
  <c r="E50" i="17"/>
  <c r="AF50" i="17" s="1" a="1"/>
  <c r="AF50" i="17" s="1"/>
  <c r="P50" i="17" l="1" a="1"/>
  <c r="P50" i="17" s="1"/>
  <c r="AG50" i="17" a="1"/>
  <c r="AG50" i="17" s="1"/>
  <c r="AE50" i="17" a="1"/>
  <c r="AE50" i="17" s="1"/>
  <c r="F50" i="17" a="1"/>
  <c r="F50" i="17" s="1"/>
  <c r="Y50" i="17" a="1"/>
  <c r="Y50" i="17" s="1"/>
  <c r="AD50" i="17" a="1"/>
  <c r="AD50" i="17" s="1"/>
  <c r="T50" i="17" a="1"/>
  <c r="T50" i="17" s="1"/>
  <c r="S50" i="17" a="1"/>
  <c r="S50" i="17" s="1"/>
  <c r="Z50" i="17" a="1"/>
  <c r="Z50" i="17" s="1"/>
  <c r="Q50" i="17" a="1"/>
  <c r="Q50" i="17" s="1"/>
  <c r="AB50" i="17" a="1"/>
  <c r="AB50" i="17" s="1"/>
  <c r="R50" i="17" a="1"/>
  <c r="R50" i="17" s="1"/>
  <c r="O50" i="17" a="1"/>
  <c r="O50" i="17" s="1"/>
  <c r="V50" i="17" a="1"/>
  <c r="V50" i="17" s="1"/>
  <c r="W50" i="17" a="1"/>
  <c r="W50" i="17" s="1"/>
  <c r="AA50" i="17" a="1"/>
  <c r="AA50" i="17" s="1"/>
  <c r="V17" i="21" s="1"/>
  <c r="AC50" i="17" a="1"/>
  <c r="AC50" i="17" s="1"/>
  <c r="X50" i="17" a="1"/>
  <c r="X50" i="17" s="1"/>
  <c r="U50" i="17" a="1"/>
  <c r="U50" i="17" s="1"/>
  <c r="I50" i="17" a="1"/>
  <c r="I50" i="17" s="1"/>
  <c r="J50" i="17" a="1"/>
  <c r="J50" i="17" s="1"/>
  <c r="N50" i="17" a="1"/>
  <c r="N50" i="17" s="1"/>
  <c r="L50" i="17" a="1"/>
  <c r="L50" i="17" s="1"/>
  <c r="G50" i="17" a="1"/>
  <c r="G50" i="17" s="1"/>
  <c r="K50" i="17" a="1"/>
  <c r="K50" i="17" s="1"/>
  <c r="H50" i="17" a="1"/>
  <c r="H50" i="17" s="1"/>
  <c r="M50" i="17" a="1"/>
  <c r="M50" i="17" s="1"/>
  <c r="R17" i="21"/>
  <c r="E51" i="17"/>
  <c r="AF51" i="17" s="1" a="1"/>
  <c r="AF51" i="17" s="1"/>
  <c r="AG51" i="17" l="1" a="1"/>
  <c r="AG51" i="17" s="1"/>
  <c r="AE51" i="17" a="1"/>
  <c r="AE51" i="17" s="1"/>
  <c r="P51" i="17" a="1"/>
  <c r="P51" i="17" s="1"/>
  <c r="F51" i="17" a="1"/>
  <c r="F51" i="17" s="1"/>
  <c r="AD51" i="17" a="1"/>
  <c r="AD51" i="17" s="1"/>
  <c r="V51" i="17" a="1"/>
  <c r="V51" i="17" s="1"/>
  <c r="AA51" i="17" a="1"/>
  <c r="AA51" i="17" s="1"/>
  <c r="Z51" i="17" a="1"/>
  <c r="Z51" i="17" s="1"/>
  <c r="Y51" i="17" a="1"/>
  <c r="Y51" i="17" s="1"/>
  <c r="T51" i="17" a="1"/>
  <c r="T51" i="17" s="1"/>
  <c r="S51" i="17" a="1"/>
  <c r="S51" i="17" s="1"/>
  <c r="AB51" i="17" a="1"/>
  <c r="AB51" i="17" s="1"/>
  <c r="Q51" i="17" a="1"/>
  <c r="Q51" i="17" s="1"/>
  <c r="O51" i="17" a="1"/>
  <c r="O51" i="17" s="1"/>
  <c r="R51" i="17" a="1"/>
  <c r="R51" i="17" s="1"/>
  <c r="U51" i="17" a="1"/>
  <c r="U51" i="17" s="1"/>
  <c r="X51" i="17" a="1"/>
  <c r="X51" i="17" s="1"/>
  <c r="AC51" i="17" a="1"/>
  <c r="AC51" i="17" s="1"/>
  <c r="W51" i="17" a="1"/>
  <c r="W51" i="17" s="1"/>
  <c r="G51" i="17" a="1"/>
  <c r="G51" i="17" s="1"/>
  <c r="H51" i="17" a="1"/>
  <c r="H51" i="17" s="1"/>
  <c r="I51" i="17" a="1"/>
  <c r="I51" i="17" s="1"/>
  <c r="J51" i="17" a="1"/>
  <c r="J51" i="17" s="1"/>
  <c r="M51" i="17" a="1"/>
  <c r="M51" i="17" s="1"/>
  <c r="N51" i="17" a="1"/>
  <c r="N51" i="17" s="1"/>
  <c r="L51" i="17" a="1"/>
  <c r="L51" i="17" s="1"/>
  <c r="K51" i="17" a="1"/>
  <c r="K51" i="17" s="1"/>
  <c r="E52" i="17"/>
  <c r="AF52" i="17" s="1" a="1"/>
  <c r="AF52" i="17" s="1"/>
  <c r="P52" i="17" l="1" a="1"/>
  <c r="P52" i="17" s="1"/>
  <c r="AG52" i="17" a="1"/>
  <c r="AG52" i="17" s="1"/>
  <c r="AE52" i="17" a="1"/>
  <c r="AE52" i="17" s="1"/>
  <c r="F52" i="17" a="1"/>
  <c r="F52" i="17" s="1"/>
  <c r="AD52" i="17" a="1"/>
  <c r="AD52" i="17" s="1"/>
  <c r="U52" i="17" a="1"/>
  <c r="U52" i="17" s="1"/>
  <c r="Z52" i="17" a="1"/>
  <c r="Z52" i="17" s="1"/>
  <c r="Y52" i="17" a="1"/>
  <c r="Y52" i="17" s="1"/>
  <c r="V52" i="17" a="1"/>
  <c r="V52" i="17" s="1"/>
  <c r="T52" i="17" a="1"/>
  <c r="T52" i="17" s="1"/>
  <c r="Q52" i="17" a="1"/>
  <c r="Q52" i="17" s="1"/>
  <c r="AB52" i="17" a="1"/>
  <c r="AB52" i="17" s="1"/>
  <c r="O52" i="17" a="1"/>
  <c r="O52" i="17" s="1"/>
  <c r="R52" i="17" a="1"/>
  <c r="R52" i="17" s="1"/>
  <c r="AC52" i="17" a="1"/>
  <c r="AC52" i="17" s="1"/>
  <c r="AA52" i="17" a="1"/>
  <c r="AA52" i="17" s="1"/>
  <c r="X52" i="17" a="1"/>
  <c r="X52" i="17" s="1"/>
  <c r="S52" i="17" a="1"/>
  <c r="S52" i="17" s="1"/>
  <c r="W52" i="17" a="1"/>
  <c r="W52" i="17" s="1"/>
  <c r="J52" i="17" a="1"/>
  <c r="J52" i="17" s="1"/>
  <c r="I52" i="17" a="1"/>
  <c r="I52" i="17" s="1"/>
  <c r="H52" i="17" a="1"/>
  <c r="H52" i="17" s="1"/>
  <c r="L52" i="17" a="1"/>
  <c r="L52" i="17" s="1"/>
  <c r="N52" i="17" a="1"/>
  <c r="N52" i="17" s="1"/>
  <c r="G52" i="17" a="1"/>
  <c r="G52" i="17" s="1"/>
  <c r="M52" i="17" a="1"/>
  <c r="M52" i="17" s="1"/>
  <c r="K52" i="17" a="1"/>
  <c r="K52" i="17" s="1"/>
  <c r="E53" i="17"/>
  <c r="AF53" i="17" s="1" a="1"/>
  <c r="AF53" i="17" s="1"/>
  <c r="AG53" i="17" l="1" a="1"/>
  <c r="AG53" i="17" s="1"/>
  <c r="AE53" i="17" a="1"/>
  <c r="AE53" i="17" s="1"/>
  <c r="P53" i="17" a="1"/>
  <c r="P53" i="17" s="1"/>
  <c r="F53" i="17" a="1"/>
  <c r="F53" i="17" s="1"/>
  <c r="AA53" i="17" a="1"/>
  <c r="AA53" i="17" s="1"/>
  <c r="Z53" i="17" a="1"/>
  <c r="Z53" i="17" s="1"/>
  <c r="Y53" i="17" a="1"/>
  <c r="Y53" i="17" s="1"/>
  <c r="T53" i="17" a="1"/>
  <c r="T53" i="17" s="1"/>
  <c r="AD53" i="17" a="1"/>
  <c r="AD53" i="17" s="1"/>
  <c r="AB53" i="17" a="1"/>
  <c r="AB53" i="17" s="1"/>
  <c r="V53" i="17" a="1"/>
  <c r="V53" i="17" s="1"/>
  <c r="Q53" i="17" a="1"/>
  <c r="Q53" i="17" s="1"/>
  <c r="R53" i="17" a="1"/>
  <c r="R53" i="17" s="1"/>
  <c r="O53" i="17" a="1"/>
  <c r="O53" i="17" s="1"/>
  <c r="W53" i="17" a="1"/>
  <c r="W53" i="17" s="1"/>
  <c r="U53" i="17" a="1"/>
  <c r="U53" i="17" s="1"/>
  <c r="AC53" i="17" a="1"/>
  <c r="AC53" i="17" s="1"/>
  <c r="X53" i="17" a="1"/>
  <c r="X53" i="17" s="1"/>
  <c r="S53" i="17" a="1"/>
  <c r="S53" i="17" s="1"/>
  <c r="J53" i="17" a="1"/>
  <c r="J53" i="17" s="1"/>
  <c r="H53" i="17" a="1"/>
  <c r="H53" i="17" s="1"/>
  <c r="G53" i="17" a="1"/>
  <c r="G53" i="17" s="1"/>
  <c r="I53" i="17" a="1"/>
  <c r="I53" i="17" s="1"/>
  <c r="M53" i="17" a="1"/>
  <c r="M53" i="17" s="1"/>
  <c r="K53" i="17" a="1"/>
  <c r="K53" i="17" s="1"/>
  <c r="N53" i="17" a="1"/>
  <c r="N53" i="17" s="1"/>
  <c r="L53" i="17" a="1"/>
  <c r="L53" i="17" s="1"/>
  <c r="E54" i="17"/>
  <c r="AF54" i="17" s="1" a="1"/>
  <c r="AF54" i="17" s="1"/>
  <c r="P54" i="17" l="1" a="1"/>
  <c r="P54" i="17" s="1"/>
  <c r="AG54" i="17" a="1"/>
  <c r="AG54" i="17" s="1"/>
  <c r="AE54" i="17" a="1"/>
  <c r="AE54" i="17" s="1"/>
  <c r="F54" i="17" a="1"/>
  <c r="F54" i="17" s="1"/>
  <c r="AD54" i="17" a="1"/>
  <c r="AD54" i="17" s="1"/>
  <c r="Z54" i="17" a="1"/>
  <c r="Z54" i="17" s="1"/>
  <c r="Y54" i="17" a="1"/>
  <c r="Y54" i="17" s="1"/>
  <c r="T54" i="17" a="1"/>
  <c r="T54" i="17" s="1"/>
  <c r="AB54" i="17" a="1"/>
  <c r="AB54" i="17" s="1"/>
  <c r="W18" i="21" s="1"/>
  <c r="Q54" i="17" a="1"/>
  <c r="Q54" i="17" s="1"/>
  <c r="O54" i="17" a="1"/>
  <c r="O54" i="17" s="1"/>
  <c r="R54" i="17" a="1"/>
  <c r="R54" i="17" s="1"/>
  <c r="V54" i="17" a="1"/>
  <c r="V54" i="17" s="1"/>
  <c r="AC54" i="17" a="1"/>
  <c r="AC54" i="17" s="1"/>
  <c r="AA54" i="17" a="1"/>
  <c r="AA54" i="17" s="1"/>
  <c r="V18" i="21" s="1"/>
  <c r="W54" i="17" a="1"/>
  <c r="W54" i="17" s="1"/>
  <c r="X54" i="17" a="1"/>
  <c r="X54" i="17" s="1"/>
  <c r="S54" i="17" a="1"/>
  <c r="S54" i="17" s="1"/>
  <c r="U54" i="17" a="1"/>
  <c r="U54" i="17" s="1"/>
  <c r="P18" i="21" s="1"/>
  <c r="J54" i="17" a="1"/>
  <c r="J54" i="17" s="1"/>
  <c r="I54" i="17" a="1"/>
  <c r="I54" i="17" s="1"/>
  <c r="H54" i="17" a="1"/>
  <c r="H54" i="17" s="1"/>
  <c r="L54" i="17" a="1"/>
  <c r="L54" i="17" s="1"/>
  <c r="G54" i="17" a="1"/>
  <c r="G54" i="17" s="1"/>
  <c r="C18" i="21" s="1"/>
  <c r="N54" i="17" a="1"/>
  <c r="N54" i="17" s="1"/>
  <c r="M54" i="17" a="1"/>
  <c r="M54" i="17" s="1"/>
  <c r="K54" i="17" a="1"/>
  <c r="K54" i="17" s="1"/>
  <c r="E55" i="17"/>
  <c r="AF55" i="17" s="1" a="1"/>
  <c r="AF55" i="17" s="1"/>
  <c r="AE55" i="17" l="1" a="1"/>
  <c r="AE55" i="17" s="1"/>
  <c r="AG55" i="17" a="1"/>
  <c r="AG55" i="17" s="1"/>
  <c r="P55" i="17" a="1"/>
  <c r="P55" i="17" s="1"/>
  <c r="F55" i="17" a="1"/>
  <c r="F55" i="17" s="1"/>
  <c r="AA55" i="17" a="1"/>
  <c r="AA55" i="17" s="1"/>
  <c r="Z55" i="17" a="1"/>
  <c r="Z55" i="17" s="1"/>
  <c r="Y55" i="17" a="1"/>
  <c r="Y55" i="17" s="1"/>
  <c r="V55" i="17" a="1"/>
  <c r="V55" i="17" s="1"/>
  <c r="AD55" i="17" a="1"/>
  <c r="AD55" i="17" s="1"/>
  <c r="AB55" i="17" a="1"/>
  <c r="AB55" i="17" s="1"/>
  <c r="T55" i="17" a="1"/>
  <c r="T55" i="17" s="1"/>
  <c r="Q55" i="17" a="1"/>
  <c r="Q55" i="17" s="1"/>
  <c r="R55" i="17" a="1"/>
  <c r="R55" i="17" s="1"/>
  <c r="O55" i="17" a="1"/>
  <c r="O55" i="17" s="1"/>
  <c r="AC55" i="17" a="1"/>
  <c r="AC55" i="17" s="1"/>
  <c r="X55" i="17" a="1"/>
  <c r="X55" i="17" s="1"/>
  <c r="W55" i="17" a="1"/>
  <c r="W55" i="17" s="1"/>
  <c r="S55" i="17" a="1"/>
  <c r="S55" i="17" s="1"/>
  <c r="U55" i="17" a="1"/>
  <c r="U55" i="17" s="1"/>
  <c r="I55" i="17" a="1"/>
  <c r="I55" i="17" s="1"/>
  <c r="G55" i="17" a="1"/>
  <c r="G55" i="17" s="1"/>
  <c r="H55" i="17" a="1"/>
  <c r="H55" i="17" s="1"/>
  <c r="L55" i="17" a="1"/>
  <c r="L55" i="17" s="1"/>
  <c r="N55" i="17" a="1"/>
  <c r="N55" i="17" s="1"/>
  <c r="J55" i="17" a="1"/>
  <c r="J55" i="17" s="1"/>
  <c r="K55" i="17" a="1"/>
  <c r="K55" i="17" s="1"/>
  <c r="M55" i="17" a="1"/>
  <c r="M55" i="17" s="1"/>
  <c r="E56" i="17"/>
  <c r="AF56" i="17" s="1" a="1"/>
  <c r="AF56" i="17" s="1"/>
  <c r="P56" i="17" l="1" a="1"/>
  <c r="P56" i="17" s="1"/>
  <c r="AG56" i="17" a="1"/>
  <c r="AG56" i="17" s="1"/>
  <c r="AE56" i="17" a="1"/>
  <c r="AE56" i="17" s="1"/>
  <c r="F56" i="17" a="1"/>
  <c r="F56" i="17" s="1"/>
  <c r="AD56" i="17" a="1"/>
  <c r="AD56" i="17" s="1"/>
  <c r="T56" i="17" a="1"/>
  <c r="T56" i="17" s="1"/>
  <c r="Z56" i="17" a="1"/>
  <c r="Z56" i="17" s="1"/>
  <c r="Y56" i="17" a="1"/>
  <c r="Y56" i="17" s="1"/>
  <c r="S56" i="17" a="1"/>
  <c r="S56" i="17" s="1"/>
  <c r="Q56" i="17" a="1"/>
  <c r="Q56" i="17" s="1"/>
  <c r="AB56" i="17" a="1"/>
  <c r="AB56" i="17" s="1"/>
  <c r="R56" i="17" a="1"/>
  <c r="R56" i="17" s="1"/>
  <c r="O56" i="17" a="1"/>
  <c r="O56" i="17" s="1"/>
  <c r="V56" i="17" a="1"/>
  <c r="V56" i="17" s="1"/>
  <c r="AC56" i="17" a="1"/>
  <c r="AC56" i="17" s="1"/>
  <c r="X56" i="17" a="1"/>
  <c r="X56" i="17" s="1"/>
  <c r="AA56" i="17" a="1"/>
  <c r="AA56" i="17" s="1"/>
  <c r="U56" i="17" a="1"/>
  <c r="U56" i="17" s="1"/>
  <c r="W56" i="17" a="1"/>
  <c r="W56" i="17" s="1"/>
  <c r="J56" i="17" a="1"/>
  <c r="J56" i="17" s="1"/>
  <c r="I56" i="17" a="1"/>
  <c r="I56" i="17" s="1"/>
  <c r="M56" i="17" a="1"/>
  <c r="M56" i="17" s="1"/>
  <c r="L56" i="17" a="1"/>
  <c r="L56" i="17" s="1"/>
  <c r="H56" i="17" a="1"/>
  <c r="H56" i="17" s="1"/>
  <c r="N56" i="17" a="1"/>
  <c r="N56" i="17" s="1"/>
  <c r="G56" i="17" a="1"/>
  <c r="G56" i="17" s="1"/>
  <c r="K56" i="17" a="1"/>
  <c r="K56" i="17" s="1"/>
  <c r="E57" i="17"/>
  <c r="AF57" i="17" s="1" a="1"/>
  <c r="AF57" i="17" s="1"/>
  <c r="AG57" i="17" l="1" a="1"/>
  <c r="AG57" i="17" s="1"/>
  <c r="AE57" i="17" a="1"/>
  <c r="AE57" i="17" s="1"/>
  <c r="P57" i="17" a="1"/>
  <c r="P57" i="17" s="1"/>
  <c r="F57" i="17" a="1"/>
  <c r="F57" i="17" s="1"/>
  <c r="Z57" i="17" a="1"/>
  <c r="Z57" i="17" s="1"/>
  <c r="Y57" i="17" a="1"/>
  <c r="Y57" i="17" s="1"/>
  <c r="T57" i="17" a="1"/>
  <c r="T57" i="17" s="1"/>
  <c r="AD57" i="17" a="1"/>
  <c r="AD57" i="17" s="1"/>
  <c r="AA57" i="17" a="1"/>
  <c r="AA57" i="17" s="1"/>
  <c r="Q57" i="17" a="1"/>
  <c r="Q57" i="17" s="1"/>
  <c r="AB57" i="17" a="1"/>
  <c r="AB57" i="17" s="1"/>
  <c r="R57" i="17" a="1"/>
  <c r="R57" i="17" s="1"/>
  <c r="O57" i="17" a="1"/>
  <c r="O57" i="17" s="1"/>
  <c r="V57" i="17" a="1"/>
  <c r="V57" i="17" s="1"/>
  <c r="AC57" i="17" a="1"/>
  <c r="AC57" i="17" s="1"/>
  <c r="S57" i="17" a="1"/>
  <c r="S57" i="17" s="1"/>
  <c r="W57" i="17" a="1"/>
  <c r="W57" i="17" s="1"/>
  <c r="X57" i="17" a="1"/>
  <c r="X57" i="17" s="1"/>
  <c r="U57" i="17" a="1"/>
  <c r="U57" i="17" s="1"/>
  <c r="G57" i="17" a="1"/>
  <c r="G57" i="17" s="1"/>
  <c r="H57" i="17" a="1"/>
  <c r="H57" i="17" s="1"/>
  <c r="I57" i="17" a="1"/>
  <c r="I57" i="17" s="1"/>
  <c r="N57" i="17" a="1"/>
  <c r="N57" i="17" s="1"/>
  <c r="L57" i="17" a="1"/>
  <c r="L57" i="17" s="1"/>
  <c r="K57" i="17" a="1"/>
  <c r="K57" i="17" s="1"/>
  <c r="J57" i="17" a="1"/>
  <c r="J57" i="17" s="1"/>
  <c r="M57" i="17" a="1"/>
  <c r="M57" i="17" s="1"/>
  <c r="E58" i="17"/>
  <c r="AF58" i="17" s="1" a="1"/>
  <c r="AF58" i="17" s="1"/>
  <c r="AG58" i="17" l="1" a="1"/>
  <c r="AG58" i="17" s="1"/>
  <c r="AE58" i="17" a="1"/>
  <c r="AE58" i="17" s="1"/>
  <c r="P58" i="17" a="1"/>
  <c r="P58" i="17" s="1"/>
  <c r="F58" i="17" a="1"/>
  <c r="F58" i="17" s="1"/>
  <c r="AD58" i="17" a="1"/>
  <c r="AD58" i="17" s="1"/>
  <c r="Z58" i="17" a="1"/>
  <c r="Z58" i="17" s="1"/>
  <c r="Y58" i="17" a="1"/>
  <c r="Y58" i="17" s="1"/>
  <c r="T58" i="17" a="1"/>
  <c r="T58" i="17" s="1"/>
  <c r="S58" i="17" a="1"/>
  <c r="S58" i="17" s="1"/>
  <c r="AB58" i="17" a="1"/>
  <c r="AB58" i="17" s="1"/>
  <c r="Q58" i="17" a="1"/>
  <c r="Q58" i="17" s="1"/>
  <c r="R58" i="17" a="1"/>
  <c r="R58" i="17" s="1"/>
  <c r="O58" i="17" a="1"/>
  <c r="O58" i="17" s="1"/>
  <c r="V58" i="17" a="1"/>
  <c r="V58" i="17" s="1"/>
  <c r="AA58" i="17" a="1"/>
  <c r="AA58" i="17" s="1"/>
  <c r="V19" i="21" s="1"/>
  <c r="W58" i="17" a="1"/>
  <c r="W58" i="17" s="1"/>
  <c r="U58" i="17" a="1"/>
  <c r="U58" i="17" s="1"/>
  <c r="AC58" i="17" a="1"/>
  <c r="AC58" i="17" s="1"/>
  <c r="X58" i="17" a="1"/>
  <c r="X58" i="17" s="1"/>
  <c r="M58" i="17" a="1"/>
  <c r="M58" i="17" s="1"/>
  <c r="J58" i="17" a="1"/>
  <c r="J58" i="17" s="1"/>
  <c r="I58" i="17" a="1"/>
  <c r="I58" i="17" s="1"/>
  <c r="E19" i="21" s="1"/>
  <c r="H58" i="17" a="1"/>
  <c r="H58" i="17" s="1"/>
  <c r="N58" i="17" a="1"/>
  <c r="N58" i="17" s="1"/>
  <c r="G58" i="17" a="1"/>
  <c r="G58" i="17" s="1"/>
  <c r="L58" i="17" a="1"/>
  <c r="L58" i="17" s="1"/>
  <c r="K58" i="17" a="1"/>
  <c r="K58" i="17" s="1"/>
  <c r="E59" i="17"/>
  <c r="AF59" i="17" s="1" a="1"/>
  <c r="AF59" i="17" s="1"/>
  <c r="P59" i="17" l="1" a="1"/>
  <c r="P59" i="17" s="1"/>
  <c r="AG59" i="17" a="1"/>
  <c r="AG59" i="17" s="1"/>
  <c r="AE59" i="17" a="1"/>
  <c r="AE59" i="17" s="1"/>
  <c r="F59" i="17" a="1"/>
  <c r="F59" i="17" s="1"/>
  <c r="Y59" i="17" a="1"/>
  <c r="Y59" i="17" s="1"/>
  <c r="V59" i="17" a="1"/>
  <c r="V59" i="17" s="1"/>
  <c r="AD59" i="17" a="1"/>
  <c r="AD59" i="17" s="1"/>
  <c r="AA59" i="17" a="1"/>
  <c r="AA59" i="17" s="1"/>
  <c r="Z59" i="17" a="1"/>
  <c r="Z59" i="17" s="1"/>
  <c r="T59" i="17" a="1"/>
  <c r="T59" i="17" s="1"/>
  <c r="Q59" i="17" a="1"/>
  <c r="Q59" i="17" s="1"/>
  <c r="AB59" i="17" a="1"/>
  <c r="AB59" i="17" s="1"/>
  <c r="O59" i="17" a="1"/>
  <c r="O59" i="17" s="1"/>
  <c r="R59" i="17" a="1"/>
  <c r="R59" i="17" s="1"/>
  <c r="U59" i="17" a="1"/>
  <c r="U59" i="17" s="1"/>
  <c r="W59" i="17" a="1"/>
  <c r="W59" i="17" s="1"/>
  <c r="AC59" i="17" a="1"/>
  <c r="AC59" i="17" s="1"/>
  <c r="X59" i="17" a="1"/>
  <c r="X59" i="17" s="1"/>
  <c r="S59" i="17" a="1"/>
  <c r="S59" i="17" s="1"/>
  <c r="G59" i="17" a="1"/>
  <c r="G59" i="17" s="1"/>
  <c r="I59" i="17" a="1"/>
  <c r="I59" i="17" s="1"/>
  <c r="H59" i="17" a="1"/>
  <c r="H59" i="17" s="1"/>
  <c r="N59" i="17" a="1"/>
  <c r="N59" i="17" s="1"/>
  <c r="L59" i="17" a="1"/>
  <c r="L59" i="17" s="1"/>
  <c r="K59" i="17" a="1"/>
  <c r="K59" i="17" s="1"/>
  <c r="J59" i="17" a="1"/>
  <c r="J59" i="17" s="1"/>
  <c r="M59" i="17" a="1"/>
  <c r="M59" i="17" s="1"/>
  <c r="E60" i="17"/>
  <c r="AF60" i="17" s="1" a="1"/>
  <c r="AF60" i="17" s="1"/>
  <c r="P60" i="17" l="1" a="1"/>
  <c r="P60" i="17" s="1"/>
  <c r="AG60" i="17" a="1"/>
  <c r="AG60" i="17" s="1"/>
  <c r="AE60" i="17" a="1"/>
  <c r="AE60" i="17" s="1"/>
  <c r="F60" i="17" a="1"/>
  <c r="F60" i="17" s="1"/>
  <c r="AD60" i="17" a="1"/>
  <c r="AD60" i="17" s="1"/>
  <c r="Z60" i="17" a="1"/>
  <c r="Z60" i="17" s="1"/>
  <c r="Y60" i="17" a="1"/>
  <c r="Y60" i="17" s="1"/>
  <c r="T60" i="17" a="1"/>
  <c r="T60" i="17" s="1"/>
  <c r="V60" i="17" a="1"/>
  <c r="V60" i="17" s="1"/>
  <c r="AB60" i="17" a="1"/>
  <c r="AB60" i="17" s="1"/>
  <c r="Q60" i="17" a="1"/>
  <c r="Q60" i="17" s="1"/>
  <c r="O60" i="17" a="1"/>
  <c r="O60" i="17" s="1"/>
  <c r="U60" i="17" a="1"/>
  <c r="U60" i="17" s="1"/>
  <c r="R60" i="17" a="1"/>
  <c r="R60" i="17" s="1"/>
  <c r="AC60" i="17" a="1"/>
  <c r="AC60" i="17" s="1"/>
  <c r="AA60" i="17" a="1"/>
  <c r="AA60" i="17" s="1"/>
  <c r="X60" i="17" a="1"/>
  <c r="X60" i="17" s="1"/>
  <c r="W60" i="17" a="1"/>
  <c r="W60" i="17" s="1"/>
  <c r="S60" i="17" a="1"/>
  <c r="S60" i="17" s="1"/>
  <c r="I60" i="17" a="1"/>
  <c r="I60" i="17" s="1"/>
  <c r="J60" i="17" a="1"/>
  <c r="J60" i="17" s="1"/>
  <c r="N60" i="17" a="1"/>
  <c r="N60" i="17" s="1"/>
  <c r="M60" i="17" a="1"/>
  <c r="M60" i="17" s="1"/>
  <c r="H60" i="17" a="1"/>
  <c r="H60" i="17" s="1"/>
  <c r="L60" i="17" a="1"/>
  <c r="L60" i="17" s="1"/>
  <c r="G60" i="17" a="1"/>
  <c r="G60" i="17" s="1"/>
  <c r="K60" i="17" a="1"/>
  <c r="K60" i="17" s="1"/>
  <c r="E61" i="17"/>
  <c r="AF61" i="17" s="1" a="1"/>
  <c r="AF61" i="17" s="1"/>
  <c r="AG61" i="17" l="1" a="1"/>
  <c r="AG61" i="17" s="1"/>
  <c r="AE61" i="17" a="1"/>
  <c r="AE61" i="17" s="1"/>
  <c r="P61" i="17" a="1"/>
  <c r="P61" i="17" s="1"/>
  <c r="F61" i="17" a="1"/>
  <c r="F61" i="17" s="1"/>
  <c r="AD61" i="17" a="1"/>
  <c r="AD61" i="17" s="1"/>
  <c r="AA61" i="17" a="1"/>
  <c r="AA61" i="17" s="1"/>
  <c r="Z61" i="17" a="1"/>
  <c r="Z61" i="17" s="1"/>
  <c r="T61" i="17" a="1"/>
  <c r="T61" i="17" s="1"/>
  <c r="Y61" i="17" a="1"/>
  <c r="Y61" i="17" s="1"/>
  <c r="V61" i="17" a="1"/>
  <c r="V61" i="17" s="1"/>
  <c r="AB61" i="17" a="1"/>
  <c r="AB61" i="17" s="1"/>
  <c r="Q61" i="17" a="1"/>
  <c r="Q61" i="17" s="1"/>
  <c r="R61" i="17" a="1"/>
  <c r="R61" i="17" s="1"/>
  <c r="O61" i="17" a="1"/>
  <c r="O61" i="17" s="1"/>
  <c r="W61" i="17" a="1"/>
  <c r="W61" i="17" s="1"/>
  <c r="AC61" i="17" a="1"/>
  <c r="AC61" i="17" s="1"/>
  <c r="X61" i="17" a="1"/>
  <c r="X61" i="17" s="1"/>
  <c r="U61" i="17" a="1"/>
  <c r="U61" i="17" s="1"/>
  <c r="S61" i="17" a="1"/>
  <c r="S61" i="17" s="1"/>
  <c r="N61" i="17" a="1"/>
  <c r="N61" i="17" s="1"/>
  <c r="G61" i="17" a="1"/>
  <c r="G61" i="17" s="1"/>
  <c r="I61" i="17" a="1"/>
  <c r="I61" i="17" s="1"/>
  <c r="J61" i="17" a="1"/>
  <c r="J61" i="17" s="1"/>
  <c r="H61" i="17" a="1"/>
  <c r="H61" i="17" s="1"/>
  <c r="L61" i="17" a="1"/>
  <c r="L61" i="17" s="1"/>
  <c r="K61" i="17" a="1"/>
  <c r="K61" i="17" s="1"/>
  <c r="M61" i="17" a="1"/>
  <c r="M61" i="17" s="1"/>
  <c r="E62" i="17"/>
  <c r="AF62" i="17" s="1" a="1"/>
  <c r="AF62" i="17" s="1"/>
  <c r="AG62" i="17" l="1" a="1"/>
  <c r="AG62" i="17" s="1"/>
  <c r="AE62" i="17" a="1"/>
  <c r="AE62" i="17" s="1"/>
  <c r="P62" i="17" a="1"/>
  <c r="P62" i="17" s="1"/>
  <c r="F62" i="17" a="1"/>
  <c r="F62" i="17" s="1"/>
  <c r="Z62" i="17" a="1"/>
  <c r="Z62" i="17" s="1"/>
  <c r="Y62" i="17" a="1"/>
  <c r="Y62" i="17" s="1"/>
  <c r="T62" i="17" a="1"/>
  <c r="T62" i="17" s="1"/>
  <c r="AD62" i="17" a="1"/>
  <c r="AD62" i="17" s="1"/>
  <c r="Q62" i="17" a="1"/>
  <c r="Q62" i="17" s="1"/>
  <c r="AB62" i="17" a="1"/>
  <c r="AB62" i="17" s="1"/>
  <c r="AC62" i="17" a="1"/>
  <c r="AC62" i="17" s="1"/>
  <c r="O62" i="17" a="1"/>
  <c r="O62" i="17" s="1"/>
  <c r="R62" i="17" a="1"/>
  <c r="R62" i="17" s="1"/>
  <c r="V62" i="17" a="1"/>
  <c r="V62" i="17" s="1"/>
  <c r="AA62" i="17" a="1"/>
  <c r="AA62" i="17" s="1"/>
  <c r="V20" i="21" s="1"/>
  <c r="X62" i="17" a="1"/>
  <c r="X62" i="17" s="1"/>
  <c r="W62" i="17" a="1"/>
  <c r="W62" i="17" s="1"/>
  <c r="S62" i="17" a="1"/>
  <c r="S62" i="17" s="1"/>
  <c r="U62" i="17" a="1"/>
  <c r="U62" i="17" s="1"/>
  <c r="P20" i="21" s="1"/>
  <c r="I62" i="17" a="1"/>
  <c r="I62" i="17" s="1"/>
  <c r="J62" i="17" a="1"/>
  <c r="J62" i="17" s="1"/>
  <c r="G62" i="17" a="1"/>
  <c r="G62" i="17" s="1"/>
  <c r="N62" i="17" a="1"/>
  <c r="N62" i="17" s="1"/>
  <c r="M62" i="17" a="1"/>
  <c r="M62" i="17" s="1"/>
  <c r="L62" i="17" a="1"/>
  <c r="L62" i="17" s="1"/>
  <c r="H62" i="17" a="1"/>
  <c r="H62" i="17" s="1"/>
  <c r="K62" i="17" a="1"/>
  <c r="K62" i="17" s="1"/>
  <c r="W20" i="21"/>
  <c r="E63" i="17"/>
  <c r="AF63" i="17" s="1" a="1"/>
  <c r="AF63" i="17" s="1"/>
  <c r="P63" i="17" l="1" a="1"/>
  <c r="P63" i="17" s="1"/>
  <c r="AE63" i="17" a="1"/>
  <c r="AE63" i="17" s="1"/>
  <c r="AG63" i="17" a="1"/>
  <c r="AG63" i="17" s="1"/>
  <c r="F63" i="17" a="1"/>
  <c r="F63" i="17" s="1"/>
  <c r="AD63" i="17" a="1"/>
  <c r="AD63" i="17" s="1"/>
  <c r="AA63" i="17" a="1"/>
  <c r="AA63" i="17" s="1"/>
  <c r="V63" i="17" a="1"/>
  <c r="V63" i="17" s="1"/>
  <c r="Z63" i="17" a="1"/>
  <c r="Z63" i="17" s="1"/>
  <c r="Y63" i="17" a="1"/>
  <c r="Y63" i="17" s="1"/>
  <c r="T63" i="17" a="1"/>
  <c r="T63" i="17" s="1"/>
  <c r="AB63" i="17" a="1"/>
  <c r="AB63" i="17" s="1"/>
  <c r="Q63" i="17" a="1"/>
  <c r="Q63" i="17" s="1"/>
  <c r="O63" i="17" a="1"/>
  <c r="O63" i="17" s="1"/>
  <c r="R63" i="17" a="1"/>
  <c r="R63" i="17" s="1"/>
  <c r="X63" i="17" a="1"/>
  <c r="X63" i="17" s="1"/>
  <c r="W63" i="17" a="1"/>
  <c r="W63" i="17" s="1"/>
  <c r="S63" i="17" a="1"/>
  <c r="S63" i="17" s="1"/>
  <c r="AC63" i="17" a="1"/>
  <c r="AC63" i="17" s="1"/>
  <c r="U63" i="17" a="1"/>
  <c r="U63" i="17" s="1"/>
  <c r="G63" i="17" a="1"/>
  <c r="G63" i="17" s="1"/>
  <c r="H63" i="17" a="1"/>
  <c r="H63" i="17" s="1"/>
  <c r="I63" i="17" a="1"/>
  <c r="I63" i="17" s="1"/>
  <c r="J63" i="17" a="1"/>
  <c r="J63" i="17" s="1"/>
  <c r="K63" i="17" a="1"/>
  <c r="K63" i="17" s="1"/>
  <c r="N63" i="17" a="1"/>
  <c r="N63" i="17" s="1"/>
  <c r="L63" i="17" a="1"/>
  <c r="L63" i="17" s="1"/>
  <c r="M63" i="17" a="1"/>
  <c r="M63" i="17" s="1"/>
  <c r="E64" i="17"/>
  <c r="AF64" i="17" s="1" a="1"/>
  <c r="AF64" i="17" s="1"/>
  <c r="AG64" i="17" l="1" a="1"/>
  <c r="AG64" i="17" s="1"/>
  <c r="AE64" i="17" a="1"/>
  <c r="AE64" i="17" s="1"/>
  <c r="P64" i="17" a="1"/>
  <c r="P64" i="17" s="1"/>
  <c r="F64" i="17" a="1"/>
  <c r="F64" i="17" s="1"/>
  <c r="Z64" i="17" a="1"/>
  <c r="Z64" i="17" s="1"/>
  <c r="Y64" i="17" a="1"/>
  <c r="Y64" i="17" s="1"/>
  <c r="T64" i="17" a="1"/>
  <c r="T64" i="17" s="1"/>
  <c r="AD64" i="17" a="1"/>
  <c r="AD64" i="17" s="1"/>
  <c r="AB64" i="17" a="1"/>
  <c r="AB64" i="17" s="1"/>
  <c r="S64" i="17" a="1"/>
  <c r="S64" i="17" s="1"/>
  <c r="Q64" i="17" a="1"/>
  <c r="Q64" i="17" s="1"/>
  <c r="R64" i="17" a="1"/>
  <c r="R64" i="17" s="1"/>
  <c r="AC64" i="17" a="1"/>
  <c r="AC64" i="17" s="1"/>
  <c r="O64" i="17" a="1"/>
  <c r="O64" i="17" s="1"/>
  <c r="V64" i="17" a="1"/>
  <c r="V64" i="17" s="1"/>
  <c r="X64" i="17" a="1"/>
  <c r="X64" i="17" s="1"/>
  <c r="W64" i="17" a="1"/>
  <c r="W64" i="17" s="1"/>
  <c r="U64" i="17" a="1"/>
  <c r="U64" i="17" s="1"/>
  <c r="AA64" i="17" a="1"/>
  <c r="AA64" i="17" s="1"/>
  <c r="I64" i="17" a="1"/>
  <c r="I64" i="17" s="1"/>
  <c r="N64" i="17" a="1"/>
  <c r="N64" i="17" s="1"/>
  <c r="J64" i="17" a="1"/>
  <c r="J64" i="17" s="1"/>
  <c r="G64" i="17" a="1"/>
  <c r="G64" i="17" s="1"/>
  <c r="M64" i="17" a="1"/>
  <c r="M64" i="17" s="1"/>
  <c r="L64" i="17" a="1"/>
  <c r="L64" i="17" s="1"/>
  <c r="H64" i="17" a="1"/>
  <c r="H64" i="17" s="1"/>
  <c r="K64" i="17" a="1"/>
  <c r="K64" i="17" s="1"/>
  <c r="E65" i="17"/>
  <c r="AF65" i="17" s="1" a="1"/>
  <c r="AF65" i="17" s="1"/>
  <c r="P65" i="17" l="1" a="1"/>
  <c r="P65" i="17" s="1"/>
  <c r="AG65" i="17" a="1"/>
  <c r="AG65" i="17" s="1"/>
  <c r="AE65" i="17" a="1"/>
  <c r="AE65" i="17" s="1"/>
  <c r="F65" i="17" a="1"/>
  <c r="F65" i="17" s="1"/>
  <c r="AD65" i="17" a="1"/>
  <c r="AD65" i="17" s="1"/>
  <c r="T65" i="17" a="1"/>
  <c r="T65" i="17" s="1"/>
  <c r="AA65" i="17" a="1"/>
  <c r="AA65" i="17" s="1"/>
  <c r="Z65" i="17" a="1"/>
  <c r="Z65" i="17" s="1"/>
  <c r="Y65" i="17" a="1"/>
  <c r="Y65" i="17" s="1"/>
  <c r="Q65" i="17" a="1"/>
  <c r="Q65" i="17" s="1"/>
  <c r="AB65" i="17" a="1"/>
  <c r="AB65" i="17" s="1"/>
  <c r="O65" i="17" a="1"/>
  <c r="O65" i="17" s="1"/>
  <c r="R65" i="17" a="1"/>
  <c r="R65" i="17" s="1"/>
  <c r="V65" i="17" a="1"/>
  <c r="V65" i="17" s="1"/>
  <c r="AC65" i="17" a="1"/>
  <c r="AC65" i="17" s="1"/>
  <c r="W65" i="17" a="1"/>
  <c r="W65" i="17" s="1"/>
  <c r="U65" i="17" a="1"/>
  <c r="U65" i="17" s="1"/>
  <c r="S65" i="17" a="1"/>
  <c r="S65" i="17" s="1"/>
  <c r="X65" i="17" a="1"/>
  <c r="X65" i="17" s="1"/>
  <c r="I65" i="17" a="1"/>
  <c r="I65" i="17" s="1"/>
  <c r="G65" i="17" a="1"/>
  <c r="G65" i="17" s="1"/>
  <c r="H65" i="17" a="1"/>
  <c r="H65" i="17" s="1"/>
  <c r="J65" i="17" a="1"/>
  <c r="J65" i="17" s="1"/>
  <c r="K65" i="17" a="1"/>
  <c r="K65" i="17" s="1"/>
  <c r="N65" i="17" a="1"/>
  <c r="N65" i="17" s="1"/>
  <c r="L65" i="17" a="1"/>
  <c r="L65" i="17" s="1"/>
  <c r="M65" i="17" a="1"/>
  <c r="M65" i="17" s="1"/>
  <c r="E66" i="17"/>
  <c r="AF66" i="17" s="1" a="1"/>
  <c r="AF66" i="17" s="1"/>
  <c r="AG66" i="17" l="1" a="1"/>
  <c r="AG66" i="17" s="1"/>
  <c r="AE66" i="17" a="1"/>
  <c r="AE66" i="17" s="1"/>
  <c r="P66" i="17" a="1"/>
  <c r="P66" i="17" s="1"/>
  <c r="F66" i="17" a="1"/>
  <c r="F66" i="17" s="1"/>
  <c r="Y66" i="17" a="1"/>
  <c r="Y66" i="17" s="1"/>
  <c r="AD66" i="17" a="1"/>
  <c r="AD66" i="17" s="1"/>
  <c r="Z66" i="17" a="1"/>
  <c r="Z66" i="17" s="1"/>
  <c r="T66" i="17" a="1"/>
  <c r="T66" i="17" s="1"/>
  <c r="Q66" i="17" a="1"/>
  <c r="Q66" i="17" s="1"/>
  <c r="AB66" i="17" a="1"/>
  <c r="AB66" i="17" s="1"/>
  <c r="V66" i="17" a="1"/>
  <c r="V66" i="17" s="1"/>
  <c r="AC66" i="17" a="1"/>
  <c r="AC66" i="17" s="1"/>
  <c r="R66" i="17" a="1"/>
  <c r="R66" i="17" s="1"/>
  <c r="O66" i="17" a="1"/>
  <c r="O66" i="17" s="1"/>
  <c r="AA66" i="17" a="1"/>
  <c r="AA66" i="17" s="1"/>
  <c r="V21" i="21" s="1"/>
  <c r="W66" i="17" a="1"/>
  <c r="W66" i="17" s="1"/>
  <c r="U66" i="17" a="1"/>
  <c r="U66" i="17" s="1"/>
  <c r="S66" i="17" a="1"/>
  <c r="S66" i="17" s="1"/>
  <c r="X66" i="17" a="1"/>
  <c r="X66" i="17" s="1"/>
  <c r="I66" i="17" a="1"/>
  <c r="I66" i="17" s="1"/>
  <c r="J66" i="17" a="1"/>
  <c r="J66" i="17" s="1"/>
  <c r="G66" i="17" a="1"/>
  <c r="G66" i="17" s="1"/>
  <c r="C21" i="21" s="1"/>
  <c r="L66" i="17" a="1"/>
  <c r="L66" i="17" s="1"/>
  <c r="N66" i="17" a="1"/>
  <c r="N66" i="17" s="1"/>
  <c r="M66" i="17" a="1"/>
  <c r="M66" i="17" s="1"/>
  <c r="H66" i="17" a="1"/>
  <c r="H66" i="17" s="1"/>
  <c r="K66" i="17" a="1"/>
  <c r="K66" i="17" s="1"/>
  <c r="E67" i="17"/>
  <c r="AF67" i="17" s="1" a="1"/>
  <c r="AF67" i="17" s="1"/>
  <c r="P67" i="17" l="1" a="1"/>
  <c r="P67" i="17" s="1"/>
  <c r="AG67" i="17" a="1"/>
  <c r="AG67" i="17" s="1"/>
  <c r="AE67" i="17" a="1"/>
  <c r="AE67" i="17" s="1"/>
  <c r="F67" i="17" a="1"/>
  <c r="F67" i="17" s="1"/>
  <c r="V67" i="17" a="1"/>
  <c r="V67" i="17" s="1"/>
  <c r="AD67" i="17" a="1"/>
  <c r="AD67" i="17" s="1"/>
  <c r="Z67" i="17" a="1"/>
  <c r="Z67" i="17" s="1"/>
  <c r="Y67" i="17" a="1"/>
  <c r="Y67" i="17" s="1"/>
  <c r="T67" i="17" a="1"/>
  <c r="T67" i="17" s="1"/>
  <c r="AB67" i="17" a="1"/>
  <c r="AB67" i="17" s="1"/>
  <c r="Q67" i="17" a="1"/>
  <c r="Q67" i="17" s="1"/>
  <c r="R67" i="17" a="1"/>
  <c r="R67" i="17" s="1"/>
  <c r="AA67" i="17" a="1"/>
  <c r="AA67" i="17" s="1"/>
  <c r="O67" i="17" a="1"/>
  <c r="O67" i="17" s="1"/>
  <c r="U67" i="17" a="1"/>
  <c r="U67" i="17" s="1"/>
  <c r="AC67" i="17" a="1"/>
  <c r="AC67" i="17" s="1"/>
  <c r="X67" i="17" a="1"/>
  <c r="X67" i="17" s="1"/>
  <c r="W67" i="17" a="1"/>
  <c r="W67" i="17" s="1"/>
  <c r="S67" i="17" a="1"/>
  <c r="S67" i="17" s="1"/>
  <c r="G67" i="17" a="1"/>
  <c r="G67" i="17" s="1"/>
  <c r="H67" i="17" a="1"/>
  <c r="H67" i="17" s="1"/>
  <c r="I67" i="17" a="1"/>
  <c r="I67" i="17" s="1"/>
  <c r="J67" i="17" a="1"/>
  <c r="J67" i="17" s="1"/>
  <c r="N67" i="17" a="1"/>
  <c r="N67" i="17" s="1"/>
  <c r="K67" i="17" a="1"/>
  <c r="K67" i="17" s="1"/>
  <c r="L67" i="17" a="1"/>
  <c r="L67" i="17" s="1"/>
  <c r="M67" i="17" a="1"/>
  <c r="M67" i="17" s="1"/>
  <c r="E68" i="17"/>
  <c r="AF68" i="17" s="1" a="1"/>
  <c r="AF68" i="17" s="1"/>
  <c r="AG68" i="17" l="1" a="1"/>
  <c r="AG68" i="17" s="1"/>
  <c r="AE68" i="17" a="1"/>
  <c r="AE68" i="17" s="1"/>
  <c r="P68" i="17" a="1"/>
  <c r="P68" i="17" s="1"/>
  <c r="F68" i="17" a="1"/>
  <c r="F68" i="17" s="1"/>
  <c r="Y68" i="17" a="1"/>
  <c r="Y68" i="17" s="1"/>
  <c r="U68" i="17" a="1"/>
  <c r="U68" i="17" s="1"/>
  <c r="AD68" i="17" a="1"/>
  <c r="AD68" i="17" s="1"/>
  <c r="Z68" i="17" a="1"/>
  <c r="Z68" i="17" s="1"/>
  <c r="V68" i="17" a="1"/>
  <c r="V68" i="17" s="1"/>
  <c r="T68" i="17" a="1"/>
  <c r="T68" i="17" s="1"/>
  <c r="AB68" i="17" a="1"/>
  <c r="AB68" i="17" s="1"/>
  <c r="Q68" i="17" a="1"/>
  <c r="Q68" i="17" s="1"/>
  <c r="O68" i="17" a="1"/>
  <c r="O68" i="17" s="1"/>
  <c r="R68" i="17" a="1"/>
  <c r="R68" i="17" s="1"/>
  <c r="AC68" i="17" a="1"/>
  <c r="AC68" i="17" s="1"/>
  <c r="AA68" i="17" a="1"/>
  <c r="AA68" i="17" s="1"/>
  <c r="X68" i="17" a="1"/>
  <c r="X68" i="17" s="1"/>
  <c r="S68" i="17" a="1"/>
  <c r="S68" i="17" s="1"/>
  <c r="W68" i="17" a="1"/>
  <c r="W68" i="17" s="1"/>
  <c r="I68" i="17" a="1"/>
  <c r="I68" i="17" s="1"/>
  <c r="J68" i="17" a="1"/>
  <c r="J68" i="17" s="1"/>
  <c r="H68" i="17" a="1"/>
  <c r="H68" i="17" s="1"/>
  <c r="L68" i="17" a="1"/>
  <c r="L68" i="17" s="1"/>
  <c r="G68" i="17" a="1"/>
  <c r="G68" i="17" s="1"/>
  <c r="N68" i="17" a="1"/>
  <c r="N68" i="17" s="1"/>
  <c r="M68" i="17" a="1"/>
  <c r="M68" i="17" s="1"/>
  <c r="K68" i="17" a="1"/>
  <c r="K68" i="17" s="1"/>
  <c r="E69" i="17"/>
  <c r="AF69" i="17" s="1" a="1"/>
  <c r="AF69" i="17" s="1"/>
  <c r="P69" i="17" l="1" a="1"/>
  <c r="P69" i="17" s="1"/>
  <c r="AG69" i="17" a="1"/>
  <c r="AG69" i="17" s="1"/>
  <c r="AE69" i="17" a="1"/>
  <c r="AE69" i="17" s="1"/>
  <c r="F69" i="17" a="1"/>
  <c r="F69" i="17" s="1"/>
  <c r="AD69" i="17" a="1"/>
  <c r="AD69" i="17" s="1"/>
  <c r="Z69" i="17" a="1"/>
  <c r="Z69" i="17" s="1"/>
  <c r="Y69" i="17" a="1"/>
  <c r="Y69" i="17" s="1"/>
  <c r="T69" i="17" a="1"/>
  <c r="T69" i="17" s="1"/>
  <c r="S69" i="17" a="1"/>
  <c r="S69" i="17" s="1"/>
  <c r="AB69" i="17" a="1"/>
  <c r="AB69" i="17" s="1"/>
  <c r="Q69" i="17" a="1"/>
  <c r="Q69" i="17" s="1"/>
  <c r="V69" i="17" a="1"/>
  <c r="V69" i="17" s="1"/>
  <c r="O69" i="17" a="1"/>
  <c r="O69" i="17" s="1"/>
  <c r="R69" i="17" a="1"/>
  <c r="R69" i="17" s="1"/>
  <c r="AA69" i="17" a="1"/>
  <c r="AA69" i="17" s="1"/>
  <c r="AC69" i="17" a="1"/>
  <c r="AC69" i="17" s="1"/>
  <c r="U69" i="17" a="1"/>
  <c r="U69" i="17" s="1"/>
  <c r="W69" i="17" a="1"/>
  <c r="W69" i="17" s="1"/>
  <c r="X69" i="17" a="1"/>
  <c r="X69" i="17" s="1"/>
  <c r="G69" i="17" a="1"/>
  <c r="G69" i="17" s="1"/>
  <c r="I69" i="17" a="1"/>
  <c r="I69" i="17" s="1"/>
  <c r="H69" i="17" a="1"/>
  <c r="H69" i="17" s="1"/>
  <c r="J69" i="17" a="1"/>
  <c r="J69" i="17" s="1"/>
  <c r="K69" i="17" a="1"/>
  <c r="K69" i="17" s="1"/>
  <c r="L69" i="17" a="1"/>
  <c r="L69" i="17" s="1"/>
  <c r="N69" i="17" a="1"/>
  <c r="N69" i="17" s="1"/>
  <c r="M69" i="17" a="1"/>
  <c r="M69" i="17" s="1"/>
  <c r="E70" i="17"/>
  <c r="AF70" i="17" s="1" a="1"/>
  <c r="AF70" i="17" s="1"/>
  <c r="AG70" i="17" l="1" a="1"/>
  <c r="AG70" i="17" s="1"/>
  <c r="AE70" i="17" a="1"/>
  <c r="AE70" i="17" s="1"/>
  <c r="P70" i="17" a="1"/>
  <c r="P70" i="17" s="1"/>
  <c r="F70" i="17" a="1"/>
  <c r="F70" i="17" s="1"/>
  <c r="Y70" i="17" a="1"/>
  <c r="Y70" i="17" s="1"/>
  <c r="AD70" i="17" a="1"/>
  <c r="AD70" i="17" s="1"/>
  <c r="Z70" i="17" a="1"/>
  <c r="Z70" i="17" s="1"/>
  <c r="T70" i="17" a="1"/>
  <c r="T70" i="17" s="1"/>
  <c r="AB70" i="17" a="1"/>
  <c r="AB70" i="17" s="1"/>
  <c r="Q70" i="17" a="1"/>
  <c r="Q70" i="17" s="1"/>
  <c r="O70" i="17" a="1"/>
  <c r="O70" i="17" s="1"/>
  <c r="AC70" i="17" a="1"/>
  <c r="AC70" i="17" s="1"/>
  <c r="R70" i="17" a="1"/>
  <c r="R70" i="17" s="1"/>
  <c r="V70" i="17" a="1"/>
  <c r="V70" i="17" s="1"/>
  <c r="AA70" i="17" a="1"/>
  <c r="AA70" i="17" s="1"/>
  <c r="X70" i="17" a="1"/>
  <c r="X70" i="17" s="1"/>
  <c r="W70" i="17" a="1"/>
  <c r="W70" i="17" s="1"/>
  <c r="S70" i="17" a="1"/>
  <c r="S70" i="17" s="1"/>
  <c r="U70" i="17" a="1"/>
  <c r="U70" i="17" s="1"/>
  <c r="I70" i="17" a="1"/>
  <c r="I70" i="17" s="1"/>
  <c r="J70" i="17" a="1"/>
  <c r="J70" i="17" s="1"/>
  <c r="H70" i="17" a="1"/>
  <c r="H70" i="17" s="1"/>
  <c r="N70" i="17" a="1"/>
  <c r="N70" i="17" s="1"/>
  <c r="G70" i="17" a="1"/>
  <c r="G70" i="17" s="1"/>
  <c r="C22" i="21" s="1"/>
  <c r="M70" i="17" a="1"/>
  <c r="M70" i="17" s="1"/>
  <c r="L70" i="17" a="1"/>
  <c r="L70" i="17" s="1"/>
  <c r="K70" i="17" a="1"/>
  <c r="K70" i="17" s="1"/>
  <c r="E71" i="17"/>
  <c r="AF71" i="17" s="1" a="1"/>
  <c r="AF71" i="17" s="1"/>
  <c r="AE71" i="17" l="1" a="1"/>
  <c r="AE71" i="17" s="1"/>
  <c r="AG71" i="17" a="1"/>
  <c r="AG71" i="17" s="1"/>
  <c r="P71" i="17" a="1"/>
  <c r="P71" i="17" s="1"/>
  <c r="F71" i="17" a="1"/>
  <c r="F71" i="17" s="1"/>
  <c r="AD71" i="17" a="1"/>
  <c r="AD71" i="17" s="1"/>
  <c r="Z71" i="17" a="1"/>
  <c r="Z71" i="17" s="1"/>
  <c r="Y71" i="17" a="1"/>
  <c r="Y71" i="17" s="1"/>
  <c r="V71" i="17" a="1"/>
  <c r="V71" i="17" s="1"/>
  <c r="T71" i="17" a="1"/>
  <c r="T71" i="17" s="1"/>
  <c r="Q71" i="17" a="1"/>
  <c r="Q71" i="17" s="1"/>
  <c r="AB71" i="17" a="1"/>
  <c r="AB71" i="17" s="1"/>
  <c r="R71" i="17" a="1"/>
  <c r="R71" i="17" s="1"/>
  <c r="O71" i="17" a="1"/>
  <c r="O71" i="17" s="1"/>
  <c r="AA71" i="17" a="1"/>
  <c r="AA71" i="17" s="1"/>
  <c r="X71" i="17" a="1"/>
  <c r="X71" i="17" s="1"/>
  <c r="AC71" i="17" a="1"/>
  <c r="AC71" i="17" s="1"/>
  <c r="W71" i="17" a="1"/>
  <c r="W71" i="17" s="1"/>
  <c r="S71" i="17" a="1"/>
  <c r="S71" i="17" s="1"/>
  <c r="U71" i="17" a="1"/>
  <c r="U71" i="17" s="1"/>
  <c r="G71" i="17" a="1"/>
  <c r="G71" i="17" s="1"/>
  <c r="I71" i="17" a="1"/>
  <c r="I71" i="17" s="1"/>
  <c r="H71" i="17" a="1"/>
  <c r="H71" i="17" s="1"/>
  <c r="L71" i="17" a="1"/>
  <c r="L71" i="17" s="1"/>
  <c r="J71" i="17" a="1"/>
  <c r="J71" i="17" s="1"/>
  <c r="N71" i="17" a="1"/>
  <c r="N71" i="17" s="1"/>
  <c r="M71" i="17" a="1"/>
  <c r="M71" i="17" s="1"/>
  <c r="K71" i="17" a="1"/>
  <c r="K71" i="17" s="1"/>
  <c r="E72" i="17"/>
  <c r="AF72" i="17" s="1" a="1"/>
  <c r="AF72" i="17" s="1"/>
  <c r="AG72" i="17" l="1" a="1"/>
  <c r="AG72" i="17" s="1"/>
  <c r="AE72" i="17" a="1"/>
  <c r="AE72" i="17" s="1"/>
  <c r="P72" i="17" a="1"/>
  <c r="P72" i="17" s="1"/>
  <c r="F72" i="17" a="1"/>
  <c r="F72" i="17" s="1"/>
  <c r="Y72" i="17" a="1"/>
  <c r="Y72" i="17" s="1"/>
  <c r="T72" i="17" a="1"/>
  <c r="T72" i="17" s="1"/>
  <c r="AD72" i="17" a="1"/>
  <c r="AD72" i="17" s="1"/>
  <c r="Z72" i="17" a="1"/>
  <c r="Z72" i="17" s="1"/>
  <c r="O72" i="17" a="1"/>
  <c r="O72" i="17" s="1"/>
  <c r="Q72" i="17" a="1"/>
  <c r="Q72" i="17" s="1"/>
  <c r="AB72" i="17" a="1"/>
  <c r="AB72" i="17" s="1"/>
  <c r="V72" i="17" a="1"/>
  <c r="V72" i="17" s="1"/>
  <c r="AC72" i="17" a="1"/>
  <c r="AC72" i="17" s="1"/>
  <c r="R72" i="17" a="1"/>
  <c r="R72" i="17" s="1"/>
  <c r="AA72" i="17" a="1"/>
  <c r="AA72" i="17" s="1"/>
  <c r="X72" i="17" a="1"/>
  <c r="X72" i="17" s="1"/>
  <c r="S72" i="17" a="1"/>
  <c r="S72" i="17" s="1"/>
  <c r="U72" i="17" a="1"/>
  <c r="U72" i="17" s="1"/>
  <c r="W72" i="17" a="1"/>
  <c r="W72" i="17" s="1"/>
  <c r="J72" i="17" a="1"/>
  <c r="J72" i="17" s="1"/>
  <c r="I72" i="17" a="1"/>
  <c r="I72" i="17" s="1"/>
  <c r="N72" i="17" a="1"/>
  <c r="N72" i="17" s="1"/>
  <c r="H72" i="17" a="1"/>
  <c r="H72" i="17" s="1"/>
  <c r="G72" i="17" a="1"/>
  <c r="G72" i="17" s="1"/>
  <c r="M72" i="17" a="1"/>
  <c r="M72" i="17" s="1"/>
  <c r="L72" i="17" a="1"/>
  <c r="L72" i="17" s="1"/>
  <c r="K72" i="17" a="1"/>
  <c r="K72" i="17" s="1"/>
  <c r="E73" i="17"/>
  <c r="AF73" i="17" s="1" a="1"/>
  <c r="AF73" i="17" s="1"/>
  <c r="P73" i="17" l="1" a="1"/>
  <c r="P73" i="17" s="1"/>
  <c r="AG73" i="17" a="1"/>
  <c r="AG73" i="17" s="1"/>
  <c r="AE73" i="17" a="1"/>
  <c r="AE73" i="17" s="1"/>
  <c r="F73" i="17" a="1"/>
  <c r="F73" i="17" s="1"/>
  <c r="AD73" i="17" a="1"/>
  <c r="AD73" i="17" s="1"/>
  <c r="T73" i="17" a="1"/>
  <c r="T73" i="17" s="1"/>
  <c r="Z73" i="17" a="1"/>
  <c r="Z73" i="17" s="1"/>
  <c r="Y73" i="17" a="1"/>
  <c r="Y73" i="17" s="1"/>
  <c r="V73" i="17" a="1"/>
  <c r="V73" i="17" s="1"/>
  <c r="Q73" i="17" a="1"/>
  <c r="Q73" i="17" s="1"/>
  <c r="AB73" i="17" a="1"/>
  <c r="AB73" i="17" s="1"/>
  <c r="AA73" i="17" a="1"/>
  <c r="AA73" i="17" s="1"/>
  <c r="O73" i="17" a="1"/>
  <c r="O73" i="17" s="1"/>
  <c r="R73" i="17" a="1"/>
  <c r="R73" i="17" s="1"/>
  <c r="W73" i="17" a="1"/>
  <c r="W73" i="17" s="1"/>
  <c r="AC73" i="17" a="1"/>
  <c r="AC73" i="17" s="1"/>
  <c r="U73" i="17" a="1"/>
  <c r="U73" i="17" s="1"/>
  <c r="S73" i="17" a="1"/>
  <c r="S73" i="17" s="1"/>
  <c r="X73" i="17" a="1"/>
  <c r="X73" i="17" s="1"/>
  <c r="I73" i="17" a="1"/>
  <c r="I73" i="17" s="1"/>
  <c r="H73" i="17" a="1"/>
  <c r="H73" i="17" s="1"/>
  <c r="G73" i="17" a="1"/>
  <c r="G73" i="17" s="1"/>
  <c r="J73" i="17" a="1"/>
  <c r="J73" i="17" s="1"/>
  <c r="N73" i="17" a="1"/>
  <c r="N73" i="17" s="1"/>
  <c r="K73" i="17" a="1"/>
  <c r="K73" i="17" s="1"/>
  <c r="L73" i="17" a="1"/>
  <c r="L73" i="17" s="1"/>
  <c r="M73" i="17" a="1"/>
  <c r="M73" i="17" s="1"/>
  <c r="E74" i="17"/>
  <c r="AF74" i="17" s="1" a="1"/>
  <c r="AF74" i="17" s="1"/>
  <c r="AG74" i="17" l="1" a="1"/>
  <c r="AG74" i="17" s="1"/>
  <c r="AE74" i="17" a="1"/>
  <c r="AE74" i="17" s="1"/>
  <c r="P74" i="17" a="1"/>
  <c r="P74" i="17" s="1"/>
  <c r="F74" i="17" a="1"/>
  <c r="F74" i="17" s="1"/>
  <c r="Y74" i="17" a="1"/>
  <c r="Y74" i="17" s="1"/>
  <c r="T74" i="17" a="1"/>
  <c r="T74" i="17" s="1"/>
  <c r="AD74" i="17" a="1"/>
  <c r="AD74" i="17" s="1"/>
  <c r="Z74" i="17" a="1"/>
  <c r="Z74" i="17" s="1"/>
  <c r="AB74" i="17" a="1"/>
  <c r="AB74" i="17" s="1"/>
  <c r="Q74" i="17" a="1"/>
  <c r="Q74" i="17" s="1"/>
  <c r="R74" i="17" a="1"/>
  <c r="R74" i="17" s="1"/>
  <c r="AC74" i="17" a="1"/>
  <c r="AC74" i="17" s="1"/>
  <c r="O74" i="17" a="1"/>
  <c r="O74" i="17" s="1"/>
  <c r="AA74" i="17" a="1"/>
  <c r="AA74" i="17" s="1"/>
  <c r="V74" i="17" a="1"/>
  <c r="V74" i="17" s="1"/>
  <c r="Q23" i="21" s="1"/>
  <c r="U74" i="17" a="1"/>
  <c r="U74" i="17" s="1"/>
  <c r="S74" i="17" a="1"/>
  <c r="S74" i="17" s="1"/>
  <c r="W74" i="17" a="1"/>
  <c r="W74" i="17" s="1"/>
  <c r="X74" i="17" a="1"/>
  <c r="X74" i="17" s="1"/>
  <c r="M74" i="17" a="1"/>
  <c r="M74" i="17" s="1"/>
  <c r="I74" i="17" a="1"/>
  <c r="I74" i="17" s="1"/>
  <c r="J74" i="17" a="1"/>
  <c r="J74" i="17" s="1"/>
  <c r="N74" i="17" a="1"/>
  <c r="N74" i="17" s="1"/>
  <c r="H74" i="17" a="1"/>
  <c r="H74" i="17" s="1"/>
  <c r="L74" i="17" a="1"/>
  <c r="L74" i="17" s="1"/>
  <c r="G74" i="17" a="1"/>
  <c r="G74" i="17" s="1"/>
  <c r="C23" i="21" s="1"/>
  <c r="K74" i="17" a="1"/>
  <c r="K74" i="17" s="1"/>
  <c r="E75" i="17"/>
  <c r="AF75" i="17" s="1" a="1"/>
  <c r="AF75" i="17" s="1"/>
  <c r="P75" i="17" l="1" a="1"/>
  <c r="P75" i="17" s="1"/>
  <c r="AG75" i="17" a="1"/>
  <c r="AG75" i="17" s="1"/>
  <c r="AE75" i="17" a="1"/>
  <c r="AE75" i="17" s="1"/>
  <c r="F75" i="17" a="1"/>
  <c r="F75" i="17" s="1"/>
  <c r="AD75" i="17" a="1"/>
  <c r="AD75" i="17" s="1"/>
  <c r="Z75" i="17" a="1"/>
  <c r="Z75" i="17" s="1"/>
  <c r="Y75" i="17" a="1"/>
  <c r="Y75" i="17" s="1"/>
  <c r="U75" i="17" a="1"/>
  <c r="U75" i="17" s="1"/>
  <c r="T75" i="17" a="1"/>
  <c r="T75" i="17" s="1"/>
  <c r="S75" i="17" a="1"/>
  <c r="S75" i="17" s="1"/>
  <c r="Q75" i="17" a="1"/>
  <c r="Q75" i="17" s="1"/>
  <c r="AB75" i="17" a="1"/>
  <c r="AB75" i="17" s="1"/>
  <c r="V75" i="17" a="1"/>
  <c r="V75" i="17" s="1"/>
  <c r="O75" i="17" a="1"/>
  <c r="O75" i="17" s="1"/>
  <c r="AA75" i="17" a="1"/>
  <c r="AA75" i="17" s="1"/>
  <c r="R75" i="17" a="1"/>
  <c r="R75" i="17" s="1"/>
  <c r="W75" i="17" a="1"/>
  <c r="W75" i="17" s="1"/>
  <c r="X75" i="17" a="1"/>
  <c r="X75" i="17" s="1"/>
  <c r="AC75" i="17" a="1"/>
  <c r="AC75" i="17" s="1"/>
  <c r="G75" i="17" a="1"/>
  <c r="G75" i="17" s="1"/>
  <c r="I75" i="17" a="1"/>
  <c r="I75" i="17" s="1"/>
  <c r="H75" i="17" a="1"/>
  <c r="H75" i="17" s="1"/>
  <c r="J75" i="17" a="1"/>
  <c r="J75" i="17" s="1"/>
  <c r="N75" i="17" a="1"/>
  <c r="N75" i="17" s="1"/>
  <c r="K75" i="17" a="1"/>
  <c r="K75" i="17" s="1"/>
  <c r="L75" i="17" a="1"/>
  <c r="L75" i="17" s="1"/>
  <c r="M75" i="17" a="1"/>
  <c r="M75" i="17" s="1"/>
  <c r="E76" i="17"/>
  <c r="AF76" i="17" s="1" a="1"/>
  <c r="AF76" i="17" s="1"/>
  <c r="AG76" i="17" l="1" a="1"/>
  <c r="AG76" i="17" s="1"/>
  <c r="AE76" i="17" a="1"/>
  <c r="AE76" i="17" s="1"/>
  <c r="P76" i="17" a="1"/>
  <c r="P76" i="17" s="1"/>
  <c r="F76" i="17" a="1"/>
  <c r="F76" i="17" s="1"/>
  <c r="Y76" i="17" a="1"/>
  <c r="Y76" i="17" s="1"/>
  <c r="V76" i="17" a="1"/>
  <c r="V76" i="17" s="1"/>
  <c r="AD76" i="17" a="1"/>
  <c r="AD76" i="17" s="1"/>
  <c r="T76" i="17" a="1"/>
  <c r="T76" i="17" s="1"/>
  <c r="Z76" i="17" a="1"/>
  <c r="Z76" i="17" s="1"/>
  <c r="AB76" i="17" a="1"/>
  <c r="AB76" i="17" s="1"/>
  <c r="U76" i="17" a="1"/>
  <c r="U76" i="17" s="1"/>
  <c r="Q76" i="17" a="1"/>
  <c r="Q76" i="17" s="1"/>
  <c r="O76" i="17" a="1"/>
  <c r="O76" i="17" s="1"/>
  <c r="AC76" i="17" a="1"/>
  <c r="AC76" i="17" s="1"/>
  <c r="R76" i="17" a="1"/>
  <c r="R76" i="17" s="1"/>
  <c r="AA76" i="17" a="1"/>
  <c r="AA76" i="17" s="1"/>
  <c r="W76" i="17" a="1"/>
  <c r="W76" i="17" s="1"/>
  <c r="X76" i="17" a="1"/>
  <c r="X76" i="17" s="1"/>
  <c r="S76" i="17" a="1"/>
  <c r="S76" i="17" s="1"/>
  <c r="I76" i="17" a="1"/>
  <c r="I76" i="17" s="1"/>
  <c r="J76" i="17" a="1"/>
  <c r="J76" i="17" s="1"/>
  <c r="M76" i="17" a="1"/>
  <c r="M76" i="17" s="1"/>
  <c r="L76" i="17" a="1"/>
  <c r="L76" i="17" s="1"/>
  <c r="H76" i="17" a="1"/>
  <c r="H76" i="17" s="1"/>
  <c r="N76" i="17" a="1"/>
  <c r="N76" i="17" s="1"/>
  <c r="G76" i="17" a="1"/>
  <c r="G76" i="17" s="1"/>
  <c r="K76" i="17" a="1"/>
  <c r="K76" i="17" s="1"/>
  <c r="E77" i="17"/>
  <c r="AF77" i="17" s="1" a="1"/>
  <c r="AF77" i="17" s="1"/>
  <c r="AG77" i="17" l="1" a="1"/>
  <c r="AG77" i="17" s="1"/>
  <c r="AE77" i="17" a="1"/>
  <c r="AE77" i="17" s="1"/>
  <c r="P77" i="17" a="1"/>
  <c r="P77" i="17" s="1"/>
  <c r="F77" i="17" a="1"/>
  <c r="F77" i="17" s="1"/>
  <c r="AD77" i="17" a="1"/>
  <c r="AD77" i="17" s="1"/>
  <c r="Z77" i="17" a="1"/>
  <c r="Z77" i="17" s="1"/>
  <c r="Y77" i="17" a="1"/>
  <c r="Y77" i="17" s="1"/>
  <c r="T77" i="17" a="1"/>
  <c r="T77" i="17" s="1"/>
  <c r="S77" i="17" a="1"/>
  <c r="S77" i="17" s="1"/>
  <c r="Q77" i="17" a="1"/>
  <c r="Q77" i="17" s="1"/>
  <c r="AB77" i="17" a="1"/>
  <c r="AB77" i="17" s="1"/>
  <c r="AA77" i="17" a="1"/>
  <c r="AA77" i="17" s="1"/>
  <c r="R77" i="17" a="1"/>
  <c r="R77" i="17" s="1"/>
  <c r="O77" i="17" a="1"/>
  <c r="O77" i="17" s="1"/>
  <c r="AC77" i="17" a="1"/>
  <c r="AC77" i="17" s="1"/>
  <c r="V77" i="17" a="1"/>
  <c r="V77" i="17" s="1"/>
  <c r="W77" i="17" a="1"/>
  <c r="W77" i="17" s="1"/>
  <c r="X77" i="17" a="1"/>
  <c r="X77" i="17" s="1"/>
  <c r="U77" i="17" a="1"/>
  <c r="U77" i="17" s="1"/>
  <c r="N77" i="17" a="1"/>
  <c r="N77" i="17" s="1"/>
  <c r="I77" i="17" a="1"/>
  <c r="I77" i="17" s="1"/>
  <c r="G77" i="17" a="1"/>
  <c r="G77" i="17" s="1"/>
  <c r="H77" i="17" a="1"/>
  <c r="H77" i="17" s="1"/>
  <c r="L77" i="17" a="1"/>
  <c r="L77" i="17" s="1"/>
  <c r="J77" i="17" a="1"/>
  <c r="J77" i="17" s="1"/>
  <c r="K77" i="17" a="1"/>
  <c r="K77" i="17" s="1"/>
  <c r="M77" i="17" a="1"/>
  <c r="M77" i="17" s="1"/>
  <c r="E78" i="17"/>
  <c r="AF78" i="17" s="1" a="1"/>
  <c r="AF78" i="17" s="1"/>
  <c r="P78" i="17" l="1" a="1"/>
  <c r="P78" i="17" s="1"/>
  <c r="AG78" i="17" a="1"/>
  <c r="AG78" i="17" s="1"/>
  <c r="AE78" i="17" a="1"/>
  <c r="AE78" i="17" s="1"/>
  <c r="F78" i="17" a="1"/>
  <c r="F78" i="17" s="1"/>
  <c r="Y78" i="17" a="1"/>
  <c r="Y78" i="17" s="1"/>
  <c r="AD78" i="17" a="1"/>
  <c r="AD78" i="17" s="1"/>
  <c r="T78" i="17" a="1"/>
  <c r="T78" i="17" s="1"/>
  <c r="Z78" i="17" a="1"/>
  <c r="Z78" i="17" s="1"/>
  <c r="Q78" i="17" a="1"/>
  <c r="Q78" i="17" s="1"/>
  <c r="AB78" i="17" a="1"/>
  <c r="AB78" i="17" s="1"/>
  <c r="W24" i="21" s="1"/>
  <c r="O78" i="17" a="1"/>
  <c r="O78" i="17" s="1"/>
  <c r="R78" i="17" a="1"/>
  <c r="R78" i="17" s="1"/>
  <c r="AC78" i="17" a="1"/>
  <c r="AC78" i="17" s="1"/>
  <c r="X78" i="17" a="1"/>
  <c r="X78" i="17" s="1"/>
  <c r="V78" i="17" a="1"/>
  <c r="V78" i="17" s="1"/>
  <c r="AA78" i="17" a="1"/>
  <c r="AA78" i="17" s="1"/>
  <c r="W78" i="17" a="1"/>
  <c r="W78" i="17" s="1"/>
  <c r="S78" i="17" a="1"/>
  <c r="S78" i="17" s="1"/>
  <c r="U78" i="17" a="1"/>
  <c r="U78" i="17" s="1"/>
  <c r="P24" i="21" s="1"/>
  <c r="I78" i="17" a="1"/>
  <c r="I78" i="17" s="1"/>
  <c r="E24" i="21" s="1"/>
  <c r="J78" i="17" a="1"/>
  <c r="J78" i="17" s="1"/>
  <c r="G78" i="17" a="1"/>
  <c r="G78" i="17" s="1"/>
  <c r="M78" i="17" a="1"/>
  <c r="M78" i="17" s="1"/>
  <c r="L78" i="17" a="1"/>
  <c r="L78" i="17" s="1"/>
  <c r="H78" i="17" a="1"/>
  <c r="H78" i="17" s="1"/>
  <c r="D24" i="21" s="1"/>
  <c r="N78" i="17" a="1"/>
  <c r="N78" i="17" s="1"/>
  <c r="J24" i="21" s="1"/>
  <c r="K78" i="17" a="1"/>
  <c r="K78" i="17" s="1"/>
  <c r="F24" i="21"/>
  <c r="Q24" i="21"/>
  <c r="T24" i="21"/>
  <c r="C24" i="21"/>
  <c r="U24" i="21"/>
  <c r="Y24" i="21"/>
  <c r="V24" i="21"/>
  <c r="E79" i="17"/>
  <c r="AF79" i="17" s="1" a="1"/>
  <c r="AF79" i="17" s="1"/>
  <c r="AE79" i="17" l="1" a="1"/>
  <c r="AE79" i="17" s="1"/>
  <c r="AG79" i="17" a="1"/>
  <c r="AG79" i="17" s="1"/>
  <c r="P79" i="17" a="1"/>
  <c r="P79" i="17" s="1"/>
  <c r="F79" i="17" a="1"/>
  <c r="F79" i="17" s="1"/>
  <c r="AD79" i="17" a="1"/>
  <c r="AD79" i="17" s="1"/>
  <c r="Z79" i="17" a="1"/>
  <c r="Z79" i="17" s="1"/>
  <c r="Y79" i="17" a="1"/>
  <c r="Y79" i="17" s="1"/>
  <c r="T79" i="17" a="1"/>
  <c r="T79" i="17" s="1"/>
  <c r="Q79" i="17" a="1"/>
  <c r="Q79" i="17" s="1"/>
  <c r="AB79" i="17" a="1"/>
  <c r="AB79" i="17" s="1"/>
  <c r="O79" i="17" a="1"/>
  <c r="O79" i="17" s="1"/>
  <c r="R79" i="17" a="1"/>
  <c r="R79" i="17" s="1"/>
  <c r="AA79" i="17" a="1"/>
  <c r="AA79" i="17" s="1"/>
  <c r="W79" i="17" a="1"/>
  <c r="W79" i="17" s="1"/>
  <c r="X79" i="17" a="1"/>
  <c r="X79" i="17" s="1"/>
  <c r="AC79" i="17" a="1"/>
  <c r="AC79" i="17" s="1"/>
  <c r="U79" i="17" a="1"/>
  <c r="U79" i="17" s="1"/>
  <c r="V79" i="17" a="1"/>
  <c r="V79" i="17" s="1"/>
  <c r="S79" i="17" a="1"/>
  <c r="S79" i="17" s="1"/>
  <c r="G79" i="17" a="1"/>
  <c r="G79" i="17" s="1"/>
  <c r="H79" i="17" a="1"/>
  <c r="H79" i="17" s="1"/>
  <c r="I79" i="17" a="1"/>
  <c r="I79" i="17" s="1"/>
  <c r="J79" i="17" a="1"/>
  <c r="J79" i="17" s="1"/>
  <c r="K79" i="17" a="1"/>
  <c r="K79" i="17" s="1"/>
  <c r="N79" i="17" a="1"/>
  <c r="N79" i="17" s="1"/>
  <c r="L79" i="17" a="1"/>
  <c r="L79" i="17" s="1"/>
  <c r="M79" i="17" a="1"/>
  <c r="M79" i="17" s="1"/>
  <c r="E80" i="17"/>
  <c r="AF80" i="17" s="1" a="1"/>
  <c r="AF80" i="17" s="1"/>
  <c r="AG80" i="17" l="1" a="1"/>
  <c r="AG80" i="17" s="1"/>
  <c r="AE80" i="17" a="1"/>
  <c r="AE80" i="17" s="1"/>
  <c r="P80" i="17" a="1"/>
  <c r="P80" i="17" s="1"/>
  <c r="F80" i="17" a="1"/>
  <c r="F80" i="17" s="1"/>
  <c r="Y80" i="17" a="1"/>
  <c r="Y80" i="17" s="1"/>
  <c r="T80" i="17" a="1"/>
  <c r="T80" i="17" s="1"/>
  <c r="AD80" i="17" a="1"/>
  <c r="AD80" i="17" s="1"/>
  <c r="Z80" i="17" a="1"/>
  <c r="Z80" i="17" s="1"/>
  <c r="Q80" i="17" a="1"/>
  <c r="Q80" i="17" s="1"/>
  <c r="AB80" i="17" a="1"/>
  <c r="AB80" i="17" s="1"/>
  <c r="AC80" i="17" a="1"/>
  <c r="AC80" i="17" s="1"/>
  <c r="R80" i="17" a="1"/>
  <c r="R80" i="17" s="1"/>
  <c r="O80" i="17" a="1"/>
  <c r="O80" i="17" s="1"/>
  <c r="V80" i="17" a="1"/>
  <c r="V80" i="17" s="1"/>
  <c r="AA80" i="17" a="1"/>
  <c r="AA80" i="17" s="1"/>
  <c r="S80" i="17" a="1"/>
  <c r="S80" i="17" s="1"/>
  <c r="W80" i="17" a="1"/>
  <c r="W80" i="17" s="1"/>
  <c r="X80" i="17" a="1"/>
  <c r="X80" i="17" s="1"/>
  <c r="U80" i="17" a="1"/>
  <c r="U80" i="17" s="1"/>
  <c r="N80" i="17" a="1"/>
  <c r="N80" i="17" s="1"/>
  <c r="I80" i="17" a="1"/>
  <c r="I80" i="17" s="1"/>
  <c r="J80" i="17" a="1"/>
  <c r="J80" i="17" s="1"/>
  <c r="G80" i="17" a="1"/>
  <c r="G80" i="17" s="1"/>
  <c r="H80" i="17" a="1"/>
  <c r="H80" i="17" s="1"/>
  <c r="M80" i="17" a="1"/>
  <c r="M80" i="17" s="1"/>
  <c r="L80" i="17" a="1"/>
  <c r="L80" i="17" s="1"/>
  <c r="K80" i="17" a="1"/>
  <c r="K80" i="17" s="1"/>
  <c r="E81" i="17"/>
  <c r="AF81" i="17" s="1" a="1"/>
  <c r="AF81" i="17" s="1"/>
  <c r="P81" i="17" l="1" a="1"/>
  <c r="P81" i="17" s="1"/>
  <c r="AG81" i="17" a="1"/>
  <c r="AG81" i="17" s="1"/>
  <c r="AE81" i="17" a="1"/>
  <c r="AE81" i="17" s="1"/>
  <c r="F81" i="17" a="1"/>
  <c r="F81" i="17" s="1"/>
  <c r="AD81" i="17" a="1"/>
  <c r="AD81" i="17" s="1"/>
  <c r="T81" i="17" a="1"/>
  <c r="T81" i="17" s="1"/>
  <c r="Z81" i="17" a="1"/>
  <c r="Z81" i="17" s="1"/>
  <c r="Y81" i="17" a="1"/>
  <c r="Y81" i="17" s="1"/>
  <c r="AB81" i="17" a="1"/>
  <c r="AB81" i="17" s="1"/>
  <c r="Q81" i="17" a="1"/>
  <c r="Q81" i="17" s="1"/>
  <c r="AA81" i="17" a="1"/>
  <c r="AA81" i="17" s="1"/>
  <c r="R81" i="17" a="1"/>
  <c r="R81" i="17" s="1"/>
  <c r="O81" i="17" a="1"/>
  <c r="O81" i="17" s="1"/>
  <c r="W81" i="17" a="1"/>
  <c r="W81" i="17" s="1"/>
  <c r="AC81" i="17" a="1"/>
  <c r="AC81" i="17" s="1"/>
  <c r="X81" i="17" a="1"/>
  <c r="X81" i="17" s="1"/>
  <c r="U81" i="17" a="1"/>
  <c r="U81" i="17" s="1"/>
  <c r="S81" i="17" a="1"/>
  <c r="S81" i="17" s="1"/>
  <c r="V81" i="17" a="1"/>
  <c r="V81" i="17" s="1"/>
  <c r="H81" i="17" a="1"/>
  <c r="H81" i="17" s="1"/>
  <c r="G81" i="17" a="1"/>
  <c r="G81" i="17" s="1"/>
  <c r="I81" i="17" a="1"/>
  <c r="I81" i="17" s="1"/>
  <c r="J81" i="17" a="1"/>
  <c r="J81" i="17" s="1"/>
  <c r="N81" i="17" a="1"/>
  <c r="N81" i="17" s="1"/>
  <c r="K81" i="17" a="1"/>
  <c r="K81" i="17" s="1"/>
  <c r="L81" i="17" a="1"/>
  <c r="L81" i="17" s="1"/>
  <c r="M81" i="17" a="1"/>
  <c r="M81" i="17" s="1"/>
  <c r="E82" i="17"/>
  <c r="AF82" i="17" s="1" a="1"/>
  <c r="AF82" i="17" s="1"/>
  <c r="P82" i="17" l="1" a="1"/>
  <c r="P82" i="17" s="1"/>
  <c r="AG82" i="17" a="1"/>
  <c r="AG82" i="17" s="1"/>
  <c r="AE82" i="17" a="1"/>
  <c r="AE82" i="17" s="1"/>
  <c r="F82" i="17" a="1"/>
  <c r="F82" i="17" s="1"/>
  <c r="Y82" i="17" a="1"/>
  <c r="Y82" i="17" s="1"/>
  <c r="T82" i="17" a="1"/>
  <c r="T82" i="17" s="1"/>
  <c r="AD82" i="17" a="1"/>
  <c r="AD82" i="17" s="1"/>
  <c r="Z82" i="17" a="1"/>
  <c r="Z82" i="17" s="1"/>
  <c r="S82" i="17" a="1"/>
  <c r="S82" i="17" s="1"/>
  <c r="Q82" i="17" a="1"/>
  <c r="Q82" i="17" s="1"/>
  <c r="AB82" i="17" a="1"/>
  <c r="AB82" i="17" s="1"/>
  <c r="X82" i="17" a="1"/>
  <c r="X82" i="17" s="1"/>
  <c r="O82" i="17" a="1"/>
  <c r="O82" i="17" s="1"/>
  <c r="AC82" i="17" a="1"/>
  <c r="AC82" i="17" s="1"/>
  <c r="R82" i="17" a="1"/>
  <c r="R82" i="17" s="1"/>
  <c r="W82" i="17" a="1"/>
  <c r="W82" i="17" s="1"/>
  <c r="AA82" i="17" a="1"/>
  <c r="AA82" i="17" s="1"/>
  <c r="V82" i="17" a="1"/>
  <c r="V82" i="17" s="1"/>
  <c r="U82" i="17" a="1"/>
  <c r="U82" i="17" s="1"/>
  <c r="J82" i="17" a="1"/>
  <c r="J82" i="17" s="1"/>
  <c r="I82" i="17" a="1"/>
  <c r="I82" i="17" s="1"/>
  <c r="L82" i="17" a="1"/>
  <c r="L82" i="17" s="1"/>
  <c r="G82" i="17" a="1"/>
  <c r="G82" i="17" s="1"/>
  <c r="C25" i="21" s="1"/>
  <c r="N82" i="17" a="1"/>
  <c r="N82" i="17" s="1"/>
  <c r="M82" i="17" a="1"/>
  <c r="M82" i="17" s="1"/>
  <c r="H82" i="17" a="1"/>
  <c r="H82" i="17" s="1"/>
  <c r="K82" i="17" a="1"/>
  <c r="K82" i="17" s="1"/>
  <c r="E83" i="17"/>
  <c r="AF83" i="17" s="1" a="1"/>
  <c r="AF83" i="17" s="1"/>
  <c r="AG83" i="17" l="1" a="1"/>
  <c r="AG83" i="17" s="1"/>
  <c r="AE83" i="17" a="1"/>
  <c r="AE83" i="17" s="1"/>
  <c r="P83" i="17" a="1"/>
  <c r="P83" i="17" s="1"/>
  <c r="F83" i="17" a="1"/>
  <c r="F83" i="17" s="1"/>
  <c r="AD83" i="17" a="1"/>
  <c r="AD83" i="17" s="1"/>
  <c r="Z83" i="17" a="1"/>
  <c r="Z83" i="17" s="1"/>
  <c r="Y83" i="17" a="1"/>
  <c r="Y83" i="17" s="1"/>
  <c r="S83" i="17" a="1"/>
  <c r="S83" i="17" s="1"/>
  <c r="T83" i="17" a="1"/>
  <c r="T83" i="17" s="1"/>
  <c r="AB83" i="17" a="1"/>
  <c r="AB83" i="17" s="1"/>
  <c r="Q83" i="17" a="1"/>
  <c r="Q83" i="17" s="1"/>
  <c r="AA83" i="17" a="1"/>
  <c r="AA83" i="17" s="1"/>
  <c r="O83" i="17" a="1"/>
  <c r="O83" i="17" s="1"/>
  <c r="R83" i="17" a="1"/>
  <c r="R83" i="17" s="1"/>
  <c r="U83" i="17" a="1"/>
  <c r="U83" i="17" s="1"/>
  <c r="AC83" i="17" a="1"/>
  <c r="AC83" i="17" s="1"/>
  <c r="V83" i="17" a="1"/>
  <c r="V83" i="17" s="1"/>
  <c r="W83" i="17" a="1"/>
  <c r="W83" i="17" s="1"/>
  <c r="X83" i="17" a="1"/>
  <c r="X83" i="17" s="1"/>
  <c r="H83" i="17" a="1"/>
  <c r="H83" i="17" s="1"/>
  <c r="G83" i="17" a="1"/>
  <c r="G83" i="17" s="1"/>
  <c r="I83" i="17" a="1"/>
  <c r="I83" i="17" s="1"/>
  <c r="L83" i="17" a="1"/>
  <c r="L83" i="17" s="1"/>
  <c r="J83" i="17" a="1"/>
  <c r="J83" i="17" s="1"/>
  <c r="K83" i="17" a="1"/>
  <c r="K83" i="17" s="1"/>
  <c r="N83" i="17" a="1"/>
  <c r="N83" i="17" s="1"/>
  <c r="M83" i="17" a="1"/>
  <c r="M83" i="17" s="1"/>
  <c r="E84" i="17"/>
  <c r="AF84" i="17" s="1" a="1"/>
  <c r="AF84" i="17" s="1"/>
  <c r="P84" i="17" l="1" a="1"/>
  <c r="P84" i="17" s="1"/>
  <c r="AG84" i="17" a="1"/>
  <c r="AG84" i="17" s="1"/>
  <c r="AE84" i="17" a="1"/>
  <c r="AE84" i="17" s="1"/>
  <c r="F84" i="17" a="1"/>
  <c r="F84" i="17" s="1"/>
  <c r="Y84" i="17" a="1"/>
  <c r="Y84" i="17" s="1"/>
  <c r="U84" i="17" a="1"/>
  <c r="U84" i="17" s="1"/>
  <c r="AD84" i="17" a="1"/>
  <c r="AD84" i="17" s="1"/>
  <c r="Z84" i="17" a="1"/>
  <c r="Z84" i="17" s="1"/>
  <c r="T84" i="17" a="1"/>
  <c r="T84" i="17" s="1"/>
  <c r="AB84" i="17" a="1"/>
  <c r="AB84" i="17" s="1"/>
  <c r="Q84" i="17" a="1"/>
  <c r="Q84" i="17" s="1"/>
  <c r="R84" i="17" a="1"/>
  <c r="R84" i="17" s="1"/>
  <c r="O84" i="17" a="1"/>
  <c r="O84" i="17" s="1"/>
  <c r="AC84" i="17" a="1"/>
  <c r="AC84" i="17" s="1"/>
  <c r="AA84" i="17" a="1"/>
  <c r="AA84" i="17" s="1"/>
  <c r="V84" i="17" a="1"/>
  <c r="V84" i="17" s="1"/>
  <c r="S84" i="17" a="1"/>
  <c r="S84" i="17" s="1"/>
  <c r="W84" i="17" a="1"/>
  <c r="W84" i="17" s="1"/>
  <c r="X84" i="17" a="1"/>
  <c r="X84" i="17" s="1"/>
  <c r="I84" i="17" a="1"/>
  <c r="I84" i="17" s="1"/>
  <c r="J84" i="17" a="1"/>
  <c r="J84" i="17" s="1"/>
  <c r="H84" i="17" a="1"/>
  <c r="H84" i="17" s="1"/>
  <c r="N84" i="17" a="1"/>
  <c r="N84" i="17" s="1"/>
  <c r="G84" i="17" a="1"/>
  <c r="G84" i="17" s="1"/>
  <c r="M84" i="17" a="1"/>
  <c r="M84" i="17" s="1"/>
  <c r="L84" i="17" a="1"/>
  <c r="L84" i="17" s="1"/>
  <c r="K84" i="17" a="1"/>
  <c r="K84" i="17" s="1"/>
  <c r="E85" i="17"/>
  <c r="AF85" i="17" s="1" a="1"/>
  <c r="AF85" i="17" s="1"/>
  <c r="AG85" i="17" l="1" a="1"/>
  <c r="AG85" i="17" s="1"/>
  <c r="AE85" i="17" a="1"/>
  <c r="AE85" i="17" s="1"/>
  <c r="P85" i="17" a="1"/>
  <c r="P85" i="17" s="1"/>
  <c r="F85" i="17" a="1"/>
  <c r="F85" i="17" s="1"/>
  <c r="AD85" i="17" a="1"/>
  <c r="AD85" i="17" s="1"/>
  <c r="Z85" i="17" a="1"/>
  <c r="Z85" i="17" s="1"/>
  <c r="Y85" i="17" a="1"/>
  <c r="Y85" i="17" s="1"/>
  <c r="T85" i="17" a="1"/>
  <c r="T85" i="17" s="1"/>
  <c r="Q85" i="17" a="1"/>
  <c r="Q85" i="17" s="1"/>
  <c r="O85" i="17" a="1"/>
  <c r="O85" i="17" s="1"/>
  <c r="AB85" i="17" a="1"/>
  <c r="AB85" i="17" s="1"/>
  <c r="AA85" i="17" a="1"/>
  <c r="AA85" i="17" s="1"/>
  <c r="R85" i="17" a="1"/>
  <c r="R85" i="17" s="1"/>
  <c r="W85" i="17" a="1"/>
  <c r="W85" i="17" s="1"/>
  <c r="X85" i="17" a="1"/>
  <c r="X85" i="17" s="1"/>
  <c r="S85" i="17" a="1"/>
  <c r="S85" i="17" s="1"/>
  <c r="V85" i="17" a="1"/>
  <c r="V85" i="17" s="1"/>
  <c r="AC85" i="17" a="1"/>
  <c r="AC85" i="17" s="1"/>
  <c r="U85" i="17" a="1"/>
  <c r="U85" i="17" s="1"/>
  <c r="H85" i="17" a="1"/>
  <c r="H85" i="17" s="1"/>
  <c r="G85" i="17" a="1"/>
  <c r="G85" i="17" s="1"/>
  <c r="L85" i="17" a="1"/>
  <c r="L85" i="17" s="1"/>
  <c r="J85" i="17" a="1"/>
  <c r="J85" i="17" s="1"/>
  <c r="K85" i="17" a="1"/>
  <c r="K85" i="17" s="1"/>
  <c r="N85" i="17" a="1"/>
  <c r="N85" i="17" s="1"/>
  <c r="I85" i="17" a="1"/>
  <c r="I85" i="17" s="1"/>
  <c r="M85" i="17" a="1"/>
  <c r="M85" i="17" s="1"/>
  <c r="E86" i="17"/>
  <c r="AF86" i="17" s="1" a="1"/>
  <c r="AF86" i="17" s="1"/>
  <c r="P86" i="17" l="1" a="1"/>
  <c r="P86" i="17" s="1"/>
  <c r="AG86" i="17" a="1"/>
  <c r="AG86" i="17" s="1"/>
  <c r="AE86" i="17" a="1"/>
  <c r="AE86" i="17" s="1"/>
  <c r="F86" i="17" a="1"/>
  <c r="F86" i="17" s="1"/>
  <c r="Z86" i="17" a="1"/>
  <c r="Z86" i="17" s="1"/>
  <c r="U26" i="21" s="1"/>
  <c r="Y86" i="17" a="1"/>
  <c r="Y86" i="17" s="1"/>
  <c r="T86" i="17" a="1"/>
  <c r="T86" i="17" s="1"/>
  <c r="AB86" i="17" a="1"/>
  <c r="AB86" i="17" s="1"/>
  <c r="W26" i="21" s="1"/>
  <c r="Q86" i="17" a="1"/>
  <c r="Q86" i="17" s="1"/>
  <c r="AD86" i="17" a="1"/>
  <c r="AD86" i="17" s="1"/>
  <c r="Y26" i="21" s="1"/>
  <c r="O86" i="17" a="1"/>
  <c r="O86" i="17" s="1"/>
  <c r="R86" i="17" a="1"/>
  <c r="R86" i="17" s="1"/>
  <c r="AC86" i="17" a="1"/>
  <c r="AC86" i="17" s="1"/>
  <c r="X26" i="21" s="1"/>
  <c r="AA86" i="17" a="1"/>
  <c r="AA86" i="17" s="1"/>
  <c r="V86" i="17" a="1"/>
  <c r="V86" i="17" s="1"/>
  <c r="U86" i="17" a="1"/>
  <c r="U86" i="17" s="1"/>
  <c r="P26" i="21" s="1"/>
  <c r="X86" i="17" a="1"/>
  <c r="X86" i="17" s="1"/>
  <c r="W86" i="17" a="1"/>
  <c r="W86" i="17" s="1"/>
  <c r="S86" i="17" a="1"/>
  <c r="S86" i="17" s="1"/>
  <c r="N26" i="21" s="1"/>
  <c r="J86" i="17" a="1"/>
  <c r="J86" i="17" s="1"/>
  <c r="F26" i="21" s="1"/>
  <c r="I86" i="17" a="1"/>
  <c r="I86" i="17" s="1"/>
  <c r="E26" i="21" s="1"/>
  <c r="N86" i="17" a="1"/>
  <c r="N86" i="17" s="1"/>
  <c r="H86" i="17" a="1"/>
  <c r="H86" i="17" s="1"/>
  <c r="M86" i="17" a="1"/>
  <c r="M86" i="17" s="1"/>
  <c r="L86" i="17" a="1"/>
  <c r="L86" i="17" s="1"/>
  <c r="H26" i="21" s="1"/>
  <c r="G86" i="17" a="1"/>
  <c r="G86" i="17" s="1"/>
  <c r="C26" i="21" s="1"/>
  <c r="K86" i="17" a="1"/>
  <c r="K86" i="17" s="1"/>
  <c r="G26" i="21" s="1"/>
  <c r="D26" i="21"/>
  <c r="V26" i="21"/>
  <c r="Q26" i="21"/>
  <c r="O26" i="21"/>
  <c r="E87" i="17"/>
  <c r="AF87" i="17" s="1" a="1"/>
  <c r="AF87" i="17" s="1"/>
  <c r="AG87" i="17" l="1" a="1"/>
  <c r="AG87" i="17" s="1"/>
  <c r="AE87" i="17" a="1"/>
  <c r="AE87" i="17" s="1"/>
  <c r="P87" i="17" a="1"/>
  <c r="P87" i="17" s="1"/>
  <c r="F87" i="17" a="1"/>
  <c r="F87" i="17" s="1"/>
  <c r="Z87" i="17" a="1"/>
  <c r="Z87" i="17" s="1"/>
  <c r="Y87" i="17" a="1"/>
  <c r="Y87" i="17" s="1"/>
  <c r="T87" i="17" a="1"/>
  <c r="T87" i="17" s="1"/>
  <c r="Q87" i="17" a="1"/>
  <c r="Q87" i="17" s="1"/>
  <c r="AA87" i="17" a="1"/>
  <c r="AA87" i="17" s="1"/>
  <c r="O87" i="17" a="1"/>
  <c r="O87" i="17" s="1"/>
  <c r="R87" i="17" a="1"/>
  <c r="R87" i="17" s="1"/>
  <c r="AB87" i="17" a="1"/>
  <c r="AB87" i="17" s="1"/>
  <c r="W87" i="17" a="1"/>
  <c r="W87" i="17" s="1"/>
  <c r="AD87" i="17" a="1"/>
  <c r="AD87" i="17" s="1"/>
  <c r="AC87" i="17" a="1"/>
  <c r="AC87" i="17" s="1"/>
  <c r="V87" i="17" a="1"/>
  <c r="V87" i="17" s="1"/>
  <c r="U87" i="17" a="1"/>
  <c r="U87" i="17" s="1"/>
  <c r="S87" i="17" a="1"/>
  <c r="S87" i="17" s="1"/>
  <c r="X87" i="17" a="1"/>
  <c r="X87" i="17" s="1"/>
  <c r="G87" i="17" a="1"/>
  <c r="G87" i="17" s="1"/>
  <c r="H87" i="17" a="1"/>
  <c r="H87" i="17" s="1"/>
  <c r="I87" i="17" a="1"/>
  <c r="I87" i="17" s="1"/>
  <c r="J87" i="17" a="1"/>
  <c r="J87" i="17" s="1"/>
  <c r="N87" i="17" a="1"/>
  <c r="N87" i="17" s="1"/>
  <c r="L87" i="17" a="1"/>
  <c r="L87" i="17" s="1"/>
  <c r="M87" i="17" a="1"/>
  <c r="M87" i="17" s="1"/>
  <c r="K87" i="17" a="1"/>
  <c r="K87" i="17" s="1"/>
  <c r="E88" i="17"/>
  <c r="AF88" i="17" s="1" a="1"/>
  <c r="AF88" i="17" s="1"/>
  <c r="P88" i="17" l="1" a="1"/>
  <c r="P88" i="17" s="1"/>
  <c r="AG88" i="17" a="1"/>
  <c r="AG88" i="17" s="1"/>
  <c r="AE88" i="17" a="1"/>
  <c r="AE88" i="17" s="1"/>
  <c r="F88" i="17" a="1"/>
  <c r="F88" i="17" s="1"/>
  <c r="Z88" i="17" a="1"/>
  <c r="Z88" i="17" s="1"/>
  <c r="T88" i="17" a="1"/>
  <c r="T88" i="17" s="1"/>
  <c r="Y88" i="17" a="1"/>
  <c r="Y88" i="17" s="1"/>
  <c r="S88" i="17" a="1"/>
  <c r="S88" i="17" s="1"/>
  <c r="Q88" i="17" a="1"/>
  <c r="Q88" i="17" s="1"/>
  <c r="O88" i="17" a="1"/>
  <c r="O88" i="17" s="1"/>
  <c r="R88" i="17" a="1"/>
  <c r="R88" i="17" s="1"/>
  <c r="AD88" i="17" a="1"/>
  <c r="AD88" i="17" s="1"/>
  <c r="AA88" i="17" a="1"/>
  <c r="AA88" i="17" s="1"/>
  <c r="W88" i="17" a="1"/>
  <c r="W88" i="17" s="1"/>
  <c r="AC88" i="17" a="1"/>
  <c r="AC88" i="17" s="1"/>
  <c r="V88" i="17" a="1"/>
  <c r="V88" i="17" s="1"/>
  <c r="AB88" i="17" a="1"/>
  <c r="AB88" i="17" s="1"/>
  <c r="X88" i="17" a="1"/>
  <c r="X88" i="17" s="1"/>
  <c r="U88" i="17" a="1"/>
  <c r="U88" i="17" s="1"/>
  <c r="J88" i="17" a="1"/>
  <c r="J88" i="17" s="1"/>
  <c r="I88" i="17" a="1"/>
  <c r="I88" i="17" s="1"/>
  <c r="H88" i="17" a="1"/>
  <c r="H88" i="17" s="1"/>
  <c r="M88" i="17" a="1"/>
  <c r="M88" i="17" s="1"/>
  <c r="L88" i="17" a="1"/>
  <c r="L88" i="17" s="1"/>
  <c r="G88" i="17" a="1"/>
  <c r="G88" i="17" s="1"/>
  <c r="N88" i="17" a="1"/>
  <c r="N88" i="17" s="1"/>
  <c r="K88" i="17" a="1"/>
  <c r="K88" i="17" s="1"/>
  <c r="E89" i="17"/>
  <c r="AF89" i="17" s="1" a="1"/>
  <c r="AF89" i="17" s="1"/>
  <c r="AG89" i="17" l="1" a="1"/>
  <c r="AG89" i="17" s="1"/>
  <c r="AE89" i="17" a="1"/>
  <c r="AE89" i="17" s="1"/>
  <c r="P89" i="17" a="1"/>
  <c r="P89" i="17" s="1"/>
  <c r="F89" i="17" a="1"/>
  <c r="F89" i="17" s="1"/>
  <c r="Y89" i="17" a="1"/>
  <c r="Y89" i="17" s="1"/>
  <c r="T89" i="17" a="1"/>
  <c r="T89" i="17" s="1"/>
  <c r="AB89" i="17" a="1"/>
  <c r="AB89" i="17" s="1"/>
  <c r="Q89" i="17" a="1"/>
  <c r="Q89" i="17" s="1"/>
  <c r="AD89" i="17" a="1"/>
  <c r="AD89" i="17" s="1"/>
  <c r="R89" i="17" a="1"/>
  <c r="R89" i="17" s="1"/>
  <c r="Z89" i="17" a="1"/>
  <c r="Z89" i="17" s="1"/>
  <c r="O89" i="17" a="1"/>
  <c r="O89" i="17" s="1"/>
  <c r="AC89" i="17" a="1"/>
  <c r="AC89" i="17" s="1"/>
  <c r="W89" i="17" a="1"/>
  <c r="W89" i="17" s="1"/>
  <c r="AA89" i="17" a="1"/>
  <c r="AA89" i="17" s="1"/>
  <c r="U89" i="17" a="1"/>
  <c r="U89" i="17" s="1"/>
  <c r="V89" i="17" a="1"/>
  <c r="V89" i="17" s="1"/>
  <c r="S89" i="17" a="1"/>
  <c r="S89" i="17" s="1"/>
  <c r="X89" i="17" a="1"/>
  <c r="X89" i="17" s="1"/>
  <c r="G89" i="17" a="1"/>
  <c r="G89" i="17" s="1"/>
  <c r="I89" i="17" a="1"/>
  <c r="I89" i="17" s="1"/>
  <c r="H89" i="17" a="1"/>
  <c r="H89" i="17" s="1"/>
  <c r="N89" i="17" a="1"/>
  <c r="N89" i="17" s="1"/>
  <c r="L89" i="17" a="1"/>
  <c r="L89" i="17" s="1"/>
  <c r="J89" i="17" a="1"/>
  <c r="J89" i="17" s="1"/>
  <c r="K89" i="17" a="1"/>
  <c r="K89" i="17" s="1"/>
  <c r="M89" i="17" a="1"/>
  <c r="M89" i="17" s="1"/>
  <c r="E90" i="17"/>
  <c r="AF90" i="17" s="1" a="1"/>
  <c r="AF90" i="17" s="1"/>
  <c r="AE90" i="17" l="1" a="1"/>
  <c r="AE90" i="17" s="1"/>
  <c r="AG90" i="17" a="1"/>
  <c r="AG90" i="17" s="1"/>
  <c r="P90" i="17" a="1"/>
  <c r="P90" i="17" s="1"/>
  <c r="F90" i="17" a="1"/>
  <c r="F90" i="17" s="1"/>
  <c r="Y90" i="17" a="1"/>
  <c r="Y90" i="17" s="1"/>
  <c r="T90" i="17" a="1"/>
  <c r="T90" i="17" s="1"/>
  <c r="Z90" i="17" a="1"/>
  <c r="Z90" i="17" s="1"/>
  <c r="S90" i="17" a="1"/>
  <c r="S90" i="17" s="1"/>
  <c r="AB90" i="17" a="1"/>
  <c r="AB90" i="17" s="1"/>
  <c r="Q90" i="17" a="1"/>
  <c r="Q90" i="17" s="1"/>
  <c r="O90" i="17" a="1"/>
  <c r="O90" i="17" s="1"/>
  <c r="AA90" i="17" a="1"/>
  <c r="AA90" i="17" s="1"/>
  <c r="AC90" i="17" a="1"/>
  <c r="AC90" i="17" s="1"/>
  <c r="R90" i="17" a="1"/>
  <c r="R90" i="17" s="1"/>
  <c r="W90" i="17" a="1"/>
  <c r="W90" i="17" s="1"/>
  <c r="AD90" i="17" a="1"/>
  <c r="AD90" i="17" s="1"/>
  <c r="V90" i="17" a="1"/>
  <c r="V90" i="17" s="1"/>
  <c r="X90" i="17" a="1"/>
  <c r="X90" i="17" s="1"/>
  <c r="U90" i="17" a="1"/>
  <c r="U90" i="17" s="1"/>
  <c r="M90" i="17" a="1"/>
  <c r="M90" i="17" s="1"/>
  <c r="I90" i="17" a="1"/>
  <c r="I90" i="17" s="1"/>
  <c r="J90" i="17" a="1"/>
  <c r="J90" i="17" s="1"/>
  <c r="N90" i="17" a="1"/>
  <c r="N90" i="17" s="1"/>
  <c r="L90" i="17" a="1"/>
  <c r="L90" i="17" s="1"/>
  <c r="H90" i="17" a="1"/>
  <c r="H90" i="17" s="1"/>
  <c r="G90" i="17" a="1"/>
  <c r="G90" i="17" s="1"/>
  <c r="C27" i="21" s="1"/>
  <c r="K90" i="17" a="1"/>
  <c r="K90" i="17" s="1"/>
  <c r="U27" i="21"/>
  <c r="E91" i="17"/>
  <c r="AF91" i="17" s="1" a="1"/>
  <c r="AF91" i="17" s="1"/>
  <c r="P91" i="17" l="1" a="1"/>
  <c r="P91" i="17" s="1"/>
  <c r="AE91" i="17" a="1"/>
  <c r="AE91" i="17" s="1"/>
  <c r="AG91" i="17" a="1"/>
  <c r="AG91" i="17" s="1"/>
  <c r="F91" i="17" a="1"/>
  <c r="F91" i="17" s="1"/>
  <c r="AD91" i="17" a="1"/>
  <c r="AD91" i="17" s="1"/>
  <c r="Y91" i="17" a="1"/>
  <c r="Y91" i="17" s="1"/>
  <c r="T91" i="17" a="1"/>
  <c r="T91" i="17" s="1"/>
  <c r="Q91" i="17" a="1"/>
  <c r="Q91" i="17" s="1"/>
  <c r="U91" i="17" a="1"/>
  <c r="U91" i="17" s="1"/>
  <c r="AA91" i="17" a="1"/>
  <c r="AA91" i="17" s="1"/>
  <c r="R91" i="17" a="1"/>
  <c r="R91" i="17" s="1"/>
  <c r="Z91" i="17" a="1"/>
  <c r="Z91" i="17" s="1"/>
  <c r="O91" i="17" a="1"/>
  <c r="O91" i="17" s="1"/>
  <c r="AB91" i="17" a="1"/>
  <c r="AB91" i="17" s="1"/>
  <c r="AC91" i="17" a="1"/>
  <c r="AC91" i="17" s="1"/>
  <c r="W91" i="17" a="1"/>
  <c r="W91" i="17" s="1"/>
  <c r="V91" i="17" a="1"/>
  <c r="V91" i="17" s="1"/>
  <c r="S91" i="17" a="1"/>
  <c r="S91" i="17" s="1"/>
  <c r="X91" i="17" a="1"/>
  <c r="X91" i="17" s="1"/>
  <c r="I91" i="17" a="1"/>
  <c r="I91" i="17" s="1"/>
  <c r="G91" i="17" a="1"/>
  <c r="G91" i="17" s="1"/>
  <c r="H91" i="17" a="1"/>
  <c r="H91" i="17" s="1"/>
  <c r="N91" i="17" a="1"/>
  <c r="N91" i="17" s="1"/>
  <c r="L91" i="17" a="1"/>
  <c r="L91" i="17" s="1"/>
  <c r="J91" i="17" a="1"/>
  <c r="J91" i="17" s="1"/>
  <c r="K91" i="17" a="1"/>
  <c r="K91" i="17" s="1"/>
  <c r="M91" i="17" a="1"/>
  <c r="M91" i="17" s="1"/>
  <c r="E92" i="17"/>
  <c r="AF92" i="17" s="1" a="1"/>
  <c r="AF92" i="17" s="1"/>
  <c r="P92" i="17" l="1" a="1"/>
  <c r="P92" i="17" s="1"/>
  <c r="AE92" i="17" a="1"/>
  <c r="AE92" i="17" s="1"/>
  <c r="AG92" i="17" a="1"/>
  <c r="AG92" i="17" s="1"/>
  <c r="F92" i="17" a="1"/>
  <c r="F92" i="17" s="1"/>
  <c r="Y92" i="17" a="1"/>
  <c r="Y92" i="17" s="1"/>
  <c r="T92" i="17" a="1"/>
  <c r="T92" i="17" s="1"/>
  <c r="Q92" i="17" a="1"/>
  <c r="Q92" i="17" s="1"/>
  <c r="AD92" i="17" a="1"/>
  <c r="AD92" i="17" s="1"/>
  <c r="R92" i="17" a="1"/>
  <c r="R92" i="17" s="1"/>
  <c r="U92" i="17" a="1"/>
  <c r="U92" i="17" s="1"/>
  <c r="O92" i="17" a="1"/>
  <c r="O92" i="17" s="1"/>
  <c r="AC92" i="17" a="1"/>
  <c r="AC92" i="17" s="1"/>
  <c r="Z92" i="17" a="1"/>
  <c r="Z92" i="17" s="1"/>
  <c r="AB92" i="17" a="1"/>
  <c r="AB92" i="17" s="1"/>
  <c r="V92" i="17" a="1"/>
  <c r="V92" i="17" s="1"/>
  <c r="AA92" i="17" a="1"/>
  <c r="AA92" i="17" s="1"/>
  <c r="W92" i="17" a="1"/>
  <c r="W92" i="17" s="1"/>
  <c r="X92" i="17" a="1"/>
  <c r="X92" i="17" s="1"/>
  <c r="S92" i="17" a="1"/>
  <c r="S92" i="17" s="1"/>
  <c r="I92" i="17" a="1"/>
  <c r="I92" i="17" s="1"/>
  <c r="J92" i="17" a="1"/>
  <c r="J92" i="17" s="1"/>
  <c r="N92" i="17" a="1"/>
  <c r="N92" i="17" s="1"/>
  <c r="H92" i="17" a="1"/>
  <c r="H92" i="17" s="1"/>
  <c r="M92" i="17" a="1"/>
  <c r="M92" i="17" s="1"/>
  <c r="L92" i="17" a="1"/>
  <c r="L92" i="17" s="1"/>
  <c r="G92" i="17" a="1"/>
  <c r="G92" i="17" s="1"/>
  <c r="K92" i="17" a="1"/>
  <c r="K92" i="17" s="1"/>
  <c r="E93" i="17"/>
  <c r="AF93" i="17" s="1" a="1"/>
  <c r="AF93" i="17" s="1"/>
  <c r="AG93" i="17" l="1" a="1"/>
  <c r="AG93" i="17" s="1"/>
  <c r="AE93" i="17" a="1"/>
  <c r="AE93" i="17" s="1"/>
  <c r="P93" i="17" a="1"/>
  <c r="P93" i="17" s="1"/>
  <c r="F93" i="17" a="1"/>
  <c r="F93" i="17" s="1"/>
  <c r="Y93" i="17" a="1"/>
  <c r="Y93" i="17" s="1"/>
  <c r="T93" i="17" a="1"/>
  <c r="T93" i="17" s="1"/>
  <c r="Q93" i="17" a="1"/>
  <c r="Q93" i="17" s="1"/>
  <c r="AB93" i="17" a="1"/>
  <c r="AB93" i="17" s="1"/>
  <c r="AA93" i="17" a="1"/>
  <c r="AA93" i="17" s="1"/>
  <c r="O93" i="17" a="1"/>
  <c r="O93" i="17" s="1"/>
  <c r="R93" i="17" a="1"/>
  <c r="R93" i="17" s="1"/>
  <c r="AC93" i="17" a="1"/>
  <c r="AC93" i="17" s="1"/>
  <c r="AD93" i="17" a="1"/>
  <c r="AD93" i="17" s="1"/>
  <c r="W93" i="17" a="1"/>
  <c r="W93" i="17" s="1"/>
  <c r="Z93" i="17" a="1"/>
  <c r="Z93" i="17" s="1"/>
  <c r="S93" i="17" a="1"/>
  <c r="S93" i="17" s="1"/>
  <c r="V93" i="17" a="1"/>
  <c r="V93" i="17" s="1"/>
  <c r="X93" i="17" a="1"/>
  <c r="X93" i="17" s="1"/>
  <c r="U93" i="17" a="1"/>
  <c r="U93" i="17" s="1"/>
  <c r="I93" i="17" a="1"/>
  <c r="I93" i="17" s="1"/>
  <c r="G93" i="17" a="1"/>
  <c r="G93" i="17" s="1"/>
  <c r="N93" i="17" a="1"/>
  <c r="N93" i="17" s="1"/>
  <c r="H93" i="17" a="1"/>
  <c r="H93" i="17" s="1"/>
  <c r="L93" i="17" a="1"/>
  <c r="L93" i="17" s="1"/>
  <c r="J93" i="17" a="1"/>
  <c r="J93" i="17" s="1"/>
  <c r="K93" i="17" a="1"/>
  <c r="K93" i="17" s="1"/>
  <c r="M93" i="17" a="1"/>
  <c r="M93" i="17" s="1"/>
  <c r="E94" i="17"/>
  <c r="AF94" i="17" s="1" a="1"/>
  <c r="AF94" i="17" s="1"/>
  <c r="P94" i="17" l="1" a="1"/>
  <c r="P94" i="17" s="1"/>
  <c r="AE94" i="17" a="1"/>
  <c r="AE94" i="17" s="1"/>
  <c r="AG94" i="17" a="1"/>
  <c r="AG94" i="17" s="1"/>
  <c r="F94" i="17" a="1"/>
  <c r="F94" i="17" s="1"/>
  <c r="Y94" i="17" a="1"/>
  <c r="Y94" i="17" s="1"/>
  <c r="T94" i="17" a="1"/>
  <c r="T94" i="17" s="1"/>
  <c r="O28" i="21" s="1"/>
  <c r="AD94" i="17" a="1"/>
  <c r="AD94" i="17" s="1"/>
  <c r="Y28" i="21" s="1"/>
  <c r="Q94" i="17" a="1"/>
  <c r="Q94" i="17" s="1"/>
  <c r="AB94" i="17" a="1"/>
  <c r="AB94" i="17" s="1"/>
  <c r="R94" i="17" a="1"/>
  <c r="R94" i="17" s="1"/>
  <c r="AA94" i="17" a="1"/>
  <c r="AA94" i="17" s="1"/>
  <c r="V28" i="21" s="1"/>
  <c r="O94" i="17" a="1"/>
  <c r="O94" i="17" s="1"/>
  <c r="Z94" i="17" a="1"/>
  <c r="Z94" i="17" s="1"/>
  <c r="AC94" i="17" a="1"/>
  <c r="AC94" i="17" s="1"/>
  <c r="X28" i="21" s="1"/>
  <c r="X94" i="17" a="1"/>
  <c r="X94" i="17" s="1"/>
  <c r="W94" i="17" a="1"/>
  <c r="W94" i="17" s="1"/>
  <c r="U94" i="17" a="1"/>
  <c r="U94" i="17" s="1"/>
  <c r="V94" i="17" a="1"/>
  <c r="V94" i="17" s="1"/>
  <c r="Q28" i="21" s="1"/>
  <c r="S94" i="17" a="1"/>
  <c r="S94" i="17" s="1"/>
  <c r="I94" i="17" a="1"/>
  <c r="I94" i="17" s="1"/>
  <c r="E28" i="21" s="1"/>
  <c r="J94" i="17" a="1"/>
  <c r="J94" i="17" s="1"/>
  <c r="G94" i="17" a="1"/>
  <c r="G94" i="17" s="1"/>
  <c r="C28" i="21" s="1"/>
  <c r="N94" i="17" a="1"/>
  <c r="N94" i="17" s="1"/>
  <c r="J28" i="21" s="1"/>
  <c r="H94" i="17" a="1"/>
  <c r="H94" i="17" s="1"/>
  <c r="D28" i="21" s="1"/>
  <c r="L94" i="17" a="1"/>
  <c r="L94" i="17" s="1"/>
  <c r="H28" i="21" s="1"/>
  <c r="M94" i="17" a="1"/>
  <c r="M94" i="17" s="1"/>
  <c r="K94" i="17" a="1"/>
  <c r="K94" i="17" s="1"/>
  <c r="G28" i="21" s="1"/>
  <c r="T28" i="21"/>
  <c r="P28" i="21"/>
  <c r="F28" i="21"/>
  <c r="E95" i="17"/>
  <c r="AF95" i="17" s="1" a="1"/>
  <c r="AF95" i="17" s="1"/>
  <c r="AG95" i="17" l="1" a="1"/>
  <c r="AG95" i="17" s="1"/>
  <c r="P95" i="17" a="1"/>
  <c r="P95" i="17" s="1"/>
  <c r="AE95" i="17" a="1"/>
  <c r="AE95" i="17" s="1"/>
  <c r="F95" i="17" a="1"/>
  <c r="F95" i="17" s="1"/>
  <c r="AD95" i="17" a="1"/>
  <c r="AD95" i="17" s="1"/>
  <c r="Y95" i="17" a="1"/>
  <c r="Y95" i="17" s="1"/>
  <c r="T95" i="17" a="1"/>
  <c r="T95" i="17" s="1"/>
  <c r="Q95" i="17" a="1"/>
  <c r="Q95" i="17" s="1"/>
  <c r="AC95" i="17" a="1"/>
  <c r="AC95" i="17" s="1"/>
  <c r="R95" i="17" a="1"/>
  <c r="R95" i="17" s="1"/>
  <c r="O95" i="17" a="1"/>
  <c r="O95" i="17" s="1"/>
  <c r="Z95" i="17" a="1"/>
  <c r="Z95" i="17" s="1"/>
  <c r="AA95" i="17" a="1"/>
  <c r="AA95" i="17" s="1"/>
  <c r="AB95" i="17" a="1"/>
  <c r="AB95" i="17" s="1"/>
  <c r="W95" i="17" a="1"/>
  <c r="W95" i="17" s="1"/>
  <c r="U95" i="17" a="1"/>
  <c r="U95" i="17" s="1"/>
  <c r="X95" i="17" a="1"/>
  <c r="X95" i="17" s="1"/>
  <c r="S95" i="17" a="1"/>
  <c r="S95" i="17" s="1"/>
  <c r="V95" i="17" a="1"/>
  <c r="V95" i="17" s="1"/>
  <c r="H95" i="17" a="1"/>
  <c r="H95" i="17" s="1"/>
  <c r="G95" i="17" a="1"/>
  <c r="G95" i="17" s="1"/>
  <c r="I95" i="17" a="1"/>
  <c r="I95" i="17" s="1"/>
  <c r="J95" i="17" a="1"/>
  <c r="J95" i="17" s="1"/>
  <c r="K95" i="17" a="1"/>
  <c r="K95" i="17" s="1"/>
  <c r="N95" i="17" a="1"/>
  <c r="N95" i="17" s="1"/>
  <c r="L95" i="17" a="1"/>
  <c r="L95" i="17" s="1"/>
  <c r="M95" i="17" a="1"/>
  <c r="M95" i="17" s="1"/>
  <c r="E96" i="17"/>
  <c r="AF96" i="17" s="1" a="1"/>
  <c r="AF96" i="17" s="1"/>
  <c r="AG96" i="17" l="1" a="1"/>
  <c r="AG96" i="17" s="1"/>
  <c r="AE96" i="17" a="1"/>
  <c r="AE96" i="17" s="1"/>
  <c r="P96" i="17" a="1"/>
  <c r="P96" i="17" s="1"/>
  <c r="F96" i="17" a="1"/>
  <c r="F96" i="17" s="1"/>
  <c r="T96" i="17" a="1"/>
  <c r="T96" i="17" s="1"/>
  <c r="Y96" i="17" a="1"/>
  <c r="Y96" i="17" s="1"/>
  <c r="S96" i="17" a="1"/>
  <c r="S96" i="17" s="1"/>
  <c r="Q96" i="17" a="1"/>
  <c r="Q96" i="17" s="1"/>
  <c r="AA96" i="17" a="1"/>
  <c r="AA96" i="17" s="1"/>
  <c r="AB96" i="17" a="1"/>
  <c r="AB96" i="17" s="1"/>
  <c r="O96" i="17" a="1"/>
  <c r="O96" i="17" s="1"/>
  <c r="R96" i="17" a="1"/>
  <c r="R96" i="17" s="1"/>
  <c r="AC96" i="17" a="1"/>
  <c r="AC96" i="17" s="1"/>
  <c r="AD96" i="17" a="1"/>
  <c r="AD96" i="17" s="1"/>
  <c r="X96" i="17" a="1"/>
  <c r="X96" i="17" s="1"/>
  <c r="V96" i="17" a="1"/>
  <c r="V96" i="17" s="1"/>
  <c r="W96" i="17" a="1"/>
  <c r="W96" i="17" s="1"/>
  <c r="Z96" i="17" a="1"/>
  <c r="Z96" i="17" s="1"/>
  <c r="U96" i="17" a="1"/>
  <c r="U96" i="17" s="1"/>
  <c r="I96" i="17" a="1"/>
  <c r="I96" i="17" s="1"/>
  <c r="N96" i="17" a="1"/>
  <c r="N96" i="17" s="1"/>
  <c r="J96" i="17" a="1"/>
  <c r="J96" i="17" s="1"/>
  <c r="G96" i="17" a="1"/>
  <c r="G96" i="17" s="1"/>
  <c r="M96" i="17" a="1"/>
  <c r="M96" i="17" s="1"/>
  <c r="L96" i="17" a="1"/>
  <c r="L96" i="17" s="1"/>
  <c r="H96" i="17" a="1"/>
  <c r="H96" i="17" s="1"/>
  <c r="K96" i="17" a="1"/>
  <c r="K96" i="17" s="1"/>
  <c r="E97" i="17"/>
  <c r="AF97" i="17" s="1" a="1"/>
  <c r="AF97" i="17" s="1"/>
  <c r="AG97" i="17" l="1" a="1"/>
  <c r="AG97" i="17" s="1"/>
  <c r="P97" i="17" a="1"/>
  <c r="P97" i="17" s="1"/>
  <c r="AE97" i="17" a="1"/>
  <c r="AE97" i="17" s="1"/>
  <c r="F97" i="17" a="1"/>
  <c r="F97" i="17" s="1"/>
  <c r="Z97" i="17" a="1"/>
  <c r="Z97" i="17" s="1"/>
  <c r="T97" i="17" a="1"/>
  <c r="T97" i="17" s="1"/>
  <c r="Y97" i="17" a="1"/>
  <c r="Y97" i="17" s="1"/>
  <c r="Q97" i="17" a="1"/>
  <c r="Q97" i="17" s="1"/>
  <c r="R97" i="17" a="1"/>
  <c r="R97" i="17" s="1"/>
  <c r="AA97" i="17" a="1"/>
  <c r="AA97" i="17" s="1"/>
  <c r="AB97" i="17" a="1"/>
  <c r="AB97" i="17" s="1"/>
  <c r="O97" i="17" a="1"/>
  <c r="O97" i="17" s="1"/>
  <c r="AC97" i="17" a="1"/>
  <c r="AC97" i="17" s="1"/>
  <c r="V97" i="17" a="1"/>
  <c r="V97" i="17" s="1"/>
  <c r="AD97" i="17" a="1"/>
  <c r="AD97" i="17" s="1"/>
  <c r="U97" i="17" a="1"/>
  <c r="U97" i="17" s="1"/>
  <c r="W97" i="17" a="1"/>
  <c r="W97" i="17" s="1"/>
  <c r="X97" i="17" a="1"/>
  <c r="X97" i="17" s="1"/>
  <c r="S97" i="17" a="1"/>
  <c r="S97" i="17" s="1"/>
  <c r="G97" i="17" a="1"/>
  <c r="G97" i="17" s="1"/>
  <c r="H97" i="17" a="1"/>
  <c r="H97" i="17" s="1"/>
  <c r="I97" i="17" a="1"/>
  <c r="I97" i="17" s="1"/>
  <c r="K97" i="17" a="1"/>
  <c r="K97" i="17" s="1"/>
  <c r="J97" i="17" a="1"/>
  <c r="J97" i="17" s="1"/>
  <c r="L97" i="17" a="1"/>
  <c r="L97" i="17" s="1"/>
  <c r="N97" i="17" a="1"/>
  <c r="N97" i="17" s="1"/>
  <c r="M97" i="17" a="1"/>
  <c r="M97" i="17" s="1"/>
  <c r="E98" i="17"/>
  <c r="AF98" i="17" s="1" a="1"/>
  <c r="AF98" i="17" s="1"/>
  <c r="AG98" i="17" l="1" a="1"/>
  <c r="AG98" i="17" s="1"/>
  <c r="AE98" i="17" a="1"/>
  <c r="AE98" i="17" s="1"/>
  <c r="P98" i="17" a="1"/>
  <c r="P98" i="17" s="1"/>
  <c r="F98" i="17" a="1"/>
  <c r="F98" i="17" s="1"/>
  <c r="Y98" i="17" a="1"/>
  <c r="Y98" i="17" s="1"/>
  <c r="T98" i="17" a="1"/>
  <c r="T98" i="17" s="1"/>
  <c r="Q98" i="17" a="1"/>
  <c r="Q98" i="17" s="1"/>
  <c r="R98" i="17" a="1"/>
  <c r="R98" i="17" s="1"/>
  <c r="AC98" i="17" a="1"/>
  <c r="AC98" i="17" s="1"/>
  <c r="AD98" i="17" a="1"/>
  <c r="AD98" i="17" s="1"/>
  <c r="Y29" i="21" s="1"/>
  <c r="O98" i="17" a="1"/>
  <c r="O98" i="17" s="1"/>
  <c r="Z98" i="17" a="1"/>
  <c r="Z98" i="17" s="1"/>
  <c r="AB98" i="17" a="1"/>
  <c r="AB98" i="17" s="1"/>
  <c r="AA98" i="17" a="1"/>
  <c r="AA98" i="17" s="1"/>
  <c r="W98" i="17" a="1"/>
  <c r="W98" i="17" s="1"/>
  <c r="X98" i="17" a="1"/>
  <c r="X98" i="17" s="1"/>
  <c r="U98" i="17" a="1"/>
  <c r="U98" i="17" s="1"/>
  <c r="S98" i="17" a="1"/>
  <c r="S98" i="17" s="1"/>
  <c r="V98" i="17" a="1"/>
  <c r="V98" i="17" s="1"/>
  <c r="I98" i="17" a="1"/>
  <c r="I98" i="17" s="1"/>
  <c r="H98" i="17" a="1"/>
  <c r="H98" i="17" s="1"/>
  <c r="J98" i="17" a="1"/>
  <c r="J98" i="17" s="1"/>
  <c r="M98" i="17" a="1"/>
  <c r="M98" i="17" s="1"/>
  <c r="L98" i="17" a="1"/>
  <c r="L98" i="17" s="1"/>
  <c r="G98" i="17" a="1"/>
  <c r="G98" i="17" s="1"/>
  <c r="N98" i="17" a="1"/>
  <c r="N98" i="17" s="1"/>
  <c r="K98" i="17" a="1"/>
  <c r="K98" i="17" s="1"/>
  <c r="D29" i="21"/>
  <c r="U29" i="21"/>
  <c r="E99" i="17"/>
  <c r="AF99" i="17" s="1" a="1"/>
  <c r="AF99" i="17" s="1"/>
  <c r="P99" i="17" l="1" a="1"/>
  <c r="P99" i="17" s="1"/>
  <c r="AG99" i="17" a="1"/>
  <c r="AG99" i="17" s="1"/>
  <c r="AE99" i="17" a="1"/>
  <c r="AE99" i="17" s="1"/>
  <c r="F99" i="17" a="1"/>
  <c r="F99" i="17" s="1"/>
  <c r="Y99" i="17" a="1"/>
  <c r="Y99" i="17" s="1"/>
  <c r="T99" i="17" a="1"/>
  <c r="T99" i="17" s="1"/>
  <c r="AD99" i="17" a="1"/>
  <c r="AD99" i="17" s="1"/>
  <c r="Q99" i="17" a="1"/>
  <c r="Q99" i="17" s="1"/>
  <c r="U99" i="17" a="1"/>
  <c r="U99" i="17" s="1"/>
  <c r="O99" i="17" a="1"/>
  <c r="O99" i="17" s="1"/>
  <c r="Z99" i="17" a="1"/>
  <c r="Z99" i="17" s="1"/>
  <c r="AC99" i="17" a="1"/>
  <c r="AC99" i="17" s="1"/>
  <c r="R99" i="17" a="1"/>
  <c r="R99" i="17" s="1"/>
  <c r="AB99" i="17" a="1"/>
  <c r="AB99" i="17" s="1"/>
  <c r="AA99" i="17" a="1"/>
  <c r="AA99" i="17" s="1"/>
  <c r="V99" i="17" a="1"/>
  <c r="V99" i="17" s="1"/>
  <c r="W99" i="17" a="1"/>
  <c r="W99" i="17" s="1"/>
  <c r="S99" i="17" a="1"/>
  <c r="S99" i="17" s="1"/>
  <c r="X99" i="17" a="1"/>
  <c r="X99" i="17" s="1"/>
  <c r="G99" i="17" a="1"/>
  <c r="G99" i="17" s="1"/>
  <c r="H99" i="17" a="1"/>
  <c r="H99" i="17" s="1"/>
  <c r="I99" i="17" a="1"/>
  <c r="I99" i="17" s="1"/>
  <c r="K99" i="17" a="1"/>
  <c r="K99" i="17" s="1"/>
  <c r="J99" i="17" a="1"/>
  <c r="J99" i="17" s="1"/>
  <c r="N99" i="17" a="1"/>
  <c r="N99" i="17" s="1"/>
  <c r="L99" i="17" a="1"/>
  <c r="L99" i="17" s="1"/>
  <c r="M99" i="17" a="1"/>
  <c r="M99" i="17" s="1"/>
  <c r="E100" i="17"/>
  <c r="AF100" i="17" s="1" a="1"/>
  <c r="AF100" i="17" s="1"/>
  <c r="AE100" i="17" l="1" a="1"/>
  <c r="AE100" i="17" s="1"/>
  <c r="P100" i="17" a="1"/>
  <c r="P100" i="17" s="1"/>
  <c r="AG100" i="17" a="1"/>
  <c r="AG100" i="17" s="1"/>
  <c r="F100" i="17" a="1"/>
  <c r="F100" i="17" s="1"/>
  <c r="U100" i="17" a="1"/>
  <c r="U100" i="17" s="1"/>
  <c r="Y100" i="17" a="1"/>
  <c r="Y100" i="17" s="1"/>
  <c r="T100" i="17" a="1"/>
  <c r="T100" i="17" s="1"/>
  <c r="Q100" i="17" a="1"/>
  <c r="Q100" i="17" s="1"/>
  <c r="O100" i="17" a="1"/>
  <c r="O100" i="17" s="1"/>
  <c r="AC100" i="17" a="1"/>
  <c r="AC100" i="17" s="1"/>
  <c r="R100" i="17" a="1"/>
  <c r="R100" i="17" s="1"/>
  <c r="AD100" i="17" a="1"/>
  <c r="AD100" i="17" s="1"/>
  <c r="X100" i="17" a="1"/>
  <c r="X100" i="17" s="1"/>
  <c r="AA100" i="17" a="1"/>
  <c r="AA100" i="17" s="1"/>
  <c r="Z100" i="17" a="1"/>
  <c r="Z100" i="17" s="1"/>
  <c r="W100" i="17" a="1"/>
  <c r="W100" i="17" s="1"/>
  <c r="AB100" i="17" a="1"/>
  <c r="AB100" i="17" s="1"/>
  <c r="S100" i="17" a="1"/>
  <c r="S100" i="17" s="1"/>
  <c r="V100" i="17" a="1"/>
  <c r="V100" i="17" s="1"/>
  <c r="I100" i="17" a="1"/>
  <c r="I100" i="17" s="1"/>
  <c r="J100" i="17" a="1"/>
  <c r="J100" i="17" s="1"/>
  <c r="H100" i="17" a="1"/>
  <c r="H100" i="17" s="1"/>
  <c r="G100" i="17" a="1"/>
  <c r="G100" i="17" s="1"/>
  <c r="L100" i="17" a="1"/>
  <c r="L100" i="17" s="1"/>
  <c r="M100" i="17" a="1"/>
  <c r="M100" i="17" s="1"/>
  <c r="N100" i="17" a="1"/>
  <c r="N100" i="17" s="1"/>
  <c r="K100" i="17" a="1"/>
  <c r="K100" i="17" s="1"/>
  <c r="E101" i="17"/>
  <c r="AF101" i="17" s="1" a="1"/>
  <c r="AF101" i="17" s="1"/>
  <c r="AG101" i="17" l="1" a="1"/>
  <c r="AG101" i="17" s="1"/>
  <c r="P101" i="17" a="1"/>
  <c r="P101" i="17" s="1"/>
  <c r="AE101" i="17" a="1"/>
  <c r="AE101" i="17" s="1"/>
  <c r="F101" i="17" a="1"/>
  <c r="F101" i="17" s="1"/>
  <c r="Y101" i="17" a="1"/>
  <c r="Y101" i="17" s="1"/>
  <c r="T101" i="17" a="1"/>
  <c r="T101" i="17" s="1"/>
  <c r="S101" i="17" a="1"/>
  <c r="S101" i="17" s="1"/>
  <c r="Q101" i="17" a="1"/>
  <c r="Q101" i="17" s="1"/>
  <c r="R101" i="17" a="1"/>
  <c r="R101" i="17" s="1"/>
  <c r="O101" i="17" a="1"/>
  <c r="O101" i="17" s="1"/>
  <c r="AC101" i="17" a="1"/>
  <c r="AC101" i="17" s="1"/>
  <c r="AD101" i="17" a="1"/>
  <c r="AD101" i="17" s="1"/>
  <c r="AB101" i="17" a="1"/>
  <c r="AB101" i="17" s="1"/>
  <c r="AA101" i="17" a="1"/>
  <c r="AA101" i="17" s="1"/>
  <c r="W101" i="17" a="1"/>
  <c r="W101" i="17" s="1"/>
  <c r="Z101" i="17" a="1"/>
  <c r="Z101" i="17" s="1"/>
  <c r="U101" i="17" a="1"/>
  <c r="U101" i="17" s="1"/>
  <c r="X101" i="17" a="1"/>
  <c r="X101" i="17" s="1"/>
  <c r="V101" i="17" a="1"/>
  <c r="V101" i="17" s="1"/>
  <c r="G101" i="17" a="1"/>
  <c r="G101" i="17" s="1"/>
  <c r="K101" i="17" a="1"/>
  <c r="K101" i="17" s="1"/>
  <c r="I101" i="17" a="1"/>
  <c r="I101" i="17" s="1"/>
  <c r="J101" i="17" a="1"/>
  <c r="J101" i="17" s="1"/>
  <c r="H101" i="17" a="1"/>
  <c r="H101" i="17" s="1"/>
  <c r="L101" i="17" a="1"/>
  <c r="L101" i="17" s="1"/>
  <c r="M101" i="17" a="1"/>
  <c r="M101" i="17" s="1"/>
  <c r="N101" i="17" a="1"/>
  <c r="N101" i="17" s="1"/>
  <c r="E102" i="17"/>
  <c r="AF102" i="17" s="1" a="1"/>
  <c r="AF102" i="17" s="1"/>
  <c r="AE102" i="17" l="1" a="1"/>
  <c r="AE102" i="17" s="1"/>
  <c r="AG102" i="17" a="1"/>
  <c r="AG102" i="17" s="1"/>
  <c r="P102" i="17" a="1"/>
  <c r="P102" i="17" s="1"/>
  <c r="F102" i="17" a="1"/>
  <c r="F102" i="17" s="1"/>
  <c r="AD102" i="17" a="1"/>
  <c r="AD102" i="17" s="1"/>
  <c r="Y30" i="21" s="1"/>
  <c r="Y102" i="17" a="1"/>
  <c r="Y102" i="17" s="1"/>
  <c r="T102" i="17" a="1"/>
  <c r="T102" i="17" s="1"/>
  <c r="Q102" i="17" a="1"/>
  <c r="Q102" i="17" s="1"/>
  <c r="V102" i="17" a="1"/>
  <c r="V102" i="17" s="1"/>
  <c r="O102" i="17" a="1"/>
  <c r="O102" i="17" s="1"/>
  <c r="R102" i="17" a="1"/>
  <c r="R102" i="17" s="1"/>
  <c r="AA102" i="17" a="1"/>
  <c r="AA102" i="17" s="1"/>
  <c r="AC102" i="17" a="1"/>
  <c r="AC102" i="17" s="1"/>
  <c r="Z102" i="17" a="1"/>
  <c r="Z102" i="17" s="1"/>
  <c r="X102" i="17" a="1"/>
  <c r="X102" i="17" s="1"/>
  <c r="AB102" i="17" a="1"/>
  <c r="AB102" i="17" s="1"/>
  <c r="U102" i="17" a="1"/>
  <c r="U102" i="17" s="1"/>
  <c r="P30" i="21" s="1"/>
  <c r="W102" i="17" a="1"/>
  <c r="W102" i="17" s="1"/>
  <c r="S102" i="17" a="1"/>
  <c r="S102" i="17" s="1"/>
  <c r="J102" i="17" a="1"/>
  <c r="J102" i="17" s="1"/>
  <c r="H102" i="17" a="1"/>
  <c r="H102" i="17" s="1"/>
  <c r="I102" i="17" a="1"/>
  <c r="I102" i="17" s="1"/>
  <c r="G102" i="17" a="1"/>
  <c r="G102" i="17" s="1"/>
  <c r="L102" i="17" a="1"/>
  <c r="L102" i="17" s="1"/>
  <c r="K102" i="17" a="1"/>
  <c r="K102" i="17" s="1"/>
  <c r="M102" i="17" a="1"/>
  <c r="M102" i="17" s="1"/>
  <c r="N102" i="17" a="1"/>
  <c r="N102" i="17" s="1"/>
  <c r="C30" i="21"/>
  <c r="E103" i="17"/>
  <c r="AF103" i="17" s="1" a="1"/>
  <c r="AF103" i="17" s="1"/>
  <c r="AG103" i="17" l="1" a="1"/>
  <c r="AG103" i="17" s="1"/>
  <c r="AE103" i="17" a="1"/>
  <c r="AE103" i="17" s="1"/>
  <c r="P103" i="17" a="1"/>
  <c r="P103" i="17" s="1"/>
  <c r="F103" i="17" a="1"/>
  <c r="F103" i="17" s="1"/>
  <c r="Y103" i="17" a="1"/>
  <c r="Y103" i="17" s="1"/>
  <c r="T103" i="17" a="1"/>
  <c r="T103" i="17" s="1"/>
  <c r="Q103" i="17" a="1"/>
  <c r="Q103" i="17" s="1"/>
  <c r="O103" i="17" a="1"/>
  <c r="O103" i="17" s="1"/>
  <c r="AC103" i="17" a="1"/>
  <c r="AC103" i="17" s="1"/>
  <c r="R103" i="17" a="1"/>
  <c r="R103" i="17" s="1"/>
  <c r="AD103" i="17" a="1"/>
  <c r="AD103" i="17" s="1"/>
  <c r="V103" i="17" a="1"/>
  <c r="V103" i="17" s="1"/>
  <c r="Z103" i="17" a="1"/>
  <c r="Z103" i="17" s="1"/>
  <c r="AA103" i="17" a="1"/>
  <c r="AA103" i="17" s="1"/>
  <c r="W103" i="17" a="1"/>
  <c r="W103" i="17" s="1"/>
  <c r="X103" i="17" a="1"/>
  <c r="X103" i="17" s="1"/>
  <c r="AB103" i="17" a="1"/>
  <c r="AB103" i="17" s="1"/>
  <c r="S103" i="17" a="1"/>
  <c r="S103" i="17" s="1"/>
  <c r="U103" i="17" a="1"/>
  <c r="U103" i="17" s="1"/>
  <c r="G103" i="17" a="1"/>
  <c r="G103" i="17" s="1"/>
  <c r="H103" i="17" a="1"/>
  <c r="H103" i="17" s="1"/>
  <c r="I103" i="17" a="1"/>
  <c r="I103" i="17" s="1"/>
  <c r="J103" i="17" a="1"/>
  <c r="J103" i="17" s="1"/>
  <c r="L103" i="17" a="1"/>
  <c r="L103" i="17" s="1"/>
  <c r="K103" i="17" a="1"/>
  <c r="K103" i="17" s="1"/>
  <c r="M103" i="17" a="1"/>
  <c r="M103" i="17" s="1"/>
  <c r="N103" i="17" a="1"/>
  <c r="N103" i="17" s="1"/>
  <c r="E104" i="17"/>
  <c r="AF104" i="17" s="1" a="1"/>
  <c r="AF104" i="17" s="1"/>
  <c r="AG104" i="17" l="1" a="1"/>
  <c r="AG104" i="17" s="1"/>
  <c r="AE104" i="17" a="1"/>
  <c r="AE104" i="17" s="1"/>
  <c r="P104" i="17" a="1"/>
  <c r="P104" i="17" s="1"/>
  <c r="F104" i="17" a="1"/>
  <c r="F104" i="17" s="1"/>
  <c r="Y104" i="17" a="1"/>
  <c r="Y104" i="17" s="1"/>
  <c r="T104" i="17" a="1"/>
  <c r="T104" i="17" s="1"/>
  <c r="AB104" i="17" a="1"/>
  <c r="AB104" i="17" s="1"/>
  <c r="Q104" i="17" a="1"/>
  <c r="Q104" i="17" s="1"/>
  <c r="R104" i="17" a="1"/>
  <c r="R104" i="17" s="1"/>
  <c r="Z104" i="17" a="1"/>
  <c r="Z104" i="17" s="1"/>
  <c r="AD104" i="17" a="1"/>
  <c r="AD104" i="17" s="1"/>
  <c r="O104" i="17" a="1"/>
  <c r="O104" i="17" s="1"/>
  <c r="AC104" i="17" a="1"/>
  <c r="AC104" i="17" s="1"/>
  <c r="W104" i="17" a="1"/>
  <c r="W104" i="17" s="1"/>
  <c r="AA104" i="17" a="1"/>
  <c r="AA104" i="17" s="1"/>
  <c r="U104" i="17" a="1"/>
  <c r="U104" i="17" s="1"/>
  <c r="V104" i="17" a="1"/>
  <c r="V104" i="17" s="1"/>
  <c r="S104" i="17" a="1"/>
  <c r="S104" i="17" s="1"/>
  <c r="X104" i="17" a="1"/>
  <c r="X104" i="17" s="1"/>
  <c r="H104" i="17" a="1"/>
  <c r="H104" i="17" s="1"/>
  <c r="I104" i="17" a="1"/>
  <c r="I104" i="17" s="1"/>
  <c r="J104" i="17" a="1"/>
  <c r="J104" i="17" s="1"/>
  <c r="L104" i="17" a="1"/>
  <c r="L104" i="17" s="1"/>
  <c r="G104" i="17" a="1"/>
  <c r="G104" i="17" s="1"/>
  <c r="K104" i="17" a="1"/>
  <c r="K104" i="17" s="1"/>
  <c r="N104" i="17" a="1"/>
  <c r="N104" i="17" s="1"/>
  <c r="M104" i="17" a="1"/>
  <c r="M104" i="17" s="1"/>
  <c r="E105" i="17"/>
  <c r="AF105" i="17" s="1" a="1"/>
  <c r="AF105" i="17" s="1"/>
  <c r="AG105" i="17" l="1" a="1"/>
  <c r="AG105" i="17" s="1"/>
  <c r="P105" i="17" a="1"/>
  <c r="P105" i="17" s="1"/>
  <c r="AE105" i="17" a="1"/>
  <c r="AE105" i="17" s="1"/>
  <c r="F105" i="17" a="1"/>
  <c r="F105" i="17" s="1"/>
  <c r="Y105" i="17" a="1"/>
  <c r="Y105" i="17" s="1"/>
  <c r="T105" i="17" a="1"/>
  <c r="T105" i="17" s="1"/>
  <c r="Q105" i="17" a="1"/>
  <c r="Q105" i="17" s="1"/>
  <c r="O105" i="17" a="1"/>
  <c r="O105" i="17" s="1"/>
  <c r="Z105" i="17" a="1"/>
  <c r="Z105" i="17" s="1"/>
  <c r="R105" i="17" a="1"/>
  <c r="R105" i="17" s="1"/>
  <c r="AD105" i="17" a="1"/>
  <c r="AD105" i="17" s="1"/>
  <c r="AA105" i="17" a="1"/>
  <c r="AA105" i="17" s="1"/>
  <c r="AB105" i="17" a="1"/>
  <c r="AB105" i="17" s="1"/>
  <c r="W105" i="17" a="1"/>
  <c r="W105" i="17" s="1"/>
  <c r="X105" i="17" a="1"/>
  <c r="X105" i="17" s="1"/>
  <c r="S105" i="17" a="1"/>
  <c r="S105" i="17" s="1"/>
  <c r="U105" i="17" a="1"/>
  <c r="U105" i="17" s="1"/>
  <c r="AC105" i="17" a="1"/>
  <c r="AC105" i="17" s="1"/>
  <c r="V105" i="17" a="1"/>
  <c r="V105" i="17" s="1"/>
  <c r="H105" i="17" a="1"/>
  <c r="H105" i="17" s="1"/>
  <c r="G105" i="17" a="1"/>
  <c r="G105" i="17" s="1"/>
  <c r="L105" i="17" a="1"/>
  <c r="L105" i="17" s="1"/>
  <c r="K105" i="17" a="1"/>
  <c r="K105" i="17" s="1"/>
  <c r="I105" i="17" a="1"/>
  <c r="I105" i="17" s="1"/>
  <c r="J105" i="17" a="1"/>
  <c r="J105" i="17" s="1"/>
  <c r="N105" i="17" a="1"/>
  <c r="N105" i="17" s="1"/>
  <c r="M105" i="17" a="1"/>
  <c r="M105" i="17" s="1"/>
  <c r="E106" i="17"/>
  <c r="AF106" i="17" s="1" a="1"/>
  <c r="AF106" i="17" s="1"/>
  <c r="AG106" i="17" l="1" a="1"/>
  <c r="AG106" i="17" s="1"/>
  <c r="AE106" i="17" a="1"/>
  <c r="AE106" i="17" s="1"/>
  <c r="P106" i="17" a="1"/>
  <c r="P106" i="17" s="1"/>
  <c r="F106" i="17" a="1"/>
  <c r="F106" i="17" s="1"/>
  <c r="T106" i="17" a="1"/>
  <c r="T106" i="17" s="1"/>
  <c r="Y106" i="17" a="1"/>
  <c r="Y106" i="17" s="1"/>
  <c r="Q106" i="17" a="1"/>
  <c r="Q106" i="17" s="1"/>
  <c r="Z106" i="17" a="1"/>
  <c r="Z106" i="17" s="1"/>
  <c r="O106" i="17" a="1"/>
  <c r="O106" i="17" s="1"/>
  <c r="R106" i="17" a="1"/>
  <c r="R106" i="17" s="1"/>
  <c r="AB106" i="17" a="1"/>
  <c r="AB106" i="17" s="1"/>
  <c r="AC106" i="17" a="1"/>
  <c r="AC106" i="17" s="1"/>
  <c r="AD106" i="17" a="1"/>
  <c r="AD106" i="17" s="1"/>
  <c r="AA106" i="17" a="1"/>
  <c r="AA106" i="17" s="1"/>
  <c r="W106" i="17" a="1"/>
  <c r="W106" i="17" s="1"/>
  <c r="X106" i="17" a="1"/>
  <c r="X106" i="17" s="1"/>
  <c r="S106" i="17" a="1"/>
  <c r="S106" i="17" s="1"/>
  <c r="V106" i="17" a="1"/>
  <c r="V106" i="17" s="1"/>
  <c r="Q31" i="21" s="1"/>
  <c r="U106" i="17" a="1"/>
  <c r="U106" i="17" s="1"/>
  <c r="J106" i="17" a="1"/>
  <c r="J106" i="17" s="1"/>
  <c r="H106" i="17" a="1"/>
  <c r="H106" i="17" s="1"/>
  <c r="I106" i="17" a="1"/>
  <c r="I106" i="17" s="1"/>
  <c r="G106" i="17" a="1"/>
  <c r="G106" i="17" s="1"/>
  <c r="C31" i="21" s="1"/>
  <c r="K106" i="17" a="1"/>
  <c r="K106" i="17" s="1"/>
  <c r="L106" i="17" a="1"/>
  <c r="L106" i="17" s="1"/>
  <c r="N106" i="17" a="1"/>
  <c r="N106" i="17" s="1"/>
  <c r="M106" i="17" a="1"/>
  <c r="M106" i="17" s="1"/>
  <c r="E107" i="17"/>
  <c r="AF107" i="17" s="1" a="1"/>
  <c r="AF107" i="17" s="1"/>
  <c r="P107" i="17" l="1" a="1"/>
  <c r="P107" i="17" s="1"/>
  <c r="AG107" i="17" a="1"/>
  <c r="AG107" i="17" s="1"/>
  <c r="AE107" i="17" a="1"/>
  <c r="AE107" i="17" s="1"/>
  <c r="F107" i="17" a="1"/>
  <c r="F107" i="17" s="1"/>
  <c r="Y107" i="17" a="1"/>
  <c r="Y107" i="17" s="1"/>
  <c r="U107" i="17" a="1"/>
  <c r="U107" i="17" s="1"/>
  <c r="T107" i="17" a="1"/>
  <c r="T107" i="17" s="1"/>
  <c r="S107" i="17" a="1"/>
  <c r="S107" i="17" s="1"/>
  <c r="Q107" i="17" a="1"/>
  <c r="Q107" i="17" s="1"/>
  <c r="R107" i="17" a="1"/>
  <c r="R107" i="17" s="1"/>
  <c r="O107" i="17" a="1"/>
  <c r="O107" i="17" s="1"/>
  <c r="AB107" i="17" a="1"/>
  <c r="AB107" i="17" s="1"/>
  <c r="AD107" i="17" a="1"/>
  <c r="AD107" i="17" s="1"/>
  <c r="AA107" i="17" a="1"/>
  <c r="AA107" i="17" s="1"/>
  <c r="Z107" i="17" a="1"/>
  <c r="Z107" i="17" s="1"/>
  <c r="AC107" i="17" a="1"/>
  <c r="AC107" i="17" s="1"/>
  <c r="X107" i="17" a="1"/>
  <c r="X107" i="17" s="1"/>
  <c r="V107" i="17" a="1"/>
  <c r="V107" i="17" s="1"/>
  <c r="W107" i="17" a="1"/>
  <c r="W107" i="17" s="1"/>
  <c r="H107" i="17" a="1"/>
  <c r="H107" i="17" s="1"/>
  <c r="K107" i="17" a="1"/>
  <c r="K107" i="17" s="1"/>
  <c r="G107" i="17" a="1"/>
  <c r="G107" i="17" s="1"/>
  <c r="L107" i="17" a="1"/>
  <c r="L107" i="17" s="1"/>
  <c r="I107" i="17" a="1"/>
  <c r="I107" i="17" s="1"/>
  <c r="J107" i="17" a="1"/>
  <c r="J107" i="17" s="1"/>
  <c r="M107" i="17" a="1"/>
  <c r="M107" i="17" s="1"/>
  <c r="N107" i="17" a="1"/>
  <c r="N107" i="17" s="1"/>
  <c r="E108" i="17"/>
  <c r="AF108" i="17" s="1" a="1"/>
  <c r="AF108" i="17" s="1"/>
  <c r="AG108" i="17" l="1" a="1"/>
  <c r="AG108" i="17" s="1"/>
  <c r="AE108" i="17" a="1"/>
  <c r="AE108" i="17" s="1"/>
  <c r="P108" i="17" a="1"/>
  <c r="P108" i="17" s="1"/>
  <c r="F108" i="17" a="1"/>
  <c r="F108" i="17" s="1"/>
  <c r="Z108" i="17" a="1"/>
  <c r="Z108" i="17" s="1"/>
  <c r="Y108" i="17" a="1"/>
  <c r="Y108" i="17" s="1"/>
  <c r="R108" i="17" a="1"/>
  <c r="R108" i="17" s="1"/>
  <c r="T108" i="17" a="1"/>
  <c r="T108" i="17" s="1"/>
  <c r="U108" i="17" a="1"/>
  <c r="U108" i="17" s="1"/>
  <c r="Q108" i="17" a="1"/>
  <c r="Q108" i="17" s="1"/>
  <c r="AA108" i="17" a="1"/>
  <c r="AA108" i="17" s="1"/>
  <c r="AB108" i="17" a="1"/>
  <c r="AB108" i="17" s="1"/>
  <c r="AD108" i="17" a="1"/>
  <c r="AD108" i="17" s="1"/>
  <c r="O108" i="17" a="1"/>
  <c r="O108" i="17" s="1"/>
  <c r="AC108" i="17" a="1"/>
  <c r="AC108" i="17" s="1"/>
  <c r="V108" i="17" a="1"/>
  <c r="V108" i="17" s="1"/>
  <c r="W108" i="17" a="1"/>
  <c r="W108" i="17" s="1"/>
  <c r="S108" i="17" a="1"/>
  <c r="S108" i="17" s="1"/>
  <c r="X108" i="17" a="1"/>
  <c r="X108" i="17" s="1"/>
  <c r="H108" i="17" a="1"/>
  <c r="H108" i="17" s="1"/>
  <c r="I108" i="17" a="1"/>
  <c r="I108" i="17" s="1"/>
  <c r="J108" i="17" a="1"/>
  <c r="J108" i="17" s="1"/>
  <c r="K108" i="17" a="1"/>
  <c r="K108" i="17" s="1"/>
  <c r="G108" i="17" a="1"/>
  <c r="G108" i="17" s="1"/>
  <c r="L108" i="17" a="1"/>
  <c r="L108" i="17" s="1"/>
  <c r="M108" i="17" a="1"/>
  <c r="M108" i="17" s="1"/>
  <c r="N108" i="17" a="1"/>
  <c r="N108" i="17" s="1"/>
  <c r="E109" i="17"/>
  <c r="AF109" i="17" s="1" a="1"/>
  <c r="AF109" i="17" s="1"/>
  <c r="AG109" i="17" l="1" a="1"/>
  <c r="AG109" i="17" s="1"/>
  <c r="AE109" i="17" a="1"/>
  <c r="AE109" i="17" s="1"/>
  <c r="P109" i="17" a="1"/>
  <c r="P109" i="17" s="1"/>
  <c r="F109" i="17" a="1"/>
  <c r="F109" i="17" s="1"/>
  <c r="Y109" i="17" a="1"/>
  <c r="Y109" i="17" s="1"/>
  <c r="T109" i="17" a="1"/>
  <c r="T109" i="17" s="1"/>
  <c r="S109" i="17" a="1"/>
  <c r="S109" i="17" s="1"/>
  <c r="Q109" i="17" a="1"/>
  <c r="Q109" i="17" s="1"/>
  <c r="AB109" i="17" a="1"/>
  <c r="AB109" i="17" s="1"/>
  <c r="R109" i="17" a="1"/>
  <c r="R109" i="17" s="1"/>
  <c r="O109" i="17" a="1"/>
  <c r="O109" i="17" s="1"/>
  <c r="AC109" i="17" a="1"/>
  <c r="AC109" i="17" s="1"/>
  <c r="AD109" i="17" a="1"/>
  <c r="AD109" i="17" s="1"/>
  <c r="Z109" i="17" a="1"/>
  <c r="Z109" i="17" s="1"/>
  <c r="W109" i="17" a="1"/>
  <c r="W109" i="17" s="1"/>
  <c r="AA109" i="17" a="1"/>
  <c r="AA109" i="17" s="1"/>
  <c r="X109" i="17" a="1"/>
  <c r="X109" i="17" s="1"/>
  <c r="U109" i="17" a="1"/>
  <c r="U109" i="17" s="1"/>
  <c r="V109" i="17" a="1"/>
  <c r="V109" i="17" s="1"/>
  <c r="H109" i="17" a="1"/>
  <c r="H109" i="17" s="1"/>
  <c r="G109" i="17" a="1"/>
  <c r="G109" i="17" s="1"/>
  <c r="J109" i="17" a="1"/>
  <c r="J109" i="17" s="1"/>
  <c r="L109" i="17" a="1"/>
  <c r="L109" i="17" s="1"/>
  <c r="M109" i="17" a="1"/>
  <c r="M109" i="17" s="1"/>
  <c r="K109" i="17" a="1"/>
  <c r="K109" i="17" s="1"/>
  <c r="I109" i="17" a="1"/>
  <c r="I109" i="17" s="1"/>
  <c r="N109" i="17" a="1"/>
  <c r="N109" i="17" s="1"/>
  <c r="E110" i="17"/>
  <c r="AF110" i="17" s="1" a="1"/>
  <c r="AF110" i="17" s="1"/>
  <c r="P110" i="17" l="1" a="1"/>
  <c r="P110" i="17" s="1"/>
  <c r="AG110" i="17" a="1"/>
  <c r="AG110" i="17" s="1"/>
  <c r="AE110" i="17" a="1"/>
  <c r="AE110" i="17" s="1"/>
  <c r="F110" i="17" a="1"/>
  <c r="F110" i="17" s="1"/>
  <c r="Y110" i="17" a="1"/>
  <c r="Y110" i="17" s="1"/>
  <c r="T110" i="17" a="1"/>
  <c r="T110" i="17" s="1"/>
  <c r="V110" i="17" a="1"/>
  <c r="V110" i="17" s="1"/>
  <c r="Q110" i="17" a="1"/>
  <c r="Q110" i="17" s="1"/>
  <c r="L32" i="21" s="1"/>
  <c r="AC110" i="17" a="1"/>
  <c r="AC110" i="17" s="1"/>
  <c r="O110" i="17" a="1"/>
  <c r="O110" i="17" s="1"/>
  <c r="AD110" i="17" a="1"/>
  <c r="AD110" i="17" s="1"/>
  <c r="R110" i="17" a="1"/>
  <c r="R110" i="17" s="1"/>
  <c r="W110" i="17" a="1"/>
  <c r="W110" i="17" s="1"/>
  <c r="AA110" i="17" a="1"/>
  <c r="AA110" i="17" s="1"/>
  <c r="AB110" i="17" a="1"/>
  <c r="AB110" i="17" s="1"/>
  <c r="Z110" i="17" a="1"/>
  <c r="Z110" i="17" s="1"/>
  <c r="X110" i="17" a="1"/>
  <c r="X110" i="17" s="1"/>
  <c r="S110" i="17" a="1"/>
  <c r="S110" i="17" s="1"/>
  <c r="N32" i="21" s="1"/>
  <c r="U110" i="17" a="1"/>
  <c r="U110" i="17" s="1"/>
  <c r="P32" i="21" s="1"/>
  <c r="J110" i="17" a="1"/>
  <c r="J110" i="17" s="1"/>
  <c r="H110" i="17" a="1"/>
  <c r="H110" i="17" s="1"/>
  <c r="I110" i="17" a="1"/>
  <c r="I110" i="17" s="1"/>
  <c r="K110" i="17" a="1"/>
  <c r="K110" i="17" s="1"/>
  <c r="G110" i="17" a="1"/>
  <c r="G110" i="17" s="1"/>
  <c r="N110" i="17" a="1"/>
  <c r="N110" i="17" s="1"/>
  <c r="L110" i="17" a="1"/>
  <c r="L110" i="17" s="1"/>
  <c r="M110" i="17" a="1"/>
  <c r="M110" i="17" s="1"/>
  <c r="D32" i="21"/>
  <c r="E111" i="17"/>
  <c r="AF111" i="17" s="1" a="1"/>
  <c r="AF111" i="17" s="1"/>
  <c r="AG111" i="17" l="1" a="1"/>
  <c r="AG111" i="17" s="1"/>
  <c r="AE111" i="17" a="1"/>
  <c r="AE111" i="17" s="1"/>
  <c r="P111" i="17" a="1"/>
  <c r="P111" i="17" s="1"/>
  <c r="F111" i="17" a="1"/>
  <c r="F111" i="17" s="1"/>
  <c r="Y111" i="17" a="1"/>
  <c r="Y111" i="17" s="1"/>
  <c r="T111" i="17" a="1"/>
  <c r="T111" i="17" s="1"/>
  <c r="Q111" i="17" a="1"/>
  <c r="Q111" i="17" s="1"/>
  <c r="R111" i="17" a="1"/>
  <c r="R111" i="17" s="1"/>
  <c r="AD111" i="17" a="1"/>
  <c r="AD111" i="17" s="1"/>
  <c r="O111" i="17" a="1"/>
  <c r="O111" i="17" s="1"/>
  <c r="AA111" i="17" a="1"/>
  <c r="AA111" i="17" s="1"/>
  <c r="AC111" i="17" a="1"/>
  <c r="AC111" i="17" s="1"/>
  <c r="V111" i="17" a="1"/>
  <c r="V111" i="17" s="1"/>
  <c r="W111" i="17" a="1"/>
  <c r="W111" i="17" s="1"/>
  <c r="Z111" i="17" a="1"/>
  <c r="Z111" i="17" s="1"/>
  <c r="S111" i="17" a="1"/>
  <c r="S111" i="17" s="1"/>
  <c r="X111" i="17" a="1"/>
  <c r="X111" i="17" s="1"/>
  <c r="U111" i="17" a="1"/>
  <c r="U111" i="17" s="1"/>
  <c r="AB111" i="17" a="1"/>
  <c r="AB111" i="17" s="1"/>
  <c r="G111" i="17" a="1"/>
  <c r="G111" i="17" s="1"/>
  <c r="H111" i="17" a="1"/>
  <c r="H111" i="17" s="1"/>
  <c r="I111" i="17" a="1"/>
  <c r="I111" i="17" s="1"/>
  <c r="N111" i="17" a="1"/>
  <c r="N111" i="17" s="1"/>
  <c r="J111" i="17" a="1"/>
  <c r="J111" i="17" s="1"/>
  <c r="K111" i="17" a="1"/>
  <c r="K111" i="17" s="1"/>
  <c r="M111" i="17" a="1"/>
  <c r="M111" i="17" s="1"/>
  <c r="L111" i="17" a="1"/>
  <c r="L111" i="17" s="1"/>
  <c r="E112" i="17"/>
  <c r="AF112" i="17" s="1" a="1"/>
  <c r="AF112" i="17" s="1"/>
  <c r="AG112" i="17" l="1" a="1"/>
  <c r="AG112" i="17" s="1"/>
  <c r="AE112" i="17" a="1"/>
  <c r="AE112" i="17" s="1"/>
  <c r="P112" i="17" a="1"/>
  <c r="P112" i="17" s="1"/>
  <c r="F112" i="17" a="1"/>
  <c r="F112" i="17" s="1"/>
  <c r="Y112" i="17" a="1"/>
  <c r="Y112" i="17" s="1"/>
  <c r="T112" i="17" a="1"/>
  <c r="T112" i="17" s="1"/>
  <c r="AD112" i="17" a="1"/>
  <c r="AD112" i="17" s="1"/>
  <c r="Z112" i="17" a="1"/>
  <c r="Z112" i="17" s="1"/>
  <c r="Q112" i="17" a="1"/>
  <c r="Q112" i="17" s="1"/>
  <c r="R112" i="17" a="1"/>
  <c r="R112" i="17" s="1"/>
  <c r="AC112" i="17" a="1"/>
  <c r="AC112" i="17" s="1"/>
  <c r="O112" i="17" a="1"/>
  <c r="O112" i="17" s="1"/>
  <c r="X112" i="17" a="1"/>
  <c r="X112" i="17" s="1"/>
  <c r="W112" i="17" a="1"/>
  <c r="W112" i="17" s="1"/>
  <c r="AA112" i="17" a="1"/>
  <c r="AA112" i="17" s="1"/>
  <c r="U112" i="17" a="1"/>
  <c r="U112" i="17" s="1"/>
  <c r="AB112" i="17" a="1"/>
  <c r="AB112" i="17" s="1"/>
  <c r="V112" i="17" a="1"/>
  <c r="V112" i="17" s="1"/>
  <c r="S112" i="17" a="1"/>
  <c r="S112" i="17" s="1"/>
  <c r="J112" i="17" a="1"/>
  <c r="J112" i="17" s="1"/>
  <c r="H112" i="17" a="1"/>
  <c r="H112" i="17" s="1"/>
  <c r="I112" i="17" a="1"/>
  <c r="I112" i="17" s="1"/>
  <c r="K112" i="17" a="1"/>
  <c r="K112" i="17" s="1"/>
  <c r="G112" i="17" a="1"/>
  <c r="G112" i="17" s="1"/>
  <c r="M112" i="17" a="1"/>
  <c r="M112" i="17" s="1"/>
  <c r="N112" i="17" a="1"/>
  <c r="N112" i="17" s="1"/>
  <c r="L112" i="17" a="1"/>
  <c r="L112" i="17" s="1"/>
  <c r="E113" i="17"/>
  <c r="AF113" i="17" s="1" a="1"/>
  <c r="AF113" i="17" s="1"/>
  <c r="AG113" i="17" l="1" a="1"/>
  <c r="AG113" i="17" s="1"/>
  <c r="P113" i="17" a="1"/>
  <c r="P113" i="17" s="1"/>
  <c r="AE113" i="17" a="1"/>
  <c r="AE113" i="17" s="1"/>
  <c r="F113" i="17" a="1"/>
  <c r="F113" i="17" s="1"/>
  <c r="T113" i="17" a="1"/>
  <c r="T113" i="17" s="1"/>
  <c r="Y113" i="17" a="1"/>
  <c r="Y113" i="17" s="1"/>
  <c r="Q113" i="17" a="1"/>
  <c r="Q113" i="17" s="1"/>
  <c r="AD113" i="17" a="1"/>
  <c r="AD113" i="17" s="1"/>
  <c r="O113" i="17" a="1"/>
  <c r="O113" i="17" s="1"/>
  <c r="R113" i="17" a="1"/>
  <c r="R113" i="17" s="1"/>
  <c r="V113" i="17" a="1"/>
  <c r="V113" i="17" s="1"/>
  <c r="AB113" i="17" a="1"/>
  <c r="AB113" i="17" s="1"/>
  <c r="Z113" i="17" a="1"/>
  <c r="Z113" i="17" s="1"/>
  <c r="AC113" i="17" a="1"/>
  <c r="AC113" i="17" s="1"/>
  <c r="AA113" i="17" a="1"/>
  <c r="AA113" i="17" s="1"/>
  <c r="S113" i="17" a="1"/>
  <c r="S113" i="17" s="1"/>
  <c r="X113" i="17" a="1"/>
  <c r="X113" i="17" s="1"/>
  <c r="W113" i="17" a="1"/>
  <c r="W113" i="17" s="1"/>
  <c r="U113" i="17" a="1"/>
  <c r="U113" i="17" s="1"/>
  <c r="G113" i="17" a="1"/>
  <c r="G113" i="17" s="1"/>
  <c r="H113" i="17" a="1"/>
  <c r="H113" i="17" s="1"/>
  <c r="I113" i="17" a="1"/>
  <c r="I113" i="17" s="1"/>
  <c r="K113" i="17" a="1"/>
  <c r="K113" i="17" s="1"/>
  <c r="J113" i="17" a="1"/>
  <c r="J113" i="17" s="1"/>
  <c r="M113" i="17" a="1"/>
  <c r="M113" i="17" s="1"/>
  <c r="N113" i="17" a="1"/>
  <c r="N113" i="17" s="1"/>
  <c r="L113" i="17" a="1"/>
  <c r="L113" i="17" s="1"/>
  <c r="E114" i="17"/>
  <c r="AF114" i="17" s="1" a="1"/>
  <c r="AF114" i="17" s="1"/>
  <c r="P114" i="17" l="1" a="1"/>
  <c r="P114" i="17" s="1"/>
  <c r="AE114" i="17" a="1"/>
  <c r="AE114" i="17" s="1"/>
  <c r="AG114" i="17" a="1"/>
  <c r="AG114" i="17" s="1"/>
  <c r="F114" i="17" a="1"/>
  <c r="F114" i="17" s="1"/>
  <c r="T114" i="17" a="1"/>
  <c r="T114" i="17" s="1"/>
  <c r="Y114" i="17" a="1"/>
  <c r="Y114" i="17" s="1"/>
  <c r="S114" i="17" a="1"/>
  <c r="S114" i="17" s="1"/>
  <c r="N33" i="21" s="1"/>
  <c r="Q114" i="17" a="1"/>
  <c r="Q114" i="17" s="1"/>
  <c r="R114" i="17" a="1"/>
  <c r="R114" i="17" s="1"/>
  <c r="AD114" i="17" a="1"/>
  <c r="AD114" i="17" s="1"/>
  <c r="AA114" i="17" a="1"/>
  <c r="AA114" i="17" s="1"/>
  <c r="O114" i="17" a="1"/>
  <c r="O114" i="17" s="1"/>
  <c r="AB114" i="17" a="1"/>
  <c r="AB114" i="17" s="1"/>
  <c r="Z114" i="17" a="1"/>
  <c r="Z114" i="17" s="1"/>
  <c r="W114" i="17" a="1"/>
  <c r="W114" i="17" s="1"/>
  <c r="AC114" i="17" a="1"/>
  <c r="AC114" i="17" s="1"/>
  <c r="X33" i="21" s="1"/>
  <c r="V114" i="17" a="1"/>
  <c r="V114" i="17" s="1"/>
  <c r="X114" i="17" a="1"/>
  <c r="X114" i="17" s="1"/>
  <c r="U114" i="17" a="1"/>
  <c r="U114" i="17" s="1"/>
  <c r="J114" i="17" a="1"/>
  <c r="J114" i="17" s="1"/>
  <c r="F33" i="21" s="1"/>
  <c r="H114" i="17" a="1"/>
  <c r="H114" i="17" s="1"/>
  <c r="D33" i="21" s="1"/>
  <c r="I114" i="17" a="1"/>
  <c r="I114" i="17" s="1"/>
  <c r="E33" i="21" s="1"/>
  <c r="G114" i="17" a="1"/>
  <c r="G114" i="17" s="1"/>
  <c r="M114" i="17" a="1"/>
  <c r="M114" i="17" s="1"/>
  <c r="K114" i="17" a="1"/>
  <c r="K114" i="17" s="1"/>
  <c r="N114" i="17" a="1"/>
  <c r="N114" i="17" s="1"/>
  <c r="J33" i="21" s="1"/>
  <c r="L114" i="17" a="1"/>
  <c r="L114" i="17" s="1"/>
  <c r="T33" i="21"/>
  <c r="U33" i="21"/>
  <c r="O33" i="21"/>
  <c r="C33" i="21"/>
  <c r="E115" i="17"/>
  <c r="AF115" i="17" s="1" a="1"/>
  <c r="AF115" i="17" s="1"/>
  <c r="AG115" i="17" l="1" a="1"/>
  <c r="AG115" i="17" s="1"/>
  <c r="AE115" i="17" a="1"/>
  <c r="AE115" i="17" s="1"/>
  <c r="P115" i="17" a="1"/>
  <c r="P115" i="17" s="1"/>
  <c r="F115" i="17" a="1"/>
  <c r="F115" i="17" s="1"/>
  <c r="AD115" i="17" a="1"/>
  <c r="AD115" i="17" s="1"/>
  <c r="Y115" i="17" a="1"/>
  <c r="Y115" i="17" s="1"/>
  <c r="T115" i="17" a="1"/>
  <c r="T115" i="17" s="1"/>
  <c r="S115" i="17" a="1"/>
  <c r="S115" i="17" s="1"/>
  <c r="Q115" i="17" a="1"/>
  <c r="Q115" i="17" s="1"/>
  <c r="U115" i="17" a="1"/>
  <c r="U115" i="17" s="1"/>
  <c r="O115" i="17" a="1"/>
  <c r="O115" i="17" s="1"/>
  <c r="AC115" i="17" a="1"/>
  <c r="AC115" i="17" s="1"/>
  <c r="R115" i="17" a="1"/>
  <c r="R115" i="17" s="1"/>
  <c r="Z115" i="17" a="1"/>
  <c r="Z115" i="17" s="1"/>
  <c r="AB115" i="17" a="1"/>
  <c r="AB115" i="17" s="1"/>
  <c r="W115" i="17" a="1"/>
  <c r="W115" i="17" s="1"/>
  <c r="AA115" i="17" a="1"/>
  <c r="AA115" i="17" s="1"/>
  <c r="X115" i="17" a="1"/>
  <c r="X115" i="17" s="1"/>
  <c r="V115" i="17" a="1"/>
  <c r="V115" i="17" s="1"/>
  <c r="G115" i="17" a="1"/>
  <c r="G115" i="17" s="1"/>
  <c r="H115" i="17" a="1"/>
  <c r="H115" i="17" s="1"/>
  <c r="I115" i="17" a="1"/>
  <c r="I115" i="17" s="1"/>
  <c r="K115" i="17" a="1"/>
  <c r="K115" i="17" s="1"/>
  <c r="J115" i="17" a="1"/>
  <c r="J115" i="17" s="1"/>
  <c r="M115" i="17" a="1"/>
  <c r="M115" i="17" s="1"/>
  <c r="L115" i="17" a="1"/>
  <c r="L115" i="17" s="1"/>
  <c r="N115" i="17" a="1"/>
  <c r="N115" i="17" s="1"/>
  <c r="E116" i="17"/>
  <c r="AF116" i="17" s="1" a="1"/>
  <c r="AF116" i="17" s="1"/>
  <c r="P116" i="17" l="1" a="1"/>
  <c r="P116" i="17" s="1"/>
  <c r="AE116" i="17" a="1"/>
  <c r="AE116" i="17" s="1"/>
  <c r="AG116" i="17" a="1"/>
  <c r="AG116" i="17" s="1"/>
  <c r="F116" i="17" a="1"/>
  <c r="F116" i="17" s="1"/>
  <c r="Y116" i="17" a="1"/>
  <c r="Y116" i="17" s="1"/>
  <c r="AC116" i="17" a="1"/>
  <c r="AC116" i="17" s="1"/>
  <c r="U116" i="17" a="1"/>
  <c r="U116" i="17" s="1"/>
  <c r="T116" i="17" a="1"/>
  <c r="T116" i="17" s="1"/>
  <c r="Q116" i="17" a="1"/>
  <c r="Q116" i="17" s="1"/>
  <c r="AD116" i="17" a="1"/>
  <c r="AD116" i="17" s="1"/>
  <c r="R116" i="17" a="1"/>
  <c r="R116" i="17" s="1"/>
  <c r="O116" i="17" a="1"/>
  <c r="O116" i="17" s="1"/>
  <c r="AB116" i="17" a="1"/>
  <c r="AB116" i="17" s="1"/>
  <c r="W116" i="17" a="1"/>
  <c r="W116" i="17" s="1"/>
  <c r="Z116" i="17" a="1"/>
  <c r="Z116" i="17" s="1"/>
  <c r="AA116" i="17" a="1"/>
  <c r="AA116" i="17" s="1"/>
  <c r="V116" i="17" a="1"/>
  <c r="V116" i="17" s="1"/>
  <c r="S116" i="17" a="1"/>
  <c r="S116" i="17" s="1"/>
  <c r="X116" i="17" a="1"/>
  <c r="X116" i="17" s="1"/>
  <c r="G116" i="17" a="1"/>
  <c r="G116" i="17" s="1"/>
  <c r="K116" i="17" a="1"/>
  <c r="K116" i="17" s="1"/>
  <c r="I116" i="17" a="1"/>
  <c r="I116" i="17" s="1"/>
  <c r="H116" i="17" a="1"/>
  <c r="H116" i="17" s="1"/>
  <c r="J116" i="17" a="1"/>
  <c r="J116" i="17" s="1"/>
  <c r="L116" i="17" a="1"/>
  <c r="L116" i="17" s="1"/>
  <c r="N116" i="17" a="1"/>
  <c r="N116" i="17" s="1"/>
  <c r="M116" i="17" a="1"/>
  <c r="M116" i="17" s="1"/>
  <c r="E117" i="17"/>
  <c r="AF117" i="17" s="1" a="1"/>
  <c r="AF117" i="17" s="1"/>
  <c r="AG117" i="17" l="1" a="1"/>
  <c r="AG117" i="17" s="1"/>
  <c r="AE117" i="17" a="1"/>
  <c r="AE117" i="17" s="1"/>
  <c r="P117" i="17" a="1"/>
  <c r="P117" i="17" s="1"/>
  <c r="F117" i="17" a="1"/>
  <c r="F117" i="17" s="1"/>
  <c r="T117" i="17" a="1"/>
  <c r="T117" i="17" s="1"/>
  <c r="Y117" i="17" a="1"/>
  <c r="Y117" i="17" s="1"/>
  <c r="Q117" i="17" a="1"/>
  <c r="Q117" i="17" s="1"/>
  <c r="R117" i="17" a="1"/>
  <c r="R117" i="17" s="1"/>
  <c r="O117" i="17" a="1"/>
  <c r="O117" i="17" s="1"/>
  <c r="AB117" i="17" a="1"/>
  <c r="AB117" i="17" s="1"/>
  <c r="AD117" i="17" a="1"/>
  <c r="AD117" i="17" s="1"/>
  <c r="Z117" i="17" a="1"/>
  <c r="Z117" i="17" s="1"/>
  <c r="AC117" i="17" a="1"/>
  <c r="AC117" i="17" s="1"/>
  <c r="AA117" i="17" a="1"/>
  <c r="AA117" i="17" s="1"/>
  <c r="W117" i="17" a="1"/>
  <c r="W117" i="17" s="1"/>
  <c r="V117" i="17" a="1"/>
  <c r="V117" i="17" s="1"/>
  <c r="X117" i="17" a="1"/>
  <c r="X117" i="17" s="1"/>
  <c r="U117" i="17" a="1"/>
  <c r="U117" i="17" s="1"/>
  <c r="S117" i="17" a="1"/>
  <c r="S117" i="17" s="1"/>
  <c r="H117" i="17" a="1"/>
  <c r="H117" i="17" s="1"/>
  <c r="G117" i="17" a="1"/>
  <c r="G117" i="17" s="1"/>
  <c r="I117" i="17" a="1"/>
  <c r="I117" i="17" s="1"/>
  <c r="M117" i="17" a="1"/>
  <c r="M117" i="17" s="1"/>
  <c r="K117" i="17" a="1"/>
  <c r="K117" i="17" s="1"/>
  <c r="J117" i="17" a="1"/>
  <c r="J117" i="17" s="1"/>
  <c r="L117" i="17" a="1"/>
  <c r="L117" i="17" s="1"/>
  <c r="N117" i="17" a="1"/>
  <c r="N117" i="17" s="1"/>
  <c r="E118" i="17"/>
  <c r="AF118" i="17" s="1" a="1"/>
  <c r="AF118" i="17" s="1"/>
  <c r="P118" i="17" l="1" a="1"/>
  <c r="P118" i="17" s="1"/>
  <c r="AE118" i="17" a="1"/>
  <c r="AE118" i="17" s="1"/>
  <c r="AG118" i="17" a="1"/>
  <c r="AG118" i="17" s="1"/>
  <c r="F118" i="17" a="1"/>
  <c r="F118" i="17" s="1"/>
  <c r="T118" i="17" a="1"/>
  <c r="T118" i="17" s="1"/>
  <c r="Y118" i="17" a="1"/>
  <c r="Y118" i="17" s="1"/>
  <c r="Q118" i="17" a="1"/>
  <c r="Q118" i="17" s="1"/>
  <c r="Z118" i="17" a="1"/>
  <c r="Z118" i="17" s="1"/>
  <c r="AD118" i="17" a="1"/>
  <c r="AD118" i="17" s="1"/>
  <c r="Y34" i="21" s="1"/>
  <c r="R118" i="17" a="1"/>
  <c r="R118" i="17" s="1"/>
  <c r="AC118" i="17" a="1"/>
  <c r="AC118" i="17" s="1"/>
  <c r="X34" i="21" s="1"/>
  <c r="O118" i="17" a="1"/>
  <c r="O118" i="17" s="1"/>
  <c r="AA118" i="17" a="1"/>
  <c r="AA118" i="17" s="1"/>
  <c r="AB118" i="17" a="1"/>
  <c r="AB118" i="17" s="1"/>
  <c r="W118" i="17" a="1"/>
  <c r="W118" i="17" s="1"/>
  <c r="V118" i="17" a="1"/>
  <c r="V118" i="17" s="1"/>
  <c r="S118" i="17" a="1"/>
  <c r="S118" i="17" s="1"/>
  <c r="U118" i="17" a="1"/>
  <c r="U118" i="17" s="1"/>
  <c r="P34" i="21" s="1"/>
  <c r="X118" i="17" a="1"/>
  <c r="X118" i="17" s="1"/>
  <c r="H118" i="17" a="1"/>
  <c r="H118" i="17" s="1"/>
  <c r="D34" i="21" s="1"/>
  <c r="J118" i="17" a="1"/>
  <c r="J118" i="17" s="1"/>
  <c r="I118" i="17" a="1"/>
  <c r="I118" i="17" s="1"/>
  <c r="K118" i="17" a="1"/>
  <c r="K118" i="17" s="1"/>
  <c r="G118" i="17" a="1"/>
  <c r="G118" i="17" s="1"/>
  <c r="M118" i="17" a="1"/>
  <c r="M118" i="17" s="1"/>
  <c r="N118" i="17" a="1"/>
  <c r="N118" i="17" s="1"/>
  <c r="L118" i="17" a="1"/>
  <c r="L118" i="17" s="1"/>
  <c r="C34" i="21"/>
  <c r="E119" i="17"/>
  <c r="AF119" i="17" s="1" a="1"/>
  <c r="AF119" i="17" s="1"/>
  <c r="AG119" i="17" l="1" a="1"/>
  <c r="AG119" i="17" s="1"/>
  <c r="AE119" i="17" a="1"/>
  <c r="AE119" i="17" s="1"/>
  <c r="P119" i="17" a="1"/>
  <c r="P119" i="17" s="1"/>
  <c r="F119" i="17" a="1"/>
  <c r="F119" i="17" s="1"/>
  <c r="GX4" i="2" s="1"/>
  <c r="Y119" i="17" a="1"/>
  <c r="Y119" i="17" s="1"/>
  <c r="T119" i="17" a="1"/>
  <c r="T119" i="17" s="1"/>
  <c r="R119" i="17" a="1"/>
  <c r="R119" i="17" s="1"/>
  <c r="Q119" i="17" a="1"/>
  <c r="Q119" i="17" s="1"/>
  <c r="O119" i="17" a="1"/>
  <c r="O119" i="17" s="1"/>
  <c r="AD119" i="17" a="1"/>
  <c r="AD119" i="17" s="1"/>
  <c r="AC119" i="17" a="1"/>
  <c r="AC119" i="17" s="1"/>
  <c r="V119" i="17" a="1"/>
  <c r="V119" i="17" s="1"/>
  <c r="AA119" i="17" a="1"/>
  <c r="AA119" i="17" s="1"/>
  <c r="Z119" i="17" a="1"/>
  <c r="Z119" i="17" s="1"/>
  <c r="W119" i="17" a="1"/>
  <c r="W119" i="17" s="1"/>
  <c r="AB119" i="17" a="1"/>
  <c r="AB119" i="17" s="1"/>
  <c r="S119" i="17" a="1"/>
  <c r="S119" i="17" s="1"/>
  <c r="X119" i="17" a="1"/>
  <c r="X119" i="17" s="1"/>
  <c r="U119" i="17" a="1"/>
  <c r="U119" i="17" s="1"/>
  <c r="H119" i="17" a="1"/>
  <c r="H119" i="17" s="1"/>
  <c r="G119" i="17" a="1"/>
  <c r="G119" i="17" s="1"/>
  <c r="K119" i="17" a="1"/>
  <c r="K119" i="17" s="1"/>
  <c r="I119" i="17" a="1"/>
  <c r="I119" i="17" s="1"/>
  <c r="N119" i="17" a="1"/>
  <c r="N119" i="17" s="1"/>
  <c r="J119" i="17" a="1"/>
  <c r="J119" i="17" s="1"/>
  <c r="M119" i="17" a="1"/>
  <c r="M119" i="17" s="1"/>
  <c r="L119" i="17" a="1"/>
  <c r="L119" i="17" s="1"/>
  <c r="E120" i="17"/>
  <c r="AF120" i="17" s="1" a="1"/>
  <c r="AF120" i="17" s="1"/>
  <c r="P120" i="17" l="1" a="1"/>
  <c r="P120" i="17" s="1"/>
  <c r="AG120" i="17" a="1"/>
  <c r="AG120" i="17" s="1"/>
  <c r="AE120" i="17" a="1"/>
  <c r="AE120" i="17" s="1"/>
  <c r="F120" i="17" a="1"/>
  <c r="F120" i="17" s="1"/>
  <c r="GX5" i="2" s="1"/>
  <c r="T120" i="17" a="1"/>
  <c r="T120" i="17" s="1"/>
  <c r="Y120" i="17" a="1"/>
  <c r="Y120" i="17" s="1"/>
  <c r="S120" i="17" a="1"/>
  <c r="S120" i="17" s="1"/>
  <c r="Q120" i="17" a="1"/>
  <c r="Q120" i="17" s="1"/>
  <c r="AD120" i="17" a="1"/>
  <c r="AD120" i="17" s="1"/>
  <c r="R120" i="17" a="1"/>
  <c r="R120" i="17" s="1"/>
  <c r="AB120" i="17" a="1"/>
  <c r="AB120" i="17" s="1"/>
  <c r="O120" i="17" a="1"/>
  <c r="O120" i="17" s="1"/>
  <c r="AC120" i="17" a="1"/>
  <c r="AC120" i="17" s="1"/>
  <c r="W120" i="17" a="1"/>
  <c r="W120" i="17" s="1"/>
  <c r="AA120" i="17" a="1"/>
  <c r="AA120" i="17" s="1"/>
  <c r="Z120" i="17" a="1"/>
  <c r="Z120" i="17" s="1"/>
  <c r="U120" i="17" a="1"/>
  <c r="U120" i="17" s="1"/>
  <c r="V120" i="17" a="1"/>
  <c r="V120" i="17" s="1"/>
  <c r="X120" i="17" a="1"/>
  <c r="X120" i="17" s="1"/>
  <c r="H120" i="17" a="1"/>
  <c r="H120" i="17" s="1"/>
  <c r="G120" i="17" a="1"/>
  <c r="G120" i="17" s="1"/>
  <c r="J120" i="17" a="1"/>
  <c r="J120" i="17" s="1"/>
  <c r="K120" i="17" a="1"/>
  <c r="K120" i="17" s="1"/>
  <c r="I120" i="17" a="1"/>
  <c r="I120" i="17" s="1"/>
  <c r="M120" i="17" a="1"/>
  <c r="M120" i="17" s="1"/>
  <c r="N120" i="17" a="1"/>
  <c r="N120" i="17" s="1"/>
  <c r="L120" i="17" a="1"/>
  <c r="L120" i="17" s="1"/>
  <c r="E121" i="17"/>
  <c r="AF121" i="17" s="1" a="1"/>
  <c r="AF121" i="17" s="1"/>
  <c r="AG121" i="17" l="1" a="1"/>
  <c r="AG121" i="17" s="1"/>
  <c r="AE121" i="17" a="1"/>
  <c r="AE121" i="17" s="1"/>
  <c r="P121" i="17" a="1"/>
  <c r="P121" i="17" s="1"/>
  <c r="F121" i="17" a="1"/>
  <c r="F121" i="17" s="1"/>
  <c r="GX6" i="2" s="1"/>
  <c r="T121" i="17" a="1"/>
  <c r="T121" i="17" s="1"/>
  <c r="Y121" i="17" a="1"/>
  <c r="Y121" i="17" s="1"/>
  <c r="Q121" i="17" a="1"/>
  <c r="Q121" i="17" s="1"/>
  <c r="O121" i="17" a="1"/>
  <c r="O121" i="17" s="1"/>
  <c r="AC121" i="17" a="1"/>
  <c r="AC121" i="17" s="1"/>
  <c r="AD121" i="17" a="1"/>
  <c r="AD121" i="17" s="1"/>
  <c r="R121" i="17" a="1"/>
  <c r="R121" i="17" s="1"/>
  <c r="W121" i="17" a="1"/>
  <c r="W121" i="17" s="1"/>
  <c r="AB121" i="17" a="1"/>
  <c r="AB121" i="17" s="1"/>
  <c r="Z121" i="17" a="1"/>
  <c r="Z121" i="17" s="1"/>
  <c r="AA121" i="17" a="1"/>
  <c r="AA121" i="17" s="1"/>
  <c r="X121" i="17" a="1"/>
  <c r="X121" i="17" s="1"/>
  <c r="V121" i="17" a="1"/>
  <c r="V121" i="17" s="1"/>
  <c r="S121" i="17" a="1"/>
  <c r="S121" i="17" s="1"/>
  <c r="U121" i="17" a="1"/>
  <c r="U121" i="17" s="1"/>
  <c r="G121" i="17" a="1"/>
  <c r="G121" i="17" s="1"/>
  <c r="I121" i="17" a="1"/>
  <c r="I121" i="17" s="1"/>
  <c r="K121" i="17" a="1"/>
  <c r="K121" i="17" s="1"/>
  <c r="H121" i="17" a="1"/>
  <c r="H121" i="17" s="1"/>
  <c r="J121" i="17" a="1"/>
  <c r="J121" i="17" s="1"/>
  <c r="N121" i="17" a="1"/>
  <c r="N121" i="17" s="1"/>
  <c r="L121" i="17" a="1"/>
  <c r="L121" i="17" s="1"/>
  <c r="M121" i="17" a="1"/>
  <c r="M121" i="17" s="1"/>
  <c r="E122" i="17"/>
  <c r="AF122" i="17" s="1" a="1"/>
  <c r="AF122" i="17" s="1"/>
  <c r="AG122" i="17" l="1" a="1"/>
  <c r="AG122" i="17" s="1"/>
  <c r="AE122" i="17" a="1"/>
  <c r="AE122" i="17" s="1"/>
  <c r="P122" i="17" a="1"/>
  <c r="P122" i="17" s="1"/>
  <c r="F122" i="17" a="1"/>
  <c r="F122" i="17" s="1"/>
  <c r="GX7" i="2" s="1"/>
  <c r="T122" i="17" a="1"/>
  <c r="T122" i="17" s="1"/>
  <c r="Y122" i="17" a="1"/>
  <c r="Y122" i="17" s="1"/>
  <c r="S122" i="17" a="1"/>
  <c r="S122" i="17" s="1"/>
  <c r="Q122" i="17" a="1"/>
  <c r="Q122" i="17" s="1"/>
  <c r="R122" i="17" a="1"/>
  <c r="R122" i="17" s="1"/>
  <c r="AC122" i="17" a="1"/>
  <c r="AC122" i="17" s="1"/>
  <c r="O122" i="17" a="1"/>
  <c r="O122" i="17" s="1"/>
  <c r="AD122" i="17" a="1"/>
  <c r="AD122" i="17" s="1"/>
  <c r="AB122" i="17" a="1"/>
  <c r="AB122" i="17" s="1"/>
  <c r="AA122" i="17" a="1"/>
  <c r="AA122" i="17" s="1"/>
  <c r="Z122" i="17" a="1"/>
  <c r="Z122" i="17" s="1"/>
  <c r="W122" i="17" a="1"/>
  <c r="W122" i="17" s="1"/>
  <c r="X122" i="17" a="1"/>
  <c r="X122" i="17" s="1"/>
  <c r="V122" i="17" a="1"/>
  <c r="V122" i="17" s="1"/>
  <c r="U122" i="17" a="1"/>
  <c r="U122" i="17" s="1"/>
  <c r="G122" i="17" a="1"/>
  <c r="G122" i="17" s="1"/>
  <c r="J122" i="17" a="1"/>
  <c r="J122" i="17" s="1"/>
  <c r="H122" i="17" a="1"/>
  <c r="H122" i="17" s="1"/>
  <c r="D35" i="21" s="1"/>
  <c r="I122" i="17" a="1"/>
  <c r="I122" i="17" s="1"/>
  <c r="K122" i="17" a="1"/>
  <c r="K122" i="17" s="1"/>
  <c r="L122" i="17" a="1"/>
  <c r="L122" i="17" s="1"/>
  <c r="N122" i="17" a="1"/>
  <c r="N122" i="17" s="1"/>
  <c r="M122" i="17" a="1"/>
  <c r="M122" i="17" s="1"/>
  <c r="E123" i="17"/>
  <c r="AF123" i="17" s="1" a="1"/>
  <c r="AF123" i="17" s="1"/>
  <c r="P123" i="17" l="1" a="1"/>
  <c r="P123" i="17" s="1"/>
  <c r="AG123" i="17" a="1"/>
  <c r="AG123" i="17" s="1"/>
  <c r="AE123" i="17" a="1"/>
  <c r="AE123" i="17" s="1"/>
  <c r="F123" i="17" a="1"/>
  <c r="F123" i="17" s="1"/>
  <c r="GX8" i="2" s="1"/>
  <c r="Y123" i="17" a="1"/>
  <c r="Y123" i="17" s="1"/>
  <c r="T123" i="17" a="1"/>
  <c r="T123" i="17" s="1"/>
  <c r="Q123" i="17" a="1"/>
  <c r="Q123" i="17" s="1"/>
  <c r="R123" i="17" a="1"/>
  <c r="R123" i="17" s="1"/>
  <c r="U123" i="17" a="1"/>
  <c r="U123" i="17" s="1"/>
  <c r="AD123" i="17" a="1"/>
  <c r="AD123" i="17" s="1"/>
  <c r="O123" i="17" a="1"/>
  <c r="O123" i="17" s="1"/>
  <c r="AC123" i="17" a="1"/>
  <c r="AC123" i="17" s="1"/>
  <c r="AB123" i="17" a="1"/>
  <c r="AB123" i="17" s="1"/>
  <c r="Z123" i="17" a="1"/>
  <c r="Z123" i="17" s="1"/>
  <c r="W123" i="17" a="1"/>
  <c r="W123" i="17" s="1"/>
  <c r="S123" i="17" a="1"/>
  <c r="S123" i="17" s="1"/>
  <c r="AA123" i="17" a="1"/>
  <c r="AA123" i="17" s="1"/>
  <c r="X123" i="17" a="1"/>
  <c r="X123" i="17" s="1"/>
  <c r="V123" i="17" a="1"/>
  <c r="V123" i="17" s="1"/>
  <c r="H123" i="17" a="1"/>
  <c r="H123" i="17" s="1"/>
  <c r="G123" i="17" a="1"/>
  <c r="G123" i="17" s="1"/>
  <c r="J123" i="17" a="1"/>
  <c r="J123" i="17" s="1"/>
  <c r="K123" i="17" a="1"/>
  <c r="K123" i="17" s="1"/>
  <c r="I123" i="17" a="1"/>
  <c r="I123" i="17" s="1"/>
  <c r="N123" i="17" a="1"/>
  <c r="N123" i="17" s="1"/>
  <c r="M123" i="17" a="1"/>
  <c r="M123" i="17" s="1"/>
  <c r="L123" i="17" a="1"/>
  <c r="L123" i="17" s="1"/>
  <c r="E124" i="17"/>
  <c r="AF124" i="17" s="1" a="1"/>
  <c r="AF124" i="17" s="1"/>
  <c r="P124" i="17" l="1" a="1"/>
  <c r="P124" i="17" s="1"/>
  <c r="AG124" i="17" a="1"/>
  <c r="AG124" i="17" s="1"/>
  <c r="AE124" i="17" a="1"/>
  <c r="AE124" i="17" s="1"/>
  <c r="F124" i="17" a="1"/>
  <c r="F124" i="17" s="1"/>
  <c r="GX9" i="2" s="1"/>
  <c r="Y124" i="17" a="1"/>
  <c r="Y124" i="17" s="1"/>
  <c r="T124" i="17" a="1"/>
  <c r="T124" i="17" s="1"/>
  <c r="Q124" i="17" a="1"/>
  <c r="Q124" i="17" s="1"/>
  <c r="R124" i="17" a="1"/>
  <c r="R124" i="17" s="1"/>
  <c r="AD124" i="17" a="1"/>
  <c r="AD124" i="17" s="1"/>
  <c r="AA124" i="17" a="1"/>
  <c r="AA124" i="17" s="1"/>
  <c r="O124" i="17" a="1"/>
  <c r="O124" i="17" s="1"/>
  <c r="AC124" i="17" a="1"/>
  <c r="AC124" i="17" s="1"/>
  <c r="U124" i="17" a="1"/>
  <c r="U124" i="17" s="1"/>
  <c r="AB124" i="17" a="1"/>
  <c r="AB124" i="17" s="1"/>
  <c r="Z124" i="17" a="1"/>
  <c r="Z124" i="17" s="1"/>
  <c r="W124" i="17" a="1"/>
  <c r="W124" i="17" s="1"/>
  <c r="X124" i="17" a="1"/>
  <c r="X124" i="17" s="1"/>
  <c r="S124" i="17" a="1"/>
  <c r="S124" i="17" s="1"/>
  <c r="V124" i="17" a="1"/>
  <c r="V124" i="17" s="1"/>
  <c r="H124" i="17" a="1"/>
  <c r="H124" i="17" s="1"/>
  <c r="J124" i="17" a="1"/>
  <c r="J124" i="17" s="1"/>
  <c r="G124" i="17" a="1"/>
  <c r="G124" i="17" s="1"/>
  <c r="I124" i="17" a="1"/>
  <c r="I124" i="17" s="1"/>
  <c r="L124" i="17" a="1"/>
  <c r="L124" i="17" s="1"/>
  <c r="K124" i="17" a="1"/>
  <c r="K124" i="17" s="1"/>
  <c r="M124" i="17" a="1"/>
  <c r="M124" i="17" s="1"/>
  <c r="N124" i="17" a="1"/>
  <c r="N124" i="17" s="1"/>
  <c r="E125" i="17"/>
  <c r="AF125" i="17" s="1" a="1"/>
  <c r="AF125" i="17" s="1"/>
  <c r="AG125" i="17" l="1" a="1"/>
  <c r="AG125" i="17" s="1"/>
  <c r="AE125" i="17" a="1"/>
  <c r="AE125" i="17" s="1"/>
  <c r="P125" i="17" a="1"/>
  <c r="P125" i="17" s="1"/>
  <c r="F125" i="17" a="1"/>
  <c r="F125" i="17" s="1"/>
  <c r="GX10" i="2" s="1"/>
  <c r="T125" i="17" a="1"/>
  <c r="T125" i="17" s="1"/>
  <c r="Y125" i="17" a="1"/>
  <c r="Y125" i="17" s="1"/>
  <c r="Q125" i="17" a="1"/>
  <c r="Q125" i="17" s="1"/>
  <c r="R125" i="17" a="1"/>
  <c r="R125" i="17" s="1"/>
  <c r="V125" i="17" a="1"/>
  <c r="V125" i="17" s="1"/>
  <c r="AD125" i="17" a="1"/>
  <c r="AD125" i="17" s="1"/>
  <c r="O125" i="17" a="1"/>
  <c r="O125" i="17" s="1"/>
  <c r="Z125" i="17" a="1"/>
  <c r="Z125" i="17" s="1"/>
  <c r="AC125" i="17" a="1"/>
  <c r="AC125" i="17" s="1"/>
  <c r="W125" i="17" a="1"/>
  <c r="W125" i="17" s="1"/>
  <c r="AA125" i="17" a="1"/>
  <c r="AA125" i="17" s="1"/>
  <c r="AB125" i="17" a="1"/>
  <c r="AB125" i="17" s="1"/>
  <c r="X125" i="17" a="1"/>
  <c r="X125" i="17" s="1"/>
  <c r="U125" i="17" a="1"/>
  <c r="U125" i="17" s="1"/>
  <c r="S125" i="17" a="1"/>
  <c r="S125" i="17" s="1"/>
  <c r="G125" i="17" a="1"/>
  <c r="G125" i="17" s="1"/>
  <c r="H125" i="17" a="1"/>
  <c r="H125" i="17" s="1"/>
  <c r="J125" i="17" a="1"/>
  <c r="J125" i="17" s="1"/>
  <c r="K125" i="17" a="1"/>
  <c r="K125" i="17" s="1"/>
  <c r="I125" i="17" a="1"/>
  <c r="I125" i="17" s="1"/>
  <c r="N125" i="17" a="1"/>
  <c r="N125" i="17" s="1"/>
  <c r="M125" i="17" a="1"/>
  <c r="M125" i="17" s="1"/>
  <c r="L125" i="17" a="1"/>
  <c r="L125" i="17" s="1"/>
  <c r="E126" i="17"/>
  <c r="AF126" i="17" s="1" a="1"/>
  <c r="AF126" i="17" s="1"/>
  <c r="AG126" i="17" l="1" a="1"/>
  <c r="AG126" i="17" s="1"/>
  <c r="AE126" i="17" a="1"/>
  <c r="AE126" i="17" s="1"/>
  <c r="P126" i="17" a="1"/>
  <c r="P126" i="17" s="1"/>
  <c r="F126" i="17" a="1"/>
  <c r="F126" i="17" s="1"/>
  <c r="GX11" i="2" s="1"/>
  <c r="T126" i="17" a="1"/>
  <c r="T126" i="17" s="1"/>
  <c r="Y126" i="17" a="1"/>
  <c r="Y126" i="17" s="1"/>
  <c r="Q126" i="17" a="1"/>
  <c r="Q126" i="17" s="1"/>
  <c r="R126" i="17" a="1"/>
  <c r="R126" i="17" s="1"/>
  <c r="O126" i="17" a="1"/>
  <c r="O126" i="17" s="1"/>
  <c r="AD126" i="17" a="1"/>
  <c r="AD126" i="17" s="1"/>
  <c r="AC126" i="17" a="1"/>
  <c r="AC126" i="17" s="1"/>
  <c r="AA126" i="17" a="1"/>
  <c r="AA126" i="17" s="1"/>
  <c r="Z126" i="17" a="1"/>
  <c r="Z126" i="17" s="1"/>
  <c r="W126" i="17" a="1"/>
  <c r="W126" i="17" s="1"/>
  <c r="V126" i="17" a="1"/>
  <c r="V126" i="17" s="1"/>
  <c r="S126" i="17" a="1"/>
  <c r="S126" i="17" s="1"/>
  <c r="X126" i="17" a="1"/>
  <c r="X126" i="17" s="1"/>
  <c r="U126" i="17" a="1"/>
  <c r="U126" i="17" s="1"/>
  <c r="P36" i="21" s="1"/>
  <c r="AB126" i="17" a="1"/>
  <c r="AB126" i="17" s="1"/>
  <c r="G126" i="17" a="1"/>
  <c r="G126" i="17" s="1"/>
  <c r="J126" i="17" a="1"/>
  <c r="J126" i="17" s="1"/>
  <c r="H126" i="17" a="1"/>
  <c r="H126" i="17" s="1"/>
  <c r="D36" i="21" s="1"/>
  <c r="K126" i="17" a="1"/>
  <c r="K126" i="17" s="1"/>
  <c r="I126" i="17" a="1"/>
  <c r="I126" i="17" s="1"/>
  <c r="L126" i="17" a="1"/>
  <c r="L126" i="17" s="1"/>
  <c r="M126" i="17" a="1"/>
  <c r="M126" i="17" s="1"/>
  <c r="N126" i="17" a="1"/>
  <c r="N126" i="17" s="1"/>
  <c r="E127" i="17"/>
  <c r="AF127" i="17" s="1" a="1"/>
  <c r="AF127" i="17" s="1"/>
  <c r="AG127" i="17" l="1" a="1"/>
  <c r="AG127" i="17" s="1"/>
  <c r="P127" i="17" a="1"/>
  <c r="P127" i="17" s="1"/>
  <c r="AE127" i="17" a="1"/>
  <c r="AE127" i="17" s="1"/>
  <c r="F127" i="17" a="1"/>
  <c r="F127" i="17" s="1"/>
  <c r="GX12" i="2" s="1"/>
  <c r="Y127" i="17" a="1"/>
  <c r="Y127" i="17" s="1"/>
  <c r="T127" i="17" a="1"/>
  <c r="T127" i="17" s="1"/>
  <c r="Q127" i="17" a="1"/>
  <c r="Q127" i="17" s="1"/>
  <c r="AD127" i="17" a="1"/>
  <c r="AD127" i="17" s="1"/>
  <c r="AA127" i="17" a="1"/>
  <c r="AA127" i="17" s="1"/>
  <c r="AC127" i="17" a="1"/>
  <c r="AC127" i="17" s="1"/>
  <c r="O127" i="17" a="1"/>
  <c r="O127" i="17" s="1"/>
  <c r="R127" i="17" a="1"/>
  <c r="R127" i="17" s="1"/>
  <c r="W127" i="17" a="1"/>
  <c r="W127" i="17" s="1"/>
  <c r="Z127" i="17" a="1"/>
  <c r="Z127" i="17" s="1"/>
  <c r="AB127" i="17" a="1"/>
  <c r="AB127" i="17" s="1"/>
  <c r="X127" i="17" a="1"/>
  <c r="X127" i="17" s="1"/>
  <c r="S127" i="17" a="1"/>
  <c r="S127" i="17" s="1"/>
  <c r="V127" i="17" a="1"/>
  <c r="V127" i="17" s="1"/>
  <c r="U127" i="17" a="1"/>
  <c r="U127" i="17" s="1"/>
  <c r="G127" i="17" a="1"/>
  <c r="G127" i="17" s="1"/>
  <c r="J127" i="17" a="1"/>
  <c r="J127" i="17" s="1"/>
  <c r="H127" i="17" a="1"/>
  <c r="H127" i="17" s="1"/>
  <c r="I127" i="17" a="1"/>
  <c r="I127" i="17" s="1"/>
  <c r="K127" i="17" a="1"/>
  <c r="K127" i="17" s="1"/>
  <c r="N127" i="17" a="1"/>
  <c r="N127" i="17" s="1"/>
  <c r="M127" i="17" a="1"/>
  <c r="M127" i="17" s="1"/>
  <c r="L127" i="17" a="1"/>
  <c r="L127" i="17" s="1"/>
  <c r="E128" i="17"/>
  <c r="AF128" i="17" s="1" a="1"/>
  <c r="AF128" i="17" s="1"/>
  <c r="AG128" i="17" l="1" a="1"/>
  <c r="AG128" i="17" s="1"/>
  <c r="AE128" i="17" a="1"/>
  <c r="AE128" i="17" s="1"/>
  <c r="P128" i="17" a="1"/>
  <c r="P128" i="17" s="1"/>
  <c r="F128" i="17" a="1"/>
  <c r="F128" i="17" s="1"/>
  <c r="GX13" i="2" s="1"/>
  <c r="T128" i="17" a="1"/>
  <c r="T128" i="17" s="1"/>
  <c r="Y128" i="17" a="1"/>
  <c r="Y128" i="17" s="1"/>
  <c r="S128" i="17" a="1"/>
  <c r="S128" i="17" s="1"/>
  <c r="Q128" i="17" a="1"/>
  <c r="Q128" i="17" s="1"/>
  <c r="R128" i="17" a="1"/>
  <c r="R128" i="17" s="1"/>
  <c r="AC128" i="17" a="1"/>
  <c r="AC128" i="17" s="1"/>
  <c r="O128" i="17" a="1"/>
  <c r="O128" i="17" s="1"/>
  <c r="AD128" i="17" a="1"/>
  <c r="AD128" i="17" s="1"/>
  <c r="W128" i="17" a="1"/>
  <c r="W128" i="17" s="1"/>
  <c r="AA128" i="17" a="1"/>
  <c r="AA128" i="17" s="1"/>
  <c r="V128" i="17" a="1"/>
  <c r="V128" i="17" s="1"/>
  <c r="AB128" i="17" a="1"/>
  <c r="AB128" i="17" s="1"/>
  <c r="X128" i="17" a="1"/>
  <c r="X128" i="17" s="1"/>
  <c r="U128" i="17" a="1"/>
  <c r="U128" i="17" s="1"/>
  <c r="Z128" i="17" a="1"/>
  <c r="Z128" i="17" s="1"/>
  <c r="G128" i="17" a="1"/>
  <c r="G128" i="17" s="1"/>
  <c r="J128" i="17" a="1"/>
  <c r="J128" i="17" s="1"/>
  <c r="H128" i="17" a="1"/>
  <c r="H128" i="17" s="1"/>
  <c r="I128" i="17" a="1"/>
  <c r="I128" i="17" s="1"/>
  <c r="K128" i="17" a="1"/>
  <c r="K128" i="17" s="1"/>
  <c r="N128" i="17" a="1"/>
  <c r="N128" i="17" s="1"/>
  <c r="M128" i="17" a="1"/>
  <c r="M128" i="17" s="1"/>
  <c r="L128" i="17" a="1"/>
  <c r="L128" i="17" s="1"/>
  <c r="E129" i="17"/>
  <c r="AF129" i="17" s="1" a="1"/>
  <c r="AF129" i="17" s="1"/>
  <c r="AG129" i="17" l="1" a="1"/>
  <c r="AG129" i="17" s="1"/>
  <c r="P129" i="17" a="1"/>
  <c r="P129" i="17" s="1"/>
  <c r="AE129" i="17" a="1"/>
  <c r="AE129" i="17" s="1"/>
  <c r="F129" i="17" a="1"/>
  <c r="F129" i="17" s="1"/>
  <c r="GX14" i="2" s="1"/>
  <c r="T129" i="17" a="1"/>
  <c r="T129" i="17" s="1"/>
  <c r="Y129" i="17" a="1"/>
  <c r="Y129" i="17" s="1"/>
  <c r="Q129" i="17" a="1"/>
  <c r="Q129" i="17" s="1"/>
  <c r="R129" i="17" a="1"/>
  <c r="R129" i="17" s="1"/>
  <c r="AC129" i="17" a="1"/>
  <c r="AC129" i="17" s="1"/>
  <c r="O129" i="17" a="1"/>
  <c r="O129" i="17" s="1"/>
  <c r="AD129" i="17" a="1"/>
  <c r="AD129" i="17" s="1"/>
  <c r="AB129" i="17" a="1"/>
  <c r="AB129" i="17" s="1"/>
  <c r="Z129" i="17" a="1"/>
  <c r="Z129" i="17" s="1"/>
  <c r="AA129" i="17" a="1"/>
  <c r="AA129" i="17" s="1"/>
  <c r="W129" i="17" a="1"/>
  <c r="W129" i="17" s="1"/>
  <c r="V129" i="17" a="1"/>
  <c r="V129" i="17" s="1"/>
  <c r="X129" i="17" a="1"/>
  <c r="X129" i="17" s="1"/>
  <c r="S129" i="17" a="1"/>
  <c r="S129" i="17" s="1"/>
  <c r="U129" i="17" a="1"/>
  <c r="U129" i="17" s="1"/>
  <c r="G129" i="17" a="1"/>
  <c r="G129" i="17" s="1"/>
  <c r="H129" i="17" a="1"/>
  <c r="H129" i="17" s="1"/>
  <c r="J129" i="17" a="1"/>
  <c r="J129" i="17" s="1"/>
  <c r="I129" i="17" a="1"/>
  <c r="I129" i="17" s="1"/>
  <c r="K129" i="17" a="1"/>
  <c r="K129" i="17" s="1"/>
  <c r="N129" i="17" a="1"/>
  <c r="N129" i="17" s="1"/>
  <c r="L129" i="17" a="1"/>
  <c r="L129" i="17" s="1"/>
  <c r="M129" i="17" a="1"/>
  <c r="M129" i="17" s="1"/>
  <c r="E130" i="17"/>
  <c r="AF130" i="17" s="1" a="1"/>
  <c r="AF130" i="17" s="1"/>
  <c r="AG130" i="17" l="1" a="1"/>
  <c r="AG130" i="17" s="1"/>
  <c r="AE130" i="17" a="1"/>
  <c r="AE130" i="17" s="1"/>
  <c r="P130" i="17" a="1"/>
  <c r="P130" i="17" s="1"/>
  <c r="F130" i="17" a="1"/>
  <c r="F130" i="17" s="1"/>
  <c r="GX15" i="2" s="1"/>
  <c r="T130" i="17" a="1"/>
  <c r="T130" i="17" s="1"/>
  <c r="Y130" i="17" a="1"/>
  <c r="Y130" i="17" s="1"/>
  <c r="Q130" i="17" a="1"/>
  <c r="Q130" i="17" s="1"/>
  <c r="R130" i="17" a="1"/>
  <c r="R130" i="17" s="1"/>
  <c r="M37" i="21" s="1"/>
  <c r="AC130" i="17" a="1"/>
  <c r="AC130" i="17" s="1"/>
  <c r="O130" i="17" a="1"/>
  <c r="O130" i="17" s="1"/>
  <c r="AD130" i="17" a="1"/>
  <c r="AD130" i="17" s="1"/>
  <c r="AA130" i="17" a="1"/>
  <c r="AA130" i="17" s="1"/>
  <c r="Z130" i="17" a="1"/>
  <c r="Z130" i="17" s="1"/>
  <c r="U130" i="17" a="1"/>
  <c r="U130" i="17" s="1"/>
  <c r="S130" i="17" a="1"/>
  <c r="S130" i="17" s="1"/>
  <c r="W130" i="17" a="1"/>
  <c r="W130" i="17" s="1"/>
  <c r="V130" i="17" a="1"/>
  <c r="V130" i="17" s="1"/>
  <c r="AB130" i="17" a="1"/>
  <c r="AB130" i="17" s="1"/>
  <c r="X130" i="17" a="1"/>
  <c r="X130" i="17" s="1"/>
  <c r="G130" i="17" a="1"/>
  <c r="G130" i="17" s="1"/>
  <c r="H130" i="17" a="1"/>
  <c r="H130" i="17" s="1"/>
  <c r="J130" i="17" a="1"/>
  <c r="J130" i="17" s="1"/>
  <c r="I130" i="17" a="1"/>
  <c r="I130" i="17" s="1"/>
  <c r="K130" i="17" a="1"/>
  <c r="K130" i="17" s="1"/>
  <c r="N130" i="17" a="1"/>
  <c r="N130" i="17" s="1"/>
  <c r="M130" i="17" a="1"/>
  <c r="M130" i="17" s="1"/>
  <c r="L130" i="17" a="1"/>
  <c r="L130" i="17" s="1"/>
  <c r="C37" i="21"/>
  <c r="E131" i="17"/>
  <c r="AF131" i="17" s="1" a="1"/>
  <c r="AF131" i="17" s="1"/>
  <c r="P131" i="17" l="1" a="1"/>
  <c r="P131" i="17" s="1"/>
  <c r="AE131" i="17" a="1"/>
  <c r="AE131" i="17" s="1"/>
  <c r="AG131" i="17" a="1"/>
  <c r="AG131" i="17" s="1"/>
  <c r="F131" i="17" a="1"/>
  <c r="F131" i="17" s="1"/>
  <c r="GX16" i="2" s="1"/>
  <c r="Y131" i="17" a="1"/>
  <c r="Y131" i="17" s="1"/>
  <c r="T131" i="17" a="1"/>
  <c r="T131" i="17" s="1"/>
  <c r="Q131" i="17" a="1"/>
  <c r="Q131" i="17" s="1"/>
  <c r="U131" i="17" a="1"/>
  <c r="U131" i="17" s="1"/>
  <c r="AD131" i="17" a="1"/>
  <c r="AD131" i="17" s="1"/>
  <c r="O131" i="17" a="1"/>
  <c r="O131" i="17" s="1"/>
  <c r="R131" i="17" a="1"/>
  <c r="R131" i="17" s="1"/>
  <c r="Z131" i="17" a="1"/>
  <c r="Z131" i="17" s="1"/>
  <c r="AC131" i="17" a="1"/>
  <c r="AC131" i="17" s="1"/>
  <c r="W131" i="17" a="1"/>
  <c r="W131" i="17" s="1"/>
  <c r="AA131" i="17" a="1"/>
  <c r="AA131" i="17" s="1"/>
  <c r="AB131" i="17" a="1"/>
  <c r="AB131" i="17" s="1"/>
  <c r="V131" i="17" a="1"/>
  <c r="V131" i="17" s="1"/>
  <c r="X131" i="17" a="1"/>
  <c r="X131" i="17" s="1"/>
  <c r="S131" i="17" a="1"/>
  <c r="S131" i="17" s="1"/>
  <c r="H131" i="17" a="1"/>
  <c r="H131" i="17" s="1"/>
  <c r="G131" i="17" a="1"/>
  <c r="G131" i="17" s="1"/>
  <c r="I131" i="17" a="1"/>
  <c r="I131" i="17" s="1"/>
  <c r="K131" i="17" a="1"/>
  <c r="K131" i="17" s="1"/>
  <c r="J131" i="17" a="1"/>
  <c r="J131" i="17" s="1"/>
  <c r="N131" i="17" a="1"/>
  <c r="N131" i="17" s="1"/>
  <c r="L131" i="17" a="1"/>
  <c r="L131" i="17" s="1"/>
  <c r="M131" i="17" a="1"/>
  <c r="M131" i="17" s="1"/>
  <c r="E132" i="17"/>
  <c r="AF132" i="17" s="1" a="1"/>
  <c r="AF132" i="17" s="1"/>
  <c r="AG132" i="17" l="1" a="1"/>
  <c r="AG132" i="17" s="1"/>
  <c r="P132" i="17" a="1"/>
  <c r="P132" i="17" s="1"/>
  <c r="AE132" i="17" a="1"/>
  <c r="AE132" i="17" s="1"/>
  <c r="F132" i="17" a="1"/>
  <c r="F132" i="17" s="1"/>
  <c r="GX17" i="2" s="1"/>
  <c r="Y132" i="17" a="1"/>
  <c r="Y132" i="17" s="1"/>
  <c r="U132" i="17" a="1"/>
  <c r="U132" i="17" s="1"/>
  <c r="T132" i="17" a="1"/>
  <c r="T132" i="17" s="1"/>
  <c r="Q132" i="17" a="1"/>
  <c r="Q132" i="17" s="1"/>
  <c r="O132" i="17" a="1"/>
  <c r="O132" i="17" s="1"/>
  <c r="AD132" i="17" a="1"/>
  <c r="AD132" i="17" s="1"/>
  <c r="R132" i="17" a="1"/>
  <c r="R132" i="17" s="1"/>
  <c r="Z132" i="17" a="1"/>
  <c r="Z132" i="17" s="1"/>
  <c r="AA132" i="17" a="1"/>
  <c r="AA132" i="17" s="1"/>
  <c r="AC132" i="17" a="1"/>
  <c r="AC132" i="17" s="1"/>
  <c r="W132" i="17" a="1"/>
  <c r="W132" i="17" s="1"/>
  <c r="AB132" i="17" a="1"/>
  <c r="AB132" i="17" s="1"/>
  <c r="S132" i="17" a="1"/>
  <c r="S132" i="17" s="1"/>
  <c r="V132" i="17" a="1"/>
  <c r="V132" i="17" s="1"/>
  <c r="X132" i="17" a="1"/>
  <c r="X132" i="17" s="1"/>
  <c r="G132" i="17" a="1"/>
  <c r="G132" i="17" s="1"/>
  <c r="I132" i="17" a="1"/>
  <c r="I132" i="17" s="1"/>
  <c r="H132" i="17" a="1"/>
  <c r="H132" i="17" s="1"/>
  <c r="J132" i="17" a="1"/>
  <c r="J132" i="17" s="1"/>
  <c r="K132" i="17" a="1"/>
  <c r="K132" i="17" s="1"/>
  <c r="N132" i="17" a="1"/>
  <c r="N132" i="17" s="1"/>
  <c r="L132" i="17" a="1"/>
  <c r="L132" i="17" s="1"/>
  <c r="M132" i="17" a="1"/>
  <c r="M132" i="17" s="1"/>
  <c r="E133" i="17"/>
  <c r="AF133" i="17" s="1" a="1"/>
  <c r="AF133" i="17" s="1"/>
  <c r="AG133" i="17" l="1" a="1"/>
  <c r="AG133" i="17" s="1"/>
  <c r="P133" i="17" a="1"/>
  <c r="P133" i="17" s="1"/>
  <c r="AE133" i="17" a="1"/>
  <c r="AE133" i="17" s="1"/>
  <c r="F133" i="17" a="1"/>
  <c r="F133" i="17" s="1"/>
  <c r="GX18" i="2" s="1"/>
  <c r="T133" i="17" a="1"/>
  <c r="T133" i="17" s="1"/>
  <c r="Y133" i="17" a="1"/>
  <c r="Y133" i="17" s="1"/>
  <c r="S133" i="17" a="1"/>
  <c r="S133" i="17" s="1"/>
  <c r="Q133" i="17" a="1"/>
  <c r="Q133" i="17" s="1"/>
  <c r="AC133" i="17" a="1"/>
  <c r="AC133" i="17" s="1"/>
  <c r="AD133" i="17" a="1"/>
  <c r="AD133" i="17" s="1"/>
  <c r="O133" i="17" a="1"/>
  <c r="O133" i="17" s="1"/>
  <c r="AB133" i="17" a="1"/>
  <c r="AB133" i="17" s="1"/>
  <c r="R133" i="17" a="1"/>
  <c r="R133" i="17" s="1"/>
  <c r="W133" i="17" a="1"/>
  <c r="W133" i="17" s="1"/>
  <c r="Z133" i="17" a="1"/>
  <c r="Z133" i="17" s="1"/>
  <c r="V133" i="17" a="1"/>
  <c r="V133" i="17" s="1"/>
  <c r="AA133" i="17" a="1"/>
  <c r="AA133" i="17" s="1"/>
  <c r="U133" i="17" a="1"/>
  <c r="U133" i="17" s="1"/>
  <c r="X133" i="17" a="1"/>
  <c r="X133" i="17" s="1"/>
  <c r="G133" i="17" a="1"/>
  <c r="G133" i="17" s="1"/>
  <c r="I133" i="17" a="1"/>
  <c r="I133" i="17" s="1"/>
  <c r="H133" i="17" a="1"/>
  <c r="H133" i="17" s="1"/>
  <c r="K133" i="17" a="1"/>
  <c r="K133" i="17" s="1"/>
  <c r="J133" i="17" a="1"/>
  <c r="J133" i="17" s="1"/>
  <c r="L133" i="17" a="1"/>
  <c r="L133" i="17" s="1"/>
  <c r="N133" i="17" a="1"/>
  <c r="N133" i="17" s="1"/>
  <c r="M133" i="17" a="1"/>
  <c r="M133" i="17" s="1"/>
  <c r="E134" i="17"/>
  <c r="AF134" i="17" s="1" a="1"/>
  <c r="AF134" i="17" s="1"/>
  <c r="AE134" i="17" l="1" a="1"/>
  <c r="AE134" i="17" s="1"/>
  <c r="AG134" i="17" a="1"/>
  <c r="AG134" i="17" s="1"/>
  <c r="P134" i="17" a="1"/>
  <c r="P134" i="17" s="1"/>
  <c r="F134" i="17" a="1"/>
  <c r="F134" i="17" s="1"/>
  <c r="GX19" i="2" s="1"/>
  <c r="T134" i="17" a="1"/>
  <c r="T134" i="17" s="1"/>
  <c r="Y134" i="17" a="1"/>
  <c r="Y134" i="17" s="1"/>
  <c r="Q134" i="17" a="1"/>
  <c r="Q134" i="17" s="1"/>
  <c r="R134" i="17" a="1"/>
  <c r="R134" i="17" s="1"/>
  <c r="AD134" i="17" a="1"/>
  <c r="AD134" i="17" s="1"/>
  <c r="O134" i="17" a="1"/>
  <c r="O134" i="17" s="1"/>
  <c r="Z134" i="17" a="1"/>
  <c r="Z134" i="17" s="1"/>
  <c r="AC134" i="17" a="1"/>
  <c r="AC134" i="17" s="1"/>
  <c r="W134" i="17" a="1"/>
  <c r="W134" i="17" s="1"/>
  <c r="AA134" i="17" a="1"/>
  <c r="AA134" i="17" s="1"/>
  <c r="AB134" i="17" a="1"/>
  <c r="AB134" i="17" s="1"/>
  <c r="S134" i="17" a="1"/>
  <c r="S134" i="17" s="1"/>
  <c r="U134" i="17" a="1"/>
  <c r="U134" i="17" s="1"/>
  <c r="X134" i="17" a="1"/>
  <c r="X134" i="17" s="1"/>
  <c r="V134" i="17" a="1"/>
  <c r="V134" i="17" s="1"/>
  <c r="H134" i="17" a="1"/>
  <c r="H134" i="17" s="1"/>
  <c r="D38" i="21" s="1"/>
  <c r="J134" i="17" a="1"/>
  <c r="J134" i="17" s="1"/>
  <c r="F38" i="21" s="1"/>
  <c r="G134" i="17" a="1"/>
  <c r="G134" i="17" s="1"/>
  <c r="I134" i="17" a="1"/>
  <c r="I134" i="17" s="1"/>
  <c r="E38" i="21" s="1"/>
  <c r="K134" i="17" a="1"/>
  <c r="K134" i="17" s="1"/>
  <c r="L134" i="17" a="1"/>
  <c r="L134" i="17" s="1"/>
  <c r="N134" i="17" a="1"/>
  <c r="N134" i="17" s="1"/>
  <c r="M134" i="17" a="1"/>
  <c r="M134" i="17" s="1"/>
  <c r="E135" i="17"/>
  <c r="AF135" i="17" s="1" a="1"/>
  <c r="AF135" i="17" s="1"/>
  <c r="AG135" i="17" l="1" a="1"/>
  <c r="AG135" i="17" s="1"/>
  <c r="AE135" i="17" a="1"/>
  <c r="AE135" i="17" s="1"/>
  <c r="P135" i="17" a="1"/>
  <c r="P135" i="17" s="1"/>
  <c r="F135" i="17" a="1"/>
  <c r="F135" i="17" s="1"/>
  <c r="GX20" i="2" s="1"/>
  <c r="Y135" i="17" a="1"/>
  <c r="Y135" i="17" s="1"/>
  <c r="T135" i="17" a="1"/>
  <c r="T135" i="17" s="1"/>
  <c r="Q135" i="17" a="1"/>
  <c r="Q135" i="17" s="1"/>
  <c r="AC135" i="17" a="1"/>
  <c r="AC135" i="17" s="1"/>
  <c r="R135" i="17" a="1"/>
  <c r="R135" i="17" s="1"/>
  <c r="O135" i="17" a="1"/>
  <c r="O135" i="17" s="1"/>
  <c r="AD135" i="17" a="1"/>
  <c r="AD135" i="17" s="1"/>
  <c r="AA135" i="17" a="1"/>
  <c r="AA135" i="17" s="1"/>
  <c r="W135" i="17" a="1"/>
  <c r="W135" i="17" s="1"/>
  <c r="Z135" i="17" a="1"/>
  <c r="Z135" i="17" s="1"/>
  <c r="AB135" i="17" a="1"/>
  <c r="AB135" i="17" s="1"/>
  <c r="X135" i="17" a="1"/>
  <c r="X135" i="17" s="1"/>
  <c r="S135" i="17" a="1"/>
  <c r="S135" i="17" s="1"/>
  <c r="U135" i="17" a="1"/>
  <c r="U135" i="17" s="1"/>
  <c r="V135" i="17" a="1"/>
  <c r="V135" i="17" s="1"/>
  <c r="G135" i="17" a="1"/>
  <c r="G135" i="17" s="1"/>
  <c r="H135" i="17" a="1"/>
  <c r="H135" i="17" s="1"/>
  <c r="I135" i="17" a="1"/>
  <c r="I135" i="17" s="1"/>
  <c r="K135" i="17" a="1"/>
  <c r="K135" i="17" s="1"/>
  <c r="J135" i="17" a="1"/>
  <c r="J135" i="17" s="1"/>
  <c r="N135" i="17" a="1"/>
  <c r="N135" i="17" s="1"/>
  <c r="M135" i="17" a="1"/>
  <c r="M135" i="17" s="1"/>
  <c r="L135" i="17" a="1"/>
  <c r="L135" i="17" s="1"/>
  <c r="E136" i="17"/>
  <c r="AF136" i="17" s="1" a="1"/>
  <c r="AF136" i="17" s="1"/>
  <c r="AG136" i="17" l="1" a="1"/>
  <c r="AG136" i="17" s="1"/>
  <c r="AE136" i="17" a="1"/>
  <c r="AE136" i="17" s="1"/>
  <c r="P136" i="17" a="1"/>
  <c r="P136" i="17" s="1"/>
  <c r="F136" i="17" a="1"/>
  <c r="F136" i="17" s="1"/>
  <c r="GX21" i="2" s="1"/>
  <c r="T136" i="17" a="1"/>
  <c r="T136" i="17" s="1"/>
  <c r="Y136" i="17" a="1"/>
  <c r="Y136" i="17" s="1"/>
  <c r="Q136" i="17" a="1"/>
  <c r="Q136" i="17" s="1"/>
  <c r="R136" i="17" a="1"/>
  <c r="R136" i="17" s="1"/>
  <c r="AD136" i="17" a="1"/>
  <c r="AD136" i="17" s="1"/>
  <c r="O136" i="17" a="1"/>
  <c r="O136" i="17" s="1"/>
  <c r="AB136" i="17" a="1"/>
  <c r="AB136" i="17" s="1"/>
  <c r="AC136" i="17" a="1"/>
  <c r="AC136" i="17" s="1"/>
  <c r="AA136" i="17" a="1"/>
  <c r="AA136" i="17" s="1"/>
  <c r="Z136" i="17" a="1"/>
  <c r="Z136" i="17" s="1"/>
  <c r="W136" i="17" a="1"/>
  <c r="W136" i="17" s="1"/>
  <c r="S136" i="17" a="1"/>
  <c r="S136" i="17" s="1"/>
  <c r="U136" i="17" a="1"/>
  <c r="U136" i="17" s="1"/>
  <c r="V136" i="17" a="1"/>
  <c r="V136" i="17" s="1"/>
  <c r="X136" i="17" a="1"/>
  <c r="X136" i="17" s="1"/>
  <c r="J136" i="17" a="1"/>
  <c r="J136" i="17" s="1"/>
  <c r="G136" i="17" a="1"/>
  <c r="G136" i="17" s="1"/>
  <c r="K136" i="17" a="1"/>
  <c r="K136" i="17" s="1"/>
  <c r="H136" i="17" a="1"/>
  <c r="H136" i="17" s="1"/>
  <c r="I136" i="17" a="1"/>
  <c r="I136" i="17" s="1"/>
  <c r="M136" i="17" a="1"/>
  <c r="M136" i="17" s="1"/>
  <c r="N136" i="17" a="1"/>
  <c r="N136" i="17" s="1"/>
  <c r="L136" i="17" a="1"/>
  <c r="L136" i="17" s="1"/>
  <c r="E137" i="17"/>
  <c r="AF137" i="17" s="1" a="1"/>
  <c r="AF137" i="17" s="1"/>
  <c r="AG137" i="17" l="1" a="1"/>
  <c r="AG137" i="17" s="1"/>
  <c r="AE137" i="17" a="1"/>
  <c r="AE137" i="17" s="1"/>
  <c r="P137" i="17" a="1"/>
  <c r="P137" i="17" s="1"/>
  <c r="F137" i="17" a="1"/>
  <c r="F137" i="17" s="1"/>
  <c r="GX22" i="2" s="1"/>
  <c r="T137" i="17" a="1"/>
  <c r="T137" i="17" s="1"/>
  <c r="Y137" i="17" a="1"/>
  <c r="Y137" i="17" s="1"/>
  <c r="Q137" i="17" a="1"/>
  <c r="Q137" i="17" s="1"/>
  <c r="O137" i="17" a="1"/>
  <c r="O137" i="17" s="1"/>
  <c r="AC137" i="17" a="1"/>
  <c r="AC137" i="17" s="1"/>
  <c r="AD137" i="17" a="1"/>
  <c r="AD137" i="17" s="1"/>
  <c r="R137" i="17" a="1"/>
  <c r="R137" i="17" s="1"/>
  <c r="AB137" i="17" a="1"/>
  <c r="AB137" i="17" s="1"/>
  <c r="AA137" i="17" a="1"/>
  <c r="AA137" i="17" s="1"/>
  <c r="Z137" i="17" a="1"/>
  <c r="Z137" i="17" s="1"/>
  <c r="W137" i="17" a="1"/>
  <c r="W137" i="17" s="1"/>
  <c r="U137" i="17" a="1"/>
  <c r="U137" i="17" s="1"/>
  <c r="S137" i="17" a="1"/>
  <c r="S137" i="17" s="1"/>
  <c r="X137" i="17" a="1"/>
  <c r="X137" i="17" s="1"/>
  <c r="V137" i="17" a="1"/>
  <c r="V137" i="17" s="1"/>
  <c r="G137" i="17" a="1"/>
  <c r="G137" i="17" s="1"/>
  <c r="I137" i="17" a="1"/>
  <c r="I137" i="17" s="1"/>
  <c r="K137" i="17" a="1"/>
  <c r="K137" i="17" s="1"/>
  <c r="J137" i="17" a="1"/>
  <c r="J137" i="17" s="1"/>
  <c r="H137" i="17" a="1"/>
  <c r="H137" i="17" s="1"/>
  <c r="L137" i="17" a="1"/>
  <c r="L137" i="17" s="1"/>
  <c r="N137" i="17" a="1"/>
  <c r="N137" i="17" s="1"/>
  <c r="M137" i="17" a="1"/>
  <c r="M137" i="17" s="1"/>
  <c r="E138" i="17"/>
  <c r="AF138" i="17" s="1" a="1"/>
  <c r="AF138" i="17" s="1"/>
  <c r="AG138" i="17" l="1" a="1"/>
  <c r="AG138" i="17" s="1"/>
  <c r="AE138" i="17" a="1"/>
  <c r="AE138" i="17" s="1"/>
  <c r="P138" i="17" a="1"/>
  <c r="P138" i="17" s="1"/>
  <c r="F138" i="17" a="1"/>
  <c r="F138" i="17" s="1"/>
  <c r="GX23" i="2" s="1"/>
  <c r="T138" i="17" a="1"/>
  <c r="T138" i="17" s="1"/>
  <c r="Y138" i="17" a="1"/>
  <c r="Y138" i="17" s="1"/>
  <c r="Q138" i="17" a="1"/>
  <c r="Q138" i="17" s="1"/>
  <c r="L39" i="21" s="1"/>
  <c r="AD138" i="17" a="1"/>
  <c r="AD138" i="17" s="1"/>
  <c r="R138" i="17" a="1"/>
  <c r="R138" i="17" s="1"/>
  <c r="O138" i="17" a="1"/>
  <c r="O138" i="17" s="1"/>
  <c r="K39" i="21" s="1"/>
  <c r="AC138" i="17" a="1"/>
  <c r="AC138" i="17" s="1"/>
  <c r="Z138" i="17" a="1"/>
  <c r="Z138" i="17" s="1"/>
  <c r="U39" i="21" s="1"/>
  <c r="AB138" i="17" a="1"/>
  <c r="AB138" i="17" s="1"/>
  <c r="V138" i="17" a="1"/>
  <c r="V138" i="17" s="1"/>
  <c r="U138" i="17" a="1"/>
  <c r="U138" i="17" s="1"/>
  <c r="X138" i="17" a="1"/>
  <c r="X138" i="17" s="1"/>
  <c r="W138" i="17" a="1"/>
  <c r="W138" i="17" s="1"/>
  <c r="AA138" i="17" a="1"/>
  <c r="AA138" i="17" s="1"/>
  <c r="S138" i="17" a="1"/>
  <c r="S138" i="17" s="1"/>
  <c r="G138" i="17" a="1"/>
  <c r="G138" i="17" s="1"/>
  <c r="C39" i="21" s="1"/>
  <c r="J138" i="17" a="1"/>
  <c r="J138" i="17" s="1"/>
  <c r="F39" i="21" s="1"/>
  <c r="K138" i="17" a="1"/>
  <c r="K138" i="17" s="1"/>
  <c r="I138" i="17" a="1"/>
  <c r="I138" i="17" s="1"/>
  <c r="H138" i="17" a="1"/>
  <c r="H138" i="17" s="1"/>
  <c r="M138" i="17" a="1"/>
  <c r="M138" i="17" s="1"/>
  <c r="L138" i="17" a="1"/>
  <c r="L138" i="17" s="1"/>
  <c r="N138" i="17" a="1"/>
  <c r="N138" i="17" s="1"/>
  <c r="E139" i="17"/>
  <c r="AF139" i="17" s="1" a="1"/>
  <c r="AF139" i="17" s="1"/>
  <c r="P139" i="17" l="1" a="1"/>
  <c r="P139" i="17" s="1"/>
  <c r="AG139" i="17" a="1"/>
  <c r="AG139" i="17" s="1"/>
  <c r="AE139" i="17" a="1"/>
  <c r="AE139" i="17" s="1"/>
  <c r="F139" i="17" a="1"/>
  <c r="F139" i="17" s="1"/>
  <c r="GX24" i="2" s="1"/>
  <c r="Y139" i="17" a="1"/>
  <c r="Y139" i="17" s="1"/>
  <c r="T139" i="17" a="1"/>
  <c r="T139" i="17" s="1"/>
  <c r="S139" i="17" a="1"/>
  <c r="S139" i="17" s="1"/>
  <c r="U139" i="17" a="1"/>
  <c r="U139" i="17" s="1"/>
  <c r="Q139" i="17" a="1"/>
  <c r="Q139" i="17" s="1"/>
  <c r="R139" i="17" a="1"/>
  <c r="R139" i="17" s="1"/>
  <c r="O139" i="17" a="1"/>
  <c r="O139" i="17" s="1"/>
  <c r="AD139" i="17" a="1"/>
  <c r="AD139" i="17" s="1"/>
  <c r="AC139" i="17" a="1"/>
  <c r="AC139" i="17" s="1"/>
  <c r="Z139" i="17" a="1"/>
  <c r="Z139" i="17" s="1"/>
  <c r="W139" i="17" a="1"/>
  <c r="W139" i="17" s="1"/>
  <c r="AB139" i="17" a="1"/>
  <c r="AB139" i="17" s="1"/>
  <c r="AA139" i="17" a="1"/>
  <c r="AA139" i="17" s="1"/>
  <c r="X139" i="17" a="1"/>
  <c r="X139" i="17" s="1"/>
  <c r="V139" i="17" a="1"/>
  <c r="V139" i="17" s="1"/>
  <c r="G139" i="17" a="1"/>
  <c r="G139" i="17" s="1"/>
  <c r="H139" i="17" a="1"/>
  <c r="H139" i="17" s="1"/>
  <c r="K139" i="17" a="1"/>
  <c r="K139" i="17" s="1"/>
  <c r="J139" i="17" a="1"/>
  <c r="J139" i="17" s="1"/>
  <c r="I139" i="17" a="1"/>
  <c r="I139" i="17" s="1"/>
  <c r="L139" i="17" a="1"/>
  <c r="L139" i="17" s="1"/>
  <c r="N139" i="17" a="1"/>
  <c r="N139" i="17" s="1"/>
  <c r="M139" i="17" a="1"/>
  <c r="M139" i="17" s="1"/>
  <c r="E140" i="17"/>
  <c r="AF140" i="17" s="1" a="1"/>
  <c r="AF140" i="17" s="1"/>
  <c r="AG140" i="17" l="1" a="1"/>
  <c r="AG140" i="17" s="1"/>
  <c r="AE140" i="17" a="1"/>
  <c r="AE140" i="17" s="1"/>
  <c r="P140" i="17" a="1"/>
  <c r="P140" i="17" s="1"/>
  <c r="F140" i="17" a="1"/>
  <c r="F140" i="17" s="1"/>
  <c r="GX25" i="2" s="1"/>
  <c r="Y140" i="17" a="1"/>
  <c r="Y140" i="17" s="1"/>
  <c r="T140" i="17" a="1"/>
  <c r="T140" i="17" s="1"/>
  <c r="U140" i="17" a="1"/>
  <c r="U140" i="17" s="1"/>
  <c r="Q140" i="17" a="1"/>
  <c r="Q140" i="17" s="1"/>
  <c r="AA140" i="17" a="1"/>
  <c r="AA140" i="17" s="1"/>
  <c r="AD140" i="17" a="1"/>
  <c r="AD140" i="17" s="1"/>
  <c r="AC140" i="17" a="1"/>
  <c r="AC140" i="17" s="1"/>
  <c r="O140" i="17" a="1"/>
  <c r="O140" i="17" s="1"/>
  <c r="R140" i="17" a="1"/>
  <c r="R140" i="17" s="1"/>
  <c r="W140" i="17" a="1"/>
  <c r="W140" i="17" s="1"/>
  <c r="Z140" i="17" a="1"/>
  <c r="Z140" i="17" s="1"/>
  <c r="AB140" i="17" a="1"/>
  <c r="AB140" i="17" s="1"/>
  <c r="X140" i="17" a="1"/>
  <c r="X140" i="17" s="1"/>
  <c r="S140" i="17" a="1"/>
  <c r="S140" i="17" s="1"/>
  <c r="V140" i="17" a="1"/>
  <c r="V140" i="17" s="1"/>
  <c r="G140" i="17" a="1"/>
  <c r="G140" i="17" s="1"/>
  <c r="H140" i="17" a="1"/>
  <c r="H140" i="17" s="1"/>
  <c r="K140" i="17" a="1"/>
  <c r="K140" i="17" s="1"/>
  <c r="J140" i="17" a="1"/>
  <c r="J140" i="17" s="1"/>
  <c r="I140" i="17" a="1"/>
  <c r="I140" i="17" s="1"/>
  <c r="M140" i="17" a="1"/>
  <c r="M140" i="17" s="1"/>
  <c r="L140" i="17" a="1"/>
  <c r="L140" i="17" s="1"/>
  <c r="N140" i="17" a="1"/>
  <c r="N140" i="17" s="1"/>
  <c r="E141" i="17"/>
  <c r="AF141" i="17" s="1" a="1"/>
  <c r="AF141" i="17" s="1"/>
  <c r="AG141" i="17" l="1" a="1"/>
  <c r="AG141" i="17" s="1"/>
  <c r="AE141" i="17" a="1"/>
  <c r="AE141" i="17" s="1"/>
  <c r="P141" i="17" a="1"/>
  <c r="P141" i="17" s="1"/>
  <c r="F141" i="17" a="1"/>
  <c r="F141" i="17" s="1"/>
  <c r="GX26" i="2" s="1"/>
  <c r="T141" i="17" a="1"/>
  <c r="T141" i="17" s="1"/>
  <c r="Y141" i="17" a="1"/>
  <c r="Y141" i="17" s="1"/>
  <c r="S141" i="17" a="1"/>
  <c r="S141" i="17" s="1"/>
  <c r="Q141" i="17" a="1"/>
  <c r="Q141" i="17" s="1"/>
  <c r="O141" i="17" a="1"/>
  <c r="O141" i="17" s="1"/>
  <c r="R141" i="17" a="1"/>
  <c r="R141" i="17" s="1"/>
  <c r="Z141" i="17" a="1"/>
  <c r="Z141" i="17" s="1"/>
  <c r="AD141" i="17" a="1"/>
  <c r="AD141" i="17" s="1"/>
  <c r="AC141" i="17" a="1"/>
  <c r="AC141" i="17" s="1"/>
  <c r="W141" i="17" a="1"/>
  <c r="W141" i="17" s="1"/>
  <c r="AA141" i="17" a="1"/>
  <c r="AA141" i="17" s="1"/>
  <c r="X141" i="17" a="1"/>
  <c r="X141" i="17" s="1"/>
  <c r="AB141" i="17" a="1"/>
  <c r="AB141" i="17" s="1"/>
  <c r="V141" i="17" a="1"/>
  <c r="V141" i="17" s="1"/>
  <c r="U141" i="17" a="1"/>
  <c r="U141" i="17" s="1"/>
  <c r="G141" i="17" a="1"/>
  <c r="G141" i="17" s="1"/>
  <c r="H141" i="17" a="1"/>
  <c r="H141" i="17" s="1"/>
  <c r="J141" i="17" a="1"/>
  <c r="J141" i="17" s="1"/>
  <c r="K141" i="17" a="1"/>
  <c r="K141" i="17" s="1"/>
  <c r="I141" i="17" a="1"/>
  <c r="I141" i="17" s="1"/>
  <c r="N141" i="17" a="1"/>
  <c r="N141" i="17" s="1"/>
  <c r="M141" i="17" a="1"/>
  <c r="M141" i="17" s="1"/>
  <c r="L141" i="17" a="1"/>
  <c r="L141" i="17" s="1"/>
  <c r="E142" i="17"/>
  <c r="AF142" i="17" s="1" a="1"/>
  <c r="AF142" i="17" s="1"/>
  <c r="P142" i="17" l="1" a="1"/>
  <c r="P142" i="17" s="1"/>
  <c r="AG142" i="17" a="1"/>
  <c r="AG142" i="17" s="1"/>
  <c r="AE142" i="17" a="1"/>
  <c r="AE142" i="17" s="1"/>
  <c r="F142" i="17" a="1"/>
  <c r="F142" i="17" s="1"/>
  <c r="T142" i="17" a="1"/>
  <c r="T142" i="17" s="1"/>
  <c r="Y142" i="17" a="1"/>
  <c r="Y142" i="17" s="1"/>
  <c r="T40" i="21" s="1"/>
  <c r="R142" i="17" a="1"/>
  <c r="R142" i="17" s="1"/>
  <c r="Q142" i="17" a="1"/>
  <c r="Q142" i="17" s="1"/>
  <c r="AC142" i="17" a="1"/>
  <c r="AC142" i="17" s="1"/>
  <c r="AD142" i="17" a="1"/>
  <c r="AD142" i="17" s="1"/>
  <c r="O142" i="17" a="1"/>
  <c r="O142" i="17" s="1"/>
  <c r="Z142" i="17" a="1"/>
  <c r="Z142" i="17" s="1"/>
  <c r="AA142" i="17" a="1"/>
  <c r="AA142" i="17" s="1"/>
  <c r="AB142" i="17" a="1"/>
  <c r="AB142" i="17" s="1"/>
  <c r="V142" i="17" a="1"/>
  <c r="V142" i="17" s="1"/>
  <c r="W142" i="17" a="1"/>
  <c r="W142" i="17" s="1"/>
  <c r="X142" i="17" a="1"/>
  <c r="X142" i="17" s="1"/>
  <c r="S40" i="21" s="1"/>
  <c r="S142" i="17" a="1"/>
  <c r="S142" i="17" s="1"/>
  <c r="U142" i="17" a="1"/>
  <c r="U142" i="17" s="1"/>
  <c r="P40" i="21" s="1"/>
  <c r="G142" i="17" a="1"/>
  <c r="G142" i="17" s="1"/>
  <c r="C40" i="21" s="1"/>
  <c r="H142" i="17" a="1"/>
  <c r="H142" i="17" s="1"/>
  <c r="D40" i="21" s="1"/>
  <c r="K142" i="17" a="1"/>
  <c r="K142" i="17" s="1"/>
  <c r="J142" i="17" a="1"/>
  <c r="J142" i="17" s="1"/>
  <c r="F40" i="21" s="1"/>
  <c r="I142" i="17" a="1"/>
  <c r="I142" i="17" s="1"/>
  <c r="N142" i="17" a="1"/>
  <c r="N142" i="17" s="1"/>
  <c r="M142" i="17" a="1"/>
  <c r="M142" i="17" s="1"/>
  <c r="L142" i="17" a="1"/>
  <c r="L142" i="17" s="1"/>
  <c r="E143" i="17"/>
  <c r="AF143" i="17" s="1" a="1"/>
  <c r="AF143" i="17" s="1"/>
  <c r="AG143" i="17" l="1" a="1"/>
  <c r="AG143" i="17" s="1"/>
  <c r="AE143" i="17" a="1"/>
  <c r="AE143" i="17" s="1"/>
  <c r="P143" i="17" a="1"/>
  <c r="P143" i="17" s="1"/>
  <c r="B40" i="21"/>
  <c r="GX27" i="2"/>
  <c r="F143" i="17" a="1"/>
  <c r="F143" i="17" s="1"/>
  <c r="GX28" i="2" s="1"/>
  <c r="Y143" i="17" a="1"/>
  <c r="Y143" i="17" s="1"/>
  <c r="T143" i="17" a="1"/>
  <c r="T143" i="17" s="1"/>
  <c r="R143" i="17" a="1"/>
  <c r="R143" i="17" s="1"/>
  <c r="Q143" i="17" a="1"/>
  <c r="Q143" i="17" s="1"/>
  <c r="AC143" i="17" a="1"/>
  <c r="AC143" i="17" s="1"/>
  <c r="AA143" i="17" a="1"/>
  <c r="AA143" i="17" s="1"/>
  <c r="O143" i="17" a="1"/>
  <c r="O143" i="17" s="1"/>
  <c r="AD143" i="17" a="1"/>
  <c r="AD143" i="17" s="1"/>
  <c r="Z143" i="17" a="1"/>
  <c r="Z143" i="17" s="1"/>
  <c r="AB143" i="17" a="1"/>
  <c r="AB143" i="17" s="1"/>
  <c r="W143" i="17" a="1"/>
  <c r="W143" i="17" s="1"/>
  <c r="U143" i="17" a="1"/>
  <c r="U143" i="17" s="1"/>
  <c r="V143" i="17" a="1"/>
  <c r="V143" i="17" s="1"/>
  <c r="S143" i="17" a="1"/>
  <c r="S143" i="17" s="1"/>
  <c r="X143" i="17" a="1"/>
  <c r="X143" i="17" s="1"/>
  <c r="G143" i="17" a="1"/>
  <c r="G143" i="17" s="1"/>
  <c r="H143" i="17" a="1"/>
  <c r="H143" i="17" s="1"/>
  <c r="K143" i="17" a="1"/>
  <c r="K143" i="17" s="1"/>
  <c r="J143" i="17" a="1"/>
  <c r="J143" i="17" s="1"/>
  <c r="I143" i="17" a="1"/>
  <c r="I143" i="17" s="1"/>
  <c r="N143" i="17" a="1"/>
  <c r="N143" i="17" s="1"/>
  <c r="M143" i="17" a="1"/>
  <c r="M143" i="17" s="1"/>
  <c r="L143" i="17" a="1"/>
  <c r="L143" i="17" s="1"/>
  <c r="E144" i="17"/>
  <c r="AF144" i="17" s="1" a="1"/>
  <c r="AF144" i="17" s="1"/>
  <c r="AE144" i="17" l="1" a="1"/>
  <c r="AE144" i="17" s="1"/>
  <c r="AG144" i="17" a="1"/>
  <c r="AG144" i="17" s="1"/>
  <c r="P144" i="17" a="1"/>
  <c r="P144" i="17" s="1"/>
  <c r="F144" i="17" a="1"/>
  <c r="F144" i="17" s="1"/>
  <c r="GX29" i="2" s="1"/>
  <c r="T144" i="17" a="1"/>
  <c r="T144" i="17" s="1"/>
  <c r="Y144" i="17" a="1"/>
  <c r="Y144" i="17" s="1"/>
  <c r="Q144" i="17" a="1"/>
  <c r="Q144" i="17" s="1"/>
  <c r="O144" i="17" a="1"/>
  <c r="O144" i="17" s="1"/>
  <c r="R144" i="17" a="1"/>
  <c r="R144" i="17" s="1"/>
  <c r="AC144" i="17" a="1"/>
  <c r="AC144" i="17" s="1"/>
  <c r="Z144" i="17" a="1"/>
  <c r="Z144" i="17" s="1"/>
  <c r="AD144" i="17" a="1"/>
  <c r="AD144" i="17" s="1"/>
  <c r="AB144" i="17" a="1"/>
  <c r="AB144" i="17" s="1"/>
  <c r="W144" i="17" a="1"/>
  <c r="W144" i="17" s="1"/>
  <c r="S144" i="17" a="1"/>
  <c r="S144" i="17" s="1"/>
  <c r="X144" i="17" a="1"/>
  <c r="X144" i="17" s="1"/>
  <c r="U144" i="17" a="1"/>
  <c r="U144" i="17" s="1"/>
  <c r="AA144" i="17" a="1"/>
  <c r="AA144" i="17" s="1"/>
  <c r="V144" i="17" a="1"/>
  <c r="V144" i="17" s="1"/>
  <c r="G144" i="17" a="1"/>
  <c r="G144" i="17" s="1"/>
  <c r="H144" i="17" a="1"/>
  <c r="H144" i="17" s="1"/>
  <c r="K144" i="17" a="1"/>
  <c r="K144" i="17" s="1"/>
  <c r="J144" i="17" a="1"/>
  <c r="J144" i="17" s="1"/>
  <c r="I144" i="17" a="1"/>
  <c r="I144" i="17" s="1"/>
  <c r="N144" i="17" a="1"/>
  <c r="N144" i="17" s="1"/>
  <c r="M144" i="17" a="1"/>
  <c r="M144" i="17" s="1"/>
  <c r="L144" i="17" a="1"/>
  <c r="L144" i="17" s="1"/>
  <c r="E145" i="17"/>
  <c r="AF145" i="17" s="1" a="1"/>
  <c r="AF145" i="17" s="1"/>
  <c r="AG145" i="17" l="1" a="1"/>
  <c r="AG145" i="17" s="1"/>
  <c r="P145" i="17" a="1"/>
  <c r="P145" i="17" s="1"/>
  <c r="AE145" i="17" a="1"/>
  <c r="AE145" i="17" s="1"/>
  <c r="F145" i="17" a="1"/>
  <c r="F145" i="17" s="1"/>
  <c r="GX30" i="2" s="1"/>
  <c r="Y145" i="17" a="1"/>
  <c r="Y145" i="17" s="1"/>
  <c r="Q145" i="17" a="1"/>
  <c r="Q145" i="17" s="1"/>
  <c r="R145" i="17" a="1"/>
  <c r="R145" i="17" s="1"/>
  <c r="O145" i="17" a="1"/>
  <c r="O145" i="17" s="1"/>
  <c r="AC145" i="17" a="1"/>
  <c r="AC145" i="17" s="1"/>
  <c r="AD145" i="17" a="1"/>
  <c r="AD145" i="17" s="1"/>
  <c r="T145" i="17" a="1"/>
  <c r="T145" i="17" s="1"/>
  <c r="W145" i="17" a="1"/>
  <c r="W145" i="17" s="1"/>
  <c r="Z145" i="17" a="1"/>
  <c r="Z145" i="17" s="1"/>
  <c r="AA145" i="17" a="1"/>
  <c r="AA145" i="17" s="1"/>
  <c r="AB145" i="17" a="1"/>
  <c r="AB145" i="17" s="1"/>
  <c r="V145" i="17" a="1"/>
  <c r="V145" i="17" s="1"/>
  <c r="U145" i="17" a="1"/>
  <c r="U145" i="17" s="1"/>
  <c r="X145" i="17" a="1"/>
  <c r="X145" i="17" s="1"/>
  <c r="S145" i="17" a="1"/>
  <c r="S145" i="17" s="1"/>
  <c r="G145" i="17" a="1"/>
  <c r="G145" i="17" s="1"/>
  <c r="J145" i="17" a="1"/>
  <c r="J145" i="17" s="1"/>
  <c r="K145" i="17" a="1"/>
  <c r="K145" i="17" s="1"/>
  <c r="I145" i="17" a="1"/>
  <c r="I145" i="17" s="1"/>
  <c r="H145" i="17" a="1"/>
  <c r="H145" i="17" s="1"/>
  <c r="N145" i="17" a="1"/>
  <c r="N145" i="17" s="1"/>
  <c r="M145" i="17" a="1"/>
  <c r="M145" i="17" s="1"/>
  <c r="L145" i="17" a="1"/>
  <c r="L145" i="17" s="1"/>
  <c r="E146" i="17"/>
  <c r="AF146" i="17" s="1" a="1"/>
  <c r="AF146" i="17" s="1"/>
  <c r="P146" i="17" l="1" a="1"/>
  <c r="P146" i="17" s="1"/>
  <c r="AG146" i="17" a="1"/>
  <c r="AG146" i="17" s="1"/>
  <c r="AE146" i="17" a="1"/>
  <c r="AE146" i="17" s="1"/>
  <c r="F146" i="17" a="1"/>
  <c r="F146" i="17" s="1"/>
  <c r="GX31" i="2" s="1"/>
  <c r="T146" i="17" a="1"/>
  <c r="T146" i="17" s="1"/>
  <c r="O41" i="21" s="1"/>
  <c r="Y146" i="17" a="1"/>
  <c r="Y146" i="17" s="1"/>
  <c r="S146" i="17" a="1"/>
  <c r="S146" i="17" s="1"/>
  <c r="N41" i="21" s="1"/>
  <c r="Q146" i="17" a="1"/>
  <c r="Q146" i="17" s="1"/>
  <c r="R146" i="17" a="1"/>
  <c r="R146" i="17" s="1"/>
  <c r="AD146" i="17" a="1"/>
  <c r="AD146" i="17" s="1"/>
  <c r="O146" i="17" a="1"/>
  <c r="O146" i="17" s="1"/>
  <c r="AC146" i="17" a="1"/>
  <c r="AC146" i="17" s="1"/>
  <c r="Z146" i="17" a="1"/>
  <c r="Z146" i="17" s="1"/>
  <c r="W146" i="17" a="1"/>
  <c r="W146" i="17" s="1"/>
  <c r="AA146" i="17" a="1"/>
  <c r="AA146" i="17" s="1"/>
  <c r="AB146" i="17" a="1"/>
  <c r="AB146" i="17" s="1"/>
  <c r="X146" i="17" a="1"/>
  <c r="X146" i="17" s="1"/>
  <c r="U146" i="17" a="1"/>
  <c r="U146" i="17" s="1"/>
  <c r="V146" i="17" a="1"/>
  <c r="V146" i="17" s="1"/>
  <c r="G146" i="17" a="1"/>
  <c r="G146" i="17" s="1"/>
  <c r="C41" i="21" s="1"/>
  <c r="J146" i="17" a="1"/>
  <c r="J146" i="17" s="1"/>
  <c r="I146" i="17" a="1"/>
  <c r="I146" i="17" s="1"/>
  <c r="H146" i="17" a="1"/>
  <c r="H146" i="17" s="1"/>
  <c r="D41" i="21" s="1"/>
  <c r="K146" i="17" a="1"/>
  <c r="K146" i="17" s="1"/>
  <c r="L146" i="17" a="1"/>
  <c r="L146" i="17" s="1"/>
  <c r="N146" i="17" a="1"/>
  <c r="N146" i="17" s="1"/>
  <c r="M146" i="17" a="1"/>
  <c r="M146" i="17" s="1"/>
  <c r="E147" i="17"/>
  <c r="AF147" i="17" s="1" a="1"/>
  <c r="AF147" i="17" s="1"/>
  <c r="AE147" i="17" l="1" a="1"/>
  <c r="AE147" i="17" s="1"/>
  <c r="AG147" i="17" a="1"/>
  <c r="AG147" i="17" s="1"/>
  <c r="P147" i="17" a="1"/>
  <c r="P147" i="17" s="1"/>
  <c r="F147" i="17" a="1"/>
  <c r="F147" i="17" s="1"/>
  <c r="GX32" i="2" s="1"/>
  <c r="Y147" i="17" a="1"/>
  <c r="Y147" i="17" s="1"/>
  <c r="S147" i="17" a="1"/>
  <c r="S147" i="17" s="1"/>
  <c r="T147" i="17" a="1"/>
  <c r="T147" i="17" s="1"/>
  <c r="Q147" i="17" a="1"/>
  <c r="Q147" i="17" s="1"/>
  <c r="U147" i="17" a="1"/>
  <c r="U147" i="17" s="1"/>
  <c r="Z147" i="17" a="1"/>
  <c r="Z147" i="17" s="1"/>
  <c r="R147" i="17" a="1"/>
  <c r="R147" i="17" s="1"/>
  <c r="AC147" i="17" a="1"/>
  <c r="AC147" i="17" s="1"/>
  <c r="O147" i="17" a="1"/>
  <c r="O147" i="17" s="1"/>
  <c r="AD147" i="17" a="1"/>
  <c r="AD147" i="17" s="1"/>
  <c r="AA147" i="17" a="1"/>
  <c r="AA147" i="17" s="1"/>
  <c r="AB147" i="17" a="1"/>
  <c r="AB147" i="17" s="1"/>
  <c r="W147" i="17" a="1"/>
  <c r="W147" i="17" s="1"/>
  <c r="X147" i="17" a="1"/>
  <c r="X147" i="17" s="1"/>
  <c r="V147" i="17" a="1"/>
  <c r="V147" i="17" s="1"/>
  <c r="G147" i="17" a="1"/>
  <c r="G147" i="17" s="1"/>
  <c r="H147" i="17" a="1"/>
  <c r="H147" i="17" s="1"/>
  <c r="K147" i="17" a="1"/>
  <c r="K147" i="17" s="1"/>
  <c r="I147" i="17" a="1"/>
  <c r="I147" i="17" s="1"/>
  <c r="J147" i="17" a="1"/>
  <c r="J147" i="17" s="1"/>
  <c r="N147" i="17" a="1"/>
  <c r="N147" i="17" s="1"/>
  <c r="M147" i="17" a="1"/>
  <c r="M147" i="17" s="1"/>
  <c r="L147" i="17" a="1"/>
  <c r="L147" i="17" s="1"/>
  <c r="E148" i="17"/>
  <c r="AF148" i="17" s="1" a="1"/>
  <c r="AF148" i="17" s="1"/>
  <c r="P148" i="17" l="1" a="1"/>
  <c r="P148" i="17" s="1"/>
  <c r="AG148" i="17" a="1"/>
  <c r="AG148" i="17" s="1"/>
  <c r="AE148" i="17" a="1"/>
  <c r="AE148" i="17" s="1"/>
  <c r="F148" i="17" a="1"/>
  <c r="F148" i="17" s="1"/>
  <c r="GX33" i="2" s="1"/>
  <c r="Y148" i="17" a="1"/>
  <c r="Y148" i="17" s="1"/>
  <c r="U148" i="17" a="1"/>
  <c r="U148" i="17" s="1"/>
  <c r="T148" i="17" a="1"/>
  <c r="T148" i="17" s="1"/>
  <c r="Q148" i="17" a="1"/>
  <c r="Q148" i="17" s="1"/>
  <c r="R148" i="17" a="1"/>
  <c r="R148" i="17" s="1"/>
  <c r="AD148" i="17" a="1"/>
  <c r="AD148" i="17" s="1"/>
  <c r="O148" i="17" a="1"/>
  <c r="O148" i="17" s="1"/>
  <c r="Z148" i="17" a="1"/>
  <c r="Z148" i="17" s="1"/>
  <c r="AB148" i="17" a="1"/>
  <c r="AB148" i="17" s="1"/>
  <c r="AC148" i="17" a="1"/>
  <c r="AC148" i="17" s="1"/>
  <c r="W148" i="17" a="1"/>
  <c r="W148" i="17" s="1"/>
  <c r="V148" i="17" a="1"/>
  <c r="V148" i="17" s="1"/>
  <c r="AA148" i="17" a="1"/>
  <c r="AA148" i="17" s="1"/>
  <c r="S148" i="17" a="1"/>
  <c r="S148" i="17" s="1"/>
  <c r="X148" i="17" a="1"/>
  <c r="X148" i="17" s="1"/>
  <c r="H148" i="17" a="1"/>
  <c r="H148" i="17" s="1"/>
  <c r="G148" i="17" a="1"/>
  <c r="G148" i="17" s="1"/>
  <c r="J148" i="17" a="1"/>
  <c r="J148" i="17" s="1"/>
  <c r="K148" i="17" a="1"/>
  <c r="K148" i="17" s="1"/>
  <c r="I148" i="17" a="1"/>
  <c r="I148" i="17" s="1"/>
  <c r="M148" i="17" a="1"/>
  <c r="M148" i="17" s="1"/>
  <c r="N148" i="17" a="1"/>
  <c r="N148" i="17" s="1"/>
  <c r="L148" i="17" a="1"/>
  <c r="L148" i="17" s="1"/>
  <c r="E149" i="17"/>
  <c r="AF149" i="17" s="1" a="1"/>
  <c r="AF149" i="17" s="1"/>
  <c r="AG149" i="17" l="1" a="1"/>
  <c r="AG149" i="17" s="1"/>
  <c r="AE149" i="17" a="1"/>
  <c r="AE149" i="17" s="1"/>
  <c r="P149" i="17" a="1"/>
  <c r="P149" i="17" s="1"/>
  <c r="F149" i="17" a="1"/>
  <c r="F149" i="17" s="1"/>
  <c r="GX34" i="2" s="1"/>
  <c r="Y149" i="17" a="1"/>
  <c r="Y149" i="17" s="1"/>
  <c r="Q149" i="17" a="1"/>
  <c r="Q149" i="17" s="1"/>
  <c r="R149" i="17" a="1"/>
  <c r="R149" i="17" s="1"/>
  <c r="T149" i="17" a="1"/>
  <c r="T149" i="17" s="1"/>
  <c r="O149" i="17" a="1"/>
  <c r="O149" i="17" s="1"/>
  <c r="AB149" i="17" a="1"/>
  <c r="AB149" i="17" s="1"/>
  <c r="AC149" i="17" a="1"/>
  <c r="AC149" i="17" s="1"/>
  <c r="AD149" i="17" a="1"/>
  <c r="AD149" i="17" s="1"/>
  <c r="Z149" i="17" a="1"/>
  <c r="Z149" i="17" s="1"/>
  <c r="W149" i="17" a="1"/>
  <c r="W149" i="17" s="1"/>
  <c r="AA149" i="17" a="1"/>
  <c r="AA149" i="17" s="1"/>
  <c r="S149" i="17" a="1"/>
  <c r="S149" i="17" s="1"/>
  <c r="V149" i="17" a="1"/>
  <c r="V149" i="17" s="1"/>
  <c r="U149" i="17" a="1"/>
  <c r="U149" i="17" s="1"/>
  <c r="X149" i="17" a="1"/>
  <c r="X149" i="17" s="1"/>
  <c r="K149" i="17" a="1"/>
  <c r="K149" i="17" s="1"/>
  <c r="I149" i="17" a="1"/>
  <c r="I149" i="17" s="1"/>
  <c r="H149" i="17" a="1"/>
  <c r="H149" i="17" s="1"/>
  <c r="J149" i="17" a="1"/>
  <c r="J149" i="17" s="1"/>
  <c r="G149" i="17" a="1"/>
  <c r="G149" i="17" s="1"/>
  <c r="N149" i="17" a="1"/>
  <c r="N149" i="17" s="1"/>
  <c r="M149" i="17" a="1"/>
  <c r="M149" i="17" s="1"/>
  <c r="L149" i="17" a="1"/>
  <c r="L149" i="17" s="1"/>
  <c r="E150" i="17"/>
  <c r="AF150" i="17" s="1" a="1"/>
  <c r="AF150" i="17" s="1"/>
  <c r="AE150" i="17" l="1" a="1"/>
  <c r="AE150" i="17" s="1"/>
  <c r="AG150" i="17" a="1"/>
  <c r="AG150" i="17" s="1"/>
  <c r="P150" i="17" a="1"/>
  <c r="P150" i="17" s="1"/>
  <c r="F150" i="17" a="1"/>
  <c r="F150" i="17" s="1"/>
  <c r="GX35" i="2" s="1"/>
  <c r="Z150" i="17" a="1"/>
  <c r="Z150" i="17" s="1"/>
  <c r="V150" i="17" a="1"/>
  <c r="V150" i="17" s="1"/>
  <c r="Q42" i="21" s="1"/>
  <c r="T150" i="17" a="1"/>
  <c r="T150" i="17" s="1"/>
  <c r="Y150" i="17" a="1"/>
  <c r="Y150" i="17" s="1"/>
  <c r="Q150" i="17" a="1"/>
  <c r="Q150" i="17" s="1"/>
  <c r="AC150" i="17" a="1"/>
  <c r="AC150" i="17" s="1"/>
  <c r="R150" i="17" a="1"/>
  <c r="R150" i="17" s="1"/>
  <c r="O150" i="17" a="1"/>
  <c r="O150" i="17" s="1"/>
  <c r="AD150" i="17" a="1"/>
  <c r="AD150" i="17" s="1"/>
  <c r="W150" i="17" a="1"/>
  <c r="W150" i="17" s="1"/>
  <c r="AA150" i="17" a="1"/>
  <c r="AA150" i="17" s="1"/>
  <c r="U150" i="17" a="1"/>
  <c r="U150" i="17" s="1"/>
  <c r="P42" i="21" s="1"/>
  <c r="AB150" i="17" a="1"/>
  <c r="AB150" i="17" s="1"/>
  <c r="X150" i="17" a="1"/>
  <c r="X150" i="17" s="1"/>
  <c r="S150" i="17" a="1"/>
  <c r="S150" i="17" s="1"/>
  <c r="N42" i="21" s="1"/>
  <c r="H150" i="17" a="1"/>
  <c r="H150" i="17" s="1"/>
  <c r="G150" i="17" a="1"/>
  <c r="G150" i="17" s="1"/>
  <c r="C42" i="21" s="1"/>
  <c r="I150" i="17" a="1"/>
  <c r="I150" i="17" s="1"/>
  <c r="E42" i="21" s="1"/>
  <c r="K150" i="17" a="1"/>
  <c r="K150" i="17" s="1"/>
  <c r="J150" i="17" a="1"/>
  <c r="J150" i="17" s="1"/>
  <c r="N150" i="17" a="1"/>
  <c r="N150" i="17" s="1"/>
  <c r="M150" i="17" a="1"/>
  <c r="M150" i="17" s="1"/>
  <c r="L150" i="17" a="1"/>
  <c r="L150" i="17" s="1"/>
  <c r="X42" i="21"/>
  <c r="E151" i="17"/>
  <c r="AF151" i="17" s="1" a="1"/>
  <c r="AF151" i="17" s="1"/>
  <c r="AG151" i="17" l="1" a="1"/>
  <c r="AG151" i="17" s="1"/>
  <c r="AE151" i="17" a="1"/>
  <c r="AE151" i="17" s="1"/>
  <c r="P151" i="17" a="1"/>
  <c r="P151" i="17" s="1"/>
  <c r="F151" i="17" a="1"/>
  <c r="F151" i="17" s="1"/>
  <c r="GX36" i="2" s="1"/>
  <c r="Y151" i="17" a="1"/>
  <c r="Y151" i="17" s="1"/>
  <c r="T151" i="17" a="1"/>
  <c r="T151" i="17" s="1"/>
  <c r="Q151" i="17" a="1"/>
  <c r="Q151" i="17" s="1"/>
  <c r="R151" i="17" a="1"/>
  <c r="R151" i="17" s="1"/>
  <c r="AC151" i="17" a="1"/>
  <c r="AC151" i="17" s="1"/>
  <c r="AD151" i="17" a="1"/>
  <c r="AD151" i="17" s="1"/>
  <c r="O151" i="17" a="1"/>
  <c r="O151" i="17" s="1"/>
  <c r="AA151" i="17" a="1"/>
  <c r="AA151" i="17" s="1"/>
  <c r="Z151" i="17" a="1"/>
  <c r="Z151" i="17" s="1"/>
  <c r="AB151" i="17" a="1"/>
  <c r="AB151" i="17" s="1"/>
  <c r="W151" i="17" a="1"/>
  <c r="W151" i="17" s="1"/>
  <c r="U151" i="17" a="1"/>
  <c r="U151" i="17" s="1"/>
  <c r="X151" i="17" a="1"/>
  <c r="X151" i="17" s="1"/>
  <c r="V151" i="17" a="1"/>
  <c r="V151" i="17" s="1"/>
  <c r="S151" i="17" a="1"/>
  <c r="S151" i="17" s="1"/>
  <c r="H151" i="17" a="1"/>
  <c r="H151" i="17" s="1"/>
  <c r="G151" i="17" a="1"/>
  <c r="G151" i="17" s="1"/>
  <c r="I151" i="17" a="1"/>
  <c r="I151" i="17" s="1"/>
  <c r="J151" i="17" a="1"/>
  <c r="J151" i="17" s="1"/>
  <c r="K151" i="17" a="1"/>
  <c r="K151" i="17" s="1"/>
  <c r="N151" i="17" a="1"/>
  <c r="N151" i="17" s="1"/>
  <c r="M151" i="17" a="1"/>
  <c r="M151" i="17" s="1"/>
  <c r="L151" i="17" a="1"/>
  <c r="L151" i="17" s="1"/>
  <c r="E152" i="17"/>
  <c r="AF152" i="17" s="1" a="1"/>
  <c r="AF152" i="17" s="1"/>
  <c r="P152" i="17" l="1" a="1"/>
  <c r="P152" i="17" s="1"/>
  <c r="AG152" i="17" a="1"/>
  <c r="AG152" i="17" s="1"/>
  <c r="AE152" i="17" a="1"/>
  <c r="AE152" i="17" s="1"/>
  <c r="F152" i="17" a="1"/>
  <c r="F152" i="17" s="1"/>
  <c r="GX37" i="2" s="1"/>
  <c r="Y152" i="17" a="1"/>
  <c r="Y152" i="17" s="1"/>
  <c r="T152" i="17" a="1"/>
  <c r="T152" i="17" s="1"/>
  <c r="S152" i="17" a="1"/>
  <c r="S152" i="17" s="1"/>
  <c r="Q152" i="17" a="1"/>
  <c r="Q152" i="17" s="1"/>
  <c r="R152" i="17" a="1"/>
  <c r="R152" i="17" s="1"/>
  <c r="O152" i="17" a="1"/>
  <c r="O152" i="17" s="1"/>
  <c r="AB152" i="17" a="1"/>
  <c r="AB152" i="17" s="1"/>
  <c r="AD152" i="17" a="1"/>
  <c r="AD152" i="17" s="1"/>
  <c r="Z152" i="17" a="1"/>
  <c r="Z152" i="17" s="1"/>
  <c r="AC152" i="17" a="1"/>
  <c r="AC152" i="17" s="1"/>
  <c r="AA152" i="17" a="1"/>
  <c r="AA152" i="17" s="1"/>
  <c r="W152" i="17" a="1"/>
  <c r="W152" i="17" s="1"/>
  <c r="V152" i="17" a="1"/>
  <c r="V152" i="17" s="1"/>
  <c r="U152" i="17" a="1"/>
  <c r="U152" i="17" s="1"/>
  <c r="X152" i="17" a="1"/>
  <c r="X152" i="17" s="1"/>
  <c r="H152" i="17" a="1"/>
  <c r="H152" i="17" s="1"/>
  <c r="G152" i="17" a="1"/>
  <c r="G152" i="17" s="1"/>
  <c r="J152" i="17" a="1"/>
  <c r="J152" i="17" s="1"/>
  <c r="I152" i="17" a="1"/>
  <c r="I152" i="17" s="1"/>
  <c r="K152" i="17" a="1"/>
  <c r="K152" i="17" s="1"/>
  <c r="M152" i="17" a="1"/>
  <c r="M152" i="17" s="1"/>
  <c r="N152" i="17" a="1"/>
  <c r="N152" i="17" s="1"/>
  <c r="L152" i="17" a="1"/>
  <c r="L152" i="17" s="1"/>
  <c r="E153" i="17"/>
  <c r="AF153" i="17" s="1" a="1"/>
  <c r="AF153" i="17" s="1"/>
  <c r="AG153" i="17" l="1" a="1"/>
  <c r="AG153" i="17" s="1"/>
  <c r="AE153" i="17" a="1"/>
  <c r="AE153" i="17" s="1"/>
  <c r="P153" i="17" a="1"/>
  <c r="P153" i="17" s="1"/>
  <c r="F153" i="17" a="1"/>
  <c r="F153" i="17" s="1"/>
  <c r="GX38" i="2" s="1"/>
  <c r="Y153" i="17" a="1"/>
  <c r="Y153" i="17" s="1"/>
  <c r="Q153" i="17" a="1"/>
  <c r="Q153" i="17" s="1"/>
  <c r="AD153" i="17" a="1"/>
  <c r="AD153" i="17" s="1"/>
  <c r="R153" i="17" a="1"/>
  <c r="R153" i="17" s="1"/>
  <c r="O153" i="17" a="1"/>
  <c r="O153" i="17" s="1"/>
  <c r="T153" i="17" a="1"/>
  <c r="T153" i="17" s="1"/>
  <c r="AC153" i="17" a="1"/>
  <c r="AC153" i="17" s="1"/>
  <c r="AB153" i="17" a="1"/>
  <c r="AB153" i="17" s="1"/>
  <c r="Z153" i="17" a="1"/>
  <c r="Z153" i="17" s="1"/>
  <c r="W153" i="17" a="1"/>
  <c r="W153" i="17" s="1"/>
  <c r="AA153" i="17" a="1"/>
  <c r="AA153" i="17" s="1"/>
  <c r="X153" i="17" a="1"/>
  <c r="X153" i="17" s="1"/>
  <c r="U153" i="17" a="1"/>
  <c r="U153" i="17" s="1"/>
  <c r="V153" i="17" a="1"/>
  <c r="V153" i="17" s="1"/>
  <c r="S153" i="17" a="1"/>
  <c r="S153" i="17" s="1"/>
  <c r="G153" i="17" a="1"/>
  <c r="G153" i="17" s="1"/>
  <c r="H153" i="17" a="1"/>
  <c r="H153" i="17" s="1"/>
  <c r="I153" i="17" a="1"/>
  <c r="I153" i="17" s="1"/>
  <c r="K153" i="17" a="1"/>
  <c r="K153" i="17" s="1"/>
  <c r="J153" i="17" a="1"/>
  <c r="J153" i="17" s="1"/>
  <c r="N153" i="17" a="1"/>
  <c r="N153" i="17" s="1"/>
  <c r="M153" i="17" a="1"/>
  <c r="M153" i="17" s="1"/>
  <c r="L153" i="17" a="1"/>
  <c r="L153" i="17" s="1"/>
  <c r="E154" i="17"/>
  <c r="AF154" i="17" s="1" a="1"/>
  <c r="AF154" i="17" s="1"/>
  <c r="AG154" i="17" l="1" a="1"/>
  <c r="AG154" i="17" s="1"/>
  <c r="AE154" i="17" a="1"/>
  <c r="AE154" i="17" s="1"/>
  <c r="P154" i="17" a="1"/>
  <c r="P154" i="17" s="1"/>
  <c r="F154" i="17" a="1"/>
  <c r="F154" i="17" s="1"/>
  <c r="GX39" i="2" s="1"/>
  <c r="Y154" i="17" a="1"/>
  <c r="Y154" i="17" s="1"/>
  <c r="T154" i="17" a="1"/>
  <c r="T154" i="17" s="1"/>
  <c r="S154" i="17" a="1"/>
  <c r="S154" i="17" s="1"/>
  <c r="N43" i="21" s="1"/>
  <c r="R154" i="17" a="1"/>
  <c r="R154" i="17" s="1"/>
  <c r="Q154" i="17" a="1"/>
  <c r="Q154" i="17" s="1"/>
  <c r="AC154" i="17" a="1"/>
  <c r="AC154" i="17" s="1"/>
  <c r="O154" i="17" a="1"/>
  <c r="O154" i="17" s="1"/>
  <c r="AD154" i="17" a="1"/>
  <c r="AD154" i="17" s="1"/>
  <c r="Z154" i="17" a="1"/>
  <c r="Z154" i="17" s="1"/>
  <c r="U43" i="21" s="1"/>
  <c r="AB154" i="17" a="1"/>
  <c r="AB154" i="17" s="1"/>
  <c r="W154" i="17" a="1"/>
  <c r="W154" i="17" s="1"/>
  <c r="AA154" i="17" a="1"/>
  <c r="AA154" i="17" s="1"/>
  <c r="X154" i="17" a="1"/>
  <c r="X154" i="17" s="1"/>
  <c r="U154" i="17" a="1"/>
  <c r="U154" i="17" s="1"/>
  <c r="V154" i="17" a="1"/>
  <c r="V154" i="17" s="1"/>
  <c r="G154" i="17" a="1"/>
  <c r="G154" i="17" s="1"/>
  <c r="H154" i="17" a="1"/>
  <c r="H154" i="17" s="1"/>
  <c r="D43" i="21" s="1"/>
  <c r="K154" i="17" a="1"/>
  <c r="K154" i="17" s="1"/>
  <c r="J154" i="17" a="1"/>
  <c r="J154" i="17" s="1"/>
  <c r="I154" i="17" a="1"/>
  <c r="I154" i="17" s="1"/>
  <c r="L154" i="17" a="1"/>
  <c r="L154" i="17" s="1"/>
  <c r="N154" i="17" a="1"/>
  <c r="N154" i="17" s="1"/>
  <c r="M154" i="17" a="1"/>
  <c r="M154" i="17" s="1"/>
  <c r="E155" i="17"/>
  <c r="AF155" i="17" s="1" a="1"/>
  <c r="AF155" i="17" s="1"/>
  <c r="P155" i="17" l="1" a="1"/>
  <c r="P155" i="17" s="1"/>
  <c r="AG155" i="17" a="1"/>
  <c r="AG155" i="17" s="1"/>
  <c r="AE155" i="17" a="1"/>
  <c r="AE155" i="17" s="1"/>
  <c r="F155" i="17" a="1"/>
  <c r="F155" i="17" s="1"/>
  <c r="GX40" i="2" s="1"/>
  <c r="Y155" i="17" a="1"/>
  <c r="Y155" i="17" s="1"/>
  <c r="T155" i="17" a="1"/>
  <c r="T155" i="17" s="1"/>
  <c r="R155" i="17" a="1"/>
  <c r="R155" i="17" s="1"/>
  <c r="Q155" i="17" a="1"/>
  <c r="Q155" i="17" s="1"/>
  <c r="O155" i="17" a="1"/>
  <c r="O155" i="17" s="1"/>
  <c r="AD155" i="17" a="1"/>
  <c r="AD155" i="17" s="1"/>
  <c r="U155" i="17" a="1"/>
  <c r="U155" i="17" s="1"/>
  <c r="AC155" i="17" a="1"/>
  <c r="AC155" i="17" s="1"/>
  <c r="Z155" i="17" a="1"/>
  <c r="Z155" i="17" s="1"/>
  <c r="W155" i="17" a="1"/>
  <c r="W155" i="17" s="1"/>
  <c r="AA155" i="17" a="1"/>
  <c r="AA155" i="17" s="1"/>
  <c r="AB155" i="17" a="1"/>
  <c r="AB155" i="17" s="1"/>
  <c r="V155" i="17" a="1"/>
  <c r="V155" i="17" s="1"/>
  <c r="S155" i="17" a="1"/>
  <c r="S155" i="17" s="1"/>
  <c r="X155" i="17" a="1"/>
  <c r="X155" i="17" s="1"/>
  <c r="G155" i="17" a="1"/>
  <c r="G155" i="17" s="1"/>
  <c r="H155" i="17" a="1"/>
  <c r="H155" i="17" s="1"/>
  <c r="J155" i="17" a="1"/>
  <c r="J155" i="17" s="1"/>
  <c r="K155" i="17" a="1"/>
  <c r="K155" i="17" s="1"/>
  <c r="I155" i="17" a="1"/>
  <c r="I155" i="17" s="1"/>
  <c r="N155" i="17" a="1"/>
  <c r="N155" i="17" s="1"/>
  <c r="M155" i="17" a="1"/>
  <c r="M155" i="17" s="1"/>
  <c r="L155" i="17" a="1"/>
  <c r="L155" i="17" s="1"/>
  <c r="E156" i="17"/>
  <c r="AF156" i="17" s="1" a="1"/>
  <c r="AF156" i="17" s="1"/>
  <c r="AG156" i="17" l="1" a="1"/>
  <c r="AG156" i="17" s="1"/>
  <c r="AE156" i="17" a="1"/>
  <c r="AE156" i="17" s="1"/>
  <c r="P156" i="17" a="1"/>
  <c r="P156" i="17" s="1"/>
  <c r="F156" i="17" a="1"/>
  <c r="F156" i="17" s="1"/>
  <c r="GX41" i="2" s="1"/>
  <c r="T156" i="17" a="1"/>
  <c r="T156" i="17" s="1"/>
  <c r="Y156" i="17" a="1"/>
  <c r="Y156" i="17" s="1"/>
  <c r="Q156" i="17" a="1"/>
  <c r="Q156" i="17" s="1"/>
  <c r="AC156" i="17" a="1"/>
  <c r="AC156" i="17" s="1"/>
  <c r="R156" i="17" a="1"/>
  <c r="R156" i="17" s="1"/>
  <c r="O156" i="17" a="1"/>
  <c r="O156" i="17" s="1"/>
  <c r="AA156" i="17" a="1"/>
  <c r="AA156" i="17" s="1"/>
  <c r="U156" i="17" a="1"/>
  <c r="U156" i="17" s="1"/>
  <c r="AD156" i="17" a="1"/>
  <c r="AD156" i="17" s="1"/>
  <c r="Z156" i="17" a="1"/>
  <c r="Z156" i="17" s="1"/>
  <c r="AB156" i="17" a="1"/>
  <c r="AB156" i="17" s="1"/>
  <c r="W156" i="17" a="1"/>
  <c r="W156" i="17" s="1"/>
  <c r="V156" i="17" a="1"/>
  <c r="V156" i="17" s="1"/>
  <c r="X156" i="17" a="1"/>
  <c r="X156" i="17" s="1"/>
  <c r="S156" i="17" a="1"/>
  <c r="S156" i="17" s="1"/>
  <c r="G156" i="17" a="1"/>
  <c r="G156" i="17" s="1"/>
  <c r="H156" i="17" a="1"/>
  <c r="H156" i="17" s="1"/>
  <c r="J156" i="17" a="1"/>
  <c r="J156" i="17" s="1"/>
  <c r="I156" i="17" a="1"/>
  <c r="I156" i="17" s="1"/>
  <c r="K156" i="17" a="1"/>
  <c r="K156" i="17" s="1"/>
  <c r="N156" i="17" a="1"/>
  <c r="N156" i="17" s="1"/>
  <c r="L156" i="17" a="1"/>
  <c r="L156" i="17" s="1"/>
  <c r="M156" i="17" a="1"/>
  <c r="M156" i="17" s="1"/>
  <c r="E157" i="17"/>
  <c r="AF157" i="17" s="1" a="1"/>
  <c r="AF157" i="17" s="1"/>
  <c r="AG157" i="17" l="1" a="1"/>
  <c r="AG157" i="17" s="1"/>
  <c r="AE157" i="17" a="1"/>
  <c r="AE157" i="17" s="1"/>
  <c r="P157" i="17" a="1"/>
  <c r="P157" i="17" s="1"/>
  <c r="F157" i="17" a="1"/>
  <c r="F157" i="17" s="1"/>
  <c r="GX42" i="2" s="1"/>
  <c r="Y157" i="17" a="1"/>
  <c r="Y157" i="17" s="1"/>
  <c r="R157" i="17" a="1"/>
  <c r="R157" i="17" s="1"/>
  <c r="T157" i="17" a="1"/>
  <c r="T157" i="17" s="1"/>
  <c r="Q157" i="17" a="1"/>
  <c r="Q157" i="17" s="1"/>
  <c r="O157" i="17" a="1"/>
  <c r="O157" i="17" s="1"/>
  <c r="AC157" i="17" a="1"/>
  <c r="AC157" i="17" s="1"/>
  <c r="AD157" i="17" a="1"/>
  <c r="AD157" i="17" s="1"/>
  <c r="Z157" i="17" a="1"/>
  <c r="Z157" i="17" s="1"/>
  <c r="AA157" i="17" a="1"/>
  <c r="AA157" i="17" s="1"/>
  <c r="AB157" i="17" a="1"/>
  <c r="AB157" i="17" s="1"/>
  <c r="W157" i="17" a="1"/>
  <c r="W157" i="17" s="1"/>
  <c r="V157" i="17" a="1"/>
  <c r="V157" i="17" s="1"/>
  <c r="S157" i="17" a="1"/>
  <c r="S157" i="17" s="1"/>
  <c r="X157" i="17" a="1"/>
  <c r="X157" i="17" s="1"/>
  <c r="U157" i="17" a="1"/>
  <c r="U157" i="17" s="1"/>
  <c r="H157" i="17" a="1"/>
  <c r="H157" i="17" s="1"/>
  <c r="G157" i="17" a="1"/>
  <c r="G157" i="17" s="1"/>
  <c r="K157" i="17" a="1"/>
  <c r="K157" i="17" s="1"/>
  <c r="J157" i="17" a="1"/>
  <c r="J157" i="17" s="1"/>
  <c r="I157" i="17" a="1"/>
  <c r="I157" i="17" s="1"/>
  <c r="N157" i="17" a="1"/>
  <c r="N157" i="17" s="1"/>
  <c r="M157" i="17" a="1"/>
  <c r="M157" i="17" s="1"/>
  <c r="L157" i="17" a="1"/>
  <c r="L157" i="17" s="1"/>
  <c r="E158" i="17"/>
  <c r="AF158" i="17" s="1" a="1"/>
  <c r="AF158" i="17" s="1"/>
  <c r="AG158" i="17" l="1" a="1"/>
  <c r="AG158" i="17" s="1"/>
  <c r="AE158" i="17" a="1"/>
  <c r="AE158" i="17" s="1"/>
  <c r="P158" i="17" a="1"/>
  <c r="P158" i="17" s="1"/>
  <c r="F158" i="17" a="1"/>
  <c r="F158" i="17" s="1"/>
  <c r="GX43" i="2" s="1"/>
  <c r="Y158" i="17" a="1"/>
  <c r="Y158" i="17" s="1"/>
  <c r="T158" i="17" a="1"/>
  <c r="T158" i="17" s="1"/>
  <c r="Q158" i="17" a="1"/>
  <c r="Q158" i="17" s="1"/>
  <c r="R158" i="17" a="1"/>
  <c r="R158" i="17" s="1"/>
  <c r="AD158" i="17" a="1"/>
  <c r="AD158" i="17" s="1"/>
  <c r="AC158" i="17" a="1"/>
  <c r="AC158" i="17" s="1"/>
  <c r="X44" i="21" s="1"/>
  <c r="O158" i="17" a="1"/>
  <c r="O158" i="17" s="1"/>
  <c r="AA158" i="17" a="1"/>
  <c r="AA158" i="17" s="1"/>
  <c r="W158" i="17" a="1"/>
  <c r="W158" i="17" s="1"/>
  <c r="AB158" i="17" a="1"/>
  <c r="AB158" i="17" s="1"/>
  <c r="Z158" i="17" a="1"/>
  <c r="Z158" i="17" s="1"/>
  <c r="U158" i="17" a="1"/>
  <c r="U158" i="17" s="1"/>
  <c r="P44" i="21" s="1"/>
  <c r="X158" i="17" a="1"/>
  <c r="X158" i="17" s="1"/>
  <c r="S44" i="21" s="1"/>
  <c r="V158" i="17" a="1"/>
  <c r="V158" i="17" s="1"/>
  <c r="S158" i="17" a="1"/>
  <c r="S158" i="17" s="1"/>
  <c r="G158" i="17" a="1"/>
  <c r="G158" i="17" s="1"/>
  <c r="C44" i="21" s="1"/>
  <c r="H158" i="17" a="1"/>
  <c r="H158" i="17" s="1"/>
  <c r="D44" i="21" s="1"/>
  <c r="J158" i="17" a="1"/>
  <c r="J158" i="17" s="1"/>
  <c r="I158" i="17" a="1"/>
  <c r="I158" i="17" s="1"/>
  <c r="K158" i="17" a="1"/>
  <c r="K158" i="17" s="1"/>
  <c r="N158" i="17" a="1"/>
  <c r="N158" i="17" s="1"/>
  <c r="L158" i="17" a="1"/>
  <c r="L158" i="17" s="1"/>
  <c r="M158" i="17" a="1"/>
  <c r="M158" i="17" s="1"/>
  <c r="T44" i="21"/>
  <c r="E159" i="17"/>
  <c r="AF159" i="17" s="1" a="1"/>
  <c r="AF159" i="17" s="1"/>
  <c r="AG159" i="17" l="1" a="1"/>
  <c r="AG159" i="17" s="1"/>
  <c r="P159" i="17" a="1"/>
  <c r="P159" i="17" s="1"/>
  <c r="AE159" i="17" a="1"/>
  <c r="AE159" i="17" s="1"/>
  <c r="F159" i="17" a="1"/>
  <c r="F159" i="17" s="1"/>
  <c r="GX44" i="2" s="1"/>
  <c r="Y159" i="17" a="1"/>
  <c r="Y159" i="17" s="1"/>
  <c r="T159" i="17" a="1"/>
  <c r="T159" i="17" s="1"/>
  <c r="Q159" i="17" a="1"/>
  <c r="Q159" i="17" s="1"/>
  <c r="AC159" i="17" a="1"/>
  <c r="AC159" i="17" s="1"/>
  <c r="R159" i="17" a="1"/>
  <c r="R159" i="17" s="1"/>
  <c r="O159" i="17" a="1"/>
  <c r="O159" i="17" s="1"/>
  <c r="AD159" i="17" a="1"/>
  <c r="AD159" i="17" s="1"/>
  <c r="AA159" i="17" a="1"/>
  <c r="AA159" i="17" s="1"/>
  <c r="Z159" i="17" a="1"/>
  <c r="Z159" i="17" s="1"/>
  <c r="AB159" i="17" a="1"/>
  <c r="AB159" i="17" s="1"/>
  <c r="X159" i="17" a="1"/>
  <c r="X159" i="17" s="1"/>
  <c r="U159" i="17" a="1"/>
  <c r="U159" i="17" s="1"/>
  <c r="W159" i="17" a="1"/>
  <c r="W159" i="17" s="1"/>
  <c r="S159" i="17" a="1"/>
  <c r="S159" i="17" s="1"/>
  <c r="V159" i="17" a="1"/>
  <c r="V159" i="17" s="1"/>
  <c r="G159" i="17" a="1"/>
  <c r="G159" i="17" s="1"/>
  <c r="H159" i="17" a="1"/>
  <c r="H159" i="17" s="1"/>
  <c r="J159" i="17" a="1"/>
  <c r="J159" i="17" s="1"/>
  <c r="I159" i="17" a="1"/>
  <c r="I159" i="17" s="1"/>
  <c r="K159" i="17" a="1"/>
  <c r="K159" i="17" s="1"/>
  <c r="N159" i="17" a="1"/>
  <c r="N159" i="17" s="1"/>
  <c r="M159" i="17" a="1"/>
  <c r="M159" i="17" s="1"/>
  <c r="L159" i="17" a="1"/>
  <c r="L159" i="17" s="1"/>
  <c r="E160" i="17"/>
  <c r="AF160" i="17" s="1" a="1"/>
  <c r="AF160" i="17" s="1"/>
  <c r="AG160" i="17" l="1" a="1"/>
  <c r="AG160" i="17" s="1"/>
  <c r="AE160" i="17" a="1"/>
  <c r="AE160" i="17" s="1"/>
  <c r="P160" i="17" a="1"/>
  <c r="P160" i="17" s="1"/>
  <c r="F160" i="17" a="1"/>
  <c r="F160" i="17" s="1"/>
  <c r="GX45" i="2" s="1"/>
  <c r="Y160" i="17" a="1"/>
  <c r="Y160" i="17" s="1"/>
  <c r="T160" i="17" a="1"/>
  <c r="T160" i="17" s="1"/>
  <c r="S160" i="17" a="1"/>
  <c r="S160" i="17" s="1"/>
  <c r="R160" i="17" a="1"/>
  <c r="R160" i="17" s="1"/>
  <c r="Q160" i="17" a="1"/>
  <c r="Q160" i="17" s="1"/>
  <c r="AC160" i="17" a="1"/>
  <c r="AC160" i="17" s="1"/>
  <c r="O160" i="17" a="1"/>
  <c r="O160" i="17" s="1"/>
  <c r="AB160" i="17" a="1"/>
  <c r="AB160" i="17" s="1"/>
  <c r="Z160" i="17" a="1"/>
  <c r="Z160" i="17" s="1"/>
  <c r="AD160" i="17" a="1"/>
  <c r="AD160" i="17" s="1"/>
  <c r="AA160" i="17" a="1"/>
  <c r="AA160" i="17" s="1"/>
  <c r="X160" i="17" a="1"/>
  <c r="X160" i="17" s="1"/>
  <c r="W160" i="17" a="1"/>
  <c r="W160" i="17" s="1"/>
  <c r="V160" i="17" a="1"/>
  <c r="V160" i="17" s="1"/>
  <c r="U160" i="17" a="1"/>
  <c r="U160" i="17" s="1"/>
  <c r="G160" i="17" a="1"/>
  <c r="G160" i="17" s="1"/>
  <c r="H160" i="17" a="1"/>
  <c r="H160" i="17" s="1"/>
  <c r="J160" i="17" a="1"/>
  <c r="J160" i="17" s="1"/>
  <c r="I160" i="17" a="1"/>
  <c r="I160" i="17" s="1"/>
  <c r="K160" i="17" a="1"/>
  <c r="K160" i="17" s="1"/>
  <c r="M160" i="17" a="1"/>
  <c r="M160" i="17" s="1"/>
  <c r="N160" i="17" a="1"/>
  <c r="N160" i="17" s="1"/>
  <c r="L160" i="17" a="1"/>
  <c r="L160" i="17" s="1"/>
  <c r="E161" i="17"/>
  <c r="AF161" i="17" s="1" a="1"/>
  <c r="AF161" i="17" s="1"/>
  <c r="AG161" i="17" l="1" a="1"/>
  <c r="AG161" i="17" s="1"/>
  <c r="P161" i="17" a="1"/>
  <c r="P161" i="17" s="1"/>
  <c r="AE161" i="17" a="1"/>
  <c r="AE161" i="17" s="1"/>
  <c r="F161" i="17" a="1"/>
  <c r="F161" i="17" s="1"/>
  <c r="GX46" i="2" s="1"/>
  <c r="Y161" i="17" a="1"/>
  <c r="Y161" i="17" s="1"/>
  <c r="Q161" i="17" a="1"/>
  <c r="Q161" i="17" s="1"/>
  <c r="R161" i="17" a="1"/>
  <c r="R161" i="17" s="1"/>
  <c r="T161" i="17" a="1"/>
  <c r="T161" i="17" s="1"/>
  <c r="AC161" i="17" a="1"/>
  <c r="AC161" i="17" s="1"/>
  <c r="AD161" i="17" a="1"/>
  <c r="AD161" i="17" s="1"/>
  <c r="O161" i="17" a="1"/>
  <c r="O161" i="17" s="1"/>
  <c r="AA161" i="17" a="1"/>
  <c r="AA161" i="17" s="1"/>
  <c r="AB161" i="17" a="1"/>
  <c r="AB161" i="17" s="1"/>
  <c r="W161" i="17" a="1"/>
  <c r="W161" i="17" s="1"/>
  <c r="Z161" i="17" a="1"/>
  <c r="Z161" i="17" s="1"/>
  <c r="X161" i="17" a="1"/>
  <c r="X161" i="17" s="1"/>
  <c r="U161" i="17" a="1"/>
  <c r="U161" i="17" s="1"/>
  <c r="V161" i="17" a="1"/>
  <c r="V161" i="17" s="1"/>
  <c r="S161" i="17" a="1"/>
  <c r="S161" i="17" s="1"/>
  <c r="G161" i="17" a="1"/>
  <c r="G161" i="17" s="1"/>
  <c r="J161" i="17" a="1"/>
  <c r="J161" i="17" s="1"/>
  <c r="K161" i="17" a="1"/>
  <c r="K161" i="17" s="1"/>
  <c r="I161" i="17" a="1"/>
  <c r="I161" i="17" s="1"/>
  <c r="H161" i="17" a="1"/>
  <c r="H161" i="17" s="1"/>
  <c r="M161" i="17" a="1"/>
  <c r="M161" i="17" s="1"/>
  <c r="L161" i="17" a="1"/>
  <c r="L161" i="17" s="1"/>
  <c r="N161" i="17" a="1"/>
  <c r="N161" i="17" s="1"/>
  <c r="E162" i="17"/>
  <c r="AF162" i="17" s="1" a="1"/>
  <c r="AF162" i="17" s="1"/>
  <c r="AG162" i="17" l="1" a="1"/>
  <c r="AG162" i="17" s="1"/>
  <c r="AE162" i="17" a="1"/>
  <c r="AE162" i="17" s="1"/>
  <c r="P162" i="17" a="1"/>
  <c r="P162" i="17" s="1"/>
  <c r="F162" i="17" a="1"/>
  <c r="F162" i="17" s="1"/>
  <c r="GX47" i="2" s="1"/>
  <c r="Y162" i="17" a="1"/>
  <c r="Y162" i="17" s="1"/>
  <c r="T162" i="17" a="1"/>
  <c r="T162" i="17" s="1"/>
  <c r="Q162" i="17" a="1"/>
  <c r="Q162" i="17" s="1"/>
  <c r="AC162" i="17" a="1"/>
  <c r="AC162" i="17" s="1"/>
  <c r="R162" i="17" a="1"/>
  <c r="R162" i="17" s="1"/>
  <c r="O162" i="17" a="1"/>
  <c r="O162" i="17" s="1"/>
  <c r="AD162" i="17" a="1"/>
  <c r="AD162" i="17" s="1"/>
  <c r="W162" i="17" a="1"/>
  <c r="W162" i="17" s="1"/>
  <c r="AA162" i="17" a="1"/>
  <c r="AA162" i="17" s="1"/>
  <c r="Z162" i="17" a="1"/>
  <c r="Z162" i="17" s="1"/>
  <c r="AB162" i="17" a="1"/>
  <c r="AB162" i="17" s="1"/>
  <c r="V162" i="17" a="1"/>
  <c r="V162" i="17" s="1"/>
  <c r="U162" i="17" a="1"/>
  <c r="U162" i="17" s="1"/>
  <c r="S162" i="17" a="1"/>
  <c r="S162" i="17" s="1"/>
  <c r="N45" i="21" s="1"/>
  <c r="X162" i="17" a="1"/>
  <c r="X162" i="17" s="1"/>
  <c r="G162" i="17" a="1"/>
  <c r="G162" i="17" s="1"/>
  <c r="C45" i="21" s="1"/>
  <c r="H162" i="17" a="1"/>
  <c r="H162" i="17" s="1"/>
  <c r="J162" i="17" a="1"/>
  <c r="J162" i="17" s="1"/>
  <c r="F45" i="21" s="1"/>
  <c r="I162" i="17" a="1"/>
  <c r="I162" i="17" s="1"/>
  <c r="E45" i="21" s="1"/>
  <c r="K162" i="17" a="1"/>
  <c r="K162" i="17" s="1"/>
  <c r="N162" i="17" a="1"/>
  <c r="N162" i="17" s="1"/>
  <c r="L162" i="17" a="1"/>
  <c r="L162" i="17" s="1"/>
  <c r="M162" i="17" a="1"/>
  <c r="M162" i="17" s="1"/>
  <c r="V45" i="21"/>
  <c r="D45" i="21"/>
  <c r="U45" i="21"/>
  <c r="E163" i="17"/>
  <c r="AF163" i="17" s="1" a="1"/>
  <c r="AF163" i="17" s="1"/>
  <c r="AE163" i="17" l="1" a="1"/>
  <c r="AE163" i="17" s="1"/>
  <c r="AG163" i="17" a="1"/>
  <c r="AG163" i="17" s="1"/>
  <c r="P163" i="17" a="1"/>
  <c r="P163" i="17" s="1"/>
  <c r="F163" i="17" a="1"/>
  <c r="F163" i="17" s="1"/>
  <c r="GX48" i="2" s="1"/>
  <c r="Y163" i="17" a="1"/>
  <c r="Y163" i="17" s="1"/>
  <c r="T163" i="17" a="1"/>
  <c r="T163" i="17" s="1"/>
  <c r="Q163" i="17" a="1"/>
  <c r="Q163" i="17" s="1"/>
  <c r="R163" i="17" a="1"/>
  <c r="R163" i="17" s="1"/>
  <c r="AC163" i="17" a="1"/>
  <c r="AC163" i="17" s="1"/>
  <c r="U163" i="17" a="1"/>
  <c r="U163" i="17" s="1"/>
  <c r="AD163" i="17" a="1"/>
  <c r="AD163" i="17" s="1"/>
  <c r="O163" i="17" a="1"/>
  <c r="O163" i="17" s="1"/>
  <c r="Z163" i="17" a="1"/>
  <c r="Z163" i="17" s="1"/>
  <c r="AA163" i="17" a="1"/>
  <c r="AA163" i="17" s="1"/>
  <c r="AB163" i="17" a="1"/>
  <c r="AB163" i="17" s="1"/>
  <c r="W163" i="17" a="1"/>
  <c r="W163" i="17" s="1"/>
  <c r="X163" i="17" a="1"/>
  <c r="X163" i="17" s="1"/>
  <c r="V163" i="17" a="1"/>
  <c r="V163" i="17" s="1"/>
  <c r="S163" i="17" a="1"/>
  <c r="S163" i="17" s="1"/>
  <c r="G163" i="17" a="1"/>
  <c r="G163" i="17" s="1"/>
  <c r="H163" i="17" a="1"/>
  <c r="H163" i="17" s="1"/>
  <c r="K163" i="17" a="1"/>
  <c r="K163" i="17" s="1"/>
  <c r="I163" i="17" a="1"/>
  <c r="I163" i="17" s="1"/>
  <c r="J163" i="17" a="1"/>
  <c r="J163" i="17" s="1"/>
  <c r="N163" i="17" a="1"/>
  <c r="N163" i="17" s="1"/>
  <c r="M163" i="17" a="1"/>
  <c r="M163" i="17" s="1"/>
  <c r="L163" i="17" a="1"/>
  <c r="L163" i="17" s="1"/>
  <c r="N4" i="2"/>
  <c r="E164" i="17"/>
  <c r="AF164" i="17" s="1" a="1"/>
  <c r="AF164" i="17" s="1"/>
  <c r="AG164" i="17" l="1" a="1"/>
  <c r="AG164" i="17" s="1"/>
  <c r="AE164" i="17" a="1"/>
  <c r="AE164" i="17" s="1"/>
  <c r="P164" i="17" a="1"/>
  <c r="P164" i="17" s="1"/>
  <c r="O4" i="2"/>
  <c r="F164" i="17" a="1"/>
  <c r="F164" i="17" s="1"/>
  <c r="U164" i="17" a="1"/>
  <c r="U164" i="17" s="1"/>
  <c r="T164" i="17" a="1"/>
  <c r="T164" i="17" s="1"/>
  <c r="Y164" i="17" a="1"/>
  <c r="Y164" i="17" s="1"/>
  <c r="Q164" i="17" a="1"/>
  <c r="Q164" i="17" s="1"/>
  <c r="O164" i="17" a="1"/>
  <c r="O164" i="17" s="1"/>
  <c r="AD164" i="17" a="1"/>
  <c r="AD164" i="17" s="1"/>
  <c r="AC164" i="17" a="1"/>
  <c r="AC164" i="17" s="1"/>
  <c r="R164" i="17" a="1"/>
  <c r="R164" i="17" s="1"/>
  <c r="Z164" i="17" a="1"/>
  <c r="Z164" i="17" s="1"/>
  <c r="AA164" i="17" a="1"/>
  <c r="AA164" i="17" s="1"/>
  <c r="AB164" i="17" a="1"/>
  <c r="AB164" i="17" s="1"/>
  <c r="W164" i="17" a="1"/>
  <c r="W164" i="17" s="1"/>
  <c r="V164" i="17" a="1"/>
  <c r="V164" i="17" s="1"/>
  <c r="S164" i="17" a="1"/>
  <c r="S164" i="17" s="1"/>
  <c r="X164" i="17" a="1"/>
  <c r="X164" i="17" s="1"/>
  <c r="H164" i="17" a="1"/>
  <c r="H164" i="17" s="1"/>
  <c r="G164" i="17" a="1"/>
  <c r="G164" i="17" s="1"/>
  <c r="J164" i="17" a="1"/>
  <c r="J164" i="17" s="1"/>
  <c r="I164" i="17" a="1"/>
  <c r="I164" i="17" s="1"/>
  <c r="K164" i="17" a="1"/>
  <c r="K164" i="17" s="1"/>
  <c r="N164" i="17" a="1"/>
  <c r="N164" i="17" s="1"/>
  <c r="M164" i="17" a="1"/>
  <c r="M164" i="17" s="1"/>
  <c r="L164" i="17" a="1"/>
  <c r="L164" i="17" s="1"/>
  <c r="E165" i="17"/>
  <c r="AF165" i="17" s="1" a="1"/>
  <c r="AF165" i="17" s="1"/>
  <c r="AG165" i="17" l="1" a="1"/>
  <c r="AG165" i="17" s="1"/>
  <c r="P165" i="17" a="1"/>
  <c r="P165" i="17" s="1"/>
  <c r="AE165" i="17" a="1"/>
  <c r="AE165" i="17" s="1"/>
  <c r="N5" i="2"/>
  <c r="GX49" i="2"/>
  <c r="O5" i="2"/>
  <c r="F165" i="17" a="1"/>
  <c r="F165" i="17" s="1"/>
  <c r="Y165" i="17" a="1"/>
  <c r="Y165" i="17" s="1"/>
  <c r="S165" i="17" a="1"/>
  <c r="S165" i="17" s="1"/>
  <c r="T165" i="17" a="1"/>
  <c r="T165" i="17" s="1"/>
  <c r="Q165" i="17" a="1"/>
  <c r="Q165" i="17" s="1"/>
  <c r="R165" i="17" a="1"/>
  <c r="R165" i="17" s="1"/>
  <c r="AD165" i="17" a="1"/>
  <c r="AD165" i="17" s="1"/>
  <c r="Z165" i="17" a="1"/>
  <c r="Z165" i="17" s="1"/>
  <c r="O165" i="17" a="1"/>
  <c r="O165" i="17" s="1"/>
  <c r="AA165" i="17" a="1"/>
  <c r="AA165" i="17" s="1"/>
  <c r="AC165" i="17" a="1"/>
  <c r="AC165" i="17" s="1"/>
  <c r="AB165" i="17" a="1"/>
  <c r="AB165" i="17" s="1"/>
  <c r="W165" i="17" a="1"/>
  <c r="W165" i="17" s="1"/>
  <c r="V165" i="17" a="1"/>
  <c r="V165" i="17" s="1"/>
  <c r="X165" i="17" a="1"/>
  <c r="X165" i="17" s="1"/>
  <c r="U165" i="17" a="1"/>
  <c r="U165" i="17" s="1"/>
  <c r="I165" i="17" a="1"/>
  <c r="I165" i="17" s="1"/>
  <c r="G165" i="17" a="1"/>
  <c r="G165" i="17" s="1"/>
  <c r="J165" i="17" a="1"/>
  <c r="J165" i="17" s="1"/>
  <c r="H165" i="17" a="1"/>
  <c r="H165" i="17" s="1"/>
  <c r="K165" i="17" a="1"/>
  <c r="K165" i="17" s="1"/>
  <c r="M165" i="17" a="1"/>
  <c r="M165" i="17" s="1"/>
  <c r="L165" i="17" a="1"/>
  <c r="L165" i="17" s="1"/>
  <c r="N165" i="17" a="1"/>
  <c r="N165" i="17" s="1"/>
  <c r="E166" i="17"/>
  <c r="AF166" i="17" s="1" a="1"/>
  <c r="AF166" i="17" s="1"/>
  <c r="AE166" i="17" l="1" a="1"/>
  <c r="AE166" i="17" s="1"/>
  <c r="AG166" i="17" a="1"/>
  <c r="AG166" i="17" s="1"/>
  <c r="P166" i="17" a="1"/>
  <c r="P166" i="17" s="1"/>
  <c r="N6" i="2"/>
  <c r="GX50" i="2"/>
  <c r="F166" i="17" a="1"/>
  <c r="F166" i="17" s="1"/>
  <c r="Y166" i="17" a="1"/>
  <c r="Y166" i="17" s="1"/>
  <c r="T166" i="17" a="1"/>
  <c r="T166" i="17" s="1"/>
  <c r="R166" i="17" a="1"/>
  <c r="R166" i="17" s="1"/>
  <c r="Q166" i="17" a="1"/>
  <c r="Q166" i="17" s="1"/>
  <c r="AD166" i="17" a="1"/>
  <c r="AD166" i="17" s="1"/>
  <c r="AC166" i="17" a="1"/>
  <c r="AC166" i="17" s="1"/>
  <c r="O166" i="17" a="1"/>
  <c r="O166" i="17" s="1"/>
  <c r="Z166" i="17" a="1"/>
  <c r="Z166" i="17" s="1"/>
  <c r="V166" i="17" a="1"/>
  <c r="V166" i="17" s="1"/>
  <c r="W166" i="17" a="1"/>
  <c r="W166" i="17" s="1"/>
  <c r="R46" i="21" s="1"/>
  <c r="AB166" i="17" a="1"/>
  <c r="AB166" i="17" s="1"/>
  <c r="AA166" i="17" a="1"/>
  <c r="AA166" i="17" s="1"/>
  <c r="X166" i="17" a="1"/>
  <c r="X166" i="17" s="1"/>
  <c r="U166" i="17" a="1"/>
  <c r="U166" i="17" s="1"/>
  <c r="P46" i="21" s="1"/>
  <c r="S166" i="17" a="1"/>
  <c r="S166" i="17" s="1"/>
  <c r="H166" i="17" a="1"/>
  <c r="H166" i="17" s="1"/>
  <c r="G166" i="17" a="1"/>
  <c r="G166" i="17" s="1"/>
  <c r="C46" i="21" s="1"/>
  <c r="I166" i="17" a="1"/>
  <c r="I166" i="17" s="1"/>
  <c r="E46" i="21" s="1"/>
  <c r="K166" i="17" a="1"/>
  <c r="K166" i="17" s="1"/>
  <c r="J166" i="17" a="1"/>
  <c r="J166" i="17" s="1"/>
  <c r="M166" i="17" a="1"/>
  <c r="M166" i="17" s="1"/>
  <c r="L166" i="17" a="1"/>
  <c r="L166" i="17" s="1"/>
  <c r="N166" i="17" a="1"/>
  <c r="N166" i="17" s="1"/>
  <c r="J46" i="21" s="1"/>
  <c r="O6" i="2"/>
  <c r="U46" i="21"/>
  <c r="T46" i="21"/>
  <c r="D46" i="21"/>
  <c r="N46" i="21"/>
  <c r="B46" i="21"/>
  <c r="E167" i="17"/>
  <c r="AF167" i="17" s="1" a="1"/>
  <c r="AF167" i="17" s="1"/>
  <c r="AG167" i="17" l="1" a="1"/>
  <c r="AG167" i="17" s="1"/>
  <c r="AE167" i="17" a="1"/>
  <c r="AE167" i="17" s="1"/>
  <c r="P167" i="17" a="1"/>
  <c r="P167" i="17" s="1"/>
  <c r="N7" i="2"/>
  <c r="GX51" i="2"/>
  <c r="O7" i="2"/>
  <c r="F167" i="17" a="1"/>
  <c r="F167" i="17" s="1"/>
  <c r="GX52" i="2" s="1"/>
  <c r="Y167" i="17" a="1"/>
  <c r="Y167" i="17" s="1"/>
  <c r="T167" i="17" a="1"/>
  <c r="T167" i="17" s="1"/>
  <c r="Q167" i="17" a="1"/>
  <c r="Q167" i="17" s="1"/>
  <c r="R167" i="17" a="1"/>
  <c r="R167" i="17" s="1"/>
  <c r="O167" i="17" a="1"/>
  <c r="O167" i="17" s="1"/>
  <c r="AD167" i="17" a="1"/>
  <c r="AD167" i="17" s="1"/>
  <c r="Z167" i="17" a="1"/>
  <c r="Z167" i="17" s="1"/>
  <c r="AC167" i="17" a="1"/>
  <c r="AC167" i="17" s="1"/>
  <c r="AA167" i="17" a="1"/>
  <c r="AA167" i="17" s="1"/>
  <c r="W167" i="17" a="1"/>
  <c r="W167" i="17" s="1"/>
  <c r="AB167" i="17" a="1"/>
  <c r="AB167" i="17" s="1"/>
  <c r="X167" i="17" a="1"/>
  <c r="X167" i="17" s="1"/>
  <c r="V167" i="17" a="1"/>
  <c r="V167" i="17" s="1"/>
  <c r="U167" i="17" a="1"/>
  <c r="U167" i="17" s="1"/>
  <c r="S167" i="17" a="1"/>
  <c r="S167" i="17" s="1"/>
  <c r="G167" i="17" a="1"/>
  <c r="G167" i="17" s="1"/>
  <c r="H167" i="17" a="1"/>
  <c r="H167" i="17" s="1"/>
  <c r="I167" i="17" a="1"/>
  <c r="I167" i="17" s="1"/>
  <c r="J167" i="17" a="1"/>
  <c r="J167" i="17" s="1"/>
  <c r="K167" i="17" a="1"/>
  <c r="K167" i="17" s="1"/>
  <c r="M167" i="17" a="1"/>
  <c r="M167" i="17" s="1"/>
  <c r="N167" i="17" a="1"/>
  <c r="N167" i="17" s="1"/>
  <c r="L167" i="17" a="1"/>
  <c r="L167" i="17" s="1"/>
  <c r="N8" i="2"/>
  <c r="E168" i="17"/>
  <c r="AF168" i="17" s="1" a="1"/>
  <c r="AF168" i="17" s="1"/>
  <c r="AG168" i="17" l="1" a="1"/>
  <c r="AG168" i="17" s="1"/>
  <c r="AE168" i="17" a="1"/>
  <c r="AE168" i="17" s="1"/>
  <c r="P168" i="17" a="1"/>
  <c r="P168" i="17" s="1"/>
  <c r="O8" i="2"/>
  <c r="F168" i="17" a="1"/>
  <c r="F168" i="17" s="1"/>
  <c r="Y168" i="17" a="1"/>
  <c r="Y168" i="17" s="1"/>
  <c r="T168" i="17" a="1"/>
  <c r="T168" i="17" s="1"/>
  <c r="Q168" i="17" a="1"/>
  <c r="Q168" i="17" s="1"/>
  <c r="R168" i="17" a="1"/>
  <c r="R168" i="17" s="1"/>
  <c r="AD168" i="17" a="1"/>
  <c r="AD168" i="17" s="1"/>
  <c r="AC168" i="17" a="1"/>
  <c r="AC168" i="17" s="1"/>
  <c r="O168" i="17" a="1"/>
  <c r="O168" i="17" s="1"/>
  <c r="AA168" i="17" a="1"/>
  <c r="AA168" i="17" s="1"/>
  <c r="W168" i="17" a="1"/>
  <c r="W168" i="17" s="1"/>
  <c r="Z168" i="17" a="1"/>
  <c r="Z168" i="17" s="1"/>
  <c r="AB168" i="17" a="1"/>
  <c r="AB168" i="17" s="1"/>
  <c r="U168" i="17" a="1"/>
  <c r="U168" i="17" s="1"/>
  <c r="V168" i="17" a="1"/>
  <c r="V168" i="17" s="1"/>
  <c r="S168" i="17" a="1"/>
  <c r="S168" i="17" s="1"/>
  <c r="X168" i="17" a="1"/>
  <c r="X168" i="17" s="1"/>
  <c r="H168" i="17" a="1"/>
  <c r="H168" i="17" s="1"/>
  <c r="G168" i="17" a="1"/>
  <c r="G168" i="17" s="1"/>
  <c r="K168" i="17" a="1"/>
  <c r="K168" i="17" s="1"/>
  <c r="J168" i="17" a="1"/>
  <c r="J168" i="17" s="1"/>
  <c r="I168" i="17" a="1"/>
  <c r="I168" i="17" s="1"/>
  <c r="M168" i="17" a="1"/>
  <c r="M168" i="17" s="1"/>
  <c r="N168" i="17" a="1"/>
  <c r="N168" i="17" s="1"/>
  <c r="L168" i="17" a="1"/>
  <c r="L168" i="17" s="1"/>
  <c r="E169" i="17"/>
  <c r="AF169" i="17" s="1" a="1"/>
  <c r="AF169" i="17" s="1"/>
  <c r="AG169" i="17" l="1" a="1"/>
  <c r="AG169" i="17" s="1"/>
  <c r="AE169" i="17" a="1"/>
  <c r="AE169" i="17" s="1"/>
  <c r="P169" i="17" a="1"/>
  <c r="P169" i="17" s="1"/>
  <c r="O9" i="2"/>
  <c r="N9" i="2"/>
  <c r="GX53" i="2"/>
  <c r="F169" i="17" a="1"/>
  <c r="F169" i="17" s="1"/>
  <c r="Y169" i="17" a="1"/>
  <c r="Y169" i="17" s="1"/>
  <c r="R169" i="17" a="1"/>
  <c r="R169" i="17" s="1"/>
  <c r="Q169" i="17" a="1"/>
  <c r="Q169" i="17" s="1"/>
  <c r="AB169" i="17" a="1"/>
  <c r="AB169" i="17" s="1"/>
  <c r="T169" i="17" a="1"/>
  <c r="T169" i="17" s="1"/>
  <c r="O169" i="17" a="1"/>
  <c r="O169" i="17" s="1"/>
  <c r="AD169" i="17" a="1"/>
  <c r="AD169" i="17" s="1"/>
  <c r="AC169" i="17" a="1"/>
  <c r="AC169" i="17" s="1"/>
  <c r="Z169" i="17" a="1"/>
  <c r="Z169" i="17" s="1"/>
  <c r="AA169" i="17" a="1"/>
  <c r="AA169" i="17" s="1"/>
  <c r="W169" i="17" a="1"/>
  <c r="W169" i="17" s="1"/>
  <c r="S169" i="17" a="1"/>
  <c r="S169" i="17" s="1"/>
  <c r="V169" i="17" a="1"/>
  <c r="V169" i="17" s="1"/>
  <c r="U169" i="17" a="1"/>
  <c r="U169" i="17" s="1"/>
  <c r="X169" i="17" a="1"/>
  <c r="X169" i="17" s="1"/>
  <c r="G169" i="17" a="1"/>
  <c r="G169" i="17" s="1"/>
  <c r="H169" i="17" a="1"/>
  <c r="H169" i="17" s="1"/>
  <c r="I169" i="17" a="1"/>
  <c r="I169" i="17" s="1"/>
  <c r="J169" i="17" a="1"/>
  <c r="J169" i="17" s="1"/>
  <c r="K169" i="17" a="1"/>
  <c r="K169" i="17" s="1"/>
  <c r="M169" i="17" a="1"/>
  <c r="M169" i="17" s="1"/>
  <c r="L169" i="17" a="1"/>
  <c r="L169" i="17" s="1"/>
  <c r="N169" i="17" a="1"/>
  <c r="N169" i="17" s="1"/>
  <c r="E170" i="17"/>
  <c r="AF170" i="17" s="1" a="1"/>
  <c r="AF170" i="17" s="1"/>
  <c r="AG170" i="17" l="1" a="1"/>
  <c r="AG170" i="17" s="1"/>
  <c r="AE170" i="17" a="1"/>
  <c r="AE170" i="17" s="1"/>
  <c r="P170" i="17" a="1"/>
  <c r="P170" i="17" s="1"/>
  <c r="N10" i="2"/>
  <c r="GX54" i="2"/>
  <c r="O10" i="2"/>
  <c r="F170" i="17" a="1"/>
  <c r="F170" i="17" s="1"/>
  <c r="Y170" i="17" a="1"/>
  <c r="Y170" i="17" s="1"/>
  <c r="T170" i="17" a="1"/>
  <c r="T170" i="17" s="1"/>
  <c r="O47" i="21" s="1"/>
  <c r="Q170" i="17" a="1"/>
  <c r="Q170" i="17" s="1"/>
  <c r="O170" i="17" a="1"/>
  <c r="O170" i="17" s="1"/>
  <c r="AC170" i="17" a="1"/>
  <c r="AC170" i="17" s="1"/>
  <c r="AD170" i="17" a="1"/>
  <c r="AD170" i="17" s="1"/>
  <c r="R170" i="17" a="1"/>
  <c r="R170" i="17" s="1"/>
  <c r="AB170" i="17" a="1"/>
  <c r="AB170" i="17" s="1"/>
  <c r="W170" i="17" a="1"/>
  <c r="W170" i="17" s="1"/>
  <c r="AA170" i="17" a="1"/>
  <c r="AA170" i="17" s="1"/>
  <c r="Z170" i="17" a="1"/>
  <c r="Z170" i="17" s="1"/>
  <c r="U47" i="21" s="1"/>
  <c r="S170" i="17" a="1"/>
  <c r="S170" i="17" s="1"/>
  <c r="V170" i="17" a="1"/>
  <c r="V170" i="17" s="1"/>
  <c r="U170" i="17" a="1"/>
  <c r="U170" i="17" s="1"/>
  <c r="X170" i="17" a="1"/>
  <c r="X170" i="17" s="1"/>
  <c r="G170" i="17" a="1"/>
  <c r="G170" i="17" s="1"/>
  <c r="C47" i="21" s="1"/>
  <c r="K170" i="17" a="1"/>
  <c r="K170" i="17" s="1"/>
  <c r="J170" i="17" a="1"/>
  <c r="J170" i="17" s="1"/>
  <c r="I170" i="17" a="1"/>
  <c r="I170" i="17" s="1"/>
  <c r="H170" i="17" a="1"/>
  <c r="H170" i="17" s="1"/>
  <c r="D47" i="21" s="1"/>
  <c r="N170" i="17" a="1"/>
  <c r="N170" i="17" s="1"/>
  <c r="L170" i="17" a="1"/>
  <c r="L170" i="17" s="1"/>
  <c r="M170" i="17" a="1"/>
  <c r="M170" i="17" s="1"/>
  <c r="B47" i="21"/>
  <c r="E171" i="17"/>
  <c r="AF171" i="17" s="1" a="1"/>
  <c r="AF171" i="17" s="1"/>
  <c r="AG171" i="17" l="1" a="1"/>
  <c r="AG171" i="17" s="1"/>
  <c r="P171" i="17" a="1"/>
  <c r="P171" i="17" s="1"/>
  <c r="AE171" i="17" a="1"/>
  <c r="AE171" i="17" s="1"/>
  <c r="N11" i="2"/>
  <c r="GX55" i="2"/>
  <c r="F171" i="17" a="1"/>
  <c r="F171" i="17" s="1"/>
  <c r="GX56" i="2" s="1"/>
  <c r="Y171" i="17" a="1"/>
  <c r="Y171" i="17" s="1"/>
  <c r="U171" i="17" a="1"/>
  <c r="U171" i="17" s="1"/>
  <c r="T171" i="17" a="1"/>
  <c r="T171" i="17" s="1"/>
  <c r="Q171" i="17" a="1"/>
  <c r="Q171" i="17" s="1"/>
  <c r="R171" i="17" a="1"/>
  <c r="R171" i="17" s="1"/>
  <c r="AD171" i="17" a="1"/>
  <c r="AD171" i="17" s="1"/>
  <c r="O171" i="17" a="1"/>
  <c r="O171" i="17" s="1"/>
  <c r="AC171" i="17" a="1"/>
  <c r="AC171" i="17" s="1"/>
  <c r="AA171" i="17" a="1"/>
  <c r="AA171" i="17" s="1"/>
  <c r="W171" i="17" a="1"/>
  <c r="W171" i="17" s="1"/>
  <c r="Z171" i="17" a="1"/>
  <c r="Z171" i="17" s="1"/>
  <c r="AB171" i="17" a="1"/>
  <c r="AB171" i="17" s="1"/>
  <c r="V171" i="17" a="1"/>
  <c r="V171" i="17" s="1"/>
  <c r="X171" i="17" a="1"/>
  <c r="X171" i="17" s="1"/>
  <c r="S171" i="17" a="1"/>
  <c r="S171" i="17" s="1"/>
  <c r="G171" i="17" a="1"/>
  <c r="G171" i="17" s="1"/>
  <c r="H171" i="17" a="1"/>
  <c r="H171" i="17" s="1"/>
  <c r="K171" i="17" a="1"/>
  <c r="K171" i="17" s="1"/>
  <c r="J171" i="17" a="1"/>
  <c r="J171" i="17" s="1"/>
  <c r="I171" i="17" a="1"/>
  <c r="I171" i="17" s="1"/>
  <c r="N171" i="17" a="1"/>
  <c r="N171" i="17" s="1"/>
  <c r="M171" i="17" a="1"/>
  <c r="M171" i="17" s="1"/>
  <c r="L171" i="17" a="1"/>
  <c r="L171" i="17" s="1"/>
  <c r="O11" i="2"/>
  <c r="E47" i="21"/>
  <c r="N12" i="2"/>
  <c r="E172" i="17"/>
  <c r="AF172" i="17" s="1" a="1"/>
  <c r="AF172" i="17" s="1"/>
  <c r="AG172" i="17" l="1" a="1"/>
  <c r="AG172" i="17" s="1"/>
  <c r="AE172" i="17" a="1"/>
  <c r="AE172" i="17" s="1"/>
  <c r="P172" i="17" a="1"/>
  <c r="P172" i="17" s="1"/>
  <c r="O12" i="2"/>
  <c r="F172" i="17" a="1"/>
  <c r="F172" i="17" s="1"/>
  <c r="Y172" i="17" a="1"/>
  <c r="Y172" i="17" s="1"/>
  <c r="T172" i="17" a="1"/>
  <c r="T172" i="17" s="1"/>
  <c r="R172" i="17" a="1"/>
  <c r="R172" i="17" s="1"/>
  <c r="Q172" i="17" a="1"/>
  <c r="Q172" i="17" s="1"/>
  <c r="U172" i="17" a="1"/>
  <c r="U172" i="17" s="1"/>
  <c r="AD172" i="17" a="1"/>
  <c r="AD172" i="17" s="1"/>
  <c r="O172" i="17" a="1"/>
  <c r="O172" i="17" s="1"/>
  <c r="AC172" i="17" a="1"/>
  <c r="AC172" i="17" s="1"/>
  <c r="Z172" i="17" a="1"/>
  <c r="Z172" i="17" s="1"/>
  <c r="W172" i="17" a="1"/>
  <c r="W172" i="17" s="1"/>
  <c r="AB172" i="17" a="1"/>
  <c r="AB172" i="17" s="1"/>
  <c r="AA172" i="17" a="1"/>
  <c r="AA172" i="17" s="1"/>
  <c r="V172" i="17" a="1"/>
  <c r="V172" i="17" s="1"/>
  <c r="X172" i="17" a="1"/>
  <c r="X172" i="17" s="1"/>
  <c r="S172" i="17" a="1"/>
  <c r="S172" i="17" s="1"/>
  <c r="G172" i="17" a="1"/>
  <c r="G172" i="17" s="1"/>
  <c r="J172" i="17" a="1"/>
  <c r="J172" i="17" s="1"/>
  <c r="I172" i="17" a="1"/>
  <c r="I172" i="17" s="1"/>
  <c r="O13" i="2" s="1"/>
  <c r="K172" i="17" a="1"/>
  <c r="K172" i="17" s="1"/>
  <c r="H172" i="17" a="1"/>
  <c r="H172" i="17" s="1"/>
  <c r="M172" i="17" a="1"/>
  <c r="M172" i="17" s="1"/>
  <c r="N172" i="17" a="1"/>
  <c r="N172" i="17" s="1"/>
  <c r="L172" i="17" a="1"/>
  <c r="L172" i="17" s="1"/>
  <c r="E173" i="17"/>
  <c r="AF173" i="17" s="1" a="1"/>
  <c r="AF173" i="17" s="1"/>
  <c r="AG173" i="17" l="1" a="1"/>
  <c r="AG173" i="17" s="1"/>
  <c r="AE173" i="17" a="1"/>
  <c r="AE173" i="17" s="1"/>
  <c r="P173" i="17" a="1"/>
  <c r="P173" i="17" s="1"/>
  <c r="N13" i="2"/>
  <c r="GX57" i="2"/>
  <c r="F173" i="17" a="1"/>
  <c r="F173" i="17" s="1"/>
  <c r="Y173" i="17" a="1"/>
  <c r="Y173" i="17" s="1"/>
  <c r="S173" i="17" a="1"/>
  <c r="S173" i="17" s="1"/>
  <c r="Q173" i="17" a="1"/>
  <c r="Q173" i="17" s="1"/>
  <c r="T173" i="17" a="1"/>
  <c r="T173" i="17" s="1"/>
  <c r="AC173" i="17" a="1"/>
  <c r="AC173" i="17" s="1"/>
  <c r="AD173" i="17" a="1"/>
  <c r="AD173" i="17" s="1"/>
  <c r="O173" i="17" a="1"/>
  <c r="O173" i="17" s="1"/>
  <c r="R173" i="17" a="1"/>
  <c r="R173" i="17" s="1"/>
  <c r="W173" i="17" a="1"/>
  <c r="W173" i="17" s="1"/>
  <c r="AA173" i="17" a="1"/>
  <c r="AA173" i="17" s="1"/>
  <c r="Z173" i="17" a="1"/>
  <c r="Z173" i="17" s="1"/>
  <c r="X173" i="17" a="1"/>
  <c r="X173" i="17" s="1"/>
  <c r="U173" i="17" a="1"/>
  <c r="U173" i="17" s="1"/>
  <c r="AB173" i="17" a="1"/>
  <c r="AB173" i="17" s="1"/>
  <c r="V173" i="17" a="1"/>
  <c r="V173" i="17" s="1"/>
  <c r="H173" i="17" a="1"/>
  <c r="H173" i="17" s="1"/>
  <c r="G173" i="17" a="1"/>
  <c r="G173" i="17" s="1"/>
  <c r="J173" i="17" a="1"/>
  <c r="J173" i="17" s="1"/>
  <c r="I173" i="17" a="1"/>
  <c r="I173" i="17" s="1"/>
  <c r="K173" i="17" a="1"/>
  <c r="K173" i="17" s="1"/>
  <c r="M173" i="17" a="1"/>
  <c r="M173" i="17" s="1"/>
  <c r="L173" i="17" a="1"/>
  <c r="L173" i="17" s="1"/>
  <c r="N173" i="17" a="1"/>
  <c r="N173" i="17" s="1"/>
  <c r="E174" i="17"/>
  <c r="AF174" i="17" s="1" a="1"/>
  <c r="AF174" i="17" s="1"/>
  <c r="P174" i="17" l="1" a="1"/>
  <c r="P174" i="17" s="1"/>
  <c r="AG174" i="17" a="1"/>
  <c r="AG174" i="17" s="1"/>
  <c r="AE174" i="17" a="1"/>
  <c r="AE174" i="17" s="1"/>
  <c r="N14" i="2"/>
  <c r="GX58" i="2"/>
  <c r="O14" i="2"/>
  <c r="F174" i="17" a="1"/>
  <c r="F174" i="17" s="1"/>
  <c r="Y174" i="17" a="1"/>
  <c r="Y174" i="17" s="1"/>
  <c r="T174" i="17" a="1"/>
  <c r="T174" i="17" s="1"/>
  <c r="R174" i="17" a="1"/>
  <c r="R174" i="17" s="1"/>
  <c r="Q174" i="17" a="1"/>
  <c r="Q174" i="17" s="1"/>
  <c r="AC174" i="17" a="1"/>
  <c r="AC174" i="17" s="1"/>
  <c r="X48" i="21" s="1"/>
  <c r="AD174" i="17" a="1"/>
  <c r="AD174" i="17" s="1"/>
  <c r="O174" i="17" a="1"/>
  <c r="O174" i="17" s="1"/>
  <c r="AB174" i="17" a="1"/>
  <c r="AB174" i="17" s="1"/>
  <c r="Z174" i="17" a="1"/>
  <c r="Z174" i="17" s="1"/>
  <c r="AA174" i="17" a="1"/>
  <c r="AA174" i="17" s="1"/>
  <c r="S174" i="17" a="1"/>
  <c r="S174" i="17" s="1"/>
  <c r="X174" i="17" a="1"/>
  <c r="X174" i="17" s="1"/>
  <c r="U174" i="17" a="1"/>
  <c r="U174" i="17" s="1"/>
  <c r="P48" i="21" s="1"/>
  <c r="W174" i="17" a="1"/>
  <c r="W174" i="17" s="1"/>
  <c r="V174" i="17" a="1"/>
  <c r="V174" i="17" s="1"/>
  <c r="G174" i="17" a="1"/>
  <c r="G174" i="17" s="1"/>
  <c r="J174" i="17" a="1"/>
  <c r="J174" i="17" s="1"/>
  <c r="F48" i="21" s="1"/>
  <c r="I174" i="17" a="1"/>
  <c r="I174" i="17" s="1"/>
  <c r="E48" i="21" s="1"/>
  <c r="H174" i="17" a="1"/>
  <c r="H174" i="17" s="1"/>
  <c r="K174" i="17" a="1"/>
  <c r="K174" i="17" s="1"/>
  <c r="M174" i="17" a="1"/>
  <c r="M174" i="17" s="1"/>
  <c r="L174" i="17" a="1"/>
  <c r="L174" i="17" s="1"/>
  <c r="N174" i="17" a="1"/>
  <c r="N174" i="17" s="1"/>
  <c r="C48" i="21"/>
  <c r="B48" i="21"/>
  <c r="E175" i="17"/>
  <c r="AF175" i="17" s="1" a="1"/>
  <c r="AF175" i="17" s="1"/>
  <c r="AG175" i="17" l="1" a="1"/>
  <c r="AG175" i="17" s="1"/>
  <c r="AE175" i="17" a="1"/>
  <c r="AE175" i="17" s="1"/>
  <c r="P175" i="17" a="1"/>
  <c r="P175" i="17" s="1"/>
  <c r="O15" i="2"/>
  <c r="N15" i="2"/>
  <c r="GX59" i="2"/>
  <c r="F175" i="17" a="1"/>
  <c r="F175" i="17" s="1"/>
  <c r="GX60" i="2" s="1"/>
  <c r="Y175" i="17" a="1"/>
  <c r="Y175" i="17" s="1"/>
  <c r="T175" i="17" a="1"/>
  <c r="T175" i="17" s="1"/>
  <c r="Q175" i="17" a="1"/>
  <c r="Q175" i="17" s="1"/>
  <c r="R175" i="17" a="1"/>
  <c r="R175" i="17" s="1"/>
  <c r="O175" i="17" a="1"/>
  <c r="O175" i="17" s="1"/>
  <c r="AC175" i="17" a="1"/>
  <c r="AC175" i="17" s="1"/>
  <c r="AD175" i="17" a="1"/>
  <c r="AD175" i="17" s="1"/>
  <c r="AA175" i="17" a="1"/>
  <c r="AA175" i="17" s="1"/>
  <c r="W175" i="17" a="1"/>
  <c r="W175" i="17" s="1"/>
  <c r="AB175" i="17" a="1"/>
  <c r="AB175" i="17" s="1"/>
  <c r="Z175" i="17" a="1"/>
  <c r="Z175" i="17" s="1"/>
  <c r="S175" i="17" a="1"/>
  <c r="S175" i="17" s="1"/>
  <c r="V175" i="17" a="1"/>
  <c r="V175" i="17" s="1"/>
  <c r="U175" i="17" a="1"/>
  <c r="U175" i="17" s="1"/>
  <c r="X175" i="17" a="1"/>
  <c r="X175" i="17" s="1"/>
  <c r="G175" i="17" a="1"/>
  <c r="G175" i="17" s="1"/>
  <c r="H175" i="17" a="1"/>
  <c r="H175" i="17" s="1"/>
  <c r="J175" i="17" a="1"/>
  <c r="J175" i="17" s="1"/>
  <c r="K175" i="17" a="1"/>
  <c r="K175" i="17" s="1"/>
  <c r="I175" i="17" a="1"/>
  <c r="I175" i="17" s="1"/>
  <c r="M175" i="17" a="1"/>
  <c r="M175" i="17" s="1"/>
  <c r="L175" i="17" a="1"/>
  <c r="L175" i="17" s="1"/>
  <c r="N175" i="17" a="1"/>
  <c r="N175" i="17" s="1"/>
  <c r="N16" i="2"/>
  <c r="E176" i="17"/>
  <c r="AF176" i="17" s="1" a="1"/>
  <c r="AF176" i="17" s="1"/>
  <c r="AG176" i="17" l="1" a="1"/>
  <c r="AG176" i="17" s="1"/>
  <c r="AE176" i="17" a="1"/>
  <c r="AE176" i="17" s="1"/>
  <c r="P176" i="17" a="1"/>
  <c r="P176" i="17" s="1"/>
  <c r="F176" i="17" a="1"/>
  <c r="F176" i="17" s="1"/>
  <c r="Y176" i="17" a="1"/>
  <c r="Y176" i="17" s="1"/>
  <c r="Q176" i="17" a="1"/>
  <c r="Q176" i="17" s="1"/>
  <c r="AC176" i="17" a="1"/>
  <c r="AC176" i="17" s="1"/>
  <c r="O176" i="17" a="1"/>
  <c r="O176" i="17" s="1"/>
  <c r="R176" i="17" a="1"/>
  <c r="R176" i="17" s="1"/>
  <c r="T176" i="17" a="1"/>
  <c r="T176" i="17" s="1"/>
  <c r="AD176" i="17" a="1"/>
  <c r="AD176" i="17" s="1"/>
  <c r="AB176" i="17" a="1"/>
  <c r="AB176" i="17" s="1"/>
  <c r="Z176" i="17" a="1"/>
  <c r="Z176" i="17" s="1"/>
  <c r="W176" i="17" a="1"/>
  <c r="W176" i="17" s="1"/>
  <c r="AA176" i="17" a="1"/>
  <c r="AA176" i="17" s="1"/>
  <c r="V176" i="17" a="1"/>
  <c r="V176" i="17" s="1"/>
  <c r="U176" i="17" a="1"/>
  <c r="U176" i="17" s="1"/>
  <c r="X176" i="17" a="1"/>
  <c r="X176" i="17" s="1"/>
  <c r="S176" i="17" a="1"/>
  <c r="S176" i="17" s="1"/>
  <c r="G176" i="17" a="1"/>
  <c r="G176" i="17" s="1"/>
  <c r="H176" i="17" a="1"/>
  <c r="H176" i="17" s="1"/>
  <c r="J176" i="17" a="1"/>
  <c r="J176" i="17" s="1"/>
  <c r="I176" i="17" a="1"/>
  <c r="I176" i="17" s="1"/>
  <c r="K176" i="17" a="1"/>
  <c r="K176" i="17" s="1"/>
  <c r="N176" i="17" a="1"/>
  <c r="N176" i="17" s="1"/>
  <c r="L176" i="17" a="1"/>
  <c r="L176" i="17" s="1"/>
  <c r="M176" i="17" a="1"/>
  <c r="M176" i="17" s="1"/>
  <c r="O16" i="2"/>
  <c r="E177" i="17"/>
  <c r="AF177" i="17" s="1" a="1"/>
  <c r="AF177" i="17" s="1"/>
  <c r="AG177" i="17" l="1" a="1"/>
  <c r="AG177" i="17" s="1"/>
  <c r="P177" i="17" a="1"/>
  <c r="P177" i="17" s="1"/>
  <c r="AE177" i="17" a="1"/>
  <c r="AE177" i="17" s="1"/>
  <c r="N17" i="2"/>
  <c r="GX61" i="2"/>
  <c r="O17" i="2"/>
  <c r="F177" i="17" a="1"/>
  <c r="F177" i="17" s="1"/>
  <c r="Y177" i="17" a="1"/>
  <c r="Y177" i="17" s="1"/>
  <c r="R177" i="17" a="1"/>
  <c r="R177" i="17" s="1"/>
  <c r="Q177" i="17" a="1"/>
  <c r="Q177" i="17" s="1"/>
  <c r="T177" i="17" a="1"/>
  <c r="T177" i="17" s="1"/>
  <c r="AD177" i="17" a="1"/>
  <c r="AD177" i="17" s="1"/>
  <c r="O177" i="17" a="1"/>
  <c r="O177" i="17" s="1"/>
  <c r="AC177" i="17" a="1"/>
  <c r="AC177" i="17" s="1"/>
  <c r="W177" i="17" a="1"/>
  <c r="W177" i="17" s="1"/>
  <c r="Z177" i="17" a="1"/>
  <c r="Z177" i="17" s="1"/>
  <c r="S177" i="17" a="1"/>
  <c r="S177" i="17" s="1"/>
  <c r="AA177" i="17" a="1"/>
  <c r="AA177" i="17" s="1"/>
  <c r="V177" i="17" a="1"/>
  <c r="V177" i="17" s="1"/>
  <c r="AB177" i="17" a="1"/>
  <c r="AB177" i="17" s="1"/>
  <c r="X177" i="17" a="1"/>
  <c r="X177" i="17" s="1"/>
  <c r="U177" i="17" a="1"/>
  <c r="U177" i="17" s="1"/>
  <c r="G177" i="17" a="1"/>
  <c r="G177" i="17" s="1"/>
  <c r="H177" i="17" a="1"/>
  <c r="H177" i="17" s="1"/>
  <c r="J177" i="17" a="1"/>
  <c r="J177" i="17" s="1"/>
  <c r="I177" i="17" a="1"/>
  <c r="I177" i="17" s="1"/>
  <c r="K177" i="17" a="1"/>
  <c r="K177" i="17" s="1"/>
  <c r="L177" i="17" a="1"/>
  <c r="L177" i="17" s="1"/>
  <c r="N177" i="17" a="1"/>
  <c r="N177" i="17" s="1"/>
  <c r="M177" i="17" a="1"/>
  <c r="M177" i="17" s="1"/>
  <c r="E178" i="17"/>
  <c r="AF178" i="17" s="1" a="1"/>
  <c r="AF178" i="17" s="1"/>
  <c r="P178" i="17" l="1" a="1"/>
  <c r="P178" i="17" s="1"/>
  <c r="AE178" i="17" a="1"/>
  <c r="AE178" i="17" s="1"/>
  <c r="AG178" i="17" a="1"/>
  <c r="AG178" i="17" s="1"/>
  <c r="N18" i="2"/>
  <c r="GX62" i="2"/>
  <c r="O18" i="2"/>
  <c r="F178" i="17" a="1"/>
  <c r="F178" i="17" s="1"/>
  <c r="GX63" i="2" s="1"/>
  <c r="Y178" i="17" a="1"/>
  <c r="Y178" i="17" s="1"/>
  <c r="T178" i="17" a="1"/>
  <c r="T178" i="17" s="1"/>
  <c r="O49" i="21" s="1"/>
  <c r="AA178" i="17" a="1"/>
  <c r="AA178" i="17" s="1"/>
  <c r="V49" i="21" s="1"/>
  <c r="Q178" i="17" a="1"/>
  <c r="Q178" i="17" s="1"/>
  <c r="R178" i="17" a="1"/>
  <c r="R178" i="17" s="1"/>
  <c r="O178" i="17" a="1"/>
  <c r="O178" i="17" s="1"/>
  <c r="AD178" i="17" a="1"/>
  <c r="AD178" i="17" s="1"/>
  <c r="Z178" i="17" a="1"/>
  <c r="Z178" i="17" s="1"/>
  <c r="AC178" i="17" a="1"/>
  <c r="AC178" i="17" s="1"/>
  <c r="AB178" i="17" a="1"/>
  <c r="AB178" i="17" s="1"/>
  <c r="W178" i="17" a="1"/>
  <c r="W178" i="17" s="1"/>
  <c r="R49" i="21" s="1"/>
  <c r="X178" i="17" a="1"/>
  <c r="X178" i="17" s="1"/>
  <c r="V178" i="17" a="1"/>
  <c r="V178" i="17" s="1"/>
  <c r="S178" i="17" a="1"/>
  <c r="S178" i="17" s="1"/>
  <c r="U178" i="17" a="1"/>
  <c r="U178" i="17" s="1"/>
  <c r="G178" i="17" a="1"/>
  <c r="G178" i="17" s="1"/>
  <c r="C49" i="21" s="1"/>
  <c r="K178" i="17" a="1"/>
  <c r="K178" i="17" s="1"/>
  <c r="G49" i="21" s="1"/>
  <c r="J178" i="17" a="1"/>
  <c r="J178" i="17" s="1"/>
  <c r="F49" i="21" s="1"/>
  <c r="I178" i="17" a="1"/>
  <c r="I178" i="17" s="1"/>
  <c r="E49" i="21" s="1"/>
  <c r="H178" i="17" a="1"/>
  <c r="H178" i="17" s="1"/>
  <c r="D49" i="21" s="1"/>
  <c r="M178" i="17" a="1"/>
  <c r="M178" i="17" s="1"/>
  <c r="I49" i="21" s="1"/>
  <c r="L178" i="17" a="1"/>
  <c r="L178" i="17" s="1"/>
  <c r="H49" i="21" s="1"/>
  <c r="N178" i="17" a="1"/>
  <c r="N178" i="17" s="1"/>
  <c r="J49" i="21" s="1"/>
  <c r="N49" i="21"/>
  <c r="U49" i="21"/>
  <c r="T49" i="21"/>
  <c r="N19" i="2"/>
  <c r="B49" i="21"/>
  <c r="E179" i="17"/>
  <c r="AF179" i="17" s="1" a="1"/>
  <c r="AF179" i="17" s="1"/>
  <c r="AE179" i="17" l="1" a="1"/>
  <c r="AE179" i="17" s="1"/>
  <c r="AG179" i="17" a="1"/>
  <c r="AG179" i="17" s="1"/>
  <c r="P179" i="17" a="1"/>
  <c r="P179" i="17" s="1"/>
  <c r="F179" i="17" a="1"/>
  <c r="F179" i="17" s="1"/>
  <c r="GX64" i="2" s="1"/>
  <c r="T179" i="17" a="1"/>
  <c r="T179" i="17" s="1"/>
  <c r="Y179" i="17" a="1"/>
  <c r="Y179" i="17" s="1"/>
  <c r="S179" i="17" a="1"/>
  <c r="S179" i="17" s="1"/>
  <c r="Q179" i="17" a="1"/>
  <c r="Q179" i="17" s="1"/>
  <c r="U179" i="17" a="1"/>
  <c r="U179" i="17" s="1"/>
  <c r="AC179" i="17" a="1"/>
  <c r="AC179" i="17" s="1"/>
  <c r="O179" i="17" a="1"/>
  <c r="O179" i="17" s="1"/>
  <c r="AD179" i="17" a="1"/>
  <c r="AD179" i="17" s="1"/>
  <c r="R179" i="17" a="1"/>
  <c r="R179" i="17" s="1"/>
  <c r="AA179" i="17" a="1"/>
  <c r="AA179" i="17" s="1"/>
  <c r="Z179" i="17" a="1"/>
  <c r="Z179" i="17" s="1"/>
  <c r="AB179" i="17" a="1"/>
  <c r="AB179" i="17" s="1"/>
  <c r="W179" i="17" a="1"/>
  <c r="W179" i="17" s="1"/>
  <c r="V179" i="17" a="1"/>
  <c r="V179" i="17" s="1"/>
  <c r="X179" i="17" a="1"/>
  <c r="X179" i="17" s="1"/>
  <c r="G179" i="17" a="1"/>
  <c r="G179" i="17" s="1"/>
  <c r="H179" i="17" a="1"/>
  <c r="H179" i="17" s="1"/>
  <c r="I179" i="17" a="1"/>
  <c r="I179" i="17" s="1"/>
  <c r="K179" i="17" a="1"/>
  <c r="K179" i="17" s="1"/>
  <c r="J179" i="17" a="1"/>
  <c r="J179" i="17" s="1"/>
  <c r="M179" i="17" a="1"/>
  <c r="M179" i="17" s="1"/>
  <c r="L179" i="17" a="1"/>
  <c r="L179" i="17" s="1"/>
  <c r="N179" i="17" a="1"/>
  <c r="N179" i="17" s="1"/>
  <c r="O19" i="2"/>
  <c r="N20" i="2"/>
  <c r="E180" i="17"/>
  <c r="AF180" i="17" s="1" a="1"/>
  <c r="AF180" i="17" s="1"/>
  <c r="P180" i="17" l="1" a="1"/>
  <c r="P180" i="17" s="1"/>
  <c r="AG180" i="17" a="1"/>
  <c r="AG180" i="17" s="1"/>
  <c r="AE180" i="17" a="1"/>
  <c r="AE180" i="17" s="1"/>
  <c r="O20" i="2"/>
  <c r="F180" i="17" a="1"/>
  <c r="F180" i="17" s="1"/>
  <c r="U180" i="17" a="1"/>
  <c r="U180" i="17" s="1"/>
  <c r="Y180" i="17" a="1"/>
  <c r="Y180" i="17" s="1"/>
  <c r="T180" i="17" a="1"/>
  <c r="T180" i="17" s="1"/>
  <c r="R180" i="17" a="1"/>
  <c r="R180" i="17" s="1"/>
  <c r="AB180" i="17" a="1"/>
  <c r="AB180" i="17" s="1"/>
  <c r="Q180" i="17" a="1"/>
  <c r="Q180" i="17" s="1"/>
  <c r="O180" i="17" a="1"/>
  <c r="O180" i="17" s="1"/>
  <c r="AD180" i="17" a="1"/>
  <c r="AD180" i="17" s="1"/>
  <c r="AC180" i="17" a="1"/>
  <c r="AC180" i="17" s="1"/>
  <c r="AA180" i="17" a="1"/>
  <c r="AA180" i="17" s="1"/>
  <c r="Z180" i="17" a="1"/>
  <c r="Z180" i="17" s="1"/>
  <c r="S180" i="17" a="1"/>
  <c r="S180" i="17" s="1"/>
  <c r="X180" i="17" a="1"/>
  <c r="X180" i="17" s="1"/>
  <c r="W180" i="17" a="1"/>
  <c r="W180" i="17" s="1"/>
  <c r="V180" i="17" a="1"/>
  <c r="V180" i="17" s="1"/>
  <c r="H180" i="17" a="1"/>
  <c r="H180" i="17" s="1"/>
  <c r="G180" i="17" a="1"/>
  <c r="G180" i="17" s="1"/>
  <c r="J180" i="17" a="1"/>
  <c r="J180" i="17" s="1"/>
  <c r="I180" i="17" a="1"/>
  <c r="I180" i="17" s="1"/>
  <c r="K180" i="17" a="1"/>
  <c r="K180" i="17" s="1"/>
  <c r="L180" i="17" a="1"/>
  <c r="L180" i="17" s="1"/>
  <c r="N180" i="17" a="1"/>
  <c r="N180" i="17" s="1"/>
  <c r="M180" i="17" a="1"/>
  <c r="M180" i="17" s="1"/>
  <c r="E181" i="17"/>
  <c r="AF181" i="17" s="1" a="1"/>
  <c r="AF181" i="17" s="1"/>
  <c r="AG181" i="17" l="1" a="1"/>
  <c r="AG181" i="17" s="1"/>
  <c r="AE181" i="17" a="1"/>
  <c r="AE181" i="17" s="1"/>
  <c r="P181" i="17" a="1"/>
  <c r="P181" i="17" s="1"/>
  <c r="O21" i="2"/>
  <c r="N21" i="2"/>
  <c r="GX65" i="2"/>
  <c r="F181" i="17" a="1"/>
  <c r="F181" i="17" s="1"/>
  <c r="Y181" i="17" a="1"/>
  <c r="Y181" i="17" s="1"/>
  <c r="Q181" i="17" a="1"/>
  <c r="Q181" i="17" s="1"/>
  <c r="R181" i="17" a="1"/>
  <c r="R181" i="17" s="1"/>
  <c r="T181" i="17" a="1"/>
  <c r="T181" i="17" s="1"/>
  <c r="AC181" i="17" a="1"/>
  <c r="AC181" i="17" s="1"/>
  <c r="AD181" i="17" a="1"/>
  <c r="AD181" i="17" s="1"/>
  <c r="O181" i="17" a="1"/>
  <c r="O181" i="17" s="1"/>
  <c r="W181" i="17" a="1"/>
  <c r="W181" i="17" s="1"/>
  <c r="AA181" i="17" a="1"/>
  <c r="AA181" i="17" s="1"/>
  <c r="AB181" i="17" a="1"/>
  <c r="AB181" i="17" s="1"/>
  <c r="Z181" i="17" a="1"/>
  <c r="Z181" i="17" s="1"/>
  <c r="X181" i="17" a="1"/>
  <c r="X181" i="17" s="1"/>
  <c r="U181" i="17" a="1"/>
  <c r="U181" i="17" s="1"/>
  <c r="V181" i="17" a="1"/>
  <c r="V181" i="17" s="1"/>
  <c r="S181" i="17" a="1"/>
  <c r="S181" i="17" s="1"/>
  <c r="I181" i="17" a="1"/>
  <c r="I181" i="17" s="1"/>
  <c r="K181" i="17" a="1"/>
  <c r="K181" i="17" s="1"/>
  <c r="G181" i="17" a="1"/>
  <c r="G181" i="17" s="1"/>
  <c r="J181" i="17" a="1"/>
  <c r="J181" i="17" s="1"/>
  <c r="H181" i="17" a="1"/>
  <c r="H181" i="17" s="1"/>
  <c r="M181" i="17" a="1"/>
  <c r="M181" i="17" s="1"/>
  <c r="N181" i="17" a="1"/>
  <c r="N181" i="17" s="1"/>
  <c r="L181" i="17" a="1"/>
  <c r="L181" i="17" s="1"/>
  <c r="E182" i="17"/>
  <c r="AF182" i="17" s="1" a="1"/>
  <c r="AF182" i="17" s="1"/>
  <c r="AE182" i="17" l="1" a="1"/>
  <c r="AE182" i="17" s="1"/>
  <c r="AG182" i="17" a="1"/>
  <c r="AG182" i="17" s="1"/>
  <c r="P182" i="17" a="1"/>
  <c r="P182" i="17" s="1"/>
  <c r="O22" i="2"/>
  <c r="N22" i="2"/>
  <c r="GX66" i="2"/>
  <c r="F182" i="17" a="1"/>
  <c r="F182" i="17" s="1"/>
  <c r="Y182" i="17" a="1"/>
  <c r="Y182" i="17" s="1"/>
  <c r="T182" i="17" a="1"/>
  <c r="T182" i="17" s="1"/>
  <c r="Q182" i="17" a="1"/>
  <c r="Q182" i="17" s="1"/>
  <c r="AD182" i="17" a="1"/>
  <c r="AD182" i="17" s="1"/>
  <c r="Y50" i="21" s="1"/>
  <c r="O182" i="17" a="1"/>
  <c r="O182" i="17" s="1"/>
  <c r="R182" i="17" a="1"/>
  <c r="R182" i="17" s="1"/>
  <c r="AC182" i="17" a="1"/>
  <c r="AC182" i="17" s="1"/>
  <c r="W182" i="17" a="1"/>
  <c r="W182" i="17" s="1"/>
  <c r="AB182" i="17" a="1"/>
  <c r="AB182" i="17" s="1"/>
  <c r="W50" i="21" s="1"/>
  <c r="V182" i="17" a="1"/>
  <c r="V182" i="17" s="1"/>
  <c r="AA182" i="17" a="1"/>
  <c r="AA182" i="17" s="1"/>
  <c r="Z182" i="17" a="1"/>
  <c r="Z182" i="17" s="1"/>
  <c r="S182" i="17" a="1"/>
  <c r="S182" i="17" s="1"/>
  <c r="U182" i="17" a="1"/>
  <c r="U182" i="17" s="1"/>
  <c r="P50" i="21" s="1"/>
  <c r="X182" i="17" a="1"/>
  <c r="X182" i="17" s="1"/>
  <c r="H182" i="17" a="1"/>
  <c r="H182" i="17" s="1"/>
  <c r="G182" i="17" a="1"/>
  <c r="G182" i="17" s="1"/>
  <c r="C50" i="21" s="1"/>
  <c r="I182" i="17" a="1"/>
  <c r="I182" i="17" s="1"/>
  <c r="J182" i="17" a="1"/>
  <c r="J182" i="17" s="1"/>
  <c r="F50" i="21" s="1"/>
  <c r="K182" i="17" a="1"/>
  <c r="K182" i="17" s="1"/>
  <c r="L182" i="17" a="1"/>
  <c r="L182" i="17" s="1"/>
  <c r="H50" i="21" s="1"/>
  <c r="N182" i="17" a="1"/>
  <c r="N182" i="17" s="1"/>
  <c r="M182" i="17" a="1"/>
  <c r="M182" i="17" s="1"/>
  <c r="I50" i="21" s="1"/>
  <c r="I6" i="2" s="1"/>
  <c r="R50" i="21"/>
  <c r="E50" i="21"/>
  <c r="B50" i="21"/>
  <c r="E183" i="17"/>
  <c r="AF183" i="17" s="1" a="1"/>
  <c r="AF183" i="17" s="1"/>
  <c r="AG183" i="17" l="1" a="1"/>
  <c r="AG183" i="17" s="1"/>
  <c r="AE183" i="17" a="1"/>
  <c r="AE183" i="17" s="1"/>
  <c r="P183" i="17" a="1"/>
  <c r="P183" i="17" s="1"/>
  <c r="N23" i="2"/>
  <c r="GX67" i="2"/>
  <c r="O23" i="2"/>
  <c r="D6" i="2"/>
  <c r="F183" i="17" a="1"/>
  <c r="F183" i="17" s="1"/>
  <c r="GX68" i="2" s="1"/>
  <c r="Y183" i="17" a="1"/>
  <c r="Y183" i="17" s="1"/>
  <c r="T183" i="17" a="1"/>
  <c r="T183" i="17" s="1"/>
  <c r="R183" i="17" a="1"/>
  <c r="R183" i="17" s="1"/>
  <c r="Q183" i="17" a="1"/>
  <c r="Q183" i="17" s="1"/>
  <c r="AC183" i="17" a="1"/>
  <c r="AC183" i="17" s="1"/>
  <c r="O183" i="17" a="1"/>
  <c r="O183" i="17" s="1"/>
  <c r="AD183" i="17" a="1"/>
  <c r="AD183" i="17" s="1"/>
  <c r="Z183" i="17" a="1"/>
  <c r="Z183" i="17" s="1"/>
  <c r="AB183" i="17" a="1"/>
  <c r="AB183" i="17" s="1"/>
  <c r="AA183" i="17" a="1"/>
  <c r="AA183" i="17" s="1"/>
  <c r="W183" i="17" a="1"/>
  <c r="W183" i="17" s="1"/>
  <c r="V183" i="17" a="1"/>
  <c r="V183" i="17" s="1"/>
  <c r="S183" i="17" a="1"/>
  <c r="S183" i="17" s="1"/>
  <c r="X183" i="17" a="1"/>
  <c r="X183" i="17" s="1"/>
  <c r="U183" i="17" a="1"/>
  <c r="U183" i="17" s="1"/>
  <c r="G183" i="17" a="1"/>
  <c r="G183" i="17" s="1"/>
  <c r="H183" i="17" a="1"/>
  <c r="H183" i="17" s="1"/>
  <c r="I183" i="17" a="1"/>
  <c r="I183" i="17" s="1"/>
  <c r="J183" i="17" a="1"/>
  <c r="J183" i="17" s="1"/>
  <c r="K183" i="17" a="1"/>
  <c r="K183" i="17" s="1"/>
  <c r="M183" i="17" a="1"/>
  <c r="M183" i="17" s="1"/>
  <c r="N183" i="17" a="1"/>
  <c r="N183" i="17" s="1"/>
  <c r="L183" i="17" a="1"/>
  <c r="L183" i="17" s="1"/>
  <c r="E184" i="17"/>
  <c r="AF184" i="17" s="1" a="1"/>
  <c r="AF184" i="17" s="1"/>
  <c r="P184" i="17" l="1" a="1"/>
  <c r="P184" i="17" s="1"/>
  <c r="AG184" i="17" a="1"/>
  <c r="AG184" i="17" s="1"/>
  <c r="AE184" i="17" a="1"/>
  <c r="AE184" i="17" s="1"/>
  <c r="N24" i="2"/>
  <c r="F184" i="17" a="1"/>
  <c r="F184" i="17" s="1"/>
  <c r="Y184" i="17" a="1"/>
  <c r="Y184" i="17" s="1"/>
  <c r="Q184" i="17" a="1"/>
  <c r="Q184" i="17" s="1"/>
  <c r="R184" i="17" a="1"/>
  <c r="R184" i="17" s="1"/>
  <c r="O184" i="17" a="1"/>
  <c r="O184" i="17" s="1"/>
  <c r="AD184" i="17" a="1"/>
  <c r="AD184" i="17" s="1"/>
  <c r="AA184" i="17" a="1"/>
  <c r="AA184" i="17" s="1"/>
  <c r="AC184" i="17" a="1"/>
  <c r="AC184" i="17" s="1"/>
  <c r="T184" i="17" a="1"/>
  <c r="T184" i="17" s="1"/>
  <c r="Z184" i="17" a="1"/>
  <c r="Z184" i="17" s="1"/>
  <c r="AB184" i="17" a="1"/>
  <c r="AB184" i="17" s="1"/>
  <c r="V184" i="17" a="1"/>
  <c r="V184" i="17" s="1"/>
  <c r="U184" i="17" a="1"/>
  <c r="U184" i="17" s="1"/>
  <c r="W184" i="17" a="1"/>
  <c r="W184" i="17" s="1"/>
  <c r="X184" i="17" a="1"/>
  <c r="X184" i="17" s="1"/>
  <c r="S184" i="17" a="1"/>
  <c r="S184" i="17" s="1"/>
  <c r="H184" i="17" a="1"/>
  <c r="H184" i="17" s="1"/>
  <c r="G184" i="17" a="1"/>
  <c r="G184" i="17" s="1"/>
  <c r="K184" i="17" a="1"/>
  <c r="K184" i="17" s="1"/>
  <c r="J184" i="17" a="1"/>
  <c r="J184" i="17" s="1"/>
  <c r="I184" i="17" a="1"/>
  <c r="I184" i="17" s="1"/>
  <c r="L184" i="17" a="1"/>
  <c r="L184" i="17" s="1"/>
  <c r="N184" i="17" a="1"/>
  <c r="N184" i="17" s="1"/>
  <c r="M184" i="17" a="1"/>
  <c r="M184" i="17" s="1"/>
  <c r="O24" i="2"/>
  <c r="E185" i="17"/>
  <c r="AF185" i="17" s="1" a="1"/>
  <c r="AF185" i="17" s="1"/>
  <c r="AG185" i="17" l="1" a="1"/>
  <c r="AG185" i="17" s="1"/>
  <c r="AE185" i="17" a="1"/>
  <c r="AE185" i="17" s="1"/>
  <c r="P185" i="17" a="1"/>
  <c r="P185" i="17" s="1"/>
  <c r="O25" i="2"/>
  <c r="N25" i="2"/>
  <c r="GX69" i="2"/>
  <c r="F185" i="17" a="1"/>
  <c r="F185" i="17" s="1"/>
  <c r="Y185" i="17" a="1"/>
  <c r="Y185" i="17" s="1"/>
  <c r="Q185" i="17" a="1"/>
  <c r="Q185" i="17" s="1"/>
  <c r="O185" i="17" a="1"/>
  <c r="O185" i="17" s="1"/>
  <c r="T185" i="17" a="1"/>
  <c r="T185" i="17" s="1"/>
  <c r="AD185" i="17" a="1"/>
  <c r="AD185" i="17" s="1"/>
  <c r="AC185" i="17" a="1"/>
  <c r="AC185" i="17" s="1"/>
  <c r="R185" i="17" a="1"/>
  <c r="R185" i="17" s="1"/>
  <c r="W185" i="17" a="1"/>
  <c r="W185" i="17" s="1"/>
  <c r="AA185" i="17" a="1"/>
  <c r="AA185" i="17" s="1"/>
  <c r="Z185" i="17" a="1"/>
  <c r="Z185" i="17" s="1"/>
  <c r="S185" i="17" a="1"/>
  <c r="S185" i="17" s="1"/>
  <c r="X185" i="17" a="1"/>
  <c r="X185" i="17" s="1"/>
  <c r="AB185" i="17" a="1"/>
  <c r="AB185" i="17" s="1"/>
  <c r="V185" i="17" a="1"/>
  <c r="V185" i="17" s="1"/>
  <c r="U185" i="17" a="1"/>
  <c r="U185" i="17" s="1"/>
  <c r="H185" i="17" a="1"/>
  <c r="H185" i="17" s="1"/>
  <c r="G185" i="17" a="1"/>
  <c r="G185" i="17" s="1"/>
  <c r="I185" i="17" a="1"/>
  <c r="I185" i="17" s="1"/>
  <c r="K185" i="17" a="1"/>
  <c r="K185" i="17" s="1"/>
  <c r="J185" i="17" a="1"/>
  <c r="J185" i="17" s="1"/>
  <c r="M185" i="17" a="1"/>
  <c r="M185" i="17" s="1"/>
  <c r="L185" i="17" a="1"/>
  <c r="L185" i="17" s="1"/>
  <c r="N185" i="17" a="1"/>
  <c r="N185" i="17" s="1"/>
  <c r="E186" i="17"/>
  <c r="AF186" i="17" s="1" a="1"/>
  <c r="AF186" i="17" s="1"/>
  <c r="AG186" i="17" l="1" a="1"/>
  <c r="AG186" i="17" s="1"/>
  <c r="AE186" i="17" a="1"/>
  <c r="AE186" i="17" s="1"/>
  <c r="P186" i="17" a="1"/>
  <c r="P186" i="17" s="1"/>
  <c r="N26" i="2"/>
  <c r="GX70" i="2"/>
  <c r="F186" i="17" a="1"/>
  <c r="F186" i="17" s="1"/>
  <c r="T186" i="17" a="1"/>
  <c r="T186" i="17" s="1"/>
  <c r="Y186" i="17" a="1"/>
  <c r="Y186" i="17" s="1"/>
  <c r="T51" i="21" s="1"/>
  <c r="S186" i="17" a="1"/>
  <c r="S186" i="17" s="1"/>
  <c r="Q186" i="17" a="1"/>
  <c r="Q186" i="17" s="1"/>
  <c r="R186" i="17" a="1"/>
  <c r="R186" i="17" s="1"/>
  <c r="O186" i="17" a="1"/>
  <c r="O186" i="17" s="1"/>
  <c r="AD186" i="17" a="1"/>
  <c r="AD186" i="17" s="1"/>
  <c r="W186" i="17" a="1"/>
  <c r="W186" i="17" s="1"/>
  <c r="R51" i="21" s="1"/>
  <c r="AA186" i="17" a="1"/>
  <c r="AA186" i="17" s="1"/>
  <c r="AC186" i="17" a="1"/>
  <c r="AC186" i="17" s="1"/>
  <c r="X51" i="21" s="1"/>
  <c r="Z186" i="17" a="1"/>
  <c r="Z186" i="17" s="1"/>
  <c r="U186" i="17" a="1"/>
  <c r="U186" i="17" s="1"/>
  <c r="P51" i="21" s="1"/>
  <c r="X186" i="17" a="1"/>
  <c r="X186" i="17" s="1"/>
  <c r="S51" i="21" s="1"/>
  <c r="V186" i="17" a="1"/>
  <c r="V186" i="17" s="1"/>
  <c r="AB186" i="17" a="1"/>
  <c r="AB186" i="17" s="1"/>
  <c r="G186" i="17" a="1"/>
  <c r="G186" i="17" s="1"/>
  <c r="C51" i="21" s="1"/>
  <c r="H186" i="17" a="1"/>
  <c r="H186" i="17" s="1"/>
  <c r="K186" i="17" a="1"/>
  <c r="K186" i="17" s="1"/>
  <c r="J186" i="17" a="1"/>
  <c r="J186" i="17" s="1"/>
  <c r="I186" i="17" a="1"/>
  <c r="I186" i="17" s="1"/>
  <c r="E51" i="21" s="1"/>
  <c r="M186" i="17" a="1"/>
  <c r="M186" i="17" s="1"/>
  <c r="I51" i="21" s="1"/>
  <c r="I7" i="2" s="1"/>
  <c r="N186" i="17" a="1"/>
  <c r="N186" i="17" s="1"/>
  <c r="J51" i="21" s="1"/>
  <c r="L186" i="17" a="1"/>
  <c r="L186" i="17" s="1"/>
  <c r="O51" i="21"/>
  <c r="N51" i="21"/>
  <c r="F51" i="21"/>
  <c r="O26" i="2"/>
  <c r="U51" i="21"/>
  <c r="V51" i="21"/>
  <c r="D51" i="21"/>
  <c r="H51" i="21"/>
  <c r="D7" i="2" s="1"/>
  <c r="B51" i="21"/>
  <c r="E187" i="17"/>
  <c r="AF187" i="17" s="1" a="1"/>
  <c r="AF187" i="17" s="1"/>
  <c r="AG187" i="17" l="1" a="1"/>
  <c r="AG187" i="17" s="1"/>
  <c r="AE187" i="17" a="1"/>
  <c r="AE187" i="17" s="1"/>
  <c r="P187" i="17" a="1"/>
  <c r="P187" i="17" s="1"/>
  <c r="N27" i="2"/>
  <c r="GX71" i="2"/>
  <c r="F187" i="17" a="1"/>
  <c r="F187" i="17" s="1"/>
  <c r="Y187" i="17" a="1"/>
  <c r="Y187" i="17" s="1"/>
  <c r="T187" i="17" a="1"/>
  <c r="T187" i="17" s="1"/>
  <c r="Q187" i="17" a="1"/>
  <c r="Q187" i="17" s="1"/>
  <c r="R187" i="17" a="1"/>
  <c r="R187" i="17" s="1"/>
  <c r="AD187" i="17" a="1"/>
  <c r="AD187" i="17" s="1"/>
  <c r="U187" i="17" a="1"/>
  <c r="U187" i="17" s="1"/>
  <c r="O187" i="17" a="1"/>
  <c r="O187" i="17" s="1"/>
  <c r="AC187" i="17" a="1"/>
  <c r="AC187" i="17" s="1"/>
  <c r="Z187" i="17" a="1"/>
  <c r="Z187" i="17" s="1"/>
  <c r="W187" i="17" a="1"/>
  <c r="W187" i="17" s="1"/>
  <c r="AA187" i="17" a="1"/>
  <c r="AA187" i="17" s="1"/>
  <c r="AB187" i="17" a="1"/>
  <c r="AB187" i="17" s="1"/>
  <c r="X187" i="17" a="1"/>
  <c r="X187" i="17" s="1"/>
  <c r="S187" i="17" a="1"/>
  <c r="S187" i="17" s="1"/>
  <c r="V187" i="17" a="1"/>
  <c r="V187" i="17" s="1"/>
  <c r="G187" i="17" a="1"/>
  <c r="G187" i="17" s="1"/>
  <c r="H187" i="17" a="1"/>
  <c r="H187" i="17" s="1"/>
  <c r="J187" i="17" a="1"/>
  <c r="J187" i="17" s="1"/>
  <c r="K187" i="17" a="1"/>
  <c r="K187" i="17" s="1"/>
  <c r="I187" i="17" a="1"/>
  <c r="I187" i="17" s="1"/>
  <c r="L187" i="17" a="1"/>
  <c r="L187" i="17" s="1"/>
  <c r="N187" i="17" a="1"/>
  <c r="N187" i="17" s="1"/>
  <c r="M187" i="17" a="1"/>
  <c r="M187" i="17" s="1"/>
  <c r="O27" i="2"/>
  <c r="E188" i="17"/>
  <c r="AF188" i="17" s="1" a="1"/>
  <c r="AF188" i="17" s="1"/>
  <c r="AG188" i="17" l="1" a="1"/>
  <c r="AG188" i="17" s="1"/>
  <c r="AE188" i="17" a="1"/>
  <c r="AE188" i="17" s="1"/>
  <c r="P188" i="17" a="1"/>
  <c r="P188" i="17" s="1"/>
  <c r="N28" i="2"/>
  <c r="GX72" i="2"/>
  <c r="F188" i="17" a="1"/>
  <c r="F188" i="17" s="1"/>
  <c r="Y188" i="17" a="1"/>
  <c r="Y188" i="17" s="1"/>
  <c r="T188" i="17" a="1"/>
  <c r="T188" i="17" s="1"/>
  <c r="Q188" i="17" a="1"/>
  <c r="Q188" i="17" s="1"/>
  <c r="U188" i="17" a="1"/>
  <c r="U188" i="17" s="1"/>
  <c r="O188" i="17" a="1"/>
  <c r="O188" i="17" s="1"/>
  <c r="AC188" i="17" a="1"/>
  <c r="AC188" i="17" s="1"/>
  <c r="R188" i="17" a="1"/>
  <c r="R188" i="17" s="1"/>
  <c r="AD188" i="17" a="1"/>
  <c r="AD188" i="17" s="1"/>
  <c r="AB188" i="17" a="1"/>
  <c r="AB188" i="17" s="1"/>
  <c r="AA188" i="17" a="1"/>
  <c r="AA188" i="17" s="1"/>
  <c r="Z188" i="17" a="1"/>
  <c r="Z188" i="17" s="1"/>
  <c r="W188" i="17" a="1"/>
  <c r="W188" i="17" s="1"/>
  <c r="X188" i="17" a="1"/>
  <c r="X188" i="17" s="1"/>
  <c r="S188" i="17" a="1"/>
  <c r="S188" i="17" s="1"/>
  <c r="V188" i="17" a="1"/>
  <c r="V188" i="17" s="1"/>
  <c r="G188" i="17" a="1"/>
  <c r="G188" i="17" s="1"/>
  <c r="H188" i="17" a="1"/>
  <c r="H188" i="17" s="1"/>
  <c r="J188" i="17" a="1"/>
  <c r="J188" i="17" s="1"/>
  <c r="I188" i="17" a="1"/>
  <c r="I188" i="17" s="1"/>
  <c r="K188" i="17" a="1"/>
  <c r="K188" i="17" s="1"/>
  <c r="L188" i="17" a="1"/>
  <c r="L188" i="17" s="1"/>
  <c r="M188" i="17" a="1"/>
  <c r="M188" i="17" s="1"/>
  <c r="N188" i="17" a="1"/>
  <c r="N188" i="17" s="1"/>
  <c r="O28" i="2"/>
  <c r="E189" i="17"/>
  <c r="AF189" i="17" s="1" a="1"/>
  <c r="AF189" i="17" s="1"/>
  <c r="AG189" i="17" l="1" a="1"/>
  <c r="AG189" i="17" s="1"/>
  <c r="AE189" i="17" a="1"/>
  <c r="AE189" i="17" s="1"/>
  <c r="P189" i="17" a="1"/>
  <c r="P189" i="17" s="1"/>
  <c r="O29" i="2"/>
  <c r="N29" i="2"/>
  <c r="GX73" i="2"/>
  <c r="F189" i="17" a="1"/>
  <c r="F189" i="17" s="1"/>
  <c r="Y189" i="17" a="1"/>
  <c r="Y189" i="17" s="1"/>
  <c r="T189" i="17" a="1"/>
  <c r="T189" i="17" s="1"/>
  <c r="Q189" i="17" a="1"/>
  <c r="Q189" i="17" s="1"/>
  <c r="R189" i="17" a="1"/>
  <c r="R189" i="17" s="1"/>
  <c r="AD189" i="17" a="1"/>
  <c r="AD189" i="17" s="1"/>
  <c r="AC189" i="17" a="1"/>
  <c r="AC189" i="17" s="1"/>
  <c r="O189" i="17" a="1"/>
  <c r="O189" i="17" s="1"/>
  <c r="Z189" i="17" a="1"/>
  <c r="Z189" i="17" s="1"/>
  <c r="AA189" i="17" a="1"/>
  <c r="AA189" i="17" s="1"/>
  <c r="AB189" i="17" a="1"/>
  <c r="AB189" i="17" s="1"/>
  <c r="W189" i="17" a="1"/>
  <c r="W189" i="17" s="1"/>
  <c r="U189" i="17" a="1"/>
  <c r="U189" i="17" s="1"/>
  <c r="V189" i="17" a="1"/>
  <c r="V189" i="17" s="1"/>
  <c r="X189" i="17" a="1"/>
  <c r="X189" i="17" s="1"/>
  <c r="S189" i="17" a="1"/>
  <c r="S189" i="17" s="1"/>
  <c r="G189" i="17" a="1"/>
  <c r="G189" i="17" s="1"/>
  <c r="H189" i="17" a="1"/>
  <c r="H189" i="17" s="1"/>
  <c r="N189" i="17" a="1"/>
  <c r="N189" i="17" s="1"/>
  <c r="J189" i="17" a="1"/>
  <c r="J189" i="17" s="1"/>
  <c r="K189" i="17" a="1"/>
  <c r="K189" i="17" s="1"/>
  <c r="I189" i="17" a="1"/>
  <c r="I189" i="17" s="1"/>
  <c r="L189" i="17" a="1"/>
  <c r="L189" i="17" s="1"/>
  <c r="M189" i="17" a="1"/>
  <c r="M189" i="17" s="1"/>
  <c r="E190" i="17"/>
  <c r="AF190" i="17" s="1" a="1"/>
  <c r="AF190" i="17" s="1"/>
  <c r="AG190" i="17" l="1" a="1"/>
  <c r="AG190" i="17" s="1"/>
  <c r="P190" i="17" a="1"/>
  <c r="P190" i="17" s="1"/>
  <c r="AE190" i="17" a="1"/>
  <c r="AE190" i="17" s="1"/>
  <c r="N30" i="2"/>
  <c r="GX74" i="2"/>
  <c r="F190" i="17" a="1"/>
  <c r="F190" i="17" s="1"/>
  <c r="Y190" i="17" a="1"/>
  <c r="Y190" i="17" s="1"/>
  <c r="T52" i="21" s="1"/>
  <c r="T190" i="17" a="1"/>
  <c r="T190" i="17" s="1"/>
  <c r="O52" i="21" s="1"/>
  <c r="Q190" i="17" a="1"/>
  <c r="Q190" i="17" s="1"/>
  <c r="R190" i="17" a="1"/>
  <c r="R190" i="17" s="1"/>
  <c r="AC190" i="17" a="1"/>
  <c r="AC190" i="17" s="1"/>
  <c r="X52" i="21" s="1"/>
  <c r="AD190" i="17" a="1"/>
  <c r="AD190" i="17" s="1"/>
  <c r="O190" i="17" a="1"/>
  <c r="O190" i="17" s="1"/>
  <c r="AB190" i="17" a="1"/>
  <c r="AB190" i="17" s="1"/>
  <c r="Z190" i="17" a="1"/>
  <c r="Z190" i="17" s="1"/>
  <c r="AA190" i="17" a="1"/>
  <c r="AA190" i="17" s="1"/>
  <c r="V52" i="21" s="1"/>
  <c r="W190" i="17" a="1"/>
  <c r="W190" i="17" s="1"/>
  <c r="S190" i="17" a="1"/>
  <c r="S190" i="17" s="1"/>
  <c r="V190" i="17" a="1"/>
  <c r="V190" i="17" s="1"/>
  <c r="U190" i="17" a="1"/>
  <c r="U190" i="17" s="1"/>
  <c r="P52" i="21" s="1"/>
  <c r="X190" i="17" a="1"/>
  <c r="X190" i="17" s="1"/>
  <c r="G190" i="17" a="1"/>
  <c r="G190" i="17" s="1"/>
  <c r="C52" i="21" s="1"/>
  <c r="H190" i="17" a="1"/>
  <c r="H190" i="17" s="1"/>
  <c r="D52" i="21" s="1"/>
  <c r="K190" i="17" a="1"/>
  <c r="K190" i="17" s="1"/>
  <c r="G52" i="21" s="1"/>
  <c r="J190" i="17" a="1"/>
  <c r="J190" i="17" s="1"/>
  <c r="I190" i="17" a="1"/>
  <c r="I190" i="17" s="1"/>
  <c r="E52" i="21" s="1"/>
  <c r="N190" i="17" a="1"/>
  <c r="N190" i="17" s="1"/>
  <c r="M190" i="17" a="1"/>
  <c r="M190" i="17" s="1"/>
  <c r="L190" i="17" a="1"/>
  <c r="L190" i="17" s="1"/>
  <c r="O30" i="2"/>
  <c r="F52" i="21"/>
  <c r="R52" i="21"/>
  <c r="W52" i="21"/>
  <c r="B52" i="21"/>
  <c r="E191" i="17"/>
  <c r="AF191" i="17" s="1" a="1"/>
  <c r="AF191" i="17" s="1"/>
  <c r="AG191" i="17" l="1" a="1"/>
  <c r="AG191" i="17" s="1"/>
  <c r="P191" i="17" a="1"/>
  <c r="P191" i="17" s="1"/>
  <c r="AE191" i="17" a="1"/>
  <c r="AE191" i="17" s="1"/>
  <c r="N31" i="2"/>
  <c r="GX75" i="2"/>
  <c r="F191" i="17" a="1"/>
  <c r="F191" i="17" s="1"/>
  <c r="GX76" i="2" s="1"/>
  <c r="Y191" i="17" a="1"/>
  <c r="Y191" i="17" s="1"/>
  <c r="T191" i="17" a="1"/>
  <c r="T191" i="17" s="1"/>
  <c r="Q191" i="17" a="1"/>
  <c r="Q191" i="17" s="1"/>
  <c r="AC191" i="17" a="1"/>
  <c r="AC191" i="17" s="1"/>
  <c r="R191" i="17" a="1"/>
  <c r="R191" i="17" s="1"/>
  <c r="O191" i="17" a="1"/>
  <c r="O191" i="17" s="1"/>
  <c r="AD191" i="17" a="1"/>
  <c r="AD191" i="17" s="1"/>
  <c r="AA191" i="17" a="1"/>
  <c r="AA191" i="17" s="1"/>
  <c r="Z191" i="17" a="1"/>
  <c r="Z191" i="17" s="1"/>
  <c r="AB191" i="17" a="1"/>
  <c r="AB191" i="17" s="1"/>
  <c r="W191" i="17" a="1"/>
  <c r="W191" i="17" s="1"/>
  <c r="V191" i="17" a="1"/>
  <c r="V191" i="17" s="1"/>
  <c r="S191" i="17" a="1"/>
  <c r="S191" i="17" s="1"/>
  <c r="X191" i="17" a="1"/>
  <c r="X191" i="17" s="1"/>
  <c r="U191" i="17" a="1"/>
  <c r="U191" i="17" s="1"/>
  <c r="G191" i="17" a="1"/>
  <c r="G191" i="17" s="1"/>
  <c r="H191" i="17" a="1"/>
  <c r="H191" i="17" s="1"/>
  <c r="J191" i="17" a="1"/>
  <c r="J191" i="17" s="1"/>
  <c r="I191" i="17" a="1"/>
  <c r="I191" i="17" s="1"/>
  <c r="K191" i="17" a="1"/>
  <c r="K191" i="17" s="1"/>
  <c r="M191" i="17" a="1"/>
  <c r="M191" i="17" s="1"/>
  <c r="L191" i="17" a="1"/>
  <c r="L191" i="17" s="1"/>
  <c r="N191" i="17" a="1"/>
  <c r="N191" i="17" s="1"/>
  <c r="O31" i="2"/>
  <c r="N32" i="2"/>
  <c r="E192" i="17"/>
  <c r="AF192" i="17" s="1" a="1"/>
  <c r="AF192" i="17" s="1"/>
  <c r="AE192" i="17" l="1" a="1"/>
  <c r="AE192" i="17" s="1"/>
  <c r="AG192" i="17" a="1"/>
  <c r="AG192" i="17" s="1"/>
  <c r="P192" i="17" a="1"/>
  <c r="P192" i="17" s="1"/>
  <c r="F192" i="17" a="1"/>
  <c r="F192" i="17" s="1"/>
  <c r="Y192" i="17" a="1"/>
  <c r="Y192" i="17" s="1"/>
  <c r="S192" i="17" a="1"/>
  <c r="S192" i="17" s="1"/>
  <c r="Q192" i="17" a="1"/>
  <c r="Q192" i="17" s="1"/>
  <c r="R192" i="17" a="1"/>
  <c r="R192" i="17" s="1"/>
  <c r="AD192" i="17" a="1"/>
  <c r="AD192" i="17" s="1"/>
  <c r="O192" i="17" a="1"/>
  <c r="O192" i="17" s="1"/>
  <c r="T192" i="17" a="1"/>
  <c r="T192" i="17" s="1"/>
  <c r="AC192" i="17" a="1"/>
  <c r="AC192" i="17" s="1"/>
  <c r="X192" i="17" a="1"/>
  <c r="X192" i="17" s="1"/>
  <c r="Z192" i="17" a="1"/>
  <c r="Z192" i="17" s="1"/>
  <c r="W192" i="17" a="1"/>
  <c r="W192" i="17" s="1"/>
  <c r="AA192" i="17" a="1"/>
  <c r="AA192" i="17" s="1"/>
  <c r="AB192" i="17" a="1"/>
  <c r="AB192" i="17" s="1"/>
  <c r="U192" i="17" a="1"/>
  <c r="U192" i="17" s="1"/>
  <c r="V192" i="17" a="1"/>
  <c r="V192" i="17" s="1"/>
  <c r="G192" i="17" a="1"/>
  <c r="G192" i="17" s="1"/>
  <c r="H192" i="17" a="1"/>
  <c r="H192" i="17" s="1"/>
  <c r="K192" i="17" a="1"/>
  <c r="K192" i="17" s="1"/>
  <c r="J192" i="17" a="1"/>
  <c r="J192" i="17" s="1"/>
  <c r="I192" i="17" a="1"/>
  <c r="I192" i="17" s="1"/>
  <c r="L192" i="17" a="1"/>
  <c r="L192" i="17" s="1"/>
  <c r="N192" i="17" a="1"/>
  <c r="N192" i="17" s="1"/>
  <c r="M192" i="17" a="1"/>
  <c r="M192" i="17" s="1"/>
  <c r="O32" i="2"/>
  <c r="E193" i="17"/>
  <c r="AF193" i="17" s="1" a="1"/>
  <c r="AF193" i="17" s="1"/>
  <c r="AG193" i="17" l="1" a="1"/>
  <c r="AG193" i="17" s="1"/>
  <c r="AE193" i="17" a="1"/>
  <c r="AE193" i="17" s="1"/>
  <c r="P193" i="17" a="1"/>
  <c r="P193" i="17" s="1"/>
  <c r="N33" i="2"/>
  <c r="GX77" i="2"/>
  <c r="O33" i="2"/>
  <c r="F193" i="17" a="1"/>
  <c r="F193" i="17" s="1"/>
  <c r="Y193" i="17" a="1"/>
  <c r="Y193" i="17" s="1"/>
  <c r="Q193" i="17" a="1"/>
  <c r="Q193" i="17" s="1"/>
  <c r="R193" i="17" a="1"/>
  <c r="R193" i="17" s="1"/>
  <c r="AC193" i="17" a="1"/>
  <c r="AC193" i="17" s="1"/>
  <c r="O193" i="17" a="1"/>
  <c r="O193" i="17" s="1"/>
  <c r="AD193" i="17" a="1"/>
  <c r="AD193" i="17" s="1"/>
  <c r="T193" i="17" a="1"/>
  <c r="T193" i="17" s="1"/>
  <c r="AA193" i="17" a="1"/>
  <c r="AA193" i="17" s="1"/>
  <c r="Z193" i="17" a="1"/>
  <c r="Z193" i="17" s="1"/>
  <c r="AB193" i="17" a="1"/>
  <c r="AB193" i="17" s="1"/>
  <c r="W193" i="17" a="1"/>
  <c r="W193" i="17" s="1"/>
  <c r="V193" i="17" a="1"/>
  <c r="V193" i="17" s="1"/>
  <c r="X193" i="17" a="1"/>
  <c r="X193" i="17" s="1"/>
  <c r="S193" i="17" a="1"/>
  <c r="S193" i="17" s="1"/>
  <c r="U193" i="17" a="1"/>
  <c r="U193" i="17" s="1"/>
  <c r="G193" i="17" a="1"/>
  <c r="G193" i="17" s="1"/>
  <c r="J193" i="17" a="1"/>
  <c r="J193" i="17" s="1"/>
  <c r="H193" i="17" a="1"/>
  <c r="H193" i="17" s="1"/>
  <c r="I193" i="17" a="1"/>
  <c r="I193" i="17" s="1"/>
  <c r="K193" i="17" a="1"/>
  <c r="K193" i="17" s="1"/>
  <c r="M193" i="17" a="1"/>
  <c r="M193" i="17" s="1"/>
  <c r="L193" i="17" a="1"/>
  <c r="L193" i="17" s="1"/>
  <c r="N193" i="17" a="1"/>
  <c r="N193" i="17" s="1"/>
  <c r="E194" i="17"/>
  <c r="AF194" i="17" s="1" a="1"/>
  <c r="AF194" i="17" s="1"/>
  <c r="AG194" i="17" l="1" a="1"/>
  <c r="AG194" i="17" s="1"/>
  <c r="AE194" i="17" a="1"/>
  <c r="AE194" i="17" s="1"/>
  <c r="P194" i="17" a="1"/>
  <c r="P194" i="17" s="1"/>
  <c r="N34" i="2"/>
  <c r="GX78" i="2"/>
  <c r="F194" i="17" a="1"/>
  <c r="F194" i="17" s="1"/>
  <c r="B53" i="21" s="1"/>
  <c r="Y194" i="17" a="1"/>
  <c r="Y194" i="17" s="1"/>
  <c r="Q194" i="17" a="1"/>
  <c r="Q194" i="17" s="1"/>
  <c r="T194" i="17" a="1"/>
  <c r="T194" i="17" s="1"/>
  <c r="AD194" i="17" a="1"/>
  <c r="AD194" i="17" s="1"/>
  <c r="Y53" i="21" s="1"/>
  <c r="R194" i="17" a="1"/>
  <c r="R194" i="17" s="1"/>
  <c r="AC194" i="17" a="1"/>
  <c r="AC194" i="17" s="1"/>
  <c r="O194" i="17" a="1"/>
  <c r="O194" i="17" s="1"/>
  <c r="Z194" i="17" a="1"/>
  <c r="Z194" i="17" s="1"/>
  <c r="W194" i="17" a="1"/>
  <c r="W194" i="17" s="1"/>
  <c r="AA194" i="17" a="1"/>
  <c r="AA194" i="17" s="1"/>
  <c r="V53" i="21" s="1"/>
  <c r="AB194" i="17" a="1"/>
  <c r="AB194" i="17" s="1"/>
  <c r="X194" i="17" a="1"/>
  <c r="X194" i="17" s="1"/>
  <c r="S53" i="21" s="1"/>
  <c r="U194" i="17" a="1"/>
  <c r="U194" i="17" s="1"/>
  <c r="P53" i="21" s="1"/>
  <c r="S194" i="17" a="1"/>
  <c r="S194" i="17" s="1"/>
  <c r="V194" i="17" a="1"/>
  <c r="V194" i="17" s="1"/>
  <c r="G194" i="17" a="1"/>
  <c r="G194" i="17" s="1"/>
  <c r="C53" i="21" s="1"/>
  <c r="H194" i="17" a="1"/>
  <c r="H194" i="17" s="1"/>
  <c r="J194" i="17" a="1"/>
  <c r="J194" i="17" s="1"/>
  <c r="F53" i="21" s="1"/>
  <c r="I194" i="17" a="1"/>
  <c r="I194" i="17" s="1"/>
  <c r="K194" i="17" a="1"/>
  <c r="K194" i="17" s="1"/>
  <c r="G53" i="21" s="1"/>
  <c r="N194" i="17" a="1"/>
  <c r="N194" i="17" s="1"/>
  <c r="J53" i="21" s="1"/>
  <c r="M194" i="17" a="1"/>
  <c r="M194" i="17" s="1"/>
  <c r="L194" i="17" a="1"/>
  <c r="L194" i="17" s="1"/>
  <c r="O53" i="21"/>
  <c r="N53" i="21"/>
  <c r="I53" i="21"/>
  <c r="Q53" i="21"/>
  <c r="X53" i="21"/>
  <c r="H53" i="21"/>
  <c r="O34" i="2"/>
  <c r="E53" i="21"/>
  <c r="R53" i="21"/>
  <c r="D53" i="21"/>
  <c r="W53" i="21"/>
  <c r="U53" i="21"/>
  <c r="T53" i="21"/>
  <c r="E195" i="17"/>
  <c r="AF195" i="17" s="1" a="1"/>
  <c r="AF195" i="17" s="1"/>
  <c r="AE195" i="17" l="1" a="1"/>
  <c r="AE195" i="17" s="1"/>
  <c r="AG195" i="17" a="1"/>
  <c r="AG195" i="17" s="1"/>
  <c r="P195" i="17" a="1"/>
  <c r="P195" i="17" s="1"/>
  <c r="N35" i="2"/>
  <c r="GX79" i="2"/>
  <c r="O35" i="2"/>
  <c r="F195" i="17" a="1"/>
  <c r="F195" i="17" s="1"/>
  <c r="Y195" i="17" a="1"/>
  <c r="Y195" i="17" s="1"/>
  <c r="T195" i="17" a="1"/>
  <c r="T195" i="17" s="1"/>
  <c r="Q195" i="17" a="1"/>
  <c r="Q195" i="17" s="1"/>
  <c r="R195" i="17" a="1"/>
  <c r="R195" i="17" s="1"/>
  <c r="O195" i="17" a="1"/>
  <c r="O195" i="17" s="1"/>
  <c r="U195" i="17" a="1"/>
  <c r="U195" i="17" s="1"/>
  <c r="AD195" i="17" a="1"/>
  <c r="AD195" i="17" s="1"/>
  <c r="AC195" i="17" a="1"/>
  <c r="AC195" i="17" s="1"/>
  <c r="Z195" i="17" a="1"/>
  <c r="Z195" i="17" s="1"/>
  <c r="AA195" i="17" a="1"/>
  <c r="AA195" i="17" s="1"/>
  <c r="W195" i="17" a="1"/>
  <c r="W195" i="17" s="1"/>
  <c r="AB195" i="17" a="1"/>
  <c r="AB195" i="17" s="1"/>
  <c r="X195" i="17" a="1"/>
  <c r="X195" i="17" s="1"/>
  <c r="V195" i="17" a="1"/>
  <c r="V195" i="17" s="1"/>
  <c r="S195" i="17" a="1"/>
  <c r="S195" i="17" s="1"/>
  <c r="G195" i="17" a="1"/>
  <c r="G195" i="17" s="1"/>
  <c r="K195" i="17" a="1"/>
  <c r="K195" i="17" s="1"/>
  <c r="H195" i="17" a="1"/>
  <c r="H195" i="17" s="1"/>
  <c r="I195" i="17" a="1"/>
  <c r="I195" i="17" s="1"/>
  <c r="J195" i="17" a="1"/>
  <c r="J195" i="17" s="1"/>
  <c r="L195" i="17" a="1"/>
  <c r="L195" i="17" s="1"/>
  <c r="N195" i="17" a="1"/>
  <c r="N195" i="17" s="1"/>
  <c r="M195" i="17" a="1"/>
  <c r="M195" i="17" s="1"/>
  <c r="E196" i="17"/>
  <c r="AF196" i="17" s="1" a="1"/>
  <c r="AF196" i="17" s="1"/>
  <c r="AG196" i="17" l="1" a="1"/>
  <c r="AG196" i="17" s="1"/>
  <c r="P196" i="17" a="1"/>
  <c r="P196" i="17" s="1"/>
  <c r="AE196" i="17" a="1"/>
  <c r="AE196" i="17" s="1"/>
  <c r="N36" i="2"/>
  <c r="GX80" i="2"/>
  <c r="F196" i="17" a="1"/>
  <c r="F196" i="17" s="1"/>
  <c r="U196" i="17" a="1"/>
  <c r="U196" i="17" s="1"/>
  <c r="Y196" i="17" a="1"/>
  <c r="Y196" i="17" s="1"/>
  <c r="T196" i="17" a="1"/>
  <c r="T196" i="17" s="1"/>
  <c r="Q196" i="17" a="1"/>
  <c r="Q196" i="17" s="1"/>
  <c r="O196" i="17" a="1"/>
  <c r="O196" i="17" s="1"/>
  <c r="R196" i="17" a="1"/>
  <c r="R196" i="17" s="1"/>
  <c r="AC196" i="17" a="1"/>
  <c r="AC196" i="17" s="1"/>
  <c r="AD196" i="17" a="1"/>
  <c r="AD196" i="17" s="1"/>
  <c r="AB196" i="17" a="1"/>
  <c r="AB196" i="17" s="1"/>
  <c r="W196" i="17" a="1"/>
  <c r="W196" i="17" s="1"/>
  <c r="Z196" i="17" a="1"/>
  <c r="Z196" i="17" s="1"/>
  <c r="AA196" i="17" a="1"/>
  <c r="AA196" i="17" s="1"/>
  <c r="V196" i="17" a="1"/>
  <c r="V196" i="17" s="1"/>
  <c r="X196" i="17" a="1"/>
  <c r="X196" i="17" s="1"/>
  <c r="S196" i="17" a="1"/>
  <c r="S196" i="17" s="1"/>
  <c r="H196" i="17" a="1"/>
  <c r="H196" i="17" s="1"/>
  <c r="G196" i="17" a="1"/>
  <c r="G196" i="17" s="1"/>
  <c r="J196" i="17" a="1"/>
  <c r="J196" i="17" s="1"/>
  <c r="I196" i="17" a="1"/>
  <c r="I196" i="17" s="1"/>
  <c r="K196" i="17" a="1"/>
  <c r="K196" i="17" s="1"/>
  <c r="M196" i="17" a="1"/>
  <c r="M196" i="17" s="1"/>
  <c r="L196" i="17" a="1"/>
  <c r="L196" i="17" s="1"/>
  <c r="N196" i="17" a="1"/>
  <c r="N196" i="17" s="1"/>
  <c r="O36" i="2"/>
  <c r="E197" i="17"/>
  <c r="AF197" i="17" s="1" a="1"/>
  <c r="AF197" i="17" s="1"/>
  <c r="O37" i="2" l="1"/>
  <c r="AG197" i="17" a="1"/>
  <c r="AG197" i="17" s="1"/>
  <c r="P197" i="17" a="1"/>
  <c r="P197" i="17" s="1"/>
  <c r="AE197" i="17" a="1"/>
  <c r="AE197" i="17" s="1"/>
  <c r="N37" i="2"/>
  <c r="GX81" i="2"/>
  <c r="F197" i="17" a="1"/>
  <c r="F197" i="17" s="1"/>
  <c r="Y197" i="17" a="1"/>
  <c r="Y197" i="17" s="1"/>
  <c r="T197" i="17" a="1"/>
  <c r="T197" i="17" s="1"/>
  <c r="Q197" i="17" a="1"/>
  <c r="Q197" i="17" s="1"/>
  <c r="AC197" i="17" a="1"/>
  <c r="AC197" i="17" s="1"/>
  <c r="O197" i="17" a="1"/>
  <c r="O197" i="17" s="1"/>
  <c r="R197" i="17" a="1"/>
  <c r="R197" i="17" s="1"/>
  <c r="AA197" i="17" a="1"/>
  <c r="AA197" i="17" s="1"/>
  <c r="AB197" i="17" a="1"/>
  <c r="AB197" i="17" s="1"/>
  <c r="AD197" i="17" a="1"/>
  <c r="AD197" i="17" s="1"/>
  <c r="W197" i="17" a="1"/>
  <c r="W197" i="17" s="1"/>
  <c r="Z197" i="17" a="1"/>
  <c r="Z197" i="17" s="1"/>
  <c r="V197" i="17" a="1"/>
  <c r="V197" i="17" s="1"/>
  <c r="U197" i="17" a="1"/>
  <c r="U197" i="17" s="1"/>
  <c r="X197" i="17" a="1"/>
  <c r="X197" i="17" s="1"/>
  <c r="S197" i="17" a="1"/>
  <c r="S197" i="17" s="1"/>
  <c r="H197" i="17" a="1"/>
  <c r="H197" i="17" s="1"/>
  <c r="I197" i="17" a="1"/>
  <c r="I197" i="17" s="1"/>
  <c r="K197" i="17" a="1"/>
  <c r="K197" i="17" s="1"/>
  <c r="G197" i="17" a="1"/>
  <c r="G197" i="17" s="1"/>
  <c r="J197" i="17" a="1"/>
  <c r="J197" i="17" s="1"/>
  <c r="L197" i="17" a="1"/>
  <c r="L197" i="17" s="1"/>
  <c r="N197" i="17" a="1"/>
  <c r="N197" i="17" s="1"/>
  <c r="M197" i="17" a="1"/>
  <c r="M197" i="17" s="1"/>
  <c r="E198" i="17"/>
  <c r="AF198" i="17" s="1" a="1"/>
  <c r="AF198" i="17" s="1"/>
  <c r="AE198" i="17" l="1" a="1"/>
  <c r="AE198" i="17" s="1"/>
  <c r="AG198" i="17" a="1"/>
  <c r="AG198" i="17" s="1"/>
  <c r="P198" i="17" a="1"/>
  <c r="P198" i="17" s="1"/>
  <c r="N38" i="2"/>
  <c r="GX82" i="2"/>
  <c r="O38" i="2"/>
  <c r="F198" i="17" a="1"/>
  <c r="F198" i="17" s="1"/>
  <c r="Y198" i="17" a="1"/>
  <c r="Y198" i="17" s="1"/>
  <c r="Q198" i="17" a="1"/>
  <c r="Q198" i="17" s="1"/>
  <c r="L54" i="21" s="1"/>
  <c r="R198" i="17" a="1"/>
  <c r="R198" i="17" s="1"/>
  <c r="T198" i="17" a="1"/>
  <c r="T198" i="17" s="1"/>
  <c r="O54" i="21" s="1"/>
  <c r="O198" i="17" a="1"/>
  <c r="O198" i="17" s="1"/>
  <c r="AD198" i="17" a="1"/>
  <c r="AD198" i="17" s="1"/>
  <c r="AC198" i="17" a="1"/>
  <c r="AC198" i="17" s="1"/>
  <c r="X54" i="21" s="1"/>
  <c r="AA198" i="17" a="1"/>
  <c r="AA198" i="17" s="1"/>
  <c r="Z198" i="17" a="1"/>
  <c r="Z198" i="17" s="1"/>
  <c r="AB198" i="17" a="1"/>
  <c r="AB198" i="17" s="1"/>
  <c r="W198" i="17" a="1"/>
  <c r="W198" i="17" s="1"/>
  <c r="R54" i="21" s="1"/>
  <c r="V198" i="17" a="1"/>
  <c r="V198" i="17" s="1"/>
  <c r="Q54" i="21" s="1"/>
  <c r="S198" i="17" a="1"/>
  <c r="S198" i="17" s="1"/>
  <c r="X198" i="17" a="1"/>
  <c r="X198" i="17" s="1"/>
  <c r="U198" i="17" a="1"/>
  <c r="U198" i="17" s="1"/>
  <c r="H198" i="17" a="1"/>
  <c r="H198" i="17" s="1"/>
  <c r="G198" i="17" a="1"/>
  <c r="G198" i="17" s="1"/>
  <c r="C54" i="21" s="1"/>
  <c r="I198" i="17" a="1"/>
  <c r="I198" i="17" s="1"/>
  <c r="L198" i="17" a="1"/>
  <c r="L198" i="17" s="1"/>
  <c r="K198" i="17" a="1"/>
  <c r="K198" i="17" s="1"/>
  <c r="G54" i="21" s="1"/>
  <c r="B10" i="2" s="1"/>
  <c r="J198" i="17" a="1"/>
  <c r="J198" i="17" s="1"/>
  <c r="N198" i="17" a="1"/>
  <c r="N198" i="17" s="1"/>
  <c r="J54" i="21" s="1"/>
  <c r="K10" i="2" s="1"/>
  <c r="M198" i="17" a="1"/>
  <c r="M198" i="17" s="1"/>
  <c r="D54" i="21"/>
  <c r="N54" i="21"/>
  <c r="V54" i="21"/>
  <c r="I54" i="21"/>
  <c r="P54" i="21"/>
  <c r="B54" i="21"/>
  <c r="E199" i="17"/>
  <c r="AF199" i="17" s="1" a="1"/>
  <c r="AF199" i="17" s="1"/>
  <c r="AG199" i="17" l="1" a="1"/>
  <c r="AG199" i="17" s="1"/>
  <c r="AE199" i="17" a="1"/>
  <c r="AE199" i="17" s="1"/>
  <c r="P199" i="17" a="1"/>
  <c r="P199" i="17" s="1"/>
  <c r="N39" i="2"/>
  <c r="GX83" i="2"/>
  <c r="G10" i="2"/>
  <c r="O39" i="2"/>
  <c r="F199" i="17" a="1"/>
  <c r="F199" i="17" s="1"/>
  <c r="GX84" i="2" s="1"/>
  <c r="Y199" i="17" a="1"/>
  <c r="Y199" i="17" s="1"/>
  <c r="T199" i="17" a="1"/>
  <c r="T199" i="17" s="1"/>
  <c r="Q199" i="17" a="1"/>
  <c r="Q199" i="17" s="1"/>
  <c r="AC199" i="17" a="1"/>
  <c r="AC199" i="17" s="1"/>
  <c r="R199" i="17" a="1"/>
  <c r="R199" i="17" s="1"/>
  <c r="O199" i="17" a="1"/>
  <c r="O199" i="17" s="1"/>
  <c r="AD199" i="17" a="1"/>
  <c r="AD199" i="17" s="1"/>
  <c r="AB199" i="17" a="1"/>
  <c r="AB199" i="17" s="1"/>
  <c r="W199" i="17" a="1"/>
  <c r="W199" i="17" s="1"/>
  <c r="Z199" i="17" a="1"/>
  <c r="Z199" i="17" s="1"/>
  <c r="AA199" i="17" a="1"/>
  <c r="AA199" i="17" s="1"/>
  <c r="U199" i="17" a="1"/>
  <c r="U199" i="17" s="1"/>
  <c r="S199" i="17" a="1"/>
  <c r="S199" i="17" s="1"/>
  <c r="X199" i="17" a="1"/>
  <c r="X199" i="17" s="1"/>
  <c r="V199" i="17" a="1"/>
  <c r="V199" i="17" s="1"/>
  <c r="H199" i="17" a="1"/>
  <c r="H199" i="17" s="1"/>
  <c r="G199" i="17" a="1"/>
  <c r="G199" i="17" s="1"/>
  <c r="I199" i="17" a="1"/>
  <c r="I199" i="17" s="1"/>
  <c r="K199" i="17" a="1"/>
  <c r="K199" i="17" s="1"/>
  <c r="J199" i="17" a="1"/>
  <c r="J199" i="17" s="1"/>
  <c r="M199" i="17" a="1"/>
  <c r="M199" i="17" s="1"/>
  <c r="L199" i="17" a="1"/>
  <c r="L199" i="17" s="1"/>
  <c r="N199" i="17" a="1"/>
  <c r="N199" i="17" s="1"/>
  <c r="E54" i="21"/>
  <c r="I10" i="2"/>
  <c r="E200" i="17"/>
  <c r="AF200" i="17" s="1" a="1"/>
  <c r="AF200" i="17" s="1"/>
  <c r="H10" i="2" l="1"/>
  <c r="AG200" i="17" a="1"/>
  <c r="AG200" i="17" s="1"/>
  <c r="AE200" i="17" a="1"/>
  <c r="AE200" i="17" s="1"/>
  <c r="P200" i="17" a="1"/>
  <c r="P200" i="17" s="1"/>
  <c r="N40" i="2"/>
  <c r="F200" i="17" a="1"/>
  <c r="F200" i="17" s="1"/>
  <c r="Y200" i="17" a="1"/>
  <c r="Y200" i="17" s="1"/>
  <c r="Q200" i="17" a="1"/>
  <c r="Q200" i="17" s="1"/>
  <c r="T200" i="17" a="1"/>
  <c r="T200" i="17" s="1"/>
  <c r="O200" i="17" a="1"/>
  <c r="O200" i="17" s="1"/>
  <c r="AD200" i="17" a="1"/>
  <c r="AD200" i="17" s="1"/>
  <c r="AC200" i="17" a="1"/>
  <c r="AC200" i="17" s="1"/>
  <c r="R200" i="17" a="1"/>
  <c r="R200" i="17" s="1"/>
  <c r="AA200" i="17" a="1"/>
  <c r="AA200" i="17" s="1"/>
  <c r="Z200" i="17" a="1"/>
  <c r="Z200" i="17" s="1"/>
  <c r="W200" i="17" a="1"/>
  <c r="W200" i="17" s="1"/>
  <c r="AB200" i="17" a="1"/>
  <c r="AB200" i="17" s="1"/>
  <c r="S200" i="17" a="1"/>
  <c r="S200" i="17" s="1"/>
  <c r="X200" i="17" a="1"/>
  <c r="X200" i="17" s="1"/>
  <c r="U200" i="17" a="1"/>
  <c r="U200" i="17" s="1"/>
  <c r="V200" i="17" a="1"/>
  <c r="V200" i="17" s="1"/>
  <c r="H200" i="17" a="1"/>
  <c r="H200" i="17" s="1"/>
  <c r="G200" i="17" a="1"/>
  <c r="G200" i="17" s="1"/>
  <c r="K200" i="17" a="1"/>
  <c r="K200" i="17" s="1"/>
  <c r="J200" i="17" a="1"/>
  <c r="J200" i="17" s="1"/>
  <c r="I200" i="17" a="1"/>
  <c r="I200" i="17" s="1"/>
  <c r="L200" i="17" a="1"/>
  <c r="L200" i="17" s="1"/>
  <c r="N200" i="17" a="1"/>
  <c r="N200" i="17" s="1"/>
  <c r="M200" i="17" a="1"/>
  <c r="M200" i="17" s="1"/>
  <c r="O40" i="2"/>
  <c r="E201" i="17"/>
  <c r="AF201" i="17" s="1" a="1"/>
  <c r="AF201" i="17" s="1"/>
  <c r="AG201" i="17" l="1" a="1"/>
  <c r="AG201" i="17" s="1"/>
  <c r="AE201" i="17" a="1"/>
  <c r="AE201" i="17" s="1"/>
  <c r="P201" i="17" a="1"/>
  <c r="P201" i="17" s="1"/>
  <c r="O41" i="2"/>
  <c r="N41" i="2"/>
  <c r="GX85" i="2"/>
  <c r="F201" i="17" a="1"/>
  <c r="F201" i="17" s="1"/>
  <c r="Y201" i="17" a="1"/>
  <c r="Y201" i="17" s="1"/>
  <c r="Q201" i="17" a="1"/>
  <c r="Q201" i="17" s="1"/>
  <c r="R201" i="17" a="1"/>
  <c r="R201" i="17" s="1"/>
  <c r="AD201" i="17" a="1"/>
  <c r="AD201" i="17" s="1"/>
  <c r="T201" i="17" a="1"/>
  <c r="T201" i="17" s="1"/>
  <c r="AC201" i="17" a="1"/>
  <c r="AC201" i="17" s="1"/>
  <c r="O201" i="17" a="1"/>
  <c r="O201" i="17" s="1"/>
  <c r="AA201" i="17" a="1"/>
  <c r="AA201" i="17" s="1"/>
  <c r="Z201" i="17" a="1"/>
  <c r="Z201" i="17" s="1"/>
  <c r="AB201" i="17" a="1"/>
  <c r="AB201" i="17" s="1"/>
  <c r="U201" i="17" a="1"/>
  <c r="U201" i="17" s="1"/>
  <c r="W201" i="17" a="1"/>
  <c r="W201" i="17" s="1"/>
  <c r="V201" i="17" a="1"/>
  <c r="V201" i="17" s="1"/>
  <c r="S201" i="17" a="1"/>
  <c r="S201" i="17" s="1"/>
  <c r="X201" i="17" a="1"/>
  <c r="X201" i="17" s="1"/>
  <c r="H201" i="17" a="1"/>
  <c r="H201" i="17" s="1"/>
  <c r="G201" i="17" a="1"/>
  <c r="G201" i="17" s="1"/>
  <c r="I201" i="17" a="1"/>
  <c r="I201" i="17" s="1"/>
  <c r="J201" i="17" a="1"/>
  <c r="J201" i="17" s="1"/>
  <c r="K201" i="17" a="1"/>
  <c r="K201" i="17" s="1"/>
  <c r="N201" i="17" a="1"/>
  <c r="N201" i="17" s="1"/>
  <c r="L201" i="17" a="1"/>
  <c r="L201" i="17" s="1"/>
  <c r="M201" i="17" a="1"/>
  <c r="M201" i="17" s="1"/>
  <c r="E202" i="17"/>
  <c r="AF202" i="17" s="1" a="1"/>
  <c r="AF202" i="17" s="1"/>
  <c r="AG202" i="17" l="1" a="1"/>
  <c r="AG202" i="17" s="1"/>
  <c r="AE202" i="17" a="1"/>
  <c r="AE202" i="17" s="1"/>
  <c r="P202" i="17" a="1"/>
  <c r="P202" i="17" s="1"/>
  <c r="N42" i="2"/>
  <c r="GX86" i="2"/>
  <c r="F202" i="17" a="1"/>
  <c r="F202" i="17" s="1"/>
  <c r="Y202" i="17" a="1"/>
  <c r="Y202" i="17" s="1"/>
  <c r="Q202" i="17" a="1"/>
  <c r="Q202" i="17" s="1"/>
  <c r="AC202" i="17" a="1"/>
  <c r="AC202" i="17" s="1"/>
  <c r="T202" i="17" a="1"/>
  <c r="T202" i="17" s="1"/>
  <c r="R202" i="17" a="1"/>
  <c r="R202" i="17" s="1"/>
  <c r="O202" i="17" a="1"/>
  <c r="O202" i="17" s="1"/>
  <c r="AD202" i="17" a="1"/>
  <c r="AD202" i="17" s="1"/>
  <c r="Z202" i="17" a="1"/>
  <c r="Z202" i="17" s="1"/>
  <c r="U55" i="21" s="1"/>
  <c r="AA202" i="17" a="1"/>
  <c r="AA202" i="17" s="1"/>
  <c r="V55" i="21" s="1"/>
  <c r="AB202" i="17" a="1"/>
  <c r="AB202" i="17" s="1"/>
  <c r="W55" i="21" s="1"/>
  <c r="W202" i="17" a="1"/>
  <c r="W202" i="17" s="1"/>
  <c r="U202" i="17" a="1"/>
  <c r="U202" i="17" s="1"/>
  <c r="X202" i="17" a="1"/>
  <c r="X202" i="17" s="1"/>
  <c r="S202" i="17" a="1"/>
  <c r="S202" i="17" s="1"/>
  <c r="V202" i="17" a="1"/>
  <c r="V202" i="17" s="1"/>
  <c r="G202" i="17" a="1"/>
  <c r="G202" i="17" s="1"/>
  <c r="C55" i="21" s="1"/>
  <c r="K202" i="17" a="1"/>
  <c r="K202" i="17" s="1"/>
  <c r="J202" i="17" a="1"/>
  <c r="J202" i="17" s="1"/>
  <c r="I202" i="17" a="1"/>
  <c r="I202" i="17" s="1"/>
  <c r="H202" i="17" a="1"/>
  <c r="H202" i="17" s="1"/>
  <c r="D55" i="21" s="1"/>
  <c r="N202" i="17" a="1"/>
  <c r="N202" i="17" s="1"/>
  <c r="J55" i="21" s="1"/>
  <c r="K11" i="2" s="1"/>
  <c r="L202" i="17" a="1"/>
  <c r="L202" i="17" s="1"/>
  <c r="M202" i="17" a="1"/>
  <c r="M202" i="17" s="1"/>
  <c r="Q55" i="21"/>
  <c r="O55" i="21"/>
  <c r="R55" i="21"/>
  <c r="Y55" i="21"/>
  <c r="G55" i="21"/>
  <c r="O42" i="2"/>
  <c r="E55" i="21"/>
  <c r="T55" i="21"/>
  <c r="B55" i="21"/>
  <c r="E203" i="17"/>
  <c r="AF203" i="17" s="1" a="1"/>
  <c r="AF203" i="17" s="1"/>
  <c r="AG203" i="17" l="1" a="1"/>
  <c r="AG203" i="17" s="1"/>
  <c r="AE203" i="17" a="1"/>
  <c r="AE203" i="17" s="1"/>
  <c r="P203" i="17" a="1"/>
  <c r="P203" i="17" s="1"/>
  <c r="N43" i="2"/>
  <c r="GX87" i="2"/>
  <c r="O43" i="2"/>
  <c r="F203" i="17" a="1"/>
  <c r="F203" i="17" s="1"/>
  <c r="GX88" i="2" s="1"/>
  <c r="Y203" i="17" a="1"/>
  <c r="Y203" i="17" s="1"/>
  <c r="T203" i="17" a="1"/>
  <c r="T203" i="17" s="1"/>
  <c r="U203" i="17" a="1"/>
  <c r="U203" i="17" s="1"/>
  <c r="Q203" i="17" a="1"/>
  <c r="Q203" i="17" s="1"/>
  <c r="R203" i="17" a="1"/>
  <c r="R203" i="17" s="1"/>
  <c r="O203" i="17" a="1"/>
  <c r="O203" i="17" s="1"/>
  <c r="AC203" i="17" a="1"/>
  <c r="AC203" i="17" s="1"/>
  <c r="AD203" i="17" a="1"/>
  <c r="AD203" i="17" s="1"/>
  <c r="Z203" i="17" a="1"/>
  <c r="Z203" i="17" s="1"/>
  <c r="W203" i="17" a="1"/>
  <c r="W203" i="17" s="1"/>
  <c r="AA203" i="17" a="1"/>
  <c r="AA203" i="17" s="1"/>
  <c r="AB203" i="17" a="1"/>
  <c r="AB203" i="17" s="1"/>
  <c r="S203" i="17" a="1"/>
  <c r="S203" i="17" s="1"/>
  <c r="V203" i="17" a="1"/>
  <c r="V203" i="17" s="1"/>
  <c r="X203" i="17" a="1"/>
  <c r="X203" i="17" s="1"/>
  <c r="H203" i="17" a="1"/>
  <c r="H203" i="17" s="1"/>
  <c r="G203" i="17" a="1"/>
  <c r="G203" i="17" s="1"/>
  <c r="J203" i="17" a="1"/>
  <c r="J203" i="17" s="1"/>
  <c r="I203" i="17" a="1"/>
  <c r="I203" i="17" s="1"/>
  <c r="K203" i="17" a="1"/>
  <c r="K203" i="17" s="1"/>
  <c r="M203" i="17" a="1"/>
  <c r="M203" i="17" s="1"/>
  <c r="L203" i="17" a="1"/>
  <c r="L203" i="17" s="1"/>
  <c r="N203" i="17" a="1"/>
  <c r="N203" i="17" s="1"/>
  <c r="N44" i="2"/>
  <c r="E204" i="17"/>
  <c r="AF204" i="17" s="1" a="1"/>
  <c r="AF204" i="17" s="1"/>
  <c r="AG204" i="17" l="1" a="1"/>
  <c r="AG204" i="17" s="1"/>
  <c r="AE204" i="17" a="1"/>
  <c r="AE204" i="17" s="1"/>
  <c r="P204" i="17" a="1"/>
  <c r="P204" i="17" s="1"/>
  <c r="F204" i="17" a="1"/>
  <c r="F204" i="17" s="1"/>
  <c r="Y204" i="17" a="1"/>
  <c r="Y204" i="17" s="1"/>
  <c r="T204" i="17" a="1"/>
  <c r="T204" i="17" s="1"/>
  <c r="R204" i="17" a="1"/>
  <c r="R204" i="17" s="1"/>
  <c r="U204" i="17" a="1"/>
  <c r="U204" i="17" s="1"/>
  <c r="Q204" i="17" a="1"/>
  <c r="Q204" i="17" s="1"/>
  <c r="AC204" i="17" a="1"/>
  <c r="AC204" i="17" s="1"/>
  <c r="O204" i="17" a="1"/>
  <c r="O204" i="17" s="1"/>
  <c r="AD204" i="17" a="1"/>
  <c r="AD204" i="17" s="1"/>
  <c r="W204" i="17" a="1"/>
  <c r="W204" i="17" s="1"/>
  <c r="AA204" i="17" a="1"/>
  <c r="AA204" i="17" s="1"/>
  <c r="Z204" i="17" a="1"/>
  <c r="Z204" i="17" s="1"/>
  <c r="AB204" i="17" a="1"/>
  <c r="AB204" i="17" s="1"/>
  <c r="S204" i="17" a="1"/>
  <c r="S204" i="17" s="1"/>
  <c r="V204" i="17" a="1"/>
  <c r="V204" i="17" s="1"/>
  <c r="X204" i="17" a="1"/>
  <c r="X204" i="17" s="1"/>
  <c r="G204" i="17" a="1"/>
  <c r="G204" i="17" s="1"/>
  <c r="J204" i="17" a="1"/>
  <c r="J204" i="17" s="1"/>
  <c r="I204" i="17" a="1"/>
  <c r="I204" i="17" s="1"/>
  <c r="H204" i="17" a="1"/>
  <c r="H204" i="17" s="1"/>
  <c r="K204" i="17" a="1"/>
  <c r="K204" i="17" s="1"/>
  <c r="N204" i="17" a="1"/>
  <c r="N204" i="17" s="1"/>
  <c r="M204" i="17" a="1"/>
  <c r="M204" i="17" s="1"/>
  <c r="L204" i="17" a="1"/>
  <c r="L204" i="17" s="1"/>
  <c r="O44" i="2"/>
  <c r="E205" i="17"/>
  <c r="AF205" i="17" s="1" a="1"/>
  <c r="AF205" i="17" s="1"/>
  <c r="AG205" i="17" l="1" a="1"/>
  <c r="AG205" i="17" s="1"/>
  <c r="AE205" i="17" a="1"/>
  <c r="AE205" i="17" s="1"/>
  <c r="P205" i="17" a="1"/>
  <c r="P205" i="17" s="1"/>
  <c r="N45" i="2"/>
  <c r="GX89" i="2"/>
  <c r="O45" i="2"/>
  <c r="F205" i="17" a="1"/>
  <c r="F205" i="17" s="1"/>
  <c r="Y205" i="17" a="1"/>
  <c r="Y205" i="17" s="1"/>
  <c r="S205" i="17" a="1"/>
  <c r="S205" i="17" s="1"/>
  <c r="Q205" i="17" a="1"/>
  <c r="Q205" i="17" s="1"/>
  <c r="T205" i="17" a="1"/>
  <c r="T205" i="17" s="1"/>
  <c r="AD205" i="17" a="1"/>
  <c r="AD205" i="17" s="1"/>
  <c r="O205" i="17" a="1"/>
  <c r="O205" i="17" s="1"/>
  <c r="R205" i="17" a="1"/>
  <c r="R205" i="17" s="1"/>
  <c r="AC205" i="17" a="1"/>
  <c r="AC205" i="17" s="1"/>
  <c r="Z205" i="17" a="1"/>
  <c r="Z205" i="17" s="1"/>
  <c r="AA205" i="17" a="1"/>
  <c r="AA205" i="17" s="1"/>
  <c r="AB205" i="17" a="1"/>
  <c r="AB205" i="17" s="1"/>
  <c r="X205" i="17" a="1"/>
  <c r="X205" i="17" s="1"/>
  <c r="U205" i="17" a="1"/>
  <c r="U205" i="17" s="1"/>
  <c r="W205" i="17" a="1"/>
  <c r="W205" i="17" s="1"/>
  <c r="V205" i="17" a="1"/>
  <c r="V205" i="17" s="1"/>
  <c r="G205" i="17" a="1"/>
  <c r="G205" i="17" s="1"/>
  <c r="H205" i="17" a="1"/>
  <c r="H205" i="17" s="1"/>
  <c r="J205" i="17" a="1"/>
  <c r="J205" i="17" s="1"/>
  <c r="K205" i="17" a="1"/>
  <c r="K205" i="17" s="1"/>
  <c r="I205" i="17" a="1"/>
  <c r="I205" i="17" s="1"/>
  <c r="L205" i="17" a="1"/>
  <c r="L205" i="17" s="1"/>
  <c r="N205" i="17" a="1"/>
  <c r="N205" i="17" s="1"/>
  <c r="M205" i="17" a="1"/>
  <c r="M205" i="17" s="1"/>
  <c r="E206" i="17"/>
  <c r="AF206" i="17" s="1" a="1"/>
  <c r="AF206" i="17" s="1"/>
  <c r="AG206" i="17" l="1" a="1"/>
  <c r="AG206" i="17" s="1"/>
  <c r="AE206" i="17" a="1"/>
  <c r="AE206" i="17" s="1"/>
  <c r="P206" i="17" a="1"/>
  <c r="P206" i="17" s="1"/>
  <c r="N46" i="2"/>
  <c r="GX90" i="2"/>
  <c r="O46" i="2"/>
  <c r="F206" i="17" a="1"/>
  <c r="F206" i="17" s="1"/>
  <c r="GX91" i="2" s="1"/>
  <c r="Y206" i="17" a="1"/>
  <c r="Y206" i="17" s="1"/>
  <c r="R206" i="17" a="1"/>
  <c r="R206" i="17" s="1"/>
  <c r="Q206" i="17" a="1"/>
  <c r="Q206" i="17" s="1"/>
  <c r="T206" i="17" a="1"/>
  <c r="T206" i="17" s="1"/>
  <c r="O56" i="21" s="1"/>
  <c r="AC206" i="17" a="1"/>
  <c r="AC206" i="17" s="1"/>
  <c r="X56" i="21" s="1"/>
  <c r="AD206" i="17" a="1"/>
  <c r="AD206" i="17" s="1"/>
  <c r="Y56" i="21" s="1"/>
  <c r="O206" i="17" a="1"/>
  <c r="O206" i="17" s="1"/>
  <c r="Z206" i="17" a="1"/>
  <c r="Z206" i="17" s="1"/>
  <c r="AA206" i="17" a="1"/>
  <c r="AA206" i="17" s="1"/>
  <c r="AB206" i="17" a="1"/>
  <c r="AB206" i="17" s="1"/>
  <c r="V206" i="17" a="1"/>
  <c r="V206" i="17" s="1"/>
  <c r="W206" i="17" a="1"/>
  <c r="W206" i="17" s="1"/>
  <c r="R56" i="21" s="1"/>
  <c r="S206" i="17" a="1"/>
  <c r="S206" i="17" s="1"/>
  <c r="X206" i="17" a="1"/>
  <c r="X206" i="17" s="1"/>
  <c r="U206" i="17" a="1"/>
  <c r="U206" i="17" s="1"/>
  <c r="P56" i="21" s="1"/>
  <c r="G206" i="17" a="1"/>
  <c r="G206" i="17" s="1"/>
  <c r="C56" i="21" s="1"/>
  <c r="J206" i="17" a="1"/>
  <c r="J206" i="17" s="1"/>
  <c r="I206" i="17" a="1"/>
  <c r="I206" i="17" s="1"/>
  <c r="E56" i="21" s="1"/>
  <c r="H206" i="17" a="1"/>
  <c r="H206" i="17" s="1"/>
  <c r="D56" i="21" s="1"/>
  <c r="K206" i="17" a="1"/>
  <c r="K206" i="17" s="1"/>
  <c r="G56" i="21" s="1"/>
  <c r="L206" i="17" a="1"/>
  <c r="L206" i="17" s="1"/>
  <c r="N206" i="17" a="1"/>
  <c r="N206" i="17" s="1"/>
  <c r="J56" i="21" s="1"/>
  <c r="K12" i="2" s="1"/>
  <c r="M206" i="17" a="1"/>
  <c r="M206" i="17" s="1"/>
  <c r="I56" i="21" s="1"/>
  <c r="N47" i="2"/>
  <c r="B56" i="21"/>
  <c r="E207" i="17"/>
  <c r="AF207" i="17" s="1" a="1"/>
  <c r="AF207" i="17" s="1"/>
  <c r="AG207" i="17" l="1" a="1"/>
  <c r="AG207" i="17" s="1"/>
  <c r="AE207" i="17" a="1"/>
  <c r="AE207" i="17" s="1"/>
  <c r="HH4" i="2" s="1"/>
  <c r="P207" i="17" a="1"/>
  <c r="P207" i="17" s="1"/>
  <c r="O47" i="2"/>
  <c r="F207" i="17" a="1"/>
  <c r="F207" i="17" s="1"/>
  <c r="GX92" i="2" s="1"/>
  <c r="Y207" i="17" a="1"/>
  <c r="Y207" i="17" s="1"/>
  <c r="T207" i="17" a="1"/>
  <c r="T207" i="17" s="1"/>
  <c r="AL8" i="2" s="1"/>
  <c r="R207" i="17" a="1"/>
  <c r="R207" i="17" s="1"/>
  <c r="Q207" i="17" a="1"/>
  <c r="Q207" i="17" s="1"/>
  <c r="AC207" i="17" a="1"/>
  <c r="AC207" i="17" s="1"/>
  <c r="O207" i="17" a="1"/>
  <c r="O207" i="17" s="1"/>
  <c r="HI4" i="2" s="1"/>
  <c r="AD207" i="17" a="1"/>
  <c r="AD207" i="17" s="1"/>
  <c r="AA207" i="17" a="1"/>
  <c r="AA207" i="17" s="1"/>
  <c r="AY8" i="2" s="1"/>
  <c r="W207" i="17" a="1"/>
  <c r="W207" i="17" s="1"/>
  <c r="AB207" i="17" a="1"/>
  <c r="AB207" i="17" s="1"/>
  <c r="AD8" i="2" s="1"/>
  <c r="Z207" i="17" a="1"/>
  <c r="Z207" i="17" s="1"/>
  <c r="AM8" i="2" s="1"/>
  <c r="AN8" i="2" s="1"/>
  <c r="U207" i="17" a="1"/>
  <c r="U207" i="17" s="1"/>
  <c r="AX8" i="2" s="1"/>
  <c r="V207" i="17" a="1"/>
  <c r="V207" i="17" s="1"/>
  <c r="AC8" i="2" s="1"/>
  <c r="X207" i="17" a="1"/>
  <c r="X207" i="17" s="1"/>
  <c r="S207" i="17" a="1"/>
  <c r="S207" i="17" s="1"/>
  <c r="G207" i="17" a="1"/>
  <c r="G207" i="17" s="1"/>
  <c r="H207" i="17" a="1"/>
  <c r="H207" i="17" s="1"/>
  <c r="J207" i="17" a="1"/>
  <c r="J207" i="17" s="1"/>
  <c r="K207" i="17" a="1"/>
  <c r="K207" i="17" s="1"/>
  <c r="I207" i="17" a="1"/>
  <c r="I207" i="17" s="1"/>
  <c r="L207" i="17" a="1"/>
  <c r="L207" i="17" s="1"/>
  <c r="M207" i="17" a="1"/>
  <c r="M207" i="17" s="1"/>
  <c r="N207" i="17" a="1"/>
  <c r="N207" i="17" s="1"/>
  <c r="F56" i="21"/>
  <c r="N48" i="2"/>
  <c r="E208" i="17"/>
  <c r="AF208" i="17" s="1" a="1"/>
  <c r="AF208" i="17" s="1"/>
  <c r="AE208" i="17" l="1" a="1"/>
  <c r="AE208" i="17" s="1"/>
  <c r="HH5" i="2" s="1"/>
  <c r="AG208" i="17" a="1"/>
  <c r="AG208" i="17" s="1"/>
  <c r="P208" i="17" a="1"/>
  <c r="P208" i="17" s="1"/>
  <c r="AH8" i="2"/>
  <c r="AI8" i="2" s="1"/>
  <c r="AJ8" i="2" s="1"/>
  <c r="Z8" i="2"/>
  <c r="AA8" i="2" s="1"/>
  <c r="AT8" i="2"/>
  <c r="AU8" i="2" s="1"/>
  <c r="AV8" i="2" s="1"/>
  <c r="AQ8" i="2"/>
  <c r="AR8" i="2" s="1"/>
  <c r="AS8" i="2" s="1"/>
  <c r="AE8" i="2"/>
  <c r="AZ8" i="2"/>
  <c r="O48" i="2"/>
  <c r="F208" i="17" a="1"/>
  <c r="F208" i="17" s="1"/>
  <c r="Y208" i="17" a="1"/>
  <c r="Y208" i="17" s="1"/>
  <c r="R208" i="17" a="1"/>
  <c r="R208" i="17" s="1"/>
  <c r="Q208" i="17" a="1"/>
  <c r="Q208" i="17" s="1"/>
  <c r="Z9" i="2" s="1"/>
  <c r="AA9" i="2" s="1"/>
  <c r="O208" i="17" a="1"/>
  <c r="O208" i="17" s="1"/>
  <c r="AC208" i="17" a="1"/>
  <c r="AC208" i="17" s="1"/>
  <c r="T208" i="17" a="1"/>
  <c r="T208" i="17" s="1"/>
  <c r="AL9" i="2" s="1"/>
  <c r="AD208" i="17" a="1"/>
  <c r="AD208" i="17" s="1"/>
  <c r="AA208" i="17" a="1"/>
  <c r="AA208" i="17" s="1"/>
  <c r="AY9" i="2" s="1"/>
  <c r="W208" i="17" a="1"/>
  <c r="W208" i="17" s="1"/>
  <c r="Z208" i="17" a="1"/>
  <c r="Z208" i="17" s="1"/>
  <c r="AM9" i="2" s="1"/>
  <c r="AB208" i="17" a="1"/>
  <c r="AB208" i="17" s="1"/>
  <c r="AD9" i="2" s="1"/>
  <c r="S208" i="17" a="1"/>
  <c r="S208" i="17" s="1"/>
  <c r="V208" i="17" a="1"/>
  <c r="V208" i="17" s="1"/>
  <c r="AC9" i="2" s="1"/>
  <c r="X208" i="17" a="1"/>
  <c r="X208" i="17" s="1"/>
  <c r="U208" i="17" a="1"/>
  <c r="U208" i="17" s="1"/>
  <c r="AX9" i="2" s="1"/>
  <c r="G208" i="17" a="1"/>
  <c r="G208" i="17" s="1"/>
  <c r="H208" i="17" a="1"/>
  <c r="H208" i="17" s="1"/>
  <c r="J208" i="17" a="1"/>
  <c r="J208" i="17" s="1"/>
  <c r="I208" i="17" a="1"/>
  <c r="I208" i="17" s="1"/>
  <c r="K208" i="17" a="1"/>
  <c r="K208" i="17" s="1"/>
  <c r="M208" i="17" a="1"/>
  <c r="M208" i="17" s="1"/>
  <c r="L208" i="17" a="1"/>
  <c r="L208" i="17" s="1"/>
  <c r="N208" i="17" a="1"/>
  <c r="N208" i="17" s="1"/>
  <c r="E209" i="17"/>
  <c r="AF209" i="17" s="1" a="1"/>
  <c r="AF209" i="17" s="1"/>
  <c r="AG209" i="17" l="1" a="1"/>
  <c r="AG209" i="17" s="1"/>
  <c r="AE209" i="17" a="1"/>
  <c r="AE209" i="17" s="1"/>
  <c r="HH6" i="2" s="1"/>
  <c r="P209" i="17" a="1"/>
  <c r="P209" i="17" s="1"/>
  <c r="AH9" i="2"/>
  <c r="AI9" i="2" s="1"/>
  <c r="AJ9" i="2" s="1"/>
  <c r="HI5" i="2"/>
  <c r="N49" i="2"/>
  <c r="GX93" i="2"/>
  <c r="AE9" i="2"/>
  <c r="AN9" i="2"/>
  <c r="AQ9" i="2"/>
  <c r="AR9" i="2" s="1"/>
  <c r="AS9" i="2" s="1"/>
  <c r="AT9" i="2"/>
  <c r="AU9" i="2" s="1"/>
  <c r="AV9" i="2" s="1"/>
  <c r="O49" i="2"/>
  <c r="AZ9" i="2"/>
  <c r="F209" i="17" a="1"/>
  <c r="F209" i="17" s="1"/>
  <c r="Y209" i="17" a="1"/>
  <c r="Y209" i="17" s="1"/>
  <c r="Q209" i="17" a="1"/>
  <c r="Q209" i="17" s="1"/>
  <c r="Z10" i="2" s="1"/>
  <c r="AA10" i="2" s="1"/>
  <c r="R209" i="17" a="1"/>
  <c r="R209" i="17" s="1"/>
  <c r="O209" i="17" a="1"/>
  <c r="O209" i="17" s="1"/>
  <c r="AD209" i="17" a="1"/>
  <c r="AD209" i="17" s="1"/>
  <c r="T209" i="17" a="1"/>
  <c r="T209" i="17" s="1"/>
  <c r="AL10" i="2" s="1"/>
  <c r="AC209" i="17" a="1"/>
  <c r="AC209" i="17" s="1"/>
  <c r="AB209" i="17" a="1"/>
  <c r="AB209" i="17" s="1"/>
  <c r="AD10" i="2" s="1"/>
  <c r="W209" i="17" a="1"/>
  <c r="W209" i="17" s="1"/>
  <c r="Z209" i="17" a="1"/>
  <c r="Z209" i="17" s="1"/>
  <c r="AM10" i="2" s="1"/>
  <c r="AA209" i="17" a="1"/>
  <c r="AA209" i="17" s="1"/>
  <c r="AY10" i="2" s="1"/>
  <c r="U209" i="17" a="1"/>
  <c r="U209" i="17" s="1"/>
  <c r="AX10" i="2" s="1"/>
  <c r="V209" i="17" a="1"/>
  <c r="V209" i="17" s="1"/>
  <c r="AC10" i="2" s="1"/>
  <c r="S209" i="17" a="1"/>
  <c r="S209" i="17" s="1"/>
  <c r="X209" i="17" a="1"/>
  <c r="X209" i="17" s="1"/>
  <c r="G209" i="17" a="1"/>
  <c r="G209" i="17" s="1"/>
  <c r="J209" i="17" a="1"/>
  <c r="J209" i="17" s="1"/>
  <c r="H209" i="17" a="1"/>
  <c r="H209" i="17" s="1"/>
  <c r="I209" i="17" a="1"/>
  <c r="I209" i="17" s="1"/>
  <c r="K209" i="17" a="1"/>
  <c r="K209" i="17" s="1"/>
  <c r="L209" i="17" a="1"/>
  <c r="L209" i="17" s="1"/>
  <c r="N209" i="17" a="1"/>
  <c r="N209" i="17" s="1"/>
  <c r="M209" i="17" a="1"/>
  <c r="M209" i="17" s="1"/>
  <c r="E210" i="17"/>
  <c r="AF210" i="17" s="1" a="1"/>
  <c r="AF210" i="17" s="1"/>
  <c r="P210" i="17" l="1" a="1"/>
  <c r="P210" i="17" s="1"/>
  <c r="AG210" i="17" a="1"/>
  <c r="AG210" i="17" s="1"/>
  <c r="AE210" i="17" a="1"/>
  <c r="AE210" i="17" s="1"/>
  <c r="HH7" i="2" s="1"/>
  <c r="AH10" i="2"/>
  <c r="AI10" i="2" s="1"/>
  <c r="AJ10" i="2" s="1"/>
  <c r="HI6" i="2"/>
  <c r="AE10" i="2"/>
  <c r="N50" i="2"/>
  <c r="GX94" i="2"/>
  <c r="AN10" i="2"/>
  <c r="O50" i="2"/>
  <c r="AZ10" i="2"/>
  <c r="AT10" i="2"/>
  <c r="AU10" i="2" s="1"/>
  <c r="AV10" i="2" s="1"/>
  <c r="AQ10" i="2"/>
  <c r="AR10" i="2" s="1"/>
  <c r="AS10" i="2" s="1"/>
  <c r="F210" i="17" a="1"/>
  <c r="F210" i="17" s="1"/>
  <c r="B57" i="21" s="1"/>
  <c r="Y210" i="17" a="1"/>
  <c r="Y210" i="17" s="1"/>
  <c r="T57" i="21" s="1"/>
  <c r="Q210" i="17" a="1"/>
  <c r="Q210" i="17" s="1"/>
  <c r="Z11" i="2" s="1"/>
  <c r="AA11" i="2" s="1"/>
  <c r="R210" i="17" a="1"/>
  <c r="R210" i="17" s="1"/>
  <c r="M57" i="21" s="1"/>
  <c r="T210" i="17" a="1"/>
  <c r="T210" i="17" s="1"/>
  <c r="AL11" i="2" s="1"/>
  <c r="O210" i="17" a="1"/>
  <c r="O210" i="17" s="1"/>
  <c r="AD210" i="17" a="1"/>
  <c r="AD210" i="17" s="1"/>
  <c r="Y57" i="21" s="1"/>
  <c r="AC210" i="17" a="1"/>
  <c r="AC210" i="17" s="1"/>
  <c r="Z210" i="17" a="1"/>
  <c r="Z210" i="17" s="1"/>
  <c r="AM11" i="2" s="1"/>
  <c r="AB210" i="17" a="1"/>
  <c r="AB210" i="17" s="1"/>
  <c r="AD11" i="2" s="1"/>
  <c r="AA210" i="17" a="1"/>
  <c r="AA210" i="17" s="1"/>
  <c r="AY11" i="2" s="1"/>
  <c r="W210" i="17" a="1"/>
  <c r="W210" i="17" s="1"/>
  <c r="X210" i="17" a="1"/>
  <c r="X210" i="17" s="1"/>
  <c r="S210" i="17" a="1"/>
  <c r="S210" i="17" s="1"/>
  <c r="V210" i="17" a="1"/>
  <c r="V210" i="17" s="1"/>
  <c r="AC11" i="2" s="1"/>
  <c r="U210" i="17" a="1"/>
  <c r="U210" i="17" s="1"/>
  <c r="AX11" i="2" s="1"/>
  <c r="G210" i="17" a="1"/>
  <c r="G210" i="17" s="1"/>
  <c r="C57" i="21" s="1"/>
  <c r="K210" i="17" a="1"/>
  <c r="K210" i="17" s="1"/>
  <c r="G57" i="21" s="1"/>
  <c r="J210" i="17" a="1"/>
  <c r="J210" i="17" s="1"/>
  <c r="F57" i="21" s="1"/>
  <c r="I210" i="17" a="1"/>
  <c r="I210" i="17" s="1"/>
  <c r="H210" i="17" a="1"/>
  <c r="H210" i="17" s="1"/>
  <c r="D57" i="21" s="1"/>
  <c r="N210" i="17" a="1"/>
  <c r="N210" i="17" s="1"/>
  <c r="L210" i="17" a="1"/>
  <c r="L210" i="17" s="1"/>
  <c r="M210" i="17" a="1"/>
  <c r="M210" i="17" s="1"/>
  <c r="E57" i="21"/>
  <c r="N57" i="21"/>
  <c r="J57" i="21"/>
  <c r="R57" i="21"/>
  <c r="E211" i="17"/>
  <c r="AF211" i="17" s="1" a="1"/>
  <c r="AF211" i="17" s="1"/>
  <c r="V57" i="21" l="1"/>
  <c r="U57" i="21"/>
  <c r="AE211" i="17" a="1"/>
  <c r="AE211" i="17" s="1"/>
  <c r="HH8" i="2" s="1"/>
  <c r="AG211" i="17" a="1"/>
  <c r="AG211" i="17" s="1"/>
  <c r="P211" i="17" a="1"/>
  <c r="P211" i="17" s="1"/>
  <c r="O57" i="21"/>
  <c r="AH11" i="2"/>
  <c r="AI11" i="2" s="1"/>
  <c r="AJ11" i="2" s="1"/>
  <c r="HI7" i="2"/>
  <c r="AN11" i="2"/>
  <c r="N51" i="2"/>
  <c r="GX95" i="2"/>
  <c r="L57" i="21"/>
  <c r="K57" i="21"/>
  <c r="O51" i="2"/>
  <c r="AQ11" i="2"/>
  <c r="AR11" i="2" s="1"/>
  <c r="AS11" i="2" s="1"/>
  <c r="AT11" i="2"/>
  <c r="AU11" i="2" s="1"/>
  <c r="AV11" i="2" s="1"/>
  <c r="AZ11" i="2"/>
  <c r="AE11" i="2"/>
  <c r="F211" i="17" a="1"/>
  <c r="F211" i="17" s="1"/>
  <c r="Y211" i="17" a="1"/>
  <c r="Y211" i="17" s="1"/>
  <c r="S211" i="17" a="1"/>
  <c r="S211" i="17" s="1"/>
  <c r="T211" i="17" a="1"/>
  <c r="T211" i="17" s="1"/>
  <c r="AL12" i="2" s="1"/>
  <c r="Q211" i="17" a="1"/>
  <c r="Q211" i="17" s="1"/>
  <c r="R211" i="17" a="1"/>
  <c r="R211" i="17" s="1"/>
  <c r="U211" i="17" a="1"/>
  <c r="U211" i="17" s="1"/>
  <c r="AX12" i="2" s="1"/>
  <c r="AC211" i="17" a="1"/>
  <c r="AC211" i="17" s="1"/>
  <c r="AD211" i="17" a="1"/>
  <c r="AD211" i="17" s="1"/>
  <c r="O211" i="17" a="1"/>
  <c r="O211" i="17" s="1"/>
  <c r="HI8" i="2" s="1"/>
  <c r="Z211" i="17" a="1"/>
  <c r="Z211" i="17" s="1"/>
  <c r="AM12" i="2" s="1"/>
  <c r="AB211" i="17" a="1"/>
  <c r="AB211" i="17" s="1"/>
  <c r="AD12" i="2" s="1"/>
  <c r="AA211" i="17" a="1"/>
  <c r="AA211" i="17" s="1"/>
  <c r="AY12" i="2" s="1"/>
  <c r="W211" i="17" a="1"/>
  <c r="W211" i="17" s="1"/>
  <c r="X211" i="17" a="1"/>
  <c r="X211" i="17" s="1"/>
  <c r="V211" i="17" a="1"/>
  <c r="V211" i="17" s="1"/>
  <c r="AC12" i="2" s="1"/>
  <c r="G211" i="17" a="1"/>
  <c r="G211" i="17" s="1"/>
  <c r="I211" i="17" a="1"/>
  <c r="I211" i="17" s="1"/>
  <c r="H211" i="17" a="1"/>
  <c r="H211" i="17" s="1"/>
  <c r="K211" i="17" a="1"/>
  <c r="K211" i="17" s="1"/>
  <c r="J211" i="17" a="1"/>
  <c r="J211" i="17" s="1"/>
  <c r="N211" i="17" a="1"/>
  <c r="N211" i="17" s="1"/>
  <c r="M211" i="17" a="1"/>
  <c r="M211" i="17" s="1"/>
  <c r="L211" i="17" a="1"/>
  <c r="L211" i="17" s="1"/>
  <c r="K13" i="2"/>
  <c r="E212" i="17"/>
  <c r="AF212" i="17" s="1" a="1"/>
  <c r="AF212" i="17" s="1"/>
  <c r="AG212" i="17" l="1" a="1"/>
  <c r="AG212" i="17" s="1"/>
  <c r="AE212" i="17" a="1"/>
  <c r="AE212" i="17" s="1"/>
  <c r="HH9" i="2" s="1"/>
  <c r="P212" i="17" a="1"/>
  <c r="P212" i="17" s="1"/>
  <c r="N52" i="2"/>
  <c r="GX96" i="2"/>
  <c r="AZ12" i="2"/>
  <c r="AE12" i="2"/>
  <c r="AN12" i="2"/>
  <c r="AH12" i="2"/>
  <c r="AI12" i="2" s="1"/>
  <c r="AJ12" i="2" s="1"/>
  <c r="AT12" i="2"/>
  <c r="Z12" i="2"/>
  <c r="AA12" i="2" s="1"/>
  <c r="F212" i="17" a="1"/>
  <c r="F212" i="17" s="1"/>
  <c r="Y212" i="17" a="1"/>
  <c r="Y212" i="17" s="1"/>
  <c r="U212" i="17" a="1"/>
  <c r="U212" i="17" s="1"/>
  <c r="AX13" i="2" s="1"/>
  <c r="T212" i="17" a="1"/>
  <c r="T212" i="17" s="1"/>
  <c r="AL13" i="2" s="1"/>
  <c r="Q212" i="17" a="1"/>
  <c r="Q212" i="17" s="1"/>
  <c r="Z13" i="2" s="1"/>
  <c r="AA13" i="2" s="1"/>
  <c r="R212" i="17" a="1"/>
  <c r="R212" i="17" s="1"/>
  <c r="AT13" i="2" s="1"/>
  <c r="AD212" i="17" a="1"/>
  <c r="AD212" i="17" s="1"/>
  <c r="AC212" i="17" a="1"/>
  <c r="AC212" i="17" s="1"/>
  <c r="O212" i="17" a="1"/>
  <c r="O212" i="17" s="1"/>
  <c r="W212" i="17" a="1"/>
  <c r="W212" i="17" s="1"/>
  <c r="AB212" i="17" a="1"/>
  <c r="AB212" i="17" s="1"/>
  <c r="AD13" i="2" s="1"/>
  <c r="Z212" i="17" a="1"/>
  <c r="Z212" i="17" s="1"/>
  <c r="AM13" i="2" s="1"/>
  <c r="AA212" i="17" a="1"/>
  <c r="AA212" i="17" s="1"/>
  <c r="AY13" i="2" s="1"/>
  <c r="X212" i="17" a="1"/>
  <c r="X212" i="17" s="1"/>
  <c r="V212" i="17" a="1"/>
  <c r="V212" i="17" s="1"/>
  <c r="AC13" i="2" s="1"/>
  <c r="S212" i="17" a="1"/>
  <c r="S212" i="17" s="1"/>
  <c r="H212" i="17" a="1"/>
  <c r="H212" i="17" s="1"/>
  <c r="G212" i="17" a="1"/>
  <c r="G212" i="17" s="1"/>
  <c r="J212" i="17" a="1"/>
  <c r="J212" i="17" s="1"/>
  <c r="I212" i="17" a="1"/>
  <c r="I212" i="17" s="1"/>
  <c r="K212" i="17" a="1"/>
  <c r="K212" i="17" s="1"/>
  <c r="N212" i="17" a="1"/>
  <c r="N212" i="17" s="1"/>
  <c r="L212" i="17" a="1"/>
  <c r="L212" i="17" s="1"/>
  <c r="M212" i="17" a="1"/>
  <c r="M212" i="17" s="1"/>
  <c r="O52" i="2"/>
  <c r="E213" i="17"/>
  <c r="AF213" i="17" s="1" a="1"/>
  <c r="AF213" i="17" s="1"/>
  <c r="AG213" i="17" l="1" a="1"/>
  <c r="AG213" i="17" s="1"/>
  <c r="AE213" i="17" a="1"/>
  <c r="AE213" i="17" s="1"/>
  <c r="HH10" i="2" s="1"/>
  <c r="P213" i="17" a="1"/>
  <c r="P213" i="17" s="1"/>
  <c r="AH13" i="2"/>
  <c r="AI13" i="2" s="1"/>
  <c r="AJ13" i="2" s="1"/>
  <c r="HI9" i="2"/>
  <c r="N53" i="2"/>
  <c r="GX97" i="2"/>
  <c r="AN13" i="2"/>
  <c r="AE13" i="2"/>
  <c r="AU13" i="2"/>
  <c r="AQ13" i="2"/>
  <c r="AZ13" i="2"/>
  <c r="AU12" i="2"/>
  <c r="AQ12" i="2"/>
  <c r="O53" i="2"/>
  <c r="F213" i="17" a="1"/>
  <c r="F213" i="17" s="1"/>
  <c r="Y213" i="17" a="1"/>
  <c r="Y213" i="17" s="1"/>
  <c r="Q213" i="17" a="1"/>
  <c r="Q213" i="17" s="1"/>
  <c r="R213" i="17" a="1"/>
  <c r="R213" i="17" s="1"/>
  <c r="AT14" i="2" s="1"/>
  <c r="T213" i="17" a="1"/>
  <c r="T213" i="17" s="1"/>
  <c r="AL14" i="2" s="1"/>
  <c r="O213" i="17" a="1"/>
  <c r="O213" i="17" s="1"/>
  <c r="AD213" i="17" a="1"/>
  <c r="AD213" i="17" s="1"/>
  <c r="AC213" i="17" a="1"/>
  <c r="AC213" i="17" s="1"/>
  <c r="Z213" i="17" a="1"/>
  <c r="Z213" i="17" s="1"/>
  <c r="AM14" i="2" s="1"/>
  <c r="AA213" i="17" a="1"/>
  <c r="AA213" i="17" s="1"/>
  <c r="AY14" i="2" s="1"/>
  <c r="W213" i="17" a="1"/>
  <c r="W213" i="17" s="1"/>
  <c r="AB213" i="17" a="1"/>
  <c r="AB213" i="17" s="1"/>
  <c r="AD14" i="2" s="1"/>
  <c r="V213" i="17" a="1"/>
  <c r="V213" i="17" s="1"/>
  <c r="AC14" i="2" s="1"/>
  <c r="S213" i="17" a="1"/>
  <c r="S213" i="17" s="1"/>
  <c r="X213" i="17" a="1"/>
  <c r="X213" i="17" s="1"/>
  <c r="U213" i="17" a="1"/>
  <c r="U213" i="17" s="1"/>
  <c r="AX14" i="2" s="1"/>
  <c r="H213" i="17" a="1"/>
  <c r="H213" i="17" s="1"/>
  <c r="I213" i="17" a="1"/>
  <c r="I213" i="17" s="1"/>
  <c r="G213" i="17" a="1"/>
  <c r="G213" i="17" s="1"/>
  <c r="K213" i="17" a="1"/>
  <c r="K213" i="17" s="1"/>
  <c r="J213" i="17" a="1"/>
  <c r="J213" i="17" s="1"/>
  <c r="N213" i="17" a="1"/>
  <c r="N213" i="17" s="1"/>
  <c r="M213" i="17" a="1"/>
  <c r="M213" i="17" s="1"/>
  <c r="L213" i="17" a="1"/>
  <c r="L213" i="17" s="1"/>
  <c r="E214" i="17"/>
  <c r="AF214" i="17" s="1" a="1"/>
  <c r="AF214" i="17" s="1"/>
  <c r="AE214" i="17" l="1" a="1"/>
  <c r="AE214" i="17" s="1"/>
  <c r="HH11" i="2" s="1"/>
  <c r="AG214" i="17" a="1"/>
  <c r="AG214" i="17" s="1"/>
  <c r="P214" i="17" a="1"/>
  <c r="P214" i="17" s="1"/>
  <c r="AH14" i="2"/>
  <c r="AI14" i="2" s="1"/>
  <c r="AJ14" i="2" s="1"/>
  <c r="HI10" i="2"/>
  <c r="N54" i="2"/>
  <c r="GX98" i="2"/>
  <c r="AN14" i="2"/>
  <c r="AE14" i="2"/>
  <c r="Z14" i="2"/>
  <c r="AA14" i="2" s="1"/>
  <c r="AZ14" i="2"/>
  <c r="AV12" i="2"/>
  <c r="AR12" i="2"/>
  <c r="AS12" i="2" s="1"/>
  <c r="AQ14" i="2"/>
  <c r="AU14" i="2"/>
  <c r="AV13" i="2"/>
  <c r="AR13" i="2"/>
  <c r="AS13" i="2" s="1"/>
  <c r="F214" i="17" a="1"/>
  <c r="F214" i="17" s="1"/>
  <c r="Y214" i="17" a="1"/>
  <c r="Y214" i="17" s="1"/>
  <c r="Q214" i="17" a="1"/>
  <c r="Q214" i="17" s="1"/>
  <c r="Z15" i="2" s="1"/>
  <c r="AA15" i="2" s="1"/>
  <c r="R214" i="17" a="1"/>
  <c r="R214" i="17" s="1"/>
  <c r="AT15" i="2" s="1"/>
  <c r="T214" i="17" a="1"/>
  <c r="T214" i="17" s="1"/>
  <c r="AL15" i="2" s="1"/>
  <c r="AC214" i="17" a="1"/>
  <c r="AC214" i="17" s="1"/>
  <c r="O214" i="17" a="1"/>
  <c r="O214" i="17" s="1"/>
  <c r="AD214" i="17" a="1"/>
  <c r="AD214" i="17" s="1"/>
  <c r="Z214" i="17" a="1"/>
  <c r="Z214" i="17" s="1"/>
  <c r="AM15" i="2" s="1"/>
  <c r="AA214" i="17" a="1"/>
  <c r="AA214" i="17" s="1"/>
  <c r="AY15" i="2" s="1"/>
  <c r="W214" i="17" a="1"/>
  <c r="W214" i="17" s="1"/>
  <c r="U214" i="17" a="1"/>
  <c r="U214" i="17" s="1"/>
  <c r="AX15" i="2" s="1"/>
  <c r="AB214" i="17" a="1"/>
  <c r="AB214" i="17" s="1"/>
  <c r="AD15" i="2" s="1"/>
  <c r="X214" i="17" a="1"/>
  <c r="X214" i="17" s="1"/>
  <c r="V214" i="17" a="1"/>
  <c r="V214" i="17" s="1"/>
  <c r="AC15" i="2" s="1"/>
  <c r="S214" i="17" a="1"/>
  <c r="S214" i="17" s="1"/>
  <c r="N58" i="21" s="1"/>
  <c r="H214" i="17" a="1"/>
  <c r="H214" i="17" s="1"/>
  <c r="G214" i="17" a="1"/>
  <c r="G214" i="17" s="1"/>
  <c r="I214" i="17" a="1"/>
  <c r="I214" i="17" s="1"/>
  <c r="K214" i="17" a="1"/>
  <c r="K214" i="17" s="1"/>
  <c r="J214" i="17" a="1"/>
  <c r="J214" i="17" s="1"/>
  <c r="M214" i="17" a="1"/>
  <c r="M214" i="17" s="1"/>
  <c r="N214" i="17" a="1"/>
  <c r="N214" i="17" s="1"/>
  <c r="L214" i="17" a="1"/>
  <c r="L214" i="17" s="1"/>
  <c r="H58" i="21" s="1"/>
  <c r="C58" i="21"/>
  <c r="O54" i="2"/>
  <c r="E58" i="21"/>
  <c r="T58" i="21"/>
  <c r="X58" i="21"/>
  <c r="S58" i="21"/>
  <c r="Y58" i="21"/>
  <c r="B58" i="21"/>
  <c r="E215" i="17"/>
  <c r="AF215" i="17" s="1" a="1"/>
  <c r="AF215" i="17" s="1"/>
  <c r="HE10" i="2" l="1"/>
  <c r="HA10" i="2"/>
  <c r="AG215" i="17" a="1"/>
  <c r="AG215" i="17" s="1"/>
  <c r="AE215" i="17" a="1"/>
  <c r="AE215" i="17" s="1"/>
  <c r="HH12" i="2" s="1"/>
  <c r="P215" i="17" a="1"/>
  <c r="P215" i="17" s="1"/>
  <c r="HE11" i="2"/>
  <c r="HA11" i="2"/>
  <c r="HA4" i="2"/>
  <c r="HE4" i="2"/>
  <c r="HA5" i="2"/>
  <c r="HE5" i="2"/>
  <c r="HE6" i="2"/>
  <c r="HA6" i="2"/>
  <c r="HE7" i="2"/>
  <c r="HA7" i="2"/>
  <c r="HA8" i="2"/>
  <c r="HE8" i="2"/>
  <c r="HE9" i="2"/>
  <c r="HA9" i="2"/>
  <c r="AH15" i="2"/>
  <c r="AI15" i="2" s="1"/>
  <c r="AJ15" i="2" s="1"/>
  <c r="HI11" i="2"/>
  <c r="N55" i="2"/>
  <c r="GX99" i="2"/>
  <c r="P58" i="21"/>
  <c r="AZ15" i="2"/>
  <c r="AN15" i="2"/>
  <c r="O55" i="2"/>
  <c r="M58" i="21"/>
  <c r="K58" i="21"/>
  <c r="L58" i="21"/>
  <c r="AR14" i="2"/>
  <c r="AS14" i="2" s="1"/>
  <c r="AV14" i="2"/>
  <c r="AE15" i="2"/>
  <c r="AU15" i="2"/>
  <c r="AQ15" i="2"/>
  <c r="F215" i="17" a="1"/>
  <c r="F215" i="17" s="1"/>
  <c r="Y215" i="17" a="1"/>
  <c r="Y215" i="17" s="1"/>
  <c r="T215" i="17" a="1"/>
  <c r="T215" i="17" s="1"/>
  <c r="AL16" i="2" s="1"/>
  <c r="Q215" i="17" a="1"/>
  <c r="Q215" i="17" s="1"/>
  <c r="R215" i="17" a="1"/>
  <c r="R215" i="17" s="1"/>
  <c r="AD215" i="17" a="1"/>
  <c r="AD215" i="17" s="1"/>
  <c r="O215" i="17" a="1"/>
  <c r="O215" i="17" s="1"/>
  <c r="HI12" i="2" s="1"/>
  <c r="AC215" i="17" a="1"/>
  <c r="AC215" i="17" s="1"/>
  <c r="AB215" i="17" a="1"/>
  <c r="AB215" i="17" s="1"/>
  <c r="AD16" i="2" s="1"/>
  <c r="AE16" i="2" s="1"/>
  <c r="AA215" i="17" a="1"/>
  <c r="AA215" i="17" s="1"/>
  <c r="AY16" i="2" s="1"/>
  <c r="Z215" i="17" a="1"/>
  <c r="Z215" i="17" s="1"/>
  <c r="AM16" i="2" s="1"/>
  <c r="X215" i="17" a="1"/>
  <c r="X215" i="17" s="1"/>
  <c r="W215" i="17" a="1"/>
  <c r="W215" i="17" s="1"/>
  <c r="U215" i="17" a="1"/>
  <c r="U215" i="17" s="1"/>
  <c r="AX16" i="2" s="1"/>
  <c r="V215" i="17" a="1"/>
  <c r="V215" i="17" s="1"/>
  <c r="AC16" i="2" s="1"/>
  <c r="S215" i="17" a="1"/>
  <c r="S215" i="17" s="1"/>
  <c r="H215" i="17" a="1"/>
  <c r="H215" i="17" s="1"/>
  <c r="G215" i="17" a="1"/>
  <c r="G215" i="17" s="1"/>
  <c r="I215" i="17" a="1"/>
  <c r="I215" i="17" s="1"/>
  <c r="J215" i="17" a="1"/>
  <c r="J215" i="17" s="1"/>
  <c r="K215" i="17" a="1"/>
  <c r="K215" i="17" s="1"/>
  <c r="L215" i="17" a="1"/>
  <c r="L215" i="17" s="1"/>
  <c r="M215" i="17" a="1"/>
  <c r="M215" i="17" s="1"/>
  <c r="N215" i="17" a="1"/>
  <c r="N215" i="17" s="1"/>
  <c r="E216" i="17"/>
  <c r="AF216" i="17" s="1" a="1"/>
  <c r="AF216" i="17" s="1"/>
  <c r="HF10" i="2" l="1"/>
  <c r="HB10" i="2"/>
  <c r="HC10" i="2" s="1"/>
  <c r="P216" i="17" a="1"/>
  <c r="P216" i="17" s="1"/>
  <c r="AG216" i="17" a="1"/>
  <c r="AG216" i="17" s="1"/>
  <c r="AE216" i="17" a="1"/>
  <c r="AE216" i="17" s="1"/>
  <c r="HH13" i="2" s="1"/>
  <c r="HA12" i="2"/>
  <c r="HE12" i="2"/>
  <c r="HF11" i="2"/>
  <c r="HB11" i="2"/>
  <c r="HC11" i="2" s="1"/>
  <c r="HF4" i="2"/>
  <c r="HB4" i="2"/>
  <c r="HC4" i="2" s="1"/>
  <c r="HF5" i="2"/>
  <c r="HB5" i="2"/>
  <c r="HC5" i="2" s="1"/>
  <c r="HF6" i="2"/>
  <c r="HB6" i="2"/>
  <c r="HC6" i="2" s="1"/>
  <c r="HB8" i="2"/>
  <c r="HC8" i="2" s="1"/>
  <c r="HF8" i="2"/>
  <c r="HB7" i="2"/>
  <c r="HC7" i="2" s="1"/>
  <c r="HF7" i="2"/>
  <c r="HF9" i="2"/>
  <c r="HB9" i="2"/>
  <c r="HC9" i="2" s="1"/>
  <c r="HF12" i="2"/>
  <c r="HB12" i="2"/>
  <c r="HC12" i="2" s="1"/>
  <c r="N56" i="2"/>
  <c r="GX100" i="2"/>
  <c r="AN16" i="2"/>
  <c r="AZ16" i="2"/>
  <c r="AH16" i="2"/>
  <c r="AI16" i="2" s="1"/>
  <c r="AJ16" i="2" s="1"/>
  <c r="AV15" i="2"/>
  <c r="AR15" i="2"/>
  <c r="AS15" i="2" s="1"/>
  <c r="AT16" i="2"/>
  <c r="Z16" i="2"/>
  <c r="AA16" i="2" s="1"/>
  <c r="O56" i="2"/>
  <c r="F216" i="17" a="1"/>
  <c r="F216" i="17" s="1"/>
  <c r="Y216" i="17" a="1"/>
  <c r="Y216" i="17" s="1"/>
  <c r="R216" i="17" a="1"/>
  <c r="R216" i="17" s="1"/>
  <c r="Q216" i="17" a="1"/>
  <c r="Q216" i="17" s="1"/>
  <c r="Z17" i="2" s="1"/>
  <c r="T216" i="17" a="1"/>
  <c r="T216" i="17" s="1"/>
  <c r="AL17" i="2" s="1"/>
  <c r="AD216" i="17" a="1"/>
  <c r="AD216" i="17" s="1"/>
  <c r="AC216" i="17" a="1"/>
  <c r="AC216" i="17" s="1"/>
  <c r="O216" i="17" a="1"/>
  <c r="O216" i="17" s="1"/>
  <c r="AB216" i="17" a="1"/>
  <c r="AB216" i="17" s="1"/>
  <c r="AD17" i="2" s="1"/>
  <c r="W216" i="17" a="1"/>
  <c r="W216" i="17" s="1"/>
  <c r="Z216" i="17" a="1"/>
  <c r="Z216" i="17" s="1"/>
  <c r="AM17" i="2" s="1"/>
  <c r="AA216" i="17" a="1"/>
  <c r="AA216" i="17" s="1"/>
  <c r="AY17" i="2" s="1"/>
  <c r="S216" i="17" a="1"/>
  <c r="S216" i="17" s="1"/>
  <c r="X216" i="17" a="1"/>
  <c r="X216" i="17" s="1"/>
  <c r="V216" i="17" a="1"/>
  <c r="V216" i="17" s="1"/>
  <c r="AC17" i="2" s="1"/>
  <c r="U216" i="17" a="1"/>
  <c r="U216" i="17" s="1"/>
  <c r="AX17" i="2" s="1"/>
  <c r="H216" i="17" a="1"/>
  <c r="H216" i="17" s="1"/>
  <c r="G216" i="17" a="1"/>
  <c r="G216" i="17" s="1"/>
  <c r="K216" i="17" a="1"/>
  <c r="K216" i="17" s="1"/>
  <c r="J216" i="17" a="1"/>
  <c r="J216" i="17" s="1"/>
  <c r="I216" i="17" a="1"/>
  <c r="I216" i="17" s="1"/>
  <c r="L216" i="17" a="1"/>
  <c r="L216" i="17" s="1"/>
  <c r="M216" i="17" a="1"/>
  <c r="M216" i="17" s="1"/>
  <c r="N216" i="17" a="1"/>
  <c r="N216" i="17" s="1"/>
  <c r="E217" i="17"/>
  <c r="AF217" i="17" s="1" a="1"/>
  <c r="AF217" i="17" s="1"/>
  <c r="HE13" i="2" l="1"/>
  <c r="HA13" i="2"/>
  <c r="AG217" i="17" a="1"/>
  <c r="AG217" i="17" s="1"/>
  <c r="AE217" i="17" a="1"/>
  <c r="AE217" i="17" s="1"/>
  <c r="HH14" i="2" s="1"/>
  <c r="P217" i="17" a="1"/>
  <c r="P217" i="17" s="1"/>
  <c r="AH17" i="2"/>
  <c r="AI17" i="2" s="1"/>
  <c r="AJ17" i="2" s="1"/>
  <c r="HI13" i="2"/>
  <c r="DT5" i="2"/>
  <c r="CH5" i="2"/>
  <c r="DY5" i="2"/>
  <c r="CB5" i="2"/>
  <c r="DX5" i="2"/>
  <c r="CA5" i="2"/>
  <c r="DW5" i="2"/>
  <c r="DZ5" i="2"/>
  <c r="CG5" i="2"/>
  <c r="DV5" i="2"/>
  <c r="CE5" i="2"/>
  <c r="CF5" i="2"/>
  <c r="CC5" i="2"/>
  <c r="EC5" i="2"/>
  <c r="BZ5" i="2"/>
  <c r="DU5" i="2"/>
  <c r="CD5" i="2"/>
  <c r="FR10" i="2" s="1"/>
  <c r="FS10" i="2" s="1"/>
  <c r="FT10" i="2" s="1"/>
  <c r="CK5" i="2"/>
  <c r="N57" i="2"/>
  <c r="GX101" i="2"/>
  <c r="AE17" i="2"/>
  <c r="AZ17" i="2"/>
  <c r="AA17" i="2"/>
  <c r="AQ16" i="2"/>
  <c r="AU16" i="2"/>
  <c r="AN17" i="2"/>
  <c r="AT17" i="2"/>
  <c r="F217" i="17" a="1"/>
  <c r="F217" i="17" s="1"/>
  <c r="Y217" i="17" a="1"/>
  <c r="Y217" i="17" s="1"/>
  <c r="Q217" i="17" a="1"/>
  <c r="Q217" i="17" s="1"/>
  <c r="R217" i="17" a="1"/>
  <c r="R217" i="17" s="1"/>
  <c r="AT18" i="2" s="1"/>
  <c r="AD217" i="17" a="1"/>
  <c r="AD217" i="17" s="1"/>
  <c r="O217" i="17" a="1"/>
  <c r="O217" i="17" s="1"/>
  <c r="AC217" i="17" a="1"/>
  <c r="AC217" i="17" s="1"/>
  <c r="T217" i="17" a="1"/>
  <c r="T217" i="17" s="1"/>
  <c r="AL18" i="2" s="1"/>
  <c r="Z217" i="17" a="1"/>
  <c r="Z217" i="17" s="1"/>
  <c r="AM18" i="2" s="1"/>
  <c r="AB217" i="17" a="1"/>
  <c r="AB217" i="17" s="1"/>
  <c r="AD18" i="2" s="1"/>
  <c r="AA217" i="17" a="1"/>
  <c r="AA217" i="17" s="1"/>
  <c r="AY18" i="2" s="1"/>
  <c r="W217" i="17" a="1"/>
  <c r="W217" i="17" s="1"/>
  <c r="U217" i="17" a="1"/>
  <c r="U217" i="17" s="1"/>
  <c r="AX18" i="2" s="1"/>
  <c r="X217" i="17" a="1"/>
  <c r="X217" i="17" s="1"/>
  <c r="V217" i="17" a="1"/>
  <c r="V217" i="17" s="1"/>
  <c r="AC18" i="2" s="1"/>
  <c r="S217" i="17" a="1"/>
  <c r="S217" i="17" s="1"/>
  <c r="H217" i="17" a="1"/>
  <c r="H217" i="17" s="1"/>
  <c r="G217" i="17" a="1"/>
  <c r="G217" i="17" s="1"/>
  <c r="I217" i="17" a="1"/>
  <c r="I217" i="17" s="1"/>
  <c r="K217" i="17" a="1"/>
  <c r="K217" i="17" s="1"/>
  <c r="J217" i="17" a="1"/>
  <c r="J217" i="17" s="1"/>
  <c r="N217" i="17" a="1"/>
  <c r="N217" i="17" s="1"/>
  <c r="M217" i="17" a="1"/>
  <c r="M217" i="17" s="1"/>
  <c r="L217" i="17" a="1"/>
  <c r="L217" i="17" s="1"/>
  <c r="O57" i="2"/>
  <c r="E218" i="17"/>
  <c r="AF218" i="17" s="1" a="1"/>
  <c r="AF218" i="17" s="1"/>
  <c r="AG218" i="17" l="1" a="1"/>
  <c r="AG218" i="17" s="1"/>
  <c r="AE218" i="17" a="1"/>
  <c r="AE218" i="17" s="1"/>
  <c r="HH15" i="2" s="1"/>
  <c r="P218" i="17" a="1"/>
  <c r="P218" i="17" s="1"/>
  <c r="HE14" i="2"/>
  <c r="HA14" i="2"/>
  <c r="AH18" i="2"/>
  <c r="AI18" i="2" s="1"/>
  <c r="AJ18" i="2" s="1"/>
  <c r="HI14" i="2"/>
  <c r="HF13" i="2"/>
  <c r="HB13" i="2"/>
  <c r="HC13" i="2" s="1"/>
  <c r="N58" i="2"/>
  <c r="GX102" i="2"/>
  <c r="FU10" i="2"/>
  <c r="FT12" i="2"/>
  <c r="AN18" i="2"/>
  <c r="AE18" i="2"/>
  <c r="AZ18" i="2"/>
  <c r="Z18" i="2"/>
  <c r="AA18" i="2" s="1"/>
  <c r="CQ5" i="2"/>
  <c r="DE5" i="2" s="1"/>
  <c r="DE8" i="2" s="1"/>
  <c r="CD6" i="2"/>
  <c r="CH6" i="2"/>
  <c r="CU5" i="2"/>
  <c r="DI5" i="2" s="1"/>
  <c r="DI8" i="2" s="1"/>
  <c r="EM5" i="2"/>
  <c r="FA5" i="2" s="1"/>
  <c r="FA8" i="2" s="1"/>
  <c r="DZ6" i="2"/>
  <c r="CX5" i="2"/>
  <c r="DL5" i="2" s="1"/>
  <c r="DL8" i="2" s="1"/>
  <c r="CK6" i="2"/>
  <c r="EI5" i="2"/>
  <c r="EW5" i="2" s="1"/>
  <c r="EW8" i="2" s="1"/>
  <c r="DV6" i="2"/>
  <c r="CN5" i="2"/>
  <c r="DB5" i="2" s="1"/>
  <c r="DB8" i="2" s="1"/>
  <c r="CA6" i="2"/>
  <c r="AU17" i="2"/>
  <c r="AQ17" i="2"/>
  <c r="EG5" i="2"/>
  <c r="EU5" i="2" s="1"/>
  <c r="EU8" i="2" s="1"/>
  <c r="DT6" i="2"/>
  <c r="CE6" i="2"/>
  <c r="CR5" i="2"/>
  <c r="DF5" i="2" s="1"/>
  <c r="DF8" i="2" s="1"/>
  <c r="CP5" i="2"/>
  <c r="DD5" i="2" s="1"/>
  <c r="DD8" i="2" s="1"/>
  <c r="CC6" i="2"/>
  <c r="EH5" i="2"/>
  <c r="EV5" i="2" s="1"/>
  <c r="EV8" i="2" s="1"/>
  <c r="DU6" i="2"/>
  <c r="AU18" i="2"/>
  <c r="AQ18" i="2"/>
  <c r="CM5" i="2"/>
  <c r="DA5" i="2" s="1"/>
  <c r="DA8" i="2" s="1"/>
  <c r="BZ6" i="2"/>
  <c r="CG6" i="2"/>
  <c r="CT5" i="2"/>
  <c r="DH5" i="2" s="1"/>
  <c r="DH8" i="2" s="1"/>
  <c r="AV16" i="2"/>
  <c r="AR16" i="2"/>
  <c r="AS16" i="2" s="1"/>
  <c r="EL5" i="2"/>
  <c r="EZ5" i="2" s="1"/>
  <c r="EZ8" i="2" s="1"/>
  <c r="DY6" i="2"/>
  <c r="EJ5" i="2"/>
  <c r="EX5" i="2" s="1"/>
  <c r="EX8" i="2" s="1"/>
  <c r="DW6" i="2"/>
  <c r="DX6" i="2"/>
  <c r="EK5" i="2"/>
  <c r="EY5" i="2" s="1"/>
  <c r="EY8" i="2" s="1"/>
  <c r="CO5" i="2"/>
  <c r="DC5" i="2" s="1"/>
  <c r="DC8" i="2" s="1"/>
  <c r="CB6" i="2"/>
  <c r="EP5" i="2"/>
  <c r="FD5" i="2" s="1"/>
  <c r="FD8" i="2" s="1"/>
  <c r="EC6" i="2"/>
  <c r="CF6" i="2"/>
  <c r="CS5" i="2"/>
  <c r="DG5" i="2" s="1"/>
  <c r="DG8" i="2" s="1"/>
  <c r="F218" i="17" a="1"/>
  <c r="F218" i="17" s="1"/>
  <c r="Y218" i="17" a="1"/>
  <c r="Y218" i="17" s="1"/>
  <c r="S218" i="17" a="1"/>
  <c r="S218" i="17" s="1"/>
  <c r="N59" i="21" s="1"/>
  <c r="R218" i="17" a="1"/>
  <c r="R218" i="17" s="1"/>
  <c r="AT19" i="2" s="1"/>
  <c r="Q218" i="17" a="1"/>
  <c r="Q218" i="17" s="1"/>
  <c r="Z19" i="2" s="1"/>
  <c r="AD218" i="17" a="1"/>
  <c r="AD218" i="17" s="1"/>
  <c r="AC218" i="17" a="1"/>
  <c r="AC218" i="17" s="1"/>
  <c r="T218" i="17" a="1"/>
  <c r="T218" i="17" s="1"/>
  <c r="AL19" i="2" s="1"/>
  <c r="O218" i="17" a="1"/>
  <c r="O218" i="17" s="1"/>
  <c r="W218" i="17" a="1"/>
  <c r="W218" i="17" s="1"/>
  <c r="AB218" i="17" a="1"/>
  <c r="AB218" i="17" s="1"/>
  <c r="AA218" i="17" a="1"/>
  <c r="AA218" i="17" s="1"/>
  <c r="AY19" i="2" s="1"/>
  <c r="Z218" i="17" a="1"/>
  <c r="Z218" i="17" s="1"/>
  <c r="AM19" i="2" s="1"/>
  <c r="V218" i="17" a="1"/>
  <c r="V218" i="17" s="1"/>
  <c r="AC19" i="2" s="1"/>
  <c r="U218" i="17" a="1"/>
  <c r="U218" i="17" s="1"/>
  <c r="AX19" i="2" s="1"/>
  <c r="X218" i="17" a="1"/>
  <c r="X218" i="17" s="1"/>
  <c r="G218" i="17" a="1"/>
  <c r="G218" i="17" s="1"/>
  <c r="H218" i="17" a="1"/>
  <c r="H218" i="17" s="1"/>
  <c r="D59" i="21" s="1"/>
  <c r="J218" i="17" a="1"/>
  <c r="J218" i="17" s="1"/>
  <c r="I218" i="17" a="1"/>
  <c r="I218" i="17" s="1"/>
  <c r="K218" i="17" a="1"/>
  <c r="K218" i="17" s="1"/>
  <c r="N218" i="17" a="1"/>
  <c r="N218" i="17" s="1"/>
  <c r="J59" i="21" s="1"/>
  <c r="M218" i="17" a="1"/>
  <c r="M218" i="17" s="1"/>
  <c r="L218" i="17" a="1"/>
  <c r="L218" i="17" s="1"/>
  <c r="O58" i="2"/>
  <c r="E219" i="17"/>
  <c r="AF219" i="17" s="1" a="1"/>
  <c r="AF219" i="17" s="1"/>
  <c r="AG219" i="17" l="1" a="1"/>
  <c r="AG219" i="17" s="1"/>
  <c r="AE219" i="17" a="1"/>
  <c r="AE219" i="17" s="1"/>
  <c r="HH16" i="2" s="1"/>
  <c r="P219" i="17" a="1"/>
  <c r="P219" i="17" s="1"/>
  <c r="HE15" i="2"/>
  <c r="HA15" i="2"/>
  <c r="AH19" i="2"/>
  <c r="AI19" i="2" s="1"/>
  <c r="AJ19" i="2" s="1"/>
  <c r="HI15" i="2"/>
  <c r="HF14" i="2"/>
  <c r="HB14" i="2"/>
  <c r="HC14" i="2" s="1"/>
  <c r="AN19" i="2"/>
  <c r="M59" i="21"/>
  <c r="K59" i="21"/>
  <c r="L59" i="21"/>
  <c r="AZ19" i="2"/>
  <c r="AU19" i="2"/>
  <c r="AQ19" i="2"/>
  <c r="W59" i="21"/>
  <c r="AD19" i="2"/>
  <c r="AE19" i="2" s="1"/>
  <c r="AR17" i="2"/>
  <c r="AV17" i="2"/>
  <c r="AV18" i="2"/>
  <c r="AR18" i="2"/>
  <c r="AS18" i="2" s="1"/>
  <c r="F219" i="17" a="1"/>
  <c r="F219" i="17" s="1"/>
  <c r="Y219" i="17" a="1"/>
  <c r="Y219" i="17" s="1"/>
  <c r="T219" i="17" a="1"/>
  <c r="T219" i="17" s="1"/>
  <c r="AL20" i="2" s="1"/>
  <c r="R219" i="17" a="1"/>
  <c r="R219" i="17" s="1"/>
  <c r="Q219" i="17" a="1"/>
  <c r="Q219" i="17" s="1"/>
  <c r="U219" i="17" a="1"/>
  <c r="U219" i="17" s="1"/>
  <c r="AX20" i="2" s="1"/>
  <c r="O219" i="17" a="1"/>
  <c r="O219" i="17" s="1"/>
  <c r="HI16" i="2" s="1"/>
  <c r="AC219" i="17" a="1"/>
  <c r="AC219" i="17" s="1"/>
  <c r="AD219" i="17" a="1"/>
  <c r="AD219" i="17" s="1"/>
  <c r="Z219" i="17" a="1"/>
  <c r="Z219" i="17" s="1"/>
  <c r="AM20" i="2" s="1"/>
  <c r="AB219" i="17" a="1"/>
  <c r="AB219" i="17" s="1"/>
  <c r="AD20" i="2" s="1"/>
  <c r="AA219" i="17" a="1"/>
  <c r="AA219" i="17" s="1"/>
  <c r="AY20" i="2" s="1"/>
  <c r="W219" i="17" a="1"/>
  <c r="W219" i="17" s="1"/>
  <c r="S219" i="17" a="1"/>
  <c r="S219" i="17" s="1"/>
  <c r="X219" i="17" a="1"/>
  <c r="X219" i="17" s="1"/>
  <c r="V219" i="17" a="1"/>
  <c r="V219" i="17" s="1"/>
  <c r="AC20" i="2" s="1"/>
  <c r="H219" i="17" a="1"/>
  <c r="H219" i="17" s="1"/>
  <c r="G219" i="17" a="1"/>
  <c r="G219" i="17" s="1"/>
  <c r="J219" i="17" a="1"/>
  <c r="J219" i="17" s="1"/>
  <c r="K219" i="17" a="1"/>
  <c r="K219" i="17" s="1"/>
  <c r="I219" i="17" a="1"/>
  <c r="I219" i="17" s="1"/>
  <c r="M219" i="17" a="1"/>
  <c r="M219" i="17" s="1"/>
  <c r="L219" i="17" a="1"/>
  <c r="L219" i="17" s="1"/>
  <c r="N219" i="17" a="1"/>
  <c r="N219" i="17" s="1"/>
  <c r="N59" i="2"/>
  <c r="B59" i="21"/>
  <c r="O59" i="2"/>
  <c r="E59" i="21"/>
  <c r="N60" i="2"/>
  <c r="E220" i="17"/>
  <c r="AF220" i="17" s="1" a="1"/>
  <c r="AF220" i="17" s="1"/>
  <c r="AG220" i="17" l="1" a="1"/>
  <c r="AG220" i="17" s="1"/>
  <c r="AE220" i="17" a="1"/>
  <c r="AE220" i="17" s="1"/>
  <c r="HH17" i="2" s="1"/>
  <c r="P220" i="17" a="1"/>
  <c r="P220" i="17" s="1"/>
  <c r="HA16" i="2"/>
  <c r="HE16" i="2"/>
  <c r="HF15" i="2"/>
  <c r="HB15" i="2"/>
  <c r="HC15" i="2" s="1"/>
  <c r="HF16" i="2"/>
  <c r="HB16" i="2"/>
  <c r="AE20" i="2"/>
  <c r="AZ20" i="2"/>
  <c r="AS17" i="2"/>
  <c r="Z20" i="2"/>
  <c r="AA20" i="2" s="1"/>
  <c r="AT20" i="2"/>
  <c r="AN20" i="2"/>
  <c r="AA19" i="2"/>
  <c r="AV19" i="2"/>
  <c r="AR19" i="2"/>
  <c r="AS19" i="2" s="1"/>
  <c r="AH20" i="2"/>
  <c r="AI20" i="2" s="1"/>
  <c r="AJ20" i="2" s="1"/>
  <c r="F220" i="17" a="1"/>
  <c r="F220" i="17" s="1"/>
  <c r="N61" i="2" s="1"/>
  <c r="Y220" i="17" a="1"/>
  <c r="Y220" i="17" s="1"/>
  <c r="T220" i="17" a="1"/>
  <c r="T220" i="17" s="1"/>
  <c r="AL21" i="2" s="1"/>
  <c r="Q220" i="17" a="1"/>
  <c r="Q220" i="17" s="1"/>
  <c r="Z21" i="2" s="1"/>
  <c r="R220" i="17" a="1"/>
  <c r="R220" i="17" s="1"/>
  <c r="AT21" i="2" s="1"/>
  <c r="AC220" i="17" a="1"/>
  <c r="AC220" i="17" s="1"/>
  <c r="U220" i="17" a="1"/>
  <c r="U220" i="17" s="1"/>
  <c r="AX21" i="2" s="1"/>
  <c r="O220" i="17" a="1"/>
  <c r="O220" i="17" s="1"/>
  <c r="AD220" i="17" a="1"/>
  <c r="AD220" i="17" s="1"/>
  <c r="AB220" i="17" a="1"/>
  <c r="AB220" i="17" s="1"/>
  <c r="AD21" i="2" s="1"/>
  <c r="Z220" i="17" a="1"/>
  <c r="Z220" i="17" s="1"/>
  <c r="AM21" i="2" s="1"/>
  <c r="AA220" i="17" a="1"/>
  <c r="AA220" i="17" s="1"/>
  <c r="AY21" i="2" s="1"/>
  <c r="W220" i="17" a="1"/>
  <c r="W220" i="17" s="1"/>
  <c r="V220" i="17" a="1"/>
  <c r="V220" i="17" s="1"/>
  <c r="AC21" i="2" s="1"/>
  <c r="S220" i="17" a="1"/>
  <c r="S220" i="17" s="1"/>
  <c r="X220" i="17" a="1"/>
  <c r="X220" i="17" s="1"/>
  <c r="G220" i="17" a="1"/>
  <c r="G220" i="17" s="1"/>
  <c r="H220" i="17" a="1"/>
  <c r="H220" i="17" s="1"/>
  <c r="J220" i="17" a="1"/>
  <c r="J220" i="17" s="1"/>
  <c r="I220" i="17" a="1"/>
  <c r="I220" i="17" s="1"/>
  <c r="O61" i="2" s="1"/>
  <c r="K220" i="17" a="1"/>
  <c r="K220" i="17" s="1"/>
  <c r="L220" i="17" a="1"/>
  <c r="L220" i="17" s="1"/>
  <c r="M220" i="17" a="1"/>
  <c r="M220" i="17" s="1"/>
  <c r="N220" i="17" a="1"/>
  <c r="N220" i="17" s="1"/>
  <c r="O60" i="2"/>
  <c r="E221" i="17"/>
  <c r="AF221" i="17" s="1" a="1"/>
  <c r="AF221" i="17" s="1"/>
  <c r="HC16" i="2" l="1"/>
  <c r="AG221" i="17" a="1"/>
  <c r="AG221" i="17" s="1"/>
  <c r="AE221" i="17" a="1"/>
  <c r="AE221" i="17" s="1"/>
  <c r="HH18" i="2" s="1"/>
  <c r="P221" i="17" a="1"/>
  <c r="P221" i="17" s="1"/>
  <c r="HE17" i="2"/>
  <c r="HA17" i="2"/>
  <c r="AH21" i="2"/>
  <c r="AI21" i="2" s="1"/>
  <c r="AJ21" i="2" s="1"/>
  <c r="HI17" i="2"/>
  <c r="AZ21" i="2"/>
  <c r="AA21" i="2"/>
  <c r="AU21" i="2"/>
  <c r="AQ21" i="2"/>
  <c r="AE21" i="2"/>
  <c r="AN21" i="2"/>
  <c r="AQ20" i="2"/>
  <c r="AU20" i="2"/>
  <c r="F221" i="17" a="1"/>
  <c r="F221" i="17" s="1"/>
  <c r="Y221" i="17" a="1"/>
  <c r="Y221" i="17" s="1"/>
  <c r="T221" i="17" a="1"/>
  <c r="T221" i="17" s="1"/>
  <c r="AL22" i="2" s="1"/>
  <c r="Q221" i="17" a="1"/>
  <c r="Q221" i="17" s="1"/>
  <c r="R221" i="17" a="1"/>
  <c r="R221" i="17" s="1"/>
  <c r="AC221" i="17" a="1"/>
  <c r="AC221" i="17" s="1"/>
  <c r="AD221" i="17" a="1"/>
  <c r="AD221" i="17" s="1"/>
  <c r="O221" i="17" a="1"/>
  <c r="O221" i="17" s="1"/>
  <c r="HI18" i="2" s="1"/>
  <c r="Z221" i="17" a="1"/>
  <c r="Z221" i="17" s="1"/>
  <c r="AM22" i="2" s="1"/>
  <c r="AB221" i="17" a="1"/>
  <c r="AB221" i="17" s="1"/>
  <c r="AD22" i="2" s="1"/>
  <c r="W221" i="17" a="1"/>
  <c r="W221" i="17" s="1"/>
  <c r="V221" i="17" a="1"/>
  <c r="V221" i="17" s="1"/>
  <c r="AC22" i="2" s="1"/>
  <c r="S221" i="17" a="1"/>
  <c r="S221" i="17" s="1"/>
  <c r="X221" i="17" a="1"/>
  <c r="X221" i="17" s="1"/>
  <c r="AA221" i="17" a="1"/>
  <c r="AA221" i="17" s="1"/>
  <c r="AY22" i="2" s="1"/>
  <c r="U221" i="17" a="1"/>
  <c r="U221" i="17" s="1"/>
  <c r="AX22" i="2" s="1"/>
  <c r="G221" i="17" a="1"/>
  <c r="G221" i="17" s="1"/>
  <c r="H221" i="17" a="1"/>
  <c r="H221" i="17" s="1"/>
  <c r="K221" i="17" a="1"/>
  <c r="K221" i="17" s="1"/>
  <c r="J221" i="17" a="1"/>
  <c r="J221" i="17" s="1"/>
  <c r="I221" i="17" a="1"/>
  <c r="I221" i="17" s="1"/>
  <c r="N221" i="17" a="1"/>
  <c r="N221" i="17" s="1"/>
  <c r="M221" i="17" a="1"/>
  <c r="M221" i="17" s="1"/>
  <c r="L221" i="17" a="1"/>
  <c r="L221" i="17" s="1"/>
  <c r="N62" i="2"/>
  <c r="E222" i="17"/>
  <c r="AF222" i="17" s="1" a="1"/>
  <c r="AF222" i="17" s="1"/>
  <c r="AG222" i="17" l="1" a="1"/>
  <c r="AG222" i="17" s="1"/>
  <c r="AE222" i="17" a="1"/>
  <c r="AE222" i="17" s="1"/>
  <c r="HH19" i="2" s="1"/>
  <c r="P222" i="17" a="1"/>
  <c r="P222" i="17" s="1"/>
  <c r="HE18" i="2"/>
  <c r="HA18" i="2"/>
  <c r="HF18" i="2"/>
  <c r="HB18" i="2"/>
  <c r="HC18" i="2" s="1"/>
  <c r="HF17" i="2"/>
  <c r="HB17" i="2"/>
  <c r="HC17" i="2" s="1"/>
  <c r="AN22" i="2"/>
  <c r="AH22" i="2"/>
  <c r="AI22" i="2" s="1"/>
  <c r="AJ22" i="2" s="1"/>
  <c r="AT22" i="2"/>
  <c r="AQ22" i="2" s="1"/>
  <c r="Z22" i="2"/>
  <c r="AA22" i="2" s="1"/>
  <c r="AR20" i="2"/>
  <c r="AS20" i="2" s="1"/>
  <c r="AV20" i="2"/>
  <c r="AZ22" i="2"/>
  <c r="AE22" i="2"/>
  <c r="AV21" i="2"/>
  <c r="AR21" i="2"/>
  <c r="AS21" i="2" s="1"/>
  <c r="O62" i="2"/>
  <c r="F222" i="17" a="1"/>
  <c r="F222" i="17" s="1"/>
  <c r="Y222" i="17" a="1"/>
  <c r="Y222" i="17" s="1"/>
  <c r="T60" i="21" s="1"/>
  <c r="Q222" i="17" a="1"/>
  <c r="Q222" i="17" s="1"/>
  <c r="Z23" i="2" s="1"/>
  <c r="R222" i="17" a="1"/>
  <c r="R222" i="17" s="1"/>
  <c r="AT23" i="2" s="1"/>
  <c r="O222" i="17" a="1"/>
  <c r="O222" i="17" s="1"/>
  <c r="AD222" i="17" a="1"/>
  <c r="AD222" i="17" s="1"/>
  <c r="T222" i="17" a="1"/>
  <c r="T222" i="17" s="1"/>
  <c r="AC222" i="17" a="1"/>
  <c r="AC222" i="17" s="1"/>
  <c r="X60" i="21" s="1"/>
  <c r="AA222" i="17" a="1"/>
  <c r="AA222" i="17" s="1"/>
  <c r="AY23" i="2" s="1"/>
  <c r="Z222" i="17" a="1"/>
  <c r="Z222" i="17" s="1"/>
  <c r="U222" i="17" a="1"/>
  <c r="U222" i="17" s="1"/>
  <c r="X222" i="17" a="1"/>
  <c r="X222" i="17" s="1"/>
  <c r="AB222" i="17" a="1"/>
  <c r="AB222" i="17" s="1"/>
  <c r="AD23" i="2" s="1"/>
  <c r="W222" i="17" a="1"/>
  <c r="W222" i="17" s="1"/>
  <c r="V222" i="17" a="1"/>
  <c r="V222" i="17" s="1"/>
  <c r="S222" i="17" a="1"/>
  <c r="S222" i="17" s="1"/>
  <c r="G222" i="17" a="1"/>
  <c r="G222" i="17" s="1"/>
  <c r="C60" i="21" s="1"/>
  <c r="H222" i="17" a="1"/>
  <c r="H222" i="17" s="1"/>
  <c r="D60" i="21" s="1"/>
  <c r="K222" i="17" a="1"/>
  <c r="K222" i="17" s="1"/>
  <c r="G60" i="21" s="1"/>
  <c r="J222" i="17" a="1"/>
  <c r="J222" i="17" s="1"/>
  <c r="F60" i="21" s="1"/>
  <c r="I222" i="17" a="1"/>
  <c r="I222" i="17" s="1"/>
  <c r="M222" i="17" a="1"/>
  <c r="M222" i="17" s="1"/>
  <c r="I60" i="21" s="1"/>
  <c r="N222" i="17" a="1"/>
  <c r="N222" i="17" s="1"/>
  <c r="J60" i="21" s="1"/>
  <c r="K16" i="2" s="1"/>
  <c r="L222" i="17" a="1"/>
  <c r="L222" i="17" s="1"/>
  <c r="V60" i="21"/>
  <c r="Y60" i="21"/>
  <c r="E223" i="17"/>
  <c r="AF223" i="17" s="1" a="1"/>
  <c r="AF223" i="17" s="1"/>
  <c r="AG223" i="17" l="1" a="1"/>
  <c r="AG223" i="17" s="1"/>
  <c r="P223" i="17" a="1"/>
  <c r="P223" i="17" s="1"/>
  <c r="AE223" i="17" a="1"/>
  <c r="AE223" i="17" s="1"/>
  <c r="HE19" i="2"/>
  <c r="HA19" i="2"/>
  <c r="AH23" i="2"/>
  <c r="HI19" i="2"/>
  <c r="AU22" i="2"/>
  <c r="AV22" i="2" s="1"/>
  <c r="L60" i="21"/>
  <c r="M60" i="21"/>
  <c r="K60" i="21"/>
  <c r="AQ23" i="2"/>
  <c r="P60" i="21"/>
  <c r="AX23" i="2"/>
  <c r="AU23" i="2" s="1"/>
  <c r="U60" i="21"/>
  <c r="AM23" i="2"/>
  <c r="Q60" i="21"/>
  <c r="AC23" i="2"/>
  <c r="AE23" i="2" s="1"/>
  <c r="O60" i="21"/>
  <c r="AL23" i="2"/>
  <c r="O63" i="2"/>
  <c r="E60" i="21"/>
  <c r="N63" i="2"/>
  <c r="B60" i="21"/>
  <c r="F223" i="17" a="1"/>
  <c r="F223" i="17" s="1"/>
  <c r="N64" i="2" s="1"/>
  <c r="Y223" i="17" a="1"/>
  <c r="Y223" i="17" s="1"/>
  <c r="T223" i="17" a="1"/>
  <c r="T223" i="17" s="1"/>
  <c r="AL24" i="2" s="1"/>
  <c r="R223" i="17" a="1"/>
  <c r="R223" i="17" s="1"/>
  <c r="Q223" i="17" a="1"/>
  <c r="Q223" i="17" s="1"/>
  <c r="O223" i="17" a="1"/>
  <c r="O223" i="17" s="1"/>
  <c r="AC223" i="17" a="1"/>
  <c r="AC223" i="17" s="1"/>
  <c r="AD223" i="17" a="1"/>
  <c r="AD223" i="17" s="1"/>
  <c r="AA223" i="17" a="1"/>
  <c r="AA223" i="17" s="1"/>
  <c r="AY24" i="2" s="1"/>
  <c r="W223" i="17" a="1"/>
  <c r="W223" i="17" s="1"/>
  <c r="AB223" i="17" a="1"/>
  <c r="AB223" i="17" s="1"/>
  <c r="AD24" i="2" s="1"/>
  <c r="Z223" i="17" a="1"/>
  <c r="Z223" i="17" s="1"/>
  <c r="AM24" i="2" s="1"/>
  <c r="X223" i="17" a="1"/>
  <c r="X223" i="17" s="1"/>
  <c r="U223" i="17" a="1"/>
  <c r="U223" i="17" s="1"/>
  <c r="AX24" i="2" s="1"/>
  <c r="S223" i="17" a="1"/>
  <c r="S223" i="17" s="1"/>
  <c r="V223" i="17" a="1"/>
  <c r="V223" i="17" s="1"/>
  <c r="AC24" i="2" s="1"/>
  <c r="G223" i="17" a="1"/>
  <c r="G223" i="17" s="1"/>
  <c r="H223" i="17" a="1"/>
  <c r="H223" i="17" s="1"/>
  <c r="J223" i="17" a="1"/>
  <c r="J223" i="17" s="1"/>
  <c r="K223" i="17" a="1"/>
  <c r="K223" i="17" s="1"/>
  <c r="I223" i="17" a="1"/>
  <c r="I223" i="17" s="1"/>
  <c r="L223" i="17" a="1"/>
  <c r="L223" i="17" s="1"/>
  <c r="M223" i="17" a="1"/>
  <c r="M223" i="17" s="1"/>
  <c r="N223" i="17" a="1"/>
  <c r="N223" i="17" s="1"/>
  <c r="E224" i="17"/>
  <c r="AF224" i="17" s="1" a="1"/>
  <c r="AF224" i="17" s="1"/>
  <c r="AR22" i="2" l="1"/>
  <c r="AS22" i="2" s="1"/>
  <c r="AE224" i="17" a="1"/>
  <c r="AE224" i="17" s="1"/>
  <c r="AG224" i="17" a="1"/>
  <c r="AG224" i="17" s="1"/>
  <c r="P224" i="17" a="1"/>
  <c r="P224" i="17" s="1"/>
  <c r="AE24" i="2"/>
  <c r="HF19" i="2"/>
  <c r="HB19" i="2"/>
  <c r="HC19" i="2" s="1"/>
  <c r="AN24" i="2"/>
  <c r="AI23" i="2"/>
  <c r="AJ23" i="2" s="1"/>
  <c r="AZ24" i="2"/>
  <c r="AV23" i="2"/>
  <c r="AR23" i="2"/>
  <c r="AS23" i="2" s="1"/>
  <c r="AT24" i="2"/>
  <c r="AA23" i="2"/>
  <c r="AZ23" i="2"/>
  <c r="AN23" i="2"/>
  <c r="AH24" i="2"/>
  <c r="AI24" i="2" s="1"/>
  <c r="AJ24" i="2" s="1"/>
  <c r="Z24" i="2"/>
  <c r="AA24" i="2" s="1"/>
  <c r="O64" i="2"/>
  <c r="F224" i="17" a="1"/>
  <c r="F224" i="17" s="1"/>
  <c r="N65" i="2" s="1"/>
  <c r="Y224" i="17" a="1"/>
  <c r="Y224" i="17" s="1"/>
  <c r="S224" i="17" a="1"/>
  <c r="S224" i="17" s="1"/>
  <c r="Q224" i="17" a="1"/>
  <c r="Q224" i="17" s="1"/>
  <c r="Z25" i="2" s="1"/>
  <c r="R224" i="17" a="1"/>
  <c r="R224" i="17" s="1"/>
  <c r="AT25" i="2" s="1"/>
  <c r="AD224" i="17" a="1"/>
  <c r="AD224" i="17" s="1"/>
  <c r="T224" i="17" a="1"/>
  <c r="T224" i="17" s="1"/>
  <c r="AL25" i="2" s="1"/>
  <c r="O224" i="17" a="1"/>
  <c r="O224" i="17" s="1"/>
  <c r="AH25" i="2" s="1"/>
  <c r="AC224" i="17" a="1"/>
  <c r="AC224" i="17" s="1"/>
  <c r="Z224" i="17" a="1"/>
  <c r="Z224" i="17" s="1"/>
  <c r="AM25" i="2" s="1"/>
  <c r="W224" i="17" a="1"/>
  <c r="W224" i="17" s="1"/>
  <c r="V224" i="17" a="1"/>
  <c r="V224" i="17" s="1"/>
  <c r="AC25" i="2" s="1"/>
  <c r="AB224" i="17" a="1"/>
  <c r="AB224" i="17" s="1"/>
  <c r="AD25" i="2" s="1"/>
  <c r="AA224" i="17" a="1"/>
  <c r="AA224" i="17" s="1"/>
  <c r="AY25" i="2" s="1"/>
  <c r="X224" i="17" a="1"/>
  <c r="X224" i="17" s="1"/>
  <c r="U224" i="17" a="1"/>
  <c r="U224" i="17" s="1"/>
  <c r="AX25" i="2" s="1"/>
  <c r="G224" i="17" a="1"/>
  <c r="G224" i="17" s="1"/>
  <c r="H224" i="17" a="1"/>
  <c r="H224" i="17" s="1"/>
  <c r="K224" i="17" a="1"/>
  <c r="K224" i="17" s="1"/>
  <c r="J224" i="17" a="1"/>
  <c r="J224" i="17" s="1"/>
  <c r="I224" i="17" a="1"/>
  <c r="I224" i="17" s="1"/>
  <c r="N224" i="17" a="1"/>
  <c r="N224" i="17" s="1"/>
  <c r="M224" i="17" a="1"/>
  <c r="M224" i="17" s="1"/>
  <c r="L224" i="17" a="1"/>
  <c r="L224" i="17" s="1"/>
  <c r="E225" i="17"/>
  <c r="AF225" i="17" s="1" a="1"/>
  <c r="AF225" i="17" s="1"/>
  <c r="AG225" i="17" l="1" a="1"/>
  <c r="AG225" i="17" s="1"/>
  <c r="AE225" i="17" a="1"/>
  <c r="AE225" i="17" s="1"/>
  <c r="P225" i="17" a="1"/>
  <c r="P225" i="17" s="1"/>
  <c r="AE25" i="2"/>
  <c r="AA25" i="2"/>
  <c r="AI25" i="2"/>
  <c r="AJ25" i="2" s="1"/>
  <c r="AQ24" i="2"/>
  <c r="AU24" i="2"/>
  <c r="AN25" i="2"/>
  <c r="AZ25" i="2"/>
  <c r="AU25" i="2"/>
  <c r="AQ25" i="2"/>
  <c r="F225" i="17" a="1"/>
  <c r="F225" i="17" s="1"/>
  <c r="Y225" i="17" a="1"/>
  <c r="Y225" i="17" s="1"/>
  <c r="R225" i="17" a="1"/>
  <c r="R225" i="17" s="1"/>
  <c r="AT26" i="2" s="1"/>
  <c r="Q225" i="17" a="1"/>
  <c r="Q225" i="17" s="1"/>
  <c r="Z26" i="2" s="1"/>
  <c r="T225" i="17" a="1"/>
  <c r="T225" i="17" s="1"/>
  <c r="AL26" i="2" s="1"/>
  <c r="AD225" i="17" a="1"/>
  <c r="AD225" i="17" s="1"/>
  <c r="AC225" i="17" a="1"/>
  <c r="AC225" i="17" s="1"/>
  <c r="O225" i="17" a="1"/>
  <c r="O225" i="17" s="1"/>
  <c r="AH26" i="2" s="1"/>
  <c r="W225" i="17" a="1"/>
  <c r="W225" i="17" s="1"/>
  <c r="AB225" i="17" a="1"/>
  <c r="AB225" i="17" s="1"/>
  <c r="AD26" i="2" s="1"/>
  <c r="AA225" i="17" a="1"/>
  <c r="AA225" i="17" s="1"/>
  <c r="AY26" i="2" s="1"/>
  <c r="Z225" i="17" a="1"/>
  <c r="Z225" i="17" s="1"/>
  <c r="AM26" i="2" s="1"/>
  <c r="X225" i="17" a="1"/>
  <c r="X225" i="17" s="1"/>
  <c r="V225" i="17" a="1"/>
  <c r="V225" i="17" s="1"/>
  <c r="AC26" i="2" s="1"/>
  <c r="U225" i="17" a="1"/>
  <c r="U225" i="17" s="1"/>
  <c r="AX26" i="2" s="1"/>
  <c r="S225" i="17" a="1"/>
  <c r="S225" i="17" s="1"/>
  <c r="G225" i="17" a="1"/>
  <c r="G225" i="17" s="1"/>
  <c r="J225" i="17" a="1"/>
  <c r="J225" i="17" s="1"/>
  <c r="K225" i="17" a="1"/>
  <c r="K225" i="17" s="1"/>
  <c r="H225" i="17" a="1"/>
  <c r="H225" i="17" s="1"/>
  <c r="I225" i="17" a="1"/>
  <c r="I225" i="17" s="1"/>
  <c r="M225" i="17" a="1"/>
  <c r="M225" i="17" s="1"/>
  <c r="L225" i="17" a="1"/>
  <c r="L225" i="17" s="1"/>
  <c r="N225" i="17" a="1"/>
  <c r="N225" i="17" s="1"/>
  <c r="O65" i="2"/>
  <c r="N66" i="2"/>
  <c r="E226" i="17"/>
  <c r="AF226" i="17" s="1" a="1"/>
  <c r="AF226" i="17" s="1"/>
  <c r="AG226" i="17" l="1" a="1"/>
  <c r="AG226" i="17" s="1"/>
  <c r="AE226" i="17" a="1"/>
  <c r="AE226" i="17" s="1"/>
  <c r="P226" i="17" a="1"/>
  <c r="P226" i="17" s="1"/>
  <c r="AZ26" i="2"/>
  <c r="O66" i="2"/>
  <c r="AI26" i="2"/>
  <c r="AJ26" i="2" s="1"/>
  <c r="AR25" i="2"/>
  <c r="AS25" i="2" s="1"/>
  <c r="AV25" i="2"/>
  <c r="AN26" i="2"/>
  <c r="AA26" i="2"/>
  <c r="AV24" i="2"/>
  <c r="AR24" i="2"/>
  <c r="AS24" i="2" s="1"/>
  <c r="AU26" i="2"/>
  <c r="AQ26" i="2"/>
  <c r="AE26" i="2"/>
  <c r="F226" i="17" a="1"/>
  <c r="F226" i="17" s="1"/>
  <c r="Y226" i="17" a="1"/>
  <c r="Y226" i="17" s="1"/>
  <c r="T61" i="21" s="1"/>
  <c r="R226" i="17" a="1"/>
  <c r="R226" i="17" s="1"/>
  <c r="AT27" i="2" s="1"/>
  <c r="Q226" i="17" a="1"/>
  <c r="Q226" i="17" s="1"/>
  <c r="Z27" i="2" s="1"/>
  <c r="T226" i="17" a="1"/>
  <c r="T226" i="17" s="1"/>
  <c r="AL27" i="2" s="1"/>
  <c r="O226" i="17" a="1"/>
  <c r="O226" i="17" s="1"/>
  <c r="AH27" i="2" s="1"/>
  <c r="AC226" i="17" a="1"/>
  <c r="AC226" i="17" s="1"/>
  <c r="AD226" i="17" a="1"/>
  <c r="AD226" i="17" s="1"/>
  <c r="AB226" i="17" a="1"/>
  <c r="AB226" i="17" s="1"/>
  <c r="AA226" i="17" a="1"/>
  <c r="AA226" i="17" s="1"/>
  <c r="AY27" i="2" s="1"/>
  <c r="Z226" i="17" a="1"/>
  <c r="Z226" i="17" s="1"/>
  <c r="W226" i="17" a="1"/>
  <c r="W226" i="17" s="1"/>
  <c r="X226" i="17" a="1"/>
  <c r="X226" i="17" s="1"/>
  <c r="U226" i="17" a="1"/>
  <c r="U226" i="17" s="1"/>
  <c r="AX27" i="2" s="1"/>
  <c r="S226" i="17" a="1"/>
  <c r="S226" i="17" s="1"/>
  <c r="V226" i="17" a="1"/>
  <c r="V226" i="17" s="1"/>
  <c r="AC27" i="2" s="1"/>
  <c r="G226" i="17" a="1"/>
  <c r="G226" i="17" s="1"/>
  <c r="H226" i="17" a="1"/>
  <c r="H226" i="17" s="1"/>
  <c r="D61" i="21" s="1"/>
  <c r="J226" i="17" a="1"/>
  <c r="J226" i="17" s="1"/>
  <c r="F61" i="21" s="1"/>
  <c r="I226" i="17" a="1"/>
  <c r="I226" i="17" s="1"/>
  <c r="K226" i="17" a="1"/>
  <c r="K226" i="17" s="1"/>
  <c r="G61" i="21" s="1"/>
  <c r="N226" i="17" a="1"/>
  <c r="N226" i="17" s="1"/>
  <c r="L226" i="17" a="1"/>
  <c r="L226" i="17" s="1"/>
  <c r="M226" i="17" a="1"/>
  <c r="M226" i="17" s="1"/>
  <c r="O61" i="21"/>
  <c r="E227" i="17"/>
  <c r="AF227" i="17" s="1" a="1"/>
  <c r="AF227" i="17" s="1"/>
  <c r="AE227" i="17" l="1" a="1"/>
  <c r="AE227" i="17" s="1"/>
  <c r="AG227" i="17" a="1"/>
  <c r="AG227" i="17" s="1"/>
  <c r="P227" i="17" a="1"/>
  <c r="P227" i="17" s="1"/>
  <c r="M61" i="21"/>
  <c r="O67" i="2"/>
  <c r="L61" i="21"/>
  <c r="K61" i="21"/>
  <c r="AV26" i="2"/>
  <c r="AR26" i="2"/>
  <c r="AS26" i="2" s="1"/>
  <c r="AQ27" i="2"/>
  <c r="AU27" i="2"/>
  <c r="U61" i="21"/>
  <c r="AM27" i="2"/>
  <c r="AN27" i="2" s="1"/>
  <c r="AZ27" i="2"/>
  <c r="W61" i="21"/>
  <c r="AD27" i="2"/>
  <c r="AE27" i="2" s="1"/>
  <c r="E61" i="21"/>
  <c r="F227" i="17" a="1"/>
  <c r="F227" i="17" s="1"/>
  <c r="T227" i="17" a="1"/>
  <c r="T227" i="17" s="1"/>
  <c r="Y227" i="17" a="1"/>
  <c r="Y227" i="17" s="1"/>
  <c r="R227" i="17" a="1"/>
  <c r="R227" i="17" s="1"/>
  <c r="Q227" i="17" a="1"/>
  <c r="Q227" i="17" s="1"/>
  <c r="AC227" i="17" a="1"/>
  <c r="AC227" i="17" s="1"/>
  <c r="U227" i="17" a="1"/>
  <c r="U227" i="17" s="1"/>
  <c r="O227" i="17" a="1"/>
  <c r="O227" i="17" s="1"/>
  <c r="AD227" i="17" a="1"/>
  <c r="AD227" i="17" s="1"/>
  <c r="W227" i="17" a="1"/>
  <c r="W227" i="17" s="1"/>
  <c r="Z227" i="17" a="1"/>
  <c r="Z227" i="17" s="1"/>
  <c r="AA227" i="17" a="1"/>
  <c r="AA227" i="17" s="1"/>
  <c r="AB227" i="17" a="1"/>
  <c r="AB227" i="17" s="1"/>
  <c r="X227" i="17" a="1"/>
  <c r="X227" i="17" s="1"/>
  <c r="S227" i="17" a="1"/>
  <c r="S227" i="17" s="1"/>
  <c r="V227" i="17" a="1"/>
  <c r="V227" i="17" s="1"/>
  <c r="G227" i="17" a="1"/>
  <c r="G227" i="17" s="1"/>
  <c r="I227" i="17" a="1"/>
  <c r="I227" i="17" s="1"/>
  <c r="H227" i="17" a="1"/>
  <c r="H227" i="17" s="1"/>
  <c r="J227" i="17" a="1"/>
  <c r="J227" i="17" s="1"/>
  <c r="K227" i="17" a="1"/>
  <c r="K227" i="17" s="1"/>
  <c r="M227" i="17" a="1"/>
  <c r="M227" i="17" s="1"/>
  <c r="L227" i="17" a="1"/>
  <c r="L227" i="17" s="1"/>
  <c r="N227" i="17" a="1"/>
  <c r="N227" i="17" s="1"/>
  <c r="N67" i="2"/>
  <c r="B61" i="21"/>
  <c r="E228" i="17"/>
  <c r="AF228" i="17" s="1" a="1"/>
  <c r="AF228" i="17" s="1"/>
  <c r="AG228" i="17" l="1" a="1"/>
  <c r="AG228" i="17" s="1"/>
  <c r="P228" i="17" a="1"/>
  <c r="P228" i="17" s="1"/>
  <c r="AE228" i="17" a="1"/>
  <c r="AE228" i="17" s="1"/>
  <c r="AV27" i="2"/>
  <c r="AR27" i="2"/>
  <c r="AS27" i="2" s="1"/>
  <c r="AA27" i="2"/>
  <c r="AI27" i="2"/>
  <c r="AJ27" i="2" s="1"/>
  <c r="F228" i="17" a="1"/>
  <c r="F228" i="17" s="1"/>
  <c r="U228" i="17" a="1"/>
  <c r="U228" i="17" s="1"/>
  <c r="Y228" i="17" a="1"/>
  <c r="Y228" i="17" s="1"/>
  <c r="T228" i="17" a="1"/>
  <c r="T228" i="17" s="1"/>
  <c r="R228" i="17" a="1"/>
  <c r="R228" i="17" s="1"/>
  <c r="Q228" i="17" a="1"/>
  <c r="Q228" i="17" s="1"/>
  <c r="AD228" i="17" a="1"/>
  <c r="AD228" i="17" s="1"/>
  <c r="O228" i="17" a="1"/>
  <c r="O228" i="17" s="1"/>
  <c r="AC228" i="17" a="1"/>
  <c r="AC228" i="17" s="1"/>
  <c r="Z228" i="17" a="1"/>
  <c r="Z228" i="17" s="1"/>
  <c r="AA228" i="17" a="1"/>
  <c r="AA228" i="17" s="1"/>
  <c r="W228" i="17" a="1"/>
  <c r="W228" i="17" s="1"/>
  <c r="X228" i="17" a="1"/>
  <c r="X228" i="17" s="1"/>
  <c r="AB228" i="17" a="1"/>
  <c r="AB228" i="17" s="1"/>
  <c r="V228" i="17" a="1"/>
  <c r="V228" i="17" s="1"/>
  <c r="S228" i="17" a="1"/>
  <c r="S228" i="17" s="1"/>
  <c r="H228" i="17" a="1"/>
  <c r="H228" i="17" s="1"/>
  <c r="G228" i="17" a="1"/>
  <c r="G228" i="17" s="1"/>
  <c r="J228" i="17" a="1"/>
  <c r="J228" i="17" s="1"/>
  <c r="I228" i="17" a="1"/>
  <c r="I228" i="17" s="1"/>
  <c r="K228" i="17" a="1"/>
  <c r="K228" i="17" s="1"/>
  <c r="N228" i="17" a="1"/>
  <c r="N228" i="17" s="1"/>
  <c r="M228" i="17" a="1"/>
  <c r="M228" i="17" s="1"/>
  <c r="L228" i="17" a="1"/>
  <c r="L228" i="17" s="1"/>
  <c r="E229" i="17"/>
  <c r="AF229" i="17" s="1" a="1"/>
  <c r="AF229" i="17" s="1"/>
  <c r="AG229" i="17" l="1" a="1"/>
  <c r="AG229" i="17" s="1"/>
  <c r="P229" i="17" a="1"/>
  <c r="P229" i="17" s="1"/>
  <c r="AE229" i="17" a="1"/>
  <c r="AE229" i="17" s="1"/>
  <c r="F229" i="17" a="1"/>
  <c r="F229" i="17" s="1"/>
  <c r="Y229" i="17" a="1"/>
  <c r="Y229" i="17" s="1"/>
  <c r="R229" i="17" a="1"/>
  <c r="R229" i="17" s="1"/>
  <c r="T229" i="17" a="1"/>
  <c r="T229" i="17" s="1"/>
  <c r="Q229" i="17" a="1"/>
  <c r="Q229" i="17" s="1"/>
  <c r="AD229" i="17" a="1"/>
  <c r="AD229" i="17" s="1"/>
  <c r="O229" i="17" a="1"/>
  <c r="O229" i="17" s="1"/>
  <c r="AC229" i="17" a="1"/>
  <c r="AC229" i="17" s="1"/>
  <c r="W229" i="17" a="1"/>
  <c r="W229" i="17" s="1"/>
  <c r="AB229" i="17" a="1"/>
  <c r="AB229" i="17" s="1"/>
  <c r="AA229" i="17" a="1"/>
  <c r="AA229" i="17" s="1"/>
  <c r="Z229" i="17" a="1"/>
  <c r="Z229" i="17" s="1"/>
  <c r="X229" i="17" a="1"/>
  <c r="X229" i="17" s="1"/>
  <c r="S229" i="17" a="1"/>
  <c r="S229" i="17" s="1"/>
  <c r="V229" i="17" a="1"/>
  <c r="V229" i="17" s="1"/>
  <c r="U229" i="17" a="1"/>
  <c r="U229" i="17" s="1"/>
  <c r="G229" i="17" a="1"/>
  <c r="G229" i="17" s="1"/>
  <c r="I229" i="17" a="1"/>
  <c r="I229" i="17" s="1"/>
  <c r="H229" i="17" a="1"/>
  <c r="H229" i="17" s="1"/>
  <c r="J229" i="17" a="1"/>
  <c r="J229" i="17" s="1"/>
  <c r="K229" i="17" a="1"/>
  <c r="K229" i="17" s="1"/>
  <c r="N229" i="17" a="1"/>
  <c r="N229" i="17" s="1"/>
  <c r="M229" i="17" a="1"/>
  <c r="M229" i="17" s="1"/>
  <c r="L229" i="17" a="1"/>
  <c r="L229" i="17" s="1"/>
  <c r="E230" i="17"/>
  <c r="AF230" i="17" s="1" a="1"/>
  <c r="AF230" i="17" s="1"/>
  <c r="AE230" i="17" l="1" a="1"/>
  <c r="AE230" i="17" s="1"/>
  <c r="AG230" i="17" a="1"/>
  <c r="AG230" i="17" s="1"/>
  <c r="P230" i="17" a="1"/>
  <c r="P230" i="17" s="1"/>
  <c r="F230" i="17" a="1"/>
  <c r="F230" i="17" s="1"/>
  <c r="B62" i="21" s="1"/>
  <c r="Y230" i="17" a="1"/>
  <c r="Y230" i="17" s="1"/>
  <c r="R230" i="17" a="1"/>
  <c r="R230" i="17" s="1"/>
  <c r="Q230" i="17" a="1"/>
  <c r="Q230" i="17" s="1"/>
  <c r="O230" i="17" a="1"/>
  <c r="O230" i="17" s="1"/>
  <c r="AC230" i="17" a="1"/>
  <c r="AC230" i="17" s="1"/>
  <c r="T230" i="17" a="1"/>
  <c r="T230" i="17" s="1"/>
  <c r="AD230" i="17" a="1"/>
  <c r="AD230" i="17" s="1"/>
  <c r="Y62" i="21" s="1"/>
  <c r="AA230" i="17" a="1"/>
  <c r="AA230" i="17" s="1"/>
  <c r="Z230" i="17" a="1"/>
  <c r="Z230" i="17" s="1"/>
  <c r="V230" i="17" a="1"/>
  <c r="V230" i="17" s="1"/>
  <c r="AB230" i="17" a="1"/>
  <c r="AB230" i="17" s="1"/>
  <c r="W230" i="17" a="1"/>
  <c r="W230" i="17" s="1"/>
  <c r="U230" i="17" a="1"/>
  <c r="U230" i="17" s="1"/>
  <c r="P62" i="21" s="1"/>
  <c r="X230" i="17" a="1"/>
  <c r="X230" i="17" s="1"/>
  <c r="S230" i="17" a="1"/>
  <c r="S230" i="17" s="1"/>
  <c r="H230" i="17" a="1"/>
  <c r="H230" i="17" s="1"/>
  <c r="D62" i="21" s="1"/>
  <c r="G230" i="17" a="1"/>
  <c r="G230" i="17" s="1"/>
  <c r="C62" i="21" s="1"/>
  <c r="I230" i="17" a="1"/>
  <c r="I230" i="17" s="1"/>
  <c r="K230" i="17" a="1"/>
  <c r="K230" i="17" s="1"/>
  <c r="J230" i="17" a="1"/>
  <c r="J230" i="17" s="1"/>
  <c r="F62" i="21" s="1"/>
  <c r="N230" i="17" a="1"/>
  <c r="N230" i="17" s="1"/>
  <c r="J62" i="21" s="1"/>
  <c r="M230" i="17" a="1"/>
  <c r="M230" i="17" s="1"/>
  <c r="L230" i="17" a="1"/>
  <c r="L230" i="17" s="1"/>
  <c r="U62" i="21"/>
  <c r="O62" i="21"/>
  <c r="V62" i="21"/>
  <c r="E62" i="21"/>
  <c r="T62" i="21"/>
  <c r="E231" i="17"/>
  <c r="AF231" i="17" s="1" a="1"/>
  <c r="AF231" i="17" s="1"/>
  <c r="AG231" i="17" l="1" a="1"/>
  <c r="AG231" i="17" s="1"/>
  <c r="AE231" i="17" a="1"/>
  <c r="AE231" i="17" s="1"/>
  <c r="P231" i="17" a="1"/>
  <c r="P231" i="17" s="1"/>
  <c r="F231" i="17" a="1"/>
  <c r="F231" i="17" s="1"/>
  <c r="Y231" i="17" a="1"/>
  <c r="Y231" i="17" s="1"/>
  <c r="T231" i="17" a="1"/>
  <c r="T231" i="17" s="1"/>
  <c r="Q231" i="17" a="1"/>
  <c r="Q231" i="17" s="1"/>
  <c r="R231" i="17" a="1"/>
  <c r="R231" i="17" s="1"/>
  <c r="O231" i="17" a="1"/>
  <c r="O231" i="17" s="1"/>
  <c r="AC231" i="17" a="1"/>
  <c r="AC231" i="17" s="1"/>
  <c r="AD231" i="17" a="1"/>
  <c r="AD231" i="17" s="1"/>
  <c r="AB231" i="17" a="1"/>
  <c r="AB231" i="17" s="1"/>
  <c r="AA231" i="17" a="1"/>
  <c r="AA231" i="17" s="1"/>
  <c r="W231" i="17" a="1"/>
  <c r="W231" i="17" s="1"/>
  <c r="Z231" i="17" a="1"/>
  <c r="Z231" i="17" s="1"/>
  <c r="X231" i="17" a="1"/>
  <c r="X231" i="17" s="1"/>
  <c r="S231" i="17" a="1"/>
  <c r="S231" i="17" s="1"/>
  <c r="U231" i="17" a="1"/>
  <c r="U231" i="17" s="1"/>
  <c r="V231" i="17" a="1"/>
  <c r="V231" i="17" s="1"/>
  <c r="H231" i="17" a="1"/>
  <c r="H231" i="17" s="1"/>
  <c r="G231" i="17" a="1"/>
  <c r="G231" i="17" s="1"/>
  <c r="I231" i="17" a="1"/>
  <c r="I231" i="17" s="1"/>
  <c r="K231" i="17" a="1"/>
  <c r="K231" i="17" s="1"/>
  <c r="J231" i="17" a="1"/>
  <c r="J231" i="17" s="1"/>
  <c r="M231" i="17" a="1"/>
  <c r="M231" i="17" s="1"/>
  <c r="N231" i="17" a="1"/>
  <c r="N231" i="17" s="1"/>
  <c r="L231" i="17" a="1"/>
  <c r="L231" i="17" s="1"/>
  <c r="E232" i="17"/>
  <c r="AF232" i="17" s="1" a="1"/>
  <c r="AF232" i="17" s="1"/>
  <c r="AG232" i="17" l="1" a="1"/>
  <c r="AG232" i="17" s="1"/>
  <c r="AE232" i="17" a="1"/>
  <c r="AE232" i="17" s="1"/>
  <c r="P232" i="17" a="1"/>
  <c r="P232" i="17" s="1"/>
  <c r="F232" i="17" a="1"/>
  <c r="F232" i="17" s="1"/>
  <c r="Y232" i="17" a="1"/>
  <c r="Y232" i="17" s="1"/>
  <c r="R232" i="17" a="1"/>
  <c r="R232" i="17" s="1"/>
  <c r="Q232" i="17" a="1"/>
  <c r="Q232" i="17" s="1"/>
  <c r="AD232" i="17" a="1"/>
  <c r="AD232" i="17" s="1"/>
  <c r="O232" i="17" a="1"/>
  <c r="O232" i="17" s="1"/>
  <c r="T232" i="17" a="1"/>
  <c r="T232" i="17" s="1"/>
  <c r="AC232" i="17" a="1"/>
  <c r="AC232" i="17" s="1"/>
  <c r="Z232" i="17" a="1"/>
  <c r="Z232" i="17" s="1"/>
  <c r="AB232" i="17" a="1"/>
  <c r="AB232" i="17" s="1"/>
  <c r="AA232" i="17" a="1"/>
  <c r="AA232" i="17" s="1"/>
  <c r="W232" i="17" a="1"/>
  <c r="W232" i="17" s="1"/>
  <c r="X232" i="17" a="1"/>
  <c r="X232" i="17" s="1"/>
  <c r="U232" i="17" a="1"/>
  <c r="U232" i="17" s="1"/>
  <c r="S232" i="17" a="1"/>
  <c r="S232" i="17" s="1"/>
  <c r="V232" i="17" a="1"/>
  <c r="V232" i="17" s="1"/>
  <c r="H232" i="17" a="1"/>
  <c r="H232" i="17" s="1"/>
  <c r="G232" i="17" a="1"/>
  <c r="G232" i="17" s="1"/>
  <c r="K232" i="17" a="1"/>
  <c r="K232" i="17" s="1"/>
  <c r="J232" i="17" a="1"/>
  <c r="J232" i="17" s="1"/>
  <c r="I232" i="17" a="1"/>
  <c r="I232" i="17" s="1"/>
  <c r="L232" i="17" a="1"/>
  <c r="L232" i="17" s="1"/>
  <c r="N232" i="17" a="1"/>
  <c r="N232" i="17" s="1"/>
  <c r="M232" i="17" a="1"/>
  <c r="M232" i="17" s="1"/>
  <c r="E233" i="17"/>
  <c r="AF233" i="17" s="1" a="1"/>
  <c r="AF233" i="17" s="1"/>
  <c r="AG233" i="17" l="1" a="1"/>
  <c r="AG233" i="17" s="1"/>
  <c r="AE233" i="17" a="1"/>
  <c r="AE233" i="17" s="1"/>
  <c r="P233" i="17" a="1"/>
  <c r="P233" i="17" s="1"/>
  <c r="F233" i="17" a="1"/>
  <c r="F233" i="17" s="1"/>
  <c r="Y233" i="17" a="1"/>
  <c r="Y233" i="17" s="1"/>
  <c r="R233" i="17" a="1"/>
  <c r="R233" i="17" s="1"/>
  <c r="Q233" i="17" a="1"/>
  <c r="Q233" i="17" s="1"/>
  <c r="AD233" i="17" a="1"/>
  <c r="AD233" i="17" s="1"/>
  <c r="T233" i="17" a="1"/>
  <c r="T233" i="17" s="1"/>
  <c r="O233" i="17" a="1"/>
  <c r="O233" i="17" s="1"/>
  <c r="AC233" i="17" a="1"/>
  <c r="AC233" i="17" s="1"/>
  <c r="AA233" i="17" a="1"/>
  <c r="AA233" i="17" s="1"/>
  <c r="W233" i="17" a="1"/>
  <c r="W233" i="17" s="1"/>
  <c r="Z233" i="17" a="1"/>
  <c r="Z233" i="17" s="1"/>
  <c r="S233" i="17" a="1"/>
  <c r="S233" i="17" s="1"/>
  <c r="AB233" i="17" a="1"/>
  <c r="AB233" i="17" s="1"/>
  <c r="V233" i="17" a="1"/>
  <c r="V233" i="17" s="1"/>
  <c r="X233" i="17" a="1"/>
  <c r="X233" i="17" s="1"/>
  <c r="U233" i="17" a="1"/>
  <c r="U233" i="17" s="1"/>
  <c r="H233" i="17" a="1"/>
  <c r="H233" i="17" s="1"/>
  <c r="G233" i="17" a="1"/>
  <c r="G233" i="17" s="1"/>
  <c r="I233" i="17" a="1"/>
  <c r="I233" i="17" s="1"/>
  <c r="K233" i="17" a="1"/>
  <c r="K233" i="17" s="1"/>
  <c r="J233" i="17" a="1"/>
  <c r="J233" i="17" s="1"/>
  <c r="M233" i="17" a="1"/>
  <c r="M233" i="17" s="1"/>
  <c r="L233" i="17" a="1"/>
  <c r="L233" i="17" s="1"/>
  <c r="N233" i="17" a="1"/>
  <c r="N233" i="17" s="1"/>
  <c r="E234" i="17"/>
  <c r="AF234" i="17" s="1" a="1"/>
  <c r="AF234" i="17" s="1"/>
  <c r="AG234" i="17" l="1" a="1"/>
  <c r="AG234" i="17" s="1"/>
  <c r="AE234" i="17" a="1"/>
  <c r="AE234" i="17" s="1"/>
  <c r="P234" i="17" a="1"/>
  <c r="P234" i="17" s="1"/>
  <c r="F234" i="17" a="1"/>
  <c r="F234" i="17" s="1"/>
  <c r="B63" i="21" s="1"/>
  <c r="Y234" i="17" a="1"/>
  <c r="Y234" i="17" s="1"/>
  <c r="Q234" i="17" a="1"/>
  <c r="Q234" i="17" s="1"/>
  <c r="L63" i="21" s="1"/>
  <c r="O234" i="17" a="1"/>
  <c r="O234" i="17" s="1"/>
  <c r="T234" i="17" a="1"/>
  <c r="T234" i="17" s="1"/>
  <c r="R234" i="17" a="1"/>
  <c r="R234" i="17" s="1"/>
  <c r="AD234" i="17" a="1"/>
  <c r="AD234" i="17" s="1"/>
  <c r="AC234" i="17" a="1"/>
  <c r="AC234" i="17" s="1"/>
  <c r="AA234" i="17" a="1"/>
  <c r="AA234" i="17" s="1"/>
  <c r="Z234" i="17" a="1"/>
  <c r="Z234" i="17" s="1"/>
  <c r="W234" i="17" a="1"/>
  <c r="W234" i="17" s="1"/>
  <c r="AB234" i="17" a="1"/>
  <c r="AB234" i="17" s="1"/>
  <c r="X234" i="17" a="1"/>
  <c r="X234" i="17" s="1"/>
  <c r="V234" i="17" a="1"/>
  <c r="V234" i="17" s="1"/>
  <c r="S234" i="17" a="1"/>
  <c r="S234" i="17" s="1"/>
  <c r="U234" i="17" a="1"/>
  <c r="U234" i="17" s="1"/>
  <c r="G234" i="17" a="1"/>
  <c r="G234" i="17" s="1"/>
  <c r="J234" i="17" a="1"/>
  <c r="J234" i="17" s="1"/>
  <c r="K234" i="17" a="1"/>
  <c r="K234" i="17" s="1"/>
  <c r="I234" i="17" a="1"/>
  <c r="I234" i="17" s="1"/>
  <c r="H234" i="17" a="1"/>
  <c r="H234" i="17" s="1"/>
  <c r="D63" i="21" s="1"/>
  <c r="M234" i="17" a="1"/>
  <c r="M234" i="17" s="1"/>
  <c r="N234" i="17" a="1"/>
  <c r="N234" i="17" s="1"/>
  <c r="L234" i="17" a="1"/>
  <c r="L234" i="17" s="1"/>
  <c r="E235" i="17"/>
  <c r="AF235" i="17" s="1" a="1"/>
  <c r="AF235" i="17" s="1"/>
  <c r="P235" i="17" l="1" a="1"/>
  <c r="P235" i="17" s="1"/>
  <c r="AG235" i="17" a="1"/>
  <c r="AG235" i="17" s="1"/>
  <c r="AE235" i="17" a="1"/>
  <c r="AE235" i="17" s="1"/>
  <c r="F235" i="17" a="1"/>
  <c r="F235" i="17" s="1"/>
  <c r="T235" i="17" a="1"/>
  <c r="T235" i="17" s="1"/>
  <c r="Y235" i="17" a="1"/>
  <c r="Y235" i="17" s="1"/>
  <c r="U235" i="17" a="1"/>
  <c r="U235" i="17" s="1"/>
  <c r="Q235" i="17" a="1"/>
  <c r="Q235" i="17" s="1"/>
  <c r="R235" i="17" a="1"/>
  <c r="R235" i="17" s="1"/>
  <c r="AC235" i="17" a="1"/>
  <c r="AC235" i="17" s="1"/>
  <c r="AD235" i="17" a="1"/>
  <c r="AD235" i="17" s="1"/>
  <c r="O235" i="17" a="1"/>
  <c r="O235" i="17" s="1"/>
  <c r="Z235" i="17" a="1"/>
  <c r="Z235" i="17" s="1"/>
  <c r="AA235" i="17" a="1"/>
  <c r="AA235" i="17" s="1"/>
  <c r="AB235" i="17" a="1"/>
  <c r="AB235" i="17" s="1"/>
  <c r="W235" i="17" a="1"/>
  <c r="W235" i="17" s="1"/>
  <c r="S235" i="17" a="1"/>
  <c r="S235" i="17" s="1"/>
  <c r="X235" i="17" a="1"/>
  <c r="X235" i="17" s="1"/>
  <c r="V235" i="17" a="1"/>
  <c r="V235" i="17" s="1"/>
  <c r="H235" i="17" a="1"/>
  <c r="H235" i="17" s="1"/>
  <c r="G235" i="17" a="1"/>
  <c r="G235" i="17" s="1"/>
  <c r="J235" i="17" a="1"/>
  <c r="J235" i="17" s="1"/>
  <c r="K235" i="17" a="1"/>
  <c r="K235" i="17" s="1"/>
  <c r="I235" i="17" a="1"/>
  <c r="I235" i="17" s="1"/>
  <c r="M235" i="17" a="1"/>
  <c r="M235" i="17" s="1"/>
  <c r="N235" i="17" a="1"/>
  <c r="N235" i="17" s="1"/>
  <c r="L235" i="17" a="1"/>
  <c r="L235" i="17" s="1"/>
  <c r="E236" i="17"/>
  <c r="AF236" i="17" s="1" a="1"/>
  <c r="AF236" i="17" s="1"/>
  <c r="AG236" i="17" l="1" a="1"/>
  <c r="AG236" i="17" s="1"/>
  <c r="AE236" i="17" a="1"/>
  <c r="AE236" i="17" s="1"/>
  <c r="P236" i="17" a="1"/>
  <c r="P236" i="17" s="1"/>
  <c r="F236" i="17" a="1"/>
  <c r="F236" i="17" s="1"/>
  <c r="Y236" i="17" a="1"/>
  <c r="Y236" i="17" s="1"/>
  <c r="T236" i="17" a="1"/>
  <c r="T236" i="17" s="1"/>
  <c r="Q236" i="17" a="1"/>
  <c r="Q236" i="17" s="1"/>
  <c r="U236" i="17" a="1"/>
  <c r="U236" i="17" s="1"/>
  <c r="R236" i="17" a="1"/>
  <c r="R236" i="17" s="1"/>
  <c r="O236" i="17" a="1"/>
  <c r="O236" i="17" s="1"/>
  <c r="AC236" i="17" a="1"/>
  <c r="AC236" i="17" s="1"/>
  <c r="AD236" i="17" a="1"/>
  <c r="AD236" i="17" s="1"/>
  <c r="AA236" i="17" a="1"/>
  <c r="AA236" i="17" s="1"/>
  <c r="W236" i="17" a="1"/>
  <c r="W236" i="17" s="1"/>
  <c r="AB236" i="17" a="1"/>
  <c r="AB236" i="17" s="1"/>
  <c r="Z236" i="17" a="1"/>
  <c r="Z236" i="17" s="1"/>
  <c r="V236" i="17" a="1"/>
  <c r="V236" i="17" s="1"/>
  <c r="X236" i="17" a="1"/>
  <c r="X236" i="17" s="1"/>
  <c r="S236" i="17" a="1"/>
  <c r="S236" i="17" s="1"/>
  <c r="G236" i="17" a="1"/>
  <c r="G236" i="17" s="1"/>
  <c r="K236" i="17" a="1"/>
  <c r="K236" i="17" s="1"/>
  <c r="J236" i="17" a="1"/>
  <c r="J236" i="17" s="1"/>
  <c r="I236" i="17" a="1"/>
  <c r="I236" i="17" s="1"/>
  <c r="H236" i="17" a="1"/>
  <c r="H236" i="17" s="1"/>
  <c r="N236" i="17" a="1"/>
  <c r="N236" i="17" s="1"/>
  <c r="M236" i="17" a="1"/>
  <c r="M236" i="17" s="1"/>
  <c r="L236" i="17" a="1"/>
  <c r="L236" i="17" s="1"/>
  <c r="E237" i="17"/>
  <c r="AF237" i="17" s="1" a="1"/>
  <c r="AF237" i="17" s="1"/>
  <c r="AG237" i="17" l="1" a="1"/>
  <c r="AG237" i="17" s="1"/>
  <c r="AE237" i="17" a="1"/>
  <c r="AE237" i="17" s="1"/>
  <c r="P237" i="17" a="1"/>
  <c r="P237" i="17" s="1"/>
  <c r="F237" i="17" a="1"/>
  <c r="F237" i="17" s="1"/>
  <c r="Y237" i="17" a="1"/>
  <c r="Y237" i="17" s="1"/>
  <c r="S237" i="17" a="1"/>
  <c r="S237" i="17" s="1"/>
  <c r="Q237" i="17" a="1"/>
  <c r="Q237" i="17" s="1"/>
  <c r="R237" i="17" a="1"/>
  <c r="R237" i="17" s="1"/>
  <c r="T237" i="17" a="1"/>
  <c r="T237" i="17" s="1"/>
  <c r="O237" i="17" a="1"/>
  <c r="O237" i="17" s="1"/>
  <c r="AD237" i="17" a="1"/>
  <c r="AD237" i="17" s="1"/>
  <c r="AC237" i="17" a="1"/>
  <c r="AC237" i="17" s="1"/>
  <c r="AB237" i="17" a="1"/>
  <c r="AB237" i="17" s="1"/>
  <c r="AA237" i="17" a="1"/>
  <c r="AA237" i="17" s="1"/>
  <c r="Z237" i="17" a="1"/>
  <c r="Z237" i="17" s="1"/>
  <c r="W237" i="17" a="1"/>
  <c r="W237" i="17" s="1"/>
  <c r="U237" i="17" a="1"/>
  <c r="U237" i="17" s="1"/>
  <c r="X237" i="17" a="1"/>
  <c r="X237" i="17" s="1"/>
  <c r="V237" i="17" a="1"/>
  <c r="V237" i="17" s="1"/>
  <c r="G237" i="17" a="1"/>
  <c r="G237" i="17" s="1"/>
  <c r="H237" i="17" a="1"/>
  <c r="H237" i="17" s="1"/>
  <c r="J237" i="17" a="1"/>
  <c r="J237" i="17" s="1"/>
  <c r="I237" i="17" a="1"/>
  <c r="I237" i="17" s="1"/>
  <c r="K237" i="17" a="1"/>
  <c r="K237" i="17" s="1"/>
  <c r="M237" i="17" a="1"/>
  <c r="M237" i="17" s="1"/>
  <c r="L237" i="17" a="1"/>
  <c r="L237" i="17" s="1"/>
  <c r="N237" i="17" a="1"/>
  <c r="N237" i="17" s="1"/>
  <c r="E238" i="17"/>
  <c r="AF238" i="17" s="1" a="1"/>
  <c r="AF238" i="17" s="1"/>
  <c r="AG238" i="17" l="1" a="1"/>
  <c r="AG238" i="17" s="1"/>
  <c r="AE238" i="17" a="1"/>
  <c r="AE238" i="17" s="1"/>
  <c r="P238" i="17" a="1"/>
  <c r="P238" i="17" s="1"/>
  <c r="F238" i="17" a="1"/>
  <c r="F238" i="17" s="1"/>
  <c r="B64" i="21" s="1"/>
  <c r="Y238" i="17" a="1"/>
  <c r="Y238" i="17" s="1"/>
  <c r="R238" i="17" a="1"/>
  <c r="R238" i="17" s="1"/>
  <c r="Q238" i="17" a="1"/>
  <c r="Q238" i="17" s="1"/>
  <c r="O238" i="17" a="1"/>
  <c r="O238" i="17" s="1"/>
  <c r="AD238" i="17" a="1"/>
  <c r="AD238" i="17" s="1"/>
  <c r="T238" i="17" a="1"/>
  <c r="T238" i="17" s="1"/>
  <c r="AC238" i="17" a="1"/>
  <c r="AC238" i="17" s="1"/>
  <c r="AA238" i="17" a="1"/>
  <c r="AA238" i="17" s="1"/>
  <c r="Z238" i="17" a="1"/>
  <c r="Z238" i="17" s="1"/>
  <c r="AB238" i="17" a="1"/>
  <c r="AB238" i="17" s="1"/>
  <c r="W238" i="17" a="1"/>
  <c r="W238" i="17" s="1"/>
  <c r="S238" i="17" a="1"/>
  <c r="S238" i="17" s="1"/>
  <c r="U238" i="17" a="1"/>
  <c r="U238" i="17" s="1"/>
  <c r="P64" i="21" s="1"/>
  <c r="X238" i="17" a="1"/>
  <c r="X238" i="17" s="1"/>
  <c r="V238" i="17" a="1"/>
  <c r="V238" i="17" s="1"/>
  <c r="G238" i="17" a="1"/>
  <c r="G238" i="17" s="1"/>
  <c r="J238" i="17" a="1"/>
  <c r="J238" i="17" s="1"/>
  <c r="K238" i="17" a="1"/>
  <c r="K238" i="17" s="1"/>
  <c r="I238" i="17" a="1"/>
  <c r="I238" i="17" s="1"/>
  <c r="H238" i="17" a="1"/>
  <c r="H238" i="17" s="1"/>
  <c r="N238" i="17" a="1"/>
  <c r="N238" i="17" s="1"/>
  <c r="M238" i="17" a="1"/>
  <c r="M238" i="17" s="1"/>
  <c r="L238" i="17" a="1"/>
  <c r="L238" i="17" s="1"/>
  <c r="D64" i="21"/>
  <c r="E239" i="17"/>
  <c r="AF239" i="17" s="1" a="1"/>
  <c r="AF239" i="17" s="1"/>
  <c r="AG239" i="17" l="1" a="1"/>
  <c r="AG239" i="17" s="1"/>
  <c r="AE239" i="17" a="1"/>
  <c r="AE239" i="17" s="1"/>
  <c r="P239" i="17" a="1"/>
  <c r="P239" i="17" s="1"/>
  <c r="F239" i="17" a="1"/>
  <c r="F239" i="17" s="1"/>
  <c r="Y239" i="17" a="1"/>
  <c r="Y239" i="17" s="1"/>
  <c r="T239" i="17" a="1"/>
  <c r="T239" i="17" s="1"/>
  <c r="Q239" i="17" a="1"/>
  <c r="Q239" i="17" s="1"/>
  <c r="AC239" i="17" a="1"/>
  <c r="AC239" i="17" s="1"/>
  <c r="AD239" i="17" a="1"/>
  <c r="AD239" i="17" s="1"/>
  <c r="R239" i="17" a="1"/>
  <c r="R239" i="17" s="1"/>
  <c r="O239" i="17" a="1"/>
  <c r="O239" i="17" s="1"/>
  <c r="AB239" i="17" a="1"/>
  <c r="AB239" i="17" s="1"/>
  <c r="W239" i="17" a="1"/>
  <c r="W239" i="17" s="1"/>
  <c r="AA239" i="17" a="1"/>
  <c r="AA239" i="17" s="1"/>
  <c r="Z239" i="17" a="1"/>
  <c r="Z239" i="17" s="1"/>
  <c r="X239" i="17" a="1"/>
  <c r="X239" i="17" s="1"/>
  <c r="S239" i="17" a="1"/>
  <c r="S239" i="17" s="1"/>
  <c r="U239" i="17" a="1"/>
  <c r="U239" i="17" s="1"/>
  <c r="V239" i="17" a="1"/>
  <c r="V239" i="17" s="1"/>
  <c r="G239" i="17" a="1"/>
  <c r="G239" i="17" s="1"/>
  <c r="H239" i="17" a="1"/>
  <c r="H239" i="17" s="1"/>
  <c r="J239" i="17" a="1"/>
  <c r="J239" i="17" s="1"/>
  <c r="I239" i="17" a="1"/>
  <c r="I239" i="17" s="1"/>
  <c r="K239" i="17" a="1"/>
  <c r="K239" i="17" s="1"/>
  <c r="M239" i="17" a="1"/>
  <c r="M239" i="17" s="1"/>
  <c r="L239" i="17" a="1"/>
  <c r="L239" i="17" s="1"/>
  <c r="N239" i="17" a="1"/>
  <c r="N239" i="17" s="1"/>
  <c r="E240" i="17"/>
  <c r="AF240" i="17" s="1" a="1"/>
  <c r="AF240" i="17" s="1"/>
  <c r="AG240" i="17" l="1" a="1"/>
  <c r="AG240" i="17" s="1"/>
  <c r="AE240" i="17" a="1"/>
  <c r="AE240" i="17" s="1"/>
  <c r="P240" i="17" a="1"/>
  <c r="P240" i="17" s="1"/>
  <c r="F240" i="17" a="1"/>
  <c r="F240" i="17" s="1"/>
  <c r="Y240" i="17" a="1"/>
  <c r="Y240" i="17" s="1"/>
  <c r="R240" i="17" a="1"/>
  <c r="R240" i="17" s="1"/>
  <c r="Q240" i="17" a="1"/>
  <c r="Q240" i="17" s="1"/>
  <c r="T240" i="17" a="1"/>
  <c r="T240" i="17" s="1"/>
  <c r="O240" i="17" a="1"/>
  <c r="O240" i="17" s="1"/>
  <c r="AD240" i="17" a="1"/>
  <c r="AD240" i="17" s="1"/>
  <c r="AC240" i="17" a="1"/>
  <c r="AC240" i="17" s="1"/>
  <c r="W240" i="17" a="1"/>
  <c r="W240" i="17" s="1"/>
  <c r="AB240" i="17" a="1"/>
  <c r="AB240" i="17" s="1"/>
  <c r="Z240" i="17" a="1"/>
  <c r="Z240" i="17" s="1"/>
  <c r="AA240" i="17" a="1"/>
  <c r="AA240" i="17" s="1"/>
  <c r="X240" i="17" a="1"/>
  <c r="X240" i="17" s="1"/>
  <c r="U240" i="17" a="1"/>
  <c r="U240" i="17" s="1"/>
  <c r="V240" i="17" a="1"/>
  <c r="V240" i="17" s="1"/>
  <c r="S240" i="17" a="1"/>
  <c r="S240" i="17" s="1"/>
  <c r="G240" i="17" a="1"/>
  <c r="G240" i="17" s="1"/>
  <c r="H240" i="17" a="1"/>
  <c r="H240" i="17" s="1"/>
  <c r="J240" i="17" a="1"/>
  <c r="J240" i="17" s="1"/>
  <c r="I240" i="17" a="1"/>
  <c r="I240" i="17" s="1"/>
  <c r="K240" i="17" a="1"/>
  <c r="K240" i="17" s="1"/>
  <c r="M240" i="17" a="1"/>
  <c r="M240" i="17" s="1"/>
  <c r="L240" i="17" a="1"/>
  <c r="L240" i="17" s="1"/>
  <c r="N240" i="17" a="1"/>
  <c r="N240" i="17" s="1"/>
  <c r="E241" i="17"/>
  <c r="AF241" i="17" s="1" a="1"/>
  <c r="AF241" i="17" s="1"/>
  <c r="AG241" i="17" l="1" a="1"/>
  <c r="AG241" i="17" s="1"/>
  <c r="P241" i="17" a="1"/>
  <c r="P241" i="17" s="1"/>
  <c r="AE241" i="17" a="1"/>
  <c r="AE241" i="17" s="1"/>
  <c r="F241" i="17" a="1"/>
  <c r="F241" i="17" s="1"/>
  <c r="Y241" i="17" a="1"/>
  <c r="Y241" i="17" s="1"/>
  <c r="R241" i="17" a="1"/>
  <c r="R241" i="17" s="1"/>
  <c r="Q241" i="17" a="1"/>
  <c r="Q241" i="17" s="1"/>
  <c r="T241" i="17" a="1"/>
  <c r="T241" i="17" s="1"/>
  <c r="AC241" i="17" a="1"/>
  <c r="AC241" i="17" s="1"/>
  <c r="O241" i="17" a="1"/>
  <c r="O241" i="17" s="1"/>
  <c r="AD241" i="17" a="1"/>
  <c r="AD241" i="17" s="1"/>
  <c r="AA241" i="17" a="1"/>
  <c r="AA241" i="17" s="1"/>
  <c r="Z241" i="17" a="1"/>
  <c r="Z241" i="17" s="1"/>
  <c r="AB241" i="17" a="1"/>
  <c r="AB241" i="17" s="1"/>
  <c r="W241" i="17" a="1"/>
  <c r="W241" i="17" s="1"/>
  <c r="S241" i="17" a="1"/>
  <c r="S241" i="17" s="1"/>
  <c r="X241" i="17" a="1"/>
  <c r="X241" i="17" s="1"/>
  <c r="V241" i="17" a="1"/>
  <c r="V241" i="17" s="1"/>
  <c r="U241" i="17" a="1"/>
  <c r="U241" i="17" s="1"/>
  <c r="G241" i="17" a="1"/>
  <c r="G241" i="17" s="1"/>
  <c r="J241" i="17" a="1"/>
  <c r="J241" i="17" s="1"/>
  <c r="H241" i="17" a="1"/>
  <c r="H241" i="17" s="1"/>
  <c r="I241" i="17" a="1"/>
  <c r="I241" i="17" s="1"/>
  <c r="K241" i="17" a="1"/>
  <c r="K241" i="17" s="1"/>
  <c r="L241" i="17" a="1"/>
  <c r="L241" i="17" s="1"/>
  <c r="M241" i="17" a="1"/>
  <c r="M241" i="17" s="1"/>
  <c r="N241" i="17" a="1"/>
  <c r="N241" i="17" s="1"/>
  <c r="E242" i="17"/>
  <c r="AF242" i="17" s="1" a="1"/>
  <c r="AF242" i="17" s="1"/>
  <c r="AG242" i="17" l="1" a="1"/>
  <c r="AG242" i="17" s="1"/>
  <c r="AE242" i="17" a="1"/>
  <c r="AE242" i="17" s="1"/>
  <c r="P242" i="17" a="1"/>
  <c r="P242" i="17" s="1"/>
  <c r="F242" i="17" a="1"/>
  <c r="F242" i="17" s="1"/>
  <c r="B65" i="21" s="1"/>
  <c r="Y242" i="17" a="1"/>
  <c r="Y242" i="17" s="1"/>
  <c r="R242" i="17" a="1"/>
  <c r="R242" i="17" s="1"/>
  <c r="M65" i="21" s="1"/>
  <c r="Q242" i="17" a="1"/>
  <c r="Q242" i="17" s="1"/>
  <c r="AD242" i="17" a="1"/>
  <c r="AD242" i="17" s="1"/>
  <c r="O242" i="17" a="1"/>
  <c r="O242" i="17" s="1"/>
  <c r="AC242" i="17" a="1"/>
  <c r="AC242" i="17" s="1"/>
  <c r="T242" i="17" a="1"/>
  <c r="T242" i="17" s="1"/>
  <c r="Z242" i="17" a="1"/>
  <c r="Z242" i="17" s="1"/>
  <c r="W242" i="17" a="1"/>
  <c r="W242" i="17" s="1"/>
  <c r="AB242" i="17" a="1"/>
  <c r="AB242" i="17" s="1"/>
  <c r="AA242" i="17" a="1"/>
  <c r="AA242" i="17" s="1"/>
  <c r="X242" i="17" a="1"/>
  <c r="X242" i="17" s="1"/>
  <c r="S242" i="17" a="1"/>
  <c r="S242" i="17" s="1"/>
  <c r="V242" i="17" a="1"/>
  <c r="V242" i="17" s="1"/>
  <c r="U242" i="17" a="1"/>
  <c r="U242" i="17" s="1"/>
  <c r="G242" i="17" a="1"/>
  <c r="G242" i="17" s="1"/>
  <c r="J242" i="17" a="1"/>
  <c r="J242" i="17" s="1"/>
  <c r="I242" i="17" a="1"/>
  <c r="I242" i="17" s="1"/>
  <c r="H242" i="17" a="1"/>
  <c r="H242" i="17" s="1"/>
  <c r="K242" i="17" a="1"/>
  <c r="K242" i="17" s="1"/>
  <c r="M242" i="17" a="1"/>
  <c r="M242" i="17" s="1"/>
  <c r="L242" i="17" a="1"/>
  <c r="L242" i="17" s="1"/>
  <c r="N242" i="17" a="1"/>
  <c r="N242" i="17" s="1"/>
  <c r="C65" i="21"/>
  <c r="E243" i="17"/>
  <c r="AF243" i="17" s="1" a="1"/>
  <c r="AF243" i="17" s="1"/>
  <c r="AE243" i="17" l="1" a="1"/>
  <c r="AE243" i="17" s="1"/>
  <c r="AG243" i="17" a="1"/>
  <c r="AG243" i="17" s="1"/>
  <c r="P243" i="17" a="1"/>
  <c r="P243" i="17" s="1"/>
  <c r="F243" i="17" a="1"/>
  <c r="F243" i="17" s="1"/>
  <c r="T243" i="17" a="1"/>
  <c r="T243" i="17" s="1"/>
  <c r="Y243" i="17" a="1"/>
  <c r="Y243" i="17" s="1"/>
  <c r="S243" i="17" a="1"/>
  <c r="S243" i="17" s="1"/>
  <c r="R243" i="17" a="1"/>
  <c r="R243" i="17" s="1"/>
  <c r="Q243" i="17" a="1"/>
  <c r="Q243" i="17" s="1"/>
  <c r="AD243" i="17" a="1"/>
  <c r="AD243" i="17" s="1"/>
  <c r="U243" i="17" a="1"/>
  <c r="U243" i="17" s="1"/>
  <c r="O243" i="17" a="1"/>
  <c r="O243" i="17" s="1"/>
  <c r="AC243" i="17" a="1"/>
  <c r="AC243" i="17" s="1"/>
  <c r="Z243" i="17" a="1"/>
  <c r="Z243" i="17" s="1"/>
  <c r="AA243" i="17" a="1"/>
  <c r="AA243" i="17" s="1"/>
  <c r="W243" i="17" a="1"/>
  <c r="W243" i="17" s="1"/>
  <c r="X243" i="17" a="1"/>
  <c r="X243" i="17" s="1"/>
  <c r="V243" i="17" a="1"/>
  <c r="V243" i="17" s="1"/>
  <c r="AB243" i="17" a="1"/>
  <c r="AB243" i="17" s="1"/>
  <c r="G243" i="17" a="1"/>
  <c r="G243" i="17" s="1"/>
  <c r="I243" i="17" a="1"/>
  <c r="I243" i="17" s="1"/>
  <c r="K243" i="17" a="1"/>
  <c r="K243" i="17" s="1"/>
  <c r="H243" i="17" a="1"/>
  <c r="H243" i="17" s="1"/>
  <c r="J243" i="17" a="1"/>
  <c r="J243" i="17" s="1"/>
  <c r="M243" i="17" a="1"/>
  <c r="M243" i="17" s="1"/>
  <c r="L243" i="17" a="1"/>
  <c r="L243" i="17" s="1"/>
  <c r="N243" i="17" a="1"/>
  <c r="N243" i="17" s="1"/>
  <c r="E244" i="17"/>
  <c r="AF244" i="17" s="1" a="1"/>
  <c r="AF244" i="17" s="1"/>
  <c r="AG244" i="17" l="1" a="1"/>
  <c r="AG244" i="17" s="1"/>
  <c r="AE244" i="17" a="1"/>
  <c r="AE244" i="17" s="1"/>
  <c r="P244" i="17" a="1"/>
  <c r="P244" i="17" s="1"/>
  <c r="F244" i="17" a="1"/>
  <c r="F244" i="17" s="1"/>
  <c r="Y244" i="17" a="1"/>
  <c r="Y244" i="17" s="1"/>
  <c r="U244" i="17" a="1"/>
  <c r="U244" i="17" s="1"/>
  <c r="T244" i="17" a="1"/>
  <c r="T244" i="17" s="1"/>
  <c r="Q244" i="17" a="1"/>
  <c r="Q244" i="17" s="1"/>
  <c r="R244" i="17" a="1"/>
  <c r="R244" i="17" s="1"/>
  <c r="O244" i="17" a="1"/>
  <c r="O244" i="17" s="1"/>
  <c r="AD244" i="17" a="1"/>
  <c r="AD244" i="17" s="1"/>
  <c r="AB244" i="17" a="1"/>
  <c r="AB244" i="17" s="1"/>
  <c r="AC244" i="17" a="1"/>
  <c r="AC244" i="17" s="1"/>
  <c r="AA244" i="17" a="1"/>
  <c r="AA244" i="17" s="1"/>
  <c r="Z244" i="17" a="1"/>
  <c r="Z244" i="17" s="1"/>
  <c r="W244" i="17" a="1"/>
  <c r="W244" i="17" s="1"/>
  <c r="X244" i="17" a="1"/>
  <c r="X244" i="17" s="1"/>
  <c r="S244" i="17" a="1"/>
  <c r="S244" i="17" s="1"/>
  <c r="V244" i="17" a="1"/>
  <c r="V244" i="17" s="1"/>
  <c r="H244" i="17" a="1"/>
  <c r="H244" i="17" s="1"/>
  <c r="G244" i="17" a="1"/>
  <c r="G244" i="17" s="1"/>
  <c r="J244" i="17" a="1"/>
  <c r="J244" i="17" s="1"/>
  <c r="I244" i="17" a="1"/>
  <c r="I244" i="17" s="1"/>
  <c r="K244" i="17" a="1"/>
  <c r="K244" i="17" s="1"/>
  <c r="M244" i="17" a="1"/>
  <c r="M244" i="17" s="1"/>
  <c r="L244" i="17" a="1"/>
  <c r="L244" i="17" s="1"/>
  <c r="N244" i="17" a="1"/>
  <c r="N244" i="17" s="1"/>
  <c r="E245" i="17"/>
  <c r="AF245" i="17" s="1" a="1"/>
  <c r="AF245" i="17" s="1"/>
  <c r="AG245" i="17" l="1" a="1"/>
  <c r="AG245" i="17" s="1"/>
  <c r="AE245" i="17" a="1"/>
  <c r="AE245" i="17" s="1"/>
  <c r="P245" i="17" a="1"/>
  <c r="P245" i="17" s="1"/>
  <c r="F245" i="17" a="1"/>
  <c r="F245" i="17" s="1"/>
  <c r="Y245" i="17" a="1"/>
  <c r="Y245" i="17" s="1"/>
  <c r="R245" i="17" a="1"/>
  <c r="R245" i="17" s="1"/>
  <c r="Q245" i="17" a="1"/>
  <c r="Q245" i="17" s="1"/>
  <c r="T245" i="17" a="1"/>
  <c r="T245" i="17" s="1"/>
  <c r="O245" i="17" a="1"/>
  <c r="O245" i="17" s="1"/>
  <c r="AC245" i="17" a="1"/>
  <c r="AC245" i="17" s="1"/>
  <c r="AD245" i="17" a="1"/>
  <c r="AD245" i="17" s="1"/>
  <c r="Z245" i="17" a="1"/>
  <c r="Z245" i="17" s="1"/>
  <c r="W245" i="17" a="1"/>
  <c r="W245" i="17" s="1"/>
  <c r="AB245" i="17" a="1"/>
  <c r="AB245" i="17" s="1"/>
  <c r="AA245" i="17" a="1"/>
  <c r="AA245" i="17" s="1"/>
  <c r="U245" i="17" a="1"/>
  <c r="U245" i="17" s="1"/>
  <c r="X245" i="17" a="1"/>
  <c r="X245" i="17" s="1"/>
  <c r="V245" i="17" a="1"/>
  <c r="V245" i="17" s="1"/>
  <c r="S245" i="17" a="1"/>
  <c r="S245" i="17" s="1"/>
  <c r="G245" i="17" a="1"/>
  <c r="G245" i="17" s="1"/>
  <c r="I245" i="17" a="1"/>
  <c r="I245" i="17" s="1"/>
  <c r="H245" i="17" a="1"/>
  <c r="H245" i="17" s="1"/>
  <c r="K245" i="17" a="1"/>
  <c r="K245" i="17" s="1"/>
  <c r="J245" i="17" a="1"/>
  <c r="J245" i="17" s="1"/>
  <c r="M245" i="17" a="1"/>
  <c r="M245" i="17" s="1"/>
  <c r="L245" i="17" a="1"/>
  <c r="L245" i="17" s="1"/>
  <c r="N245" i="17" a="1"/>
  <c r="N245" i="17" s="1"/>
  <c r="E246" i="17"/>
  <c r="AF246" i="17" s="1" a="1"/>
  <c r="AF246" i="17" s="1"/>
  <c r="AE246" i="17" l="1" a="1"/>
  <c r="AE246" i="17" s="1"/>
  <c r="AG246" i="17" a="1"/>
  <c r="AG246" i="17" s="1"/>
  <c r="P246" i="17" a="1"/>
  <c r="P246" i="17" s="1"/>
  <c r="F246" i="17" a="1"/>
  <c r="F246" i="17" s="1"/>
  <c r="B66" i="21" s="1"/>
  <c r="Y246" i="17" a="1"/>
  <c r="Y246" i="17" s="1"/>
  <c r="R246" i="17" a="1"/>
  <c r="R246" i="17" s="1"/>
  <c r="M66" i="21" s="1"/>
  <c r="Q246" i="17" a="1"/>
  <c r="Q246" i="17" s="1"/>
  <c r="O246" i="17" a="1"/>
  <c r="O246" i="17" s="1"/>
  <c r="AD246" i="17" a="1"/>
  <c r="AD246" i="17" s="1"/>
  <c r="AC246" i="17" a="1"/>
  <c r="AC246" i="17" s="1"/>
  <c r="T246" i="17" a="1"/>
  <c r="T246" i="17" s="1"/>
  <c r="X246" i="17" a="1"/>
  <c r="X246" i="17" s="1"/>
  <c r="AB246" i="17" a="1"/>
  <c r="AB246" i="17" s="1"/>
  <c r="W246" i="17" a="1"/>
  <c r="W246" i="17" s="1"/>
  <c r="AA246" i="17" a="1"/>
  <c r="AA246" i="17" s="1"/>
  <c r="Z246" i="17" a="1"/>
  <c r="Z246" i="17" s="1"/>
  <c r="V246" i="17" a="1"/>
  <c r="V246" i="17" s="1"/>
  <c r="S246" i="17" a="1"/>
  <c r="S246" i="17" s="1"/>
  <c r="U246" i="17" a="1"/>
  <c r="U246" i="17" s="1"/>
  <c r="P66" i="21" s="1"/>
  <c r="H246" i="17" a="1"/>
  <c r="H246" i="17" s="1"/>
  <c r="G246" i="17" a="1"/>
  <c r="G246" i="17" s="1"/>
  <c r="I246" i="17" a="1"/>
  <c r="I246" i="17" s="1"/>
  <c r="K246" i="17" a="1"/>
  <c r="K246" i="17" s="1"/>
  <c r="J246" i="17" a="1"/>
  <c r="J246" i="17" s="1"/>
  <c r="M246" i="17" a="1"/>
  <c r="M246" i="17" s="1"/>
  <c r="L246" i="17" a="1"/>
  <c r="L246" i="17" s="1"/>
  <c r="N246" i="17" a="1"/>
  <c r="N246" i="17" s="1"/>
  <c r="C66" i="21"/>
  <c r="E247" i="17"/>
  <c r="AF247" i="17" s="1" a="1"/>
  <c r="AF247" i="17" s="1"/>
  <c r="AG247" i="17" l="1" a="1"/>
  <c r="AG247" i="17" s="1"/>
  <c r="AE247" i="17" a="1"/>
  <c r="AE247" i="17" s="1"/>
  <c r="P247" i="17" a="1"/>
  <c r="P247" i="17" s="1"/>
  <c r="F247" i="17" a="1"/>
  <c r="F247" i="17" s="1"/>
  <c r="Y247" i="17" a="1"/>
  <c r="Y247" i="17" s="1"/>
  <c r="T247" i="17" a="1"/>
  <c r="T247" i="17" s="1"/>
  <c r="R247" i="17" a="1"/>
  <c r="R247" i="17" s="1"/>
  <c r="Q247" i="17" a="1"/>
  <c r="Q247" i="17" s="1"/>
  <c r="O247" i="17" a="1"/>
  <c r="O247" i="17" s="1"/>
  <c r="AC247" i="17" a="1"/>
  <c r="AC247" i="17" s="1"/>
  <c r="AD247" i="17" a="1"/>
  <c r="AD247" i="17" s="1"/>
  <c r="AB247" i="17" a="1"/>
  <c r="AB247" i="17" s="1"/>
  <c r="W247" i="17" a="1"/>
  <c r="W247" i="17" s="1"/>
  <c r="Z247" i="17" a="1"/>
  <c r="Z247" i="17" s="1"/>
  <c r="AA247" i="17" a="1"/>
  <c r="AA247" i="17" s="1"/>
  <c r="X247" i="17" a="1"/>
  <c r="X247" i="17" s="1"/>
  <c r="S247" i="17" a="1"/>
  <c r="S247" i="17" s="1"/>
  <c r="V247" i="17" a="1"/>
  <c r="V247" i="17" s="1"/>
  <c r="U247" i="17" a="1"/>
  <c r="U247" i="17" s="1"/>
  <c r="G247" i="17" a="1"/>
  <c r="G247" i="17" s="1"/>
  <c r="H247" i="17" a="1"/>
  <c r="H247" i="17" s="1"/>
  <c r="I247" i="17" a="1"/>
  <c r="I247" i="17" s="1"/>
  <c r="K247" i="17" a="1"/>
  <c r="K247" i="17" s="1"/>
  <c r="J247" i="17" a="1"/>
  <c r="J247" i="17" s="1"/>
  <c r="L247" i="17" a="1"/>
  <c r="L247" i="17" s="1"/>
  <c r="M247" i="17" a="1"/>
  <c r="M247" i="17" s="1"/>
  <c r="N247" i="17" a="1"/>
  <c r="N247" i="17" s="1"/>
  <c r="E248" i="17"/>
  <c r="AF248" i="17" s="1" a="1"/>
  <c r="AF248" i="17" s="1"/>
  <c r="AG248" i="17" l="1" a="1"/>
  <c r="AG248" i="17" s="1"/>
  <c r="AE248" i="17" a="1"/>
  <c r="AE248" i="17" s="1"/>
  <c r="P248" i="17" a="1"/>
  <c r="P248" i="17" s="1"/>
  <c r="F248" i="17" a="1"/>
  <c r="F248" i="17" s="1"/>
  <c r="Y248" i="17" a="1"/>
  <c r="Y248" i="17" s="1"/>
  <c r="Q248" i="17" a="1"/>
  <c r="Q248" i="17" s="1"/>
  <c r="R248" i="17" a="1"/>
  <c r="R248" i="17" s="1"/>
  <c r="AC248" i="17" a="1"/>
  <c r="AC248" i="17" s="1"/>
  <c r="AD248" i="17" a="1"/>
  <c r="AD248" i="17" s="1"/>
  <c r="T248" i="17" a="1"/>
  <c r="T248" i="17" s="1"/>
  <c r="O248" i="17" a="1"/>
  <c r="O248" i="17" s="1"/>
  <c r="AA248" i="17" a="1"/>
  <c r="AA248" i="17" s="1"/>
  <c r="Z248" i="17" a="1"/>
  <c r="Z248" i="17" s="1"/>
  <c r="AB248" i="17" a="1"/>
  <c r="AB248" i="17" s="1"/>
  <c r="W248" i="17" a="1"/>
  <c r="W248" i="17" s="1"/>
  <c r="X248" i="17" a="1"/>
  <c r="X248" i="17" s="1"/>
  <c r="V248" i="17" a="1"/>
  <c r="V248" i="17" s="1"/>
  <c r="U248" i="17" a="1"/>
  <c r="U248" i="17" s="1"/>
  <c r="S248" i="17" a="1"/>
  <c r="S248" i="17" s="1"/>
  <c r="H248" i="17" a="1"/>
  <c r="H248" i="17" s="1"/>
  <c r="G248" i="17" a="1"/>
  <c r="G248" i="17" s="1"/>
  <c r="J248" i="17" a="1"/>
  <c r="J248" i="17" s="1"/>
  <c r="K248" i="17" a="1"/>
  <c r="K248" i="17" s="1"/>
  <c r="I248" i="17" a="1"/>
  <c r="I248" i="17" s="1"/>
  <c r="L248" i="17" a="1"/>
  <c r="L248" i="17" s="1"/>
  <c r="N248" i="17" a="1"/>
  <c r="N248" i="17" s="1"/>
  <c r="M248" i="17" a="1"/>
  <c r="M248" i="17" s="1"/>
  <c r="E249" i="17"/>
  <c r="AF249" i="17" s="1" a="1"/>
  <c r="AF249" i="17" s="1"/>
  <c r="AG249" i="17" l="1" a="1"/>
  <c r="AG249" i="17" s="1"/>
  <c r="AE249" i="17" a="1"/>
  <c r="AE249" i="17" s="1"/>
  <c r="P249" i="17" a="1"/>
  <c r="P249" i="17" s="1"/>
  <c r="F249" i="17" a="1"/>
  <c r="F249" i="17" s="1"/>
  <c r="Y249" i="17" a="1"/>
  <c r="Y249" i="17" s="1"/>
  <c r="Q249" i="17" a="1"/>
  <c r="Q249" i="17" s="1"/>
  <c r="AD249" i="17" a="1"/>
  <c r="AD249" i="17" s="1"/>
  <c r="T249" i="17" a="1"/>
  <c r="T249" i="17" s="1"/>
  <c r="O249" i="17" a="1"/>
  <c r="O249" i="17" s="1"/>
  <c r="AC249" i="17" a="1"/>
  <c r="AC249" i="17" s="1"/>
  <c r="R249" i="17" a="1"/>
  <c r="R249" i="17" s="1"/>
  <c r="Z249" i="17" a="1"/>
  <c r="Z249" i="17" s="1"/>
  <c r="W249" i="17" a="1"/>
  <c r="W249" i="17" s="1"/>
  <c r="AB249" i="17" a="1"/>
  <c r="AB249" i="17" s="1"/>
  <c r="AA249" i="17" a="1"/>
  <c r="AA249" i="17" s="1"/>
  <c r="X249" i="17" a="1"/>
  <c r="X249" i="17" s="1"/>
  <c r="S249" i="17" a="1"/>
  <c r="S249" i="17" s="1"/>
  <c r="V249" i="17" a="1"/>
  <c r="V249" i="17" s="1"/>
  <c r="U249" i="17" a="1"/>
  <c r="U249" i="17" s="1"/>
  <c r="H249" i="17" a="1"/>
  <c r="H249" i="17" s="1"/>
  <c r="G249" i="17" a="1"/>
  <c r="G249" i="17" s="1"/>
  <c r="I249" i="17" a="1"/>
  <c r="I249" i="17" s="1"/>
  <c r="J249" i="17" a="1"/>
  <c r="J249" i="17" s="1"/>
  <c r="K249" i="17" a="1"/>
  <c r="K249" i="17" s="1"/>
  <c r="M249" i="17" a="1"/>
  <c r="M249" i="17" s="1"/>
  <c r="L249" i="17" a="1"/>
  <c r="L249" i="17" s="1"/>
  <c r="N249" i="17" a="1"/>
  <c r="N249" i="17" s="1"/>
  <c r="E250" i="17"/>
  <c r="AF250" i="17" s="1" a="1"/>
  <c r="AF250" i="17" s="1"/>
  <c r="AG250" i="17" l="1" a="1"/>
  <c r="AG250" i="17" s="1"/>
  <c r="AE250" i="17" a="1"/>
  <c r="AE250" i="17" s="1"/>
  <c r="P250" i="17" a="1"/>
  <c r="P250" i="17" s="1"/>
  <c r="F250" i="17" a="1"/>
  <c r="F250" i="17" s="1"/>
  <c r="B67" i="21" s="1"/>
  <c r="Y250" i="17" a="1"/>
  <c r="Y250" i="17" s="1"/>
  <c r="S250" i="17" a="1"/>
  <c r="S250" i="17" s="1"/>
  <c r="Q250" i="17" a="1"/>
  <c r="Q250" i="17" s="1"/>
  <c r="L67" i="21" s="1"/>
  <c r="R250" i="17" a="1"/>
  <c r="R250" i="17" s="1"/>
  <c r="M67" i="21" s="1"/>
  <c r="AD250" i="17" a="1"/>
  <c r="AD250" i="17" s="1"/>
  <c r="AC250" i="17" a="1"/>
  <c r="AC250" i="17" s="1"/>
  <c r="O250" i="17" a="1"/>
  <c r="O250" i="17" s="1"/>
  <c r="T250" i="17" a="1"/>
  <c r="T250" i="17" s="1"/>
  <c r="W250" i="17" a="1"/>
  <c r="W250" i="17" s="1"/>
  <c r="AB250" i="17" a="1"/>
  <c r="AB250" i="17" s="1"/>
  <c r="AA250" i="17" a="1"/>
  <c r="AA250" i="17" s="1"/>
  <c r="Z250" i="17" a="1"/>
  <c r="Z250" i="17" s="1"/>
  <c r="V250" i="17" a="1"/>
  <c r="V250" i="17" s="1"/>
  <c r="X250" i="17" a="1"/>
  <c r="X250" i="17" s="1"/>
  <c r="U250" i="17" a="1"/>
  <c r="U250" i="17" s="1"/>
  <c r="G250" i="17" a="1"/>
  <c r="G250" i="17" s="1"/>
  <c r="C67" i="21" s="1"/>
  <c r="H250" i="17" a="1"/>
  <c r="H250" i="17" s="1"/>
  <c r="D67" i="21" s="1"/>
  <c r="K250" i="17" a="1"/>
  <c r="K250" i="17" s="1"/>
  <c r="J250" i="17" a="1"/>
  <c r="J250" i="17" s="1"/>
  <c r="I250" i="17" a="1"/>
  <c r="I250" i="17" s="1"/>
  <c r="L250" i="17" a="1"/>
  <c r="L250" i="17" s="1"/>
  <c r="M250" i="17" a="1"/>
  <c r="M250" i="17" s="1"/>
  <c r="N250" i="17" a="1"/>
  <c r="N250" i="17" s="1"/>
  <c r="W67" i="21"/>
  <c r="R67" i="21"/>
  <c r="T67" i="21"/>
  <c r="E251" i="17"/>
  <c r="AF251" i="17" s="1" a="1"/>
  <c r="AF251" i="17" s="1"/>
  <c r="AG251" i="17" l="1" a="1"/>
  <c r="AG251" i="17" s="1"/>
  <c r="AE251" i="17" a="1"/>
  <c r="AE251" i="17" s="1"/>
  <c r="P251" i="17" a="1"/>
  <c r="P251" i="17" s="1"/>
  <c r="F251" i="17" a="1"/>
  <c r="F251" i="17" s="1"/>
  <c r="T251" i="17" a="1"/>
  <c r="T251" i="17" s="1"/>
  <c r="Y251" i="17" a="1"/>
  <c r="Y251" i="17" s="1"/>
  <c r="Q251" i="17" a="1"/>
  <c r="Q251" i="17" s="1"/>
  <c r="R251" i="17" a="1"/>
  <c r="R251" i="17" s="1"/>
  <c r="O251" i="17" a="1"/>
  <c r="O251" i="17" s="1"/>
  <c r="U251" i="17" a="1"/>
  <c r="U251" i="17" s="1"/>
  <c r="AC251" i="17" a="1"/>
  <c r="AC251" i="17" s="1"/>
  <c r="AD251" i="17" a="1"/>
  <c r="AD251" i="17" s="1"/>
  <c r="Z251" i="17" a="1"/>
  <c r="Z251" i="17" s="1"/>
  <c r="AA251" i="17" a="1"/>
  <c r="AA251" i="17" s="1"/>
  <c r="W251" i="17" a="1"/>
  <c r="W251" i="17" s="1"/>
  <c r="X251" i="17" a="1"/>
  <c r="X251" i="17" s="1"/>
  <c r="AB251" i="17" a="1"/>
  <c r="AB251" i="17" s="1"/>
  <c r="S251" i="17" a="1"/>
  <c r="S251" i="17" s="1"/>
  <c r="V251" i="17" a="1"/>
  <c r="V251" i="17" s="1"/>
  <c r="H251" i="17" a="1"/>
  <c r="H251" i="17" s="1"/>
  <c r="G251" i="17" a="1"/>
  <c r="G251" i="17" s="1"/>
  <c r="J251" i="17" a="1"/>
  <c r="J251" i="17" s="1"/>
  <c r="K251" i="17" a="1"/>
  <c r="K251" i="17" s="1"/>
  <c r="I251" i="17" a="1"/>
  <c r="I251" i="17" s="1"/>
  <c r="M251" i="17" a="1"/>
  <c r="M251" i="17" s="1"/>
  <c r="L251" i="17" a="1"/>
  <c r="L251" i="17" s="1"/>
  <c r="N251" i="17" a="1"/>
  <c r="N251" i="17" s="1"/>
  <c r="E252" i="17"/>
  <c r="AF252" i="17" s="1" a="1"/>
  <c r="AF252" i="17" s="1"/>
  <c r="AG252" i="17" l="1" a="1"/>
  <c r="AG252" i="17" s="1"/>
  <c r="AE252" i="17" a="1"/>
  <c r="AE252" i="17" s="1"/>
  <c r="P252" i="17" a="1"/>
  <c r="P252" i="17" s="1"/>
  <c r="F252" i="17" a="1"/>
  <c r="F252" i="17" s="1"/>
  <c r="Y252" i="17" a="1"/>
  <c r="Y252" i="17" s="1"/>
  <c r="T252" i="17" a="1"/>
  <c r="T252" i="17" s="1"/>
  <c r="R252" i="17" a="1"/>
  <c r="R252" i="17" s="1"/>
  <c r="Q252" i="17" a="1"/>
  <c r="Q252" i="17" s="1"/>
  <c r="O252" i="17" a="1"/>
  <c r="O252" i="17" s="1"/>
  <c r="U252" i="17" a="1"/>
  <c r="U252" i="17" s="1"/>
  <c r="AD252" i="17" a="1"/>
  <c r="AD252" i="17" s="1"/>
  <c r="AC252" i="17" a="1"/>
  <c r="AC252" i="17" s="1"/>
  <c r="AA252" i="17" a="1"/>
  <c r="AA252" i="17" s="1"/>
  <c r="Z252" i="17" a="1"/>
  <c r="Z252" i="17" s="1"/>
  <c r="AB252" i="17" a="1"/>
  <c r="AB252" i="17" s="1"/>
  <c r="W252" i="17" a="1"/>
  <c r="W252" i="17" s="1"/>
  <c r="X252" i="17" a="1"/>
  <c r="X252" i="17" s="1"/>
  <c r="S252" i="17" a="1"/>
  <c r="S252" i="17" s="1"/>
  <c r="V252" i="17" a="1"/>
  <c r="V252" i="17" s="1"/>
  <c r="H252" i="17" a="1"/>
  <c r="H252" i="17" s="1"/>
  <c r="G252" i="17" a="1"/>
  <c r="G252" i="17" s="1"/>
  <c r="K252" i="17" a="1"/>
  <c r="K252" i="17" s="1"/>
  <c r="I252" i="17" a="1"/>
  <c r="I252" i="17" s="1"/>
  <c r="J252" i="17" a="1"/>
  <c r="J252" i="17" s="1"/>
  <c r="M252" i="17" a="1"/>
  <c r="M252" i="17" s="1"/>
  <c r="L252" i="17" a="1"/>
  <c r="L252" i="17" s="1"/>
  <c r="N252" i="17" a="1"/>
  <c r="N252" i="17" s="1"/>
  <c r="E253" i="17"/>
  <c r="AF253" i="17" s="1" a="1"/>
  <c r="AF253" i="17" s="1"/>
  <c r="AG253" i="17" l="1" a="1"/>
  <c r="AG253" i="17" s="1"/>
  <c r="AE253" i="17" a="1"/>
  <c r="AE253" i="17" s="1"/>
  <c r="P253" i="17" a="1"/>
  <c r="P253" i="17" s="1"/>
  <c r="F253" i="17" a="1"/>
  <c r="F253" i="17" s="1"/>
  <c r="Y253" i="17" a="1"/>
  <c r="Y253" i="17" s="1"/>
  <c r="T253" i="17" a="1"/>
  <c r="T253" i="17" s="1"/>
  <c r="R253" i="17" a="1"/>
  <c r="R253" i="17" s="1"/>
  <c r="Q253" i="17" a="1"/>
  <c r="Q253" i="17" s="1"/>
  <c r="O253" i="17" a="1"/>
  <c r="O253" i="17" s="1"/>
  <c r="AC253" i="17" a="1"/>
  <c r="AC253" i="17" s="1"/>
  <c r="AD253" i="17" a="1"/>
  <c r="AD253" i="17" s="1"/>
  <c r="Z253" i="17" a="1"/>
  <c r="Z253" i="17" s="1"/>
  <c r="W253" i="17" a="1"/>
  <c r="W253" i="17" s="1"/>
  <c r="AB253" i="17" a="1"/>
  <c r="AB253" i="17" s="1"/>
  <c r="AA253" i="17" a="1"/>
  <c r="AA253" i="17" s="1"/>
  <c r="X253" i="17" a="1"/>
  <c r="X253" i="17" s="1"/>
  <c r="U253" i="17" a="1"/>
  <c r="U253" i="17" s="1"/>
  <c r="V253" i="17" a="1"/>
  <c r="V253" i="17" s="1"/>
  <c r="S253" i="17" a="1"/>
  <c r="S253" i="17" s="1"/>
  <c r="G253" i="17" a="1"/>
  <c r="G253" i="17" s="1"/>
  <c r="J253" i="17" a="1"/>
  <c r="J253" i="17" s="1"/>
  <c r="H253" i="17" a="1"/>
  <c r="H253" i="17" s="1"/>
  <c r="K253" i="17" a="1"/>
  <c r="K253" i="17" s="1"/>
  <c r="I253" i="17" a="1"/>
  <c r="I253" i="17" s="1"/>
  <c r="M253" i="17" a="1"/>
  <c r="M253" i="17" s="1"/>
  <c r="L253" i="17" a="1"/>
  <c r="L253" i="17" s="1"/>
  <c r="N253" i="17" a="1"/>
  <c r="N253" i="17" s="1"/>
  <c r="E254" i="17"/>
  <c r="AF254" i="17" s="1" a="1"/>
  <c r="AF254" i="17" s="1"/>
  <c r="AE254" i="17" l="1" a="1"/>
  <c r="AE254" i="17" s="1"/>
  <c r="AG254" i="17" a="1"/>
  <c r="AG254" i="17" s="1"/>
  <c r="P254" i="17" a="1"/>
  <c r="P254" i="17" s="1"/>
  <c r="T68" i="21"/>
  <c r="F254" i="17" a="1"/>
  <c r="F254" i="17" s="1"/>
  <c r="B68" i="21" s="1"/>
  <c r="Y254" i="17" a="1"/>
  <c r="Y254" i="17" s="1"/>
  <c r="R254" i="17" a="1"/>
  <c r="R254" i="17" s="1"/>
  <c r="M68" i="21" s="1"/>
  <c r="X254" i="17" a="1"/>
  <c r="X254" i="17" s="1"/>
  <c r="Q254" i="17" a="1"/>
  <c r="Q254" i="17" s="1"/>
  <c r="L68" i="21" s="1"/>
  <c r="O254" i="17" a="1"/>
  <c r="O254" i="17" s="1"/>
  <c r="AD254" i="17" a="1"/>
  <c r="AD254" i="17" s="1"/>
  <c r="AC254" i="17" a="1"/>
  <c r="AC254" i="17" s="1"/>
  <c r="T254" i="17" a="1"/>
  <c r="T254" i="17" s="1"/>
  <c r="W254" i="17" a="1"/>
  <c r="W254" i="17" s="1"/>
  <c r="AA254" i="17" a="1"/>
  <c r="AA254" i="17" s="1"/>
  <c r="Z254" i="17" a="1"/>
  <c r="Z254" i="17" s="1"/>
  <c r="V254" i="17" a="1"/>
  <c r="V254" i="17" s="1"/>
  <c r="S254" i="17" a="1"/>
  <c r="S254" i="17" s="1"/>
  <c r="AB254" i="17" a="1"/>
  <c r="AB254" i="17" s="1"/>
  <c r="U254" i="17" a="1"/>
  <c r="U254" i="17" s="1"/>
  <c r="P68" i="21" s="1"/>
  <c r="H254" i="17" a="1"/>
  <c r="H254" i="17" s="1"/>
  <c r="D68" i="21" s="1"/>
  <c r="K254" i="17" a="1"/>
  <c r="K254" i="17" s="1"/>
  <c r="J254" i="17" a="1"/>
  <c r="J254" i="17" s="1"/>
  <c r="G254" i="17" a="1"/>
  <c r="G254" i="17" s="1"/>
  <c r="C68" i="21" s="1"/>
  <c r="I254" i="17" a="1"/>
  <c r="I254" i="17" s="1"/>
  <c r="E68" i="21" s="1"/>
  <c r="M254" i="17" a="1"/>
  <c r="M254" i="17" s="1"/>
  <c r="L254" i="17" a="1"/>
  <c r="L254" i="17" s="1"/>
  <c r="N254" i="17" a="1"/>
  <c r="N254" i="17" s="1"/>
  <c r="Y68" i="21"/>
  <c r="O68" i="21"/>
  <c r="E255" i="17"/>
  <c r="AF255" i="17" s="1" a="1"/>
  <c r="AF255" i="17" s="1"/>
  <c r="AG255" i="17" l="1" a="1"/>
  <c r="AG255" i="17" s="1"/>
  <c r="AE255" i="17" a="1"/>
  <c r="AE255" i="17" s="1"/>
  <c r="P255" i="17" a="1"/>
  <c r="P255" i="17" s="1"/>
  <c r="F255" i="17" a="1"/>
  <c r="F255" i="17" s="1"/>
  <c r="Y255" i="17" a="1"/>
  <c r="Y255" i="17" s="1"/>
  <c r="T255" i="17" a="1"/>
  <c r="T255" i="17" s="1"/>
  <c r="R255" i="17" a="1"/>
  <c r="R255" i="17" s="1"/>
  <c r="Q255" i="17" a="1"/>
  <c r="Q255" i="17" s="1"/>
  <c r="O255" i="17" a="1"/>
  <c r="O255" i="17" s="1"/>
  <c r="AC255" i="17" a="1"/>
  <c r="AC255" i="17" s="1"/>
  <c r="AD255" i="17" a="1"/>
  <c r="AD255" i="17" s="1"/>
  <c r="Z255" i="17" a="1"/>
  <c r="Z255" i="17" s="1"/>
  <c r="X255" i="17" a="1"/>
  <c r="X255" i="17" s="1"/>
  <c r="AB255" i="17" a="1"/>
  <c r="AB255" i="17" s="1"/>
  <c r="AA255" i="17" a="1"/>
  <c r="AA255" i="17" s="1"/>
  <c r="W255" i="17" a="1"/>
  <c r="W255" i="17" s="1"/>
  <c r="S255" i="17" a="1"/>
  <c r="S255" i="17" s="1"/>
  <c r="V255" i="17" a="1"/>
  <c r="V255" i="17" s="1"/>
  <c r="U255" i="17" a="1"/>
  <c r="U255" i="17" s="1"/>
  <c r="G255" i="17" a="1"/>
  <c r="G255" i="17" s="1"/>
  <c r="J255" i="17" a="1"/>
  <c r="J255" i="17" s="1"/>
  <c r="H255" i="17" a="1"/>
  <c r="H255" i="17" s="1"/>
  <c r="I255" i="17" a="1"/>
  <c r="I255" i="17" s="1"/>
  <c r="K255" i="17" a="1"/>
  <c r="K255" i="17" s="1"/>
  <c r="L255" i="17" a="1"/>
  <c r="L255" i="17" s="1"/>
  <c r="M255" i="17" a="1"/>
  <c r="M255" i="17" s="1"/>
  <c r="N255" i="17" a="1"/>
  <c r="N255" i="17" s="1"/>
  <c r="E256" i="17"/>
  <c r="AF256" i="17" s="1" a="1"/>
  <c r="AF256" i="17" s="1"/>
  <c r="AG256" i="17" l="1" a="1"/>
  <c r="AG256" i="17" s="1"/>
  <c r="AE256" i="17" a="1"/>
  <c r="AE256" i="17" s="1"/>
  <c r="P256" i="17" a="1"/>
  <c r="P256" i="17" s="1"/>
  <c r="F256" i="17" a="1"/>
  <c r="F256" i="17" s="1"/>
  <c r="Y256" i="17" a="1"/>
  <c r="Y256" i="17" s="1"/>
  <c r="S256" i="17" a="1"/>
  <c r="S256" i="17" s="1"/>
  <c r="Q256" i="17" a="1"/>
  <c r="Q256" i="17" s="1"/>
  <c r="R256" i="17" a="1"/>
  <c r="R256" i="17" s="1"/>
  <c r="O256" i="17" a="1"/>
  <c r="O256" i="17" s="1"/>
  <c r="AD256" i="17" a="1"/>
  <c r="AD256" i="17" s="1"/>
  <c r="AC256" i="17" a="1"/>
  <c r="AC256" i="17" s="1"/>
  <c r="T256" i="17" a="1"/>
  <c r="T256" i="17" s="1"/>
  <c r="AA256" i="17" a="1"/>
  <c r="AA256" i="17" s="1"/>
  <c r="Z256" i="17" a="1"/>
  <c r="Z256" i="17" s="1"/>
  <c r="AB256" i="17" a="1"/>
  <c r="AB256" i="17" s="1"/>
  <c r="W256" i="17" a="1"/>
  <c r="W256" i="17" s="1"/>
  <c r="V256" i="17" a="1"/>
  <c r="V256" i="17" s="1"/>
  <c r="X256" i="17" a="1"/>
  <c r="X256" i="17" s="1"/>
  <c r="U256" i="17" a="1"/>
  <c r="U256" i="17" s="1"/>
  <c r="G256" i="17" a="1"/>
  <c r="G256" i="17" s="1"/>
  <c r="I256" i="17" a="1"/>
  <c r="I256" i="17" s="1"/>
  <c r="J256" i="17" a="1"/>
  <c r="J256" i="17" s="1"/>
  <c r="K256" i="17" a="1"/>
  <c r="K256" i="17" s="1"/>
  <c r="H256" i="17" a="1"/>
  <c r="H256" i="17" s="1"/>
  <c r="N256" i="17" a="1"/>
  <c r="N256" i="17" s="1"/>
  <c r="M256" i="17" a="1"/>
  <c r="M256" i="17" s="1"/>
  <c r="L256" i="17" a="1"/>
  <c r="L256" i="17" s="1"/>
  <c r="E257" i="17"/>
  <c r="AF257" i="17" s="1" a="1"/>
  <c r="AF257" i="17" s="1"/>
  <c r="AG257" i="17" l="1" a="1"/>
  <c r="AG257" i="17" s="1"/>
  <c r="AE257" i="17" a="1"/>
  <c r="AE257" i="17" s="1"/>
  <c r="P257" i="17" a="1"/>
  <c r="P257" i="17" s="1"/>
  <c r="F257" i="17" a="1"/>
  <c r="F257" i="17" s="1"/>
  <c r="Y257" i="17" a="1"/>
  <c r="Y257" i="17" s="1"/>
  <c r="Q257" i="17" a="1"/>
  <c r="Q257" i="17" s="1"/>
  <c r="R257" i="17" a="1"/>
  <c r="R257" i="17" s="1"/>
  <c r="AC257" i="17" a="1"/>
  <c r="AC257" i="17" s="1"/>
  <c r="T257" i="17" a="1"/>
  <c r="T257" i="17" s="1"/>
  <c r="AD257" i="17" a="1"/>
  <c r="AD257" i="17" s="1"/>
  <c r="O257" i="17" a="1"/>
  <c r="O257" i="17" s="1"/>
  <c r="W257" i="17" a="1"/>
  <c r="W257" i="17" s="1"/>
  <c r="AB257" i="17" a="1"/>
  <c r="AB257" i="17" s="1"/>
  <c r="X257" i="17" a="1"/>
  <c r="X257" i="17" s="1"/>
  <c r="AA257" i="17" a="1"/>
  <c r="AA257" i="17" s="1"/>
  <c r="Z257" i="17" a="1"/>
  <c r="Z257" i="17" s="1"/>
  <c r="V257" i="17" a="1"/>
  <c r="V257" i="17" s="1"/>
  <c r="S257" i="17" a="1"/>
  <c r="S257" i="17" s="1"/>
  <c r="U257" i="17" a="1"/>
  <c r="U257" i="17" s="1"/>
  <c r="G257" i="17" a="1"/>
  <c r="G257" i="17" s="1"/>
  <c r="H257" i="17" a="1"/>
  <c r="H257" i="17" s="1"/>
  <c r="I257" i="17" a="1"/>
  <c r="I257" i="17" s="1"/>
  <c r="K257" i="17" a="1"/>
  <c r="K257" i="17" s="1"/>
  <c r="J257" i="17" a="1"/>
  <c r="J257" i="17" s="1"/>
  <c r="L257" i="17" a="1"/>
  <c r="L257" i="17" s="1"/>
  <c r="N257" i="17" a="1"/>
  <c r="N257" i="17" s="1"/>
  <c r="M257" i="17" a="1"/>
  <c r="M257" i="17" s="1"/>
  <c r="E258" i="17"/>
  <c r="AF258" i="17" s="1" a="1"/>
  <c r="AF258" i="17" s="1"/>
  <c r="AG258" i="17" l="1" a="1"/>
  <c r="AG258" i="17" s="1"/>
  <c r="AE258" i="17" a="1"/>
  <c r="AE258" i="17" s="1"/>
  <c r="P258" i="17" a="1"/>
  <c r="P258" i="17" s="1"/>
  <c r="F258" i="17" a="1"/>
  <c r="F258" i="17" s="1"/>
  <c r="B69" i="21" s="1"/>
  <c r="Y258" i="17" a="1"/>
  <c r="Y258" i="17" s="1"/>
  <c r="Q258" i="17" a="1"/>
  <c r="Q258" i="17" s="1"/>
  <c r="L69" i="21" s="1"/>
  <c r="R258" i="17" a="1"/>
  <c r="R258" i="17" s="1"/>
  <c r="M69" i="21" s="1"/>
  <c r="T258" i="17" a="1"/>
  <c r="T258" i="17" s="1"/>
  <c r="AC258" i="17" a="1"/>
  <c r="AC258" i="17" s="1"/>
  <c r="O258" i="17" a="1"/>
  <c r="O258" i="17" s="1"/>
  <c r="AD258" i="17" a="1"/>
  <c r="AD258" i="17" s="1"/>
  <c r="AB258" i="17" a="1"/>
  <c r="AB258" i="17" s="1"/>
  <c r="W258" i="17" a="1"/>
  <c r="W258" i="17" s="1"/>
  <c r="AA258" i="17" a="1"/>
  <c r="AA258" i="17" s="1"/>
  <c r="Z258" i="17" a="1"/>
  <c r="Z258" i="17" s="1"/>
  <c r="U69" i="21" s="1"/>
  <c r="U258" i="17" a="1"/>
  <c r="U258" i="17" s="1"/>
  <c r="S258" i="17" a="1"/>
  <c r="S258" i="17" s="1"/>
  <c r="X258" i="17" a="1"/>
  <c r="X258" i="17" s="1"/>
  <c r="V258" i="17" a="1"/>
  <c r="V258" i="17" s="1"/>
  <c r="G258" i="17" a="1"/>
  <c r="G258" i="17" s="1"/>
  <c r="H258" i="17" a="1"/>
  <c r="H258" i="17" s="1"/>
  <c r="I258" i="17" a="1"/>
  <c r="I258" i="17" s="1"/>
  <c r="K258" i="17" a="1"/>
  <c r="K258" i="17" s="1"/>
  <c r="J258" i="17" a="1"/>
  <c r="J258" i="17" s="1"/>
  <c r="F69" i="21" s="1"/>
  <c r="L258" i="17" a="1"/>
  <c r="L258" i="17" s="1"/>
  <c r="M258" i="17" a="1"/>
  <c r="M258" i="17" s="1"/>
  <c r="N258" i="17" a="1"/>
  <c r="N258" i="17" s="1"/>
  <c r="C69" i="21"/>
  <c r="E259" i="17"/>
  <c r="AF259" i="17" s="1" a="1"/>
  <c r="AF259" i="17" s="1"/>
  <c r="AG259" i="17" l="1" a="1"/>
  <c r="AG259" i="17" s="1"/>
  <c r="AE259" i="17" a="1"/>
  <c r="AE259" i="17" s="1"/>
  <c r="P259" i="17" a="1"/>
  <c r="P259" i="17" s="1"/>
  <c r="F259" i="17" a="1"/>
  <c r="F259" i="17" s="1"/>
  <c r="T259" i="17" a="1"/>
  <c r="T259" i="17" s="1"/>
  <c r="Y259" i="17" a="1"/>
  <c r="Y259" i="17" s="1"/>
  <c r="Q259" i="17" a="1"/>
  <c r="Q259" i="17" s="1"/>
  <c r="R259" i="17" a="1"/>
  <c r="R259" i="17" s="1"/>
  <c r="O259" i="17" a="1"/>
  <c r="O259" i="17" s="1"/>
  <c r="AC259" i="17" a="1"/>
  <c r="AC259" i="17" s="1"/>
  <c r="AD259" i="17" a="1"/>
  <c r="AD259" i="17" s="1"/>
  <c r="U259" i="17" a="1"/>
  <c r="U259" i="17" s="1"/>
  <c r="X259" i="17" a="1"/>
  <c r="X259" i="17" s="1"/>
  <c r="AB259" i="17" a="1"/>
  <c r="AB259" i="17" s="1"/>
  <c r="W259" i="17" a="1"/>
  <c r="W259" i="17" s="1"/>
  <c r="Z259" i="17" a="1"/>
  <c r="Z259" i="17" s="1"/>
  <c r="AA259" i="17" a="1"/>
  <c r="AA259" i="17" s="1"/>
  <c r="V259" i="17" a="1"/>
  <c r="V259" i="17" s="1"/>
  <c r="S259" i="17" a="1"/>
  <c r="S259" i="17" s="1"/>
  <c r="G259" i="17" a="1"/>
  <c r="G259" i="17" s="1"/>
  <c r="H259" i="17" a="1"/>
  <c r="H259" i="17" s="1"/>
  <c r="I259" i="17" a="1"/>
  <c r="I259" i="17" s="1"/>
  <c r="K259" i="17" a="1"/>
  <c r="K259" i="17" s="1"/>
  <c r="J259" i="17" a="1"/>
  <c r="J259" i="17" s="1"/>
  <c r="M259" i="17" a="1"/>
  <c r="M259" i="17" s="1"/>
  <c r="L259" i="17" a="1"/>
  <c r="L259" i="17" s="1"/>
  <c r="N259" i="17" a="1"/>
  <c r="N259" i="17" s="1"/>
  <c r="E260" i="17"/>
  <c r="AF260" i="17" s="1" a="1"/>
  <c r="AF260" i="17" s="1"/>
  <c r="AG260" i="17" l="1" a="1"/>
  <c r="AG260" i="17" s="1"/>
  <c r="AE260" i="17" a="1"/>
  <c r="AE260" i="17" s="1"/>
  <c r="P260" i="17" a="1"/>
  <c r="P260" i="17" s="1"/>
  <c r="F260" i="17" a="1"/>
  <c r="F260" i="17" s="1"/>
  <c r="U260" i="17" a="1"/>
  <c r="U260" i="17" s="1"/>
  <c r="Y260" i="17" a="1"/>
  <c r="Y260" i="17" s="1"/>
  <c r="T260" i="17" a="1"/>
  <c r="T260" i="17" s="1"/>
  <c r="Q260" i="17" a="1"/>
  <c r="Q260" i="17" s="1"/>
  <c r="AD260" i="17" a="1"/>
  <c r="AD260" i="17" s="1"/>
  <c r="O260" i="17" a="1"/>
  <c r="O260" i="17" s="1"/>
  <c r="AC260" i="17" a="1"/>
  <c r="AC260" i="17" s="1"/>
  <c r="R260" i="17" a="1"/>
  <c r="R260" i="17" s="1"/>
  <c r="AA260" i="17" a="1"/>
  <c r="AA260" i="17" s="1"/>
  <c r="X260" i="17" a="1"/>
  <c r="X260" i="17" s="1"/>
  <c r="Z260" i="17" a="1"/>
  <c r="Z260" i="17" s="1"/>
  <c r="W260" i="17" a="1"/>
  <c r="W260" i="17" s="1"/>
  <c r="AB260" i="17" a="1"/>
  <c r="AB260" i="17" s="1"/>
  <c r="S260" i="17" a="1"/>
  <c r="S260" i="17" s="1"/>
  <c r="V260" i="17" a="1"/>
  <c r="V260" i="17" s="1"/>
  <c r="G260" i="17" a="1"/>
  <c r="G260" i="17" s="1"/>
  <c r="H260" i="17" a="1"/>
  <c r="H260" i="17" s="1"/>
  <c r="J260" i="17" a="1"/>
  <c r="J260" i="17" s="1"/>
  <c r="K260" i="17" a="1"/>
  <c r="K260" i="17" s="1"/>
  <c r="I260" i="17" a="1"/>
  <c r="I260" i="17" s="1"/>
  <c r="L260" i="17" a="1"/>
  <c r="L260" i="17" s="1"/>
  <c r="N260" i="17" a="1"/>
  <c r="N260" i="17" s="1"/>
  <c r="M260" i="17" a="1"/>
  <c r="M260" i="17" s="1"/>
  <c r="E261" i="17"/>
  <c r="AF261" i="17" s="1" a="1"/>
  <c r="AF261" i="17" s="1"/>
  <c r="AG261" i="17" l="1" a="1"/>
  <c r="AG261" i="17" s="1"/>
  <c r="AE261" i="17" a="1"/>
  <c r="AE261" i="17" s="1"/>
  <c r="P261" i="17" a="1"/>
  <c r="P261" i="17" s="1"/>
  <c r="F261" i="17" a="1"/>
  <c r="F261" i="17" s="1"/>
  <c r="Y261" i="17" a="1"/>
  <c r="Y261" i="17" s="1"/>
  <c r="Q261" i="17" a="1"/>
  <c r="Q261" i="17" s="1"/>
  <c r="T261" i="17" a="1"/>
  <c r="T261" i="17" s="1"/>
  <c r="R261" i="17" a="1"/>
  <c r="R261" i="17" s="1"/>
  <c r="AC261" i="17" a="1"/>
  <c r="AC261" i="17" s="1"/>
  <c r="AD261" i="17" a="1"/>
  <c r="AD261" i="17" s="1"/>
  <c r="O261" i="17" a="1"/>
  <c r="O261" i="17" s="1"/>
  <c r="AB261" i="17" a="1"/>
  <c r="AB261" i="17" s="1"/>
  <c r="AA261" i="17" a="1"/>
  <c r="AA261" i="17" s="1"/>
  <c r="W261" i="17" a="1"/>
  <c r="W261" i="17" s="1"/>
  <c r="Z261" i="17" a="1"/>
  <c r="Z261" i="17" s="1"/>
  <c r="X261" i="17" a="1"/>
  <c r="X261" i="17" s="1"/>
  <c r="S261" i="17" a="1"/>
  <c r="S261" i="17" s="1"/>
  <c r="U261" i="17" a="1"/>
  <c r="U261" i="17" s="1"/>
  <c r="V261" i="17" a="1"/>
  <c r="V261" i="17" s="1"/>
  <c r="G261" i="17" a="1"/>
  <c r="G261" i="17" s="1"/>
  <c r="H261" i="17" a="1"/>
  <c r="H261" i="17" s="1"/>
  <c r="K261" i="17" a="1"/>
  <c r="K261" i="17" s="1"/>
  <c r="J261" i="17" a="1"/>
  <c r="J261" i="17" s="1"/>
  <c r="I261" i="17" a="1"/>
  <c r="I261" i="17" s="1"/>
  <c r="M261" i="17" a="1"/>
  <c r="M261" i="17" s="1"/>
  <c r="L261" i="17" a="1"/>
  <c r="L261" i="17" s="1"/>
  <c r="N261" i="17" a="1"/>
  <c r="N261" i="17" s="1"/>
  <c r="E262" i="17"/>
  <c r="AF262" i="17" s="1" a="1"/>
  <c r="AF262" i="17" s="1"/>
  <c r="AG262" i="17" l="1" a="1"/>
  <c r="AG262" i="17" s="1"/>
  <c r="AE262" i="17" a="1"/>
  <c r="AE262" i="17" s="1"/>
  <c r="P262" i="17" a="1"/>
  <c r="P262" i="17" s="1"/>
  <c r="T70" i="21"/>
  <c r="F262" i="17" a="1"/>
  <c r="F262" i="17" s="1"/>
  <c r="B70" i="21" s="1"/>
  <c r="Y262" i="17" a="1"/>
  <c r="Y262" i="17" s="1"/>
  <c r="R262" i="17" a="1"/>
  <c r="R262" i="17" s="1"/>
  <c r="Q262" i="17" a="1"/>
  <c r="Q262" i="17" s="1"/>
  <c r="L70" i="21" s="1"/>
  <c r="T262" i="17" a="1"/>
  <c r="T262" i="17" s="1"/>
  <c r="O262" i="17" a="1"/>
  <c r="O262" i="17" s="1"/>
  <c r="AC262" i="17" a="1"/>
  <c r="AC262" i="17" s="1"/>
  <c r="AD262" i="17" a="1"/>
  <c r="AD262" i="17" s="1"/>
  <c r="AA262" i="17" a="1"/>
  <c r="AA262" i="17" s="1"/>
  <c r="Z262" i="17" a="1"/>
  <c r="Z262" i="17" s="1"/>
  <c r="W262" i="17" a="1"/>
  <c r="W262" i="17" s="1"/>
  <c r="AB262" i="17" a="1"/>
  <c r="AB262" i="17" s="1"/>
  <c r="X262" i="17" a="1"/>
  <c r="X262" i="17" s="1"/>
  <c r="S262" i="17" a="1"/>
  <c r="S262" i="17" s="1"/>
  <c r="V262" i="17" a="1"/>
  <c r="V262" i="17" s="1"/>
  <c r="U262" i="17" a="1"/>
  <c r="U262" i="17" s="1"/>
  <c r="G262" i="17" a="1"/>
  <c r="G262" i="17" s="1"/>
  <c r="K262" i="17" a="1"/>
  <c r="K262" i="17" s="1"/>
  <c r="J262" i="17" a="1"/>
  <c r="J262" i="17" s="1"/>
  <c r="I262" i="17" a="1"/>
  <c r="I262" i="17" s="1"/>
  <c r="H262" i="17" a="1"/>
  <c r="H262" i="17" s="1"/>
  <c r="M262" i="17" a="1"/>
  <c r="M262" i="17" s="1"/>
  <c r="N262" i="17" a="1"/>
  <c r="N262" i="17" s="1"/>
  <c r="L262" i="17" a="1"/>
  <c r="L262" i="17" s="1"/>
  <c r="C70" i="21"/>
  <c r="P70" i="21"/>
  <c r="E263" i="17"/>
  <c r="AF263" i="17" s="1" a="1"/>
  <c r="AF263" i="17" s="1"/>
  <c r="AG263" i="17" l="1" a="1"/>
  <c r="AG263" i="17" s="1"/>
  <c r="AE263" i="17" a="1"/>
  <c r="AE263" i="17" s="1"/>
  <c r="P263" i="17" a="1"/>
  <c r="P263" i="17" s="1"/>
  <c r="F263" i="17" a="1"/>
  <c r="F263" i="17" s="1"/>
  <c r="Y263" i="17" a="1"/>
  <c r="Y263" i="17" s="1"/>
  <c r="T263" i="17" a="1"/>
  <c r="T263" i="17" s="1"/>
  <c r="Q263" i="17" a="1"/>
  <c r="Q263" i="17" s="1"/>
  <c r="R263" i="17" a="1"/>
  <c r="R263" i="17" s="1"/>
  <c r="AC263" i="17" a="1"/>
  <c r="AC263" i="17" s="1"/>
  <c r="AD263" i="17" a="1"/>
  <c r="AD263" i="17" s="1"/>
  <c r="O263" i="17" a="1"/>
  <c r="O263" i="17" s="1"/>
  <c r="AA263" i="17" a="1"/>
  <c r="AA263" i="17" s="1"/>
  <c r="AB263" i="17" a="1"/>
  <c r="AB263" i="17" s="1"/>
  <c r="W263" i="17" a="1"/>
  <c r="W263" i="17" s="1"/>
  <c r="Z263" i="17" a="1"/>
  <c r="Z263" i="17" s="1"/>
  <c r="X263" i="17" a="1"/>
  <c r="X263" i="17" s="1"/>
  <c r="U263" i="17" a="1"/>
  <c r="U263" i="17" s="1"/>
  <c r="V263" i="17" a="1"/>
  <c r="V263" i="17" s="1"/>
  <c r="S263" i="17" a="1"/>
  <c r="S263" i="17" s="1"/>
  <c r="G263" i="17" a="1"/>
  <c r="G263" i="17" s="1"/>
  <c r="H263" i="17" a="1"/>
  <c r="H263" i="17" s="1"/>
  <c r="I263" i="17" a="1"/>
  <c r="I263" i="17" s="1"/>
  <c r="K263" i="17" a="1"/>
  <c r="K263" i="17" s="1"/>
  <c r="J263" i="17" a="1"/>
  <c r="J263" i="17" s="1"/>
  <c r="L263" i="17" a="1"/>
  <c r="L263" i="17" s="1"/>
  <c r="M263" i="17" a="1"/>
  <c r="M263" i="17" s="1"/>
  <c r="N263" i="17" a="1"/>
  <c r="N263" i="17" s="1"/>
  <c r="E264" i="17"/>
  <c r="AF264" i="17" s="1" a="1"/>
  <c r="AF264" i="17" s="1"/>
  <c r="AG264" i="17" l="1" a="1"/>
  <c r="AG264" i="17" s="1"/>
  <c r="AE264" i="17" a="1"/>
  <c r="AE264" i="17" s="1"/>
  <c r="P264" i="17" a="1"/>
  <c r="P264" i="17" s="1"/>
  <c r="F264" i="17" a="1"/>
  <c r="F264" i="17" s="1"/>
  <c r="Y264" i="17" a="1"/>
  <c r="Y264" i="17" s="1"/>
  <c r="R264" i="17" a="1"/>
  <c r="R264" i="17" s="1"/>
  <c r="Q264" i="17" a="1"/>
  <c r="Q264" i="17" s="1"/>
  <c r="T264" i="17" a="1"/>
  <c r="T264" i="17" s="1"/>
  <c r="AD264" i="17" a="1"/>
  <c r="AD264" i="17" s="1"/>
  <c r="O264" i="17" a="1"/>
  <c r="O264" i="17" s="1"/>
  <c r="AC264" i="17" a="1"/>
  <c r="AC264" i="17" s="1"/>
  <c r="Z264" i="17" a="1"/>
  <c r="Z264" i="17" s="1"/>
  <c r="AB264" i="17" a="1"/>
  <c r="AB264" i="17" s="1"/>
  <c r="X264" i="17" a="1"/>
  <c r="X264" i="17" s="1"/>
  <c r="AA264" i="17" a="1"/>
  <c r="AA264" i="17" s="1"/>
  <c r="S264" i="17" a="1"/>
  <c r="S264" i="17" s="1"/>
  <c r="V264" i="17" a="1"/>
  <c r="V264" i="17" s="1"/>
  <c r="U264" i="17" a="1"/>
  <c r="U264" i="17" s="1"/>
  <c r="W264" i="17" a="1"/>
  <c r="W264" i="17" s="1"/>
  <c r="H264" i="17" a="1"/>
  <c r="H264" i="17" s="1"/>
  <c r="G264" i="17" a="1"/>
  <c r="G264" i="17" s="1"/>
  <c r="J264" i="17" a="1"/>
  <c r="J264" i="17" s="1"/>
  <c r="I264" i="17" a="1"/>
  <c r="I264" i="17" s="1"/>
  <c r="K264" i="17" a="1"/>
  <c r="K264" i="17" s="1"/>
  <c r="L264" i="17" a="1"/>
  <c r="L264" i="17" s="1"/>
  <c r="M264" i="17" a="1"/>
  <c r="M264" i="17" s="1"/>
  <c r="N264" i="17" a="1"/>
  <c r="N264" i="17" s="1"/>
  <c r="E265" i="17"/>
  <c r="AF265" i="17" s="1" a="1"/>
  <c r="AF265" i="17" s="1"/>
  <c r="AG265" i="17" l="1" a="1"/>
  <c r="AG265" i="17" s="1"/>
  <c r="AE265" i="17" a="1"/>
  <c r="AE265" i="17" s="1"/>
  <c r="P265" i="17" a="1"/>
  <c r="P265" i="17" s="1"/>
  <c r="F265" i="17" a="1"/>
  <c r="F265" i="17" s="1"/>
  <c r="Y265" i="17" a="1"/>
  <c r="Y265" i="17" s="1"/>
  <c r="R265" i="17" a="1"/>
  <c r="R265" i="17" s="1"/>
  <c r="Q265" i="17" a="1"/>
  <c r="Q265" i="17" s="1"/>
  <c r="O265" i="17" a="1"/>
  <c r="O265" i="17" s="1"/>
  <c r="AC265" i="17" a="1"/>
  <c r="AC265" i="17" s="1"/>
  <c r="AD265" i="17" a="1"/>
  <c r="AD265" i="17" s="1"/>
  <c r="T265" i="17" a="1"/>
  <c r="T265" i="17" s="1"/>
  <c r="AA265" i="17" a="1"/>
  <c r="AA265" i="17" s="1"/>
  <c r="W265" i="17" a="1"/>
  <c r="W265" i="17" s="1"/>
  <c r="Z265" i="17" a="1"/>
  <c r="Z265" i="17" s="1"/>
  <c r="AB265" i="17" a="1"/>
  <c r="AB265" i="17" s="1"/>
  <c r="U265" i="17" a="1"/>
  <c r="U265" i="17" s="1"/>
  <c r="V265" i="17" a="1"/>
  <c r="V265" i="17" s="1"/>
  <c r="S265" i="17" a="1"/>
  <c r="S265" i="17" s="1"/>
  <c r="X265" i="17" a="1"/>
  <c r="X265" i="17" s="1"/>
  <c r="H265" i="17" a="1"/>
  <c r="H265" i="17" s="1"/>
  <c r="G265" i="17" a="1"/>
  <c r="G265" i="17" s="1"/>
  <c r="K265" i="17" a="1"/>
  <c r="K265" i="17" s="1"/>
  <c r="J265" i="17" a="1"/>
  <c r="J265" i="17" s="1"/>
  <c r="I265" i="17" a="1"/>
  <c r="I265" i="17" s="1"/>
  <c r="L265" i="17" a="1"/>
  <c r="L265" i="17" s="1"/>
  <c r="M265" i="17" a="1"/>
  <c r="M265" i="17" s="1"/>
  <c r="N265" i="17" a="1"/>
  <c r="N265" i="17" s="1"/>
  <c r="E266" i="17"/>
  <c r="AF266" i="17" s="1" a="1"/>
  <c r="AF266" i="17" s="1"/>
  <c r="AE266" i="17" l="1" a="1"/>
  <c r="AE266" i="17" s="1"/>
  <c r="AG266" i="17" a="1"/>
  <c r="AG266" i="17" s="1"/>
  <c r="P266" i="17" a="1"/>
  <c r="P266" i="17" s="1"/>
  <c r="F266" i="17" a="1"/>
  <c r="F266" i="17" s="1"/>
  <c r="B71" i="21" s="1"/>
  <c r="Y266" i="17" a="1"/>
  <c r="Y266" i="17" s="1"/>
  <c r="R266" i="17" a="1"/>
  <c r="R266" i="17" s="1"/>
  <c r="M71" i="21" s="1"/>
  <c r="Q266" i="17" a="1"/>
  <c r="Q266" i="17" s="1"/>
  <c r="L71" i="21" s="1"/>
  <c r="O266" i="17" a="1"/>
  <c r="O266" i="17" s="1"/>
  <c r="T266" i="17" a="1"/>
  <c r="T266" i="17" s="1"/>
  <c r="AD266" i="17" a="1"/>
  <c r="AD266" i="17" s="1"/>
  <c r="AC266" i="17" a="1"/>
  <c r="AC266" i="17" s="1"/>
  <c r="W266" i="17" a="1"/>
  <c r="W266" i="17" s="1"/>
  <c r="AA266" i="17" a="1"/>
  <c r="AA266" i="17" s="1"/>
  <c r="Z266" i="17" a="1"/>
  <c r="Z266" i="17" s="1"/>
  <c r="X266" i="17" a="1"/>
  <c r="X266" i="17" s="1"/>
  <c r="AB266" i="17" a="1"/>
  <c r="AB266" i="17" s="1"/>
  <c r="U266" i="17" a="1"/>
  <c r="U266" i="17" s="1"/>
  <c r="V266" i="17" a="1"/>
  <c r="V266" i="17" s="1"/>
  <c r="S266" i="17" a="1"/>
  <c r="S266" i="17" s="1"/>
  <c r="H266" i="17" a="1"/>
  <c r="H266" i="17" s="1"/>
  <c r="D71" i="21" s="1"/>
  <c r="G266" i="17" a="1"/>
  <c r="G266" i="17" s="1"/>
  <c r="C71" i="21" s="1"/>
  <c r="K266" i="17" a="1"/>
  <c r="K266" i="17" s="1"/>
  <c r="J266" i="17" a="1"/>
  <c r="J266" i="17" s="1"/>
  <c r="I266" i="17" a="1"/>
  <c r="I266" i="17" s="1"/>
  <c r="E71" i="21" s="1"/>
  <c r="M266" i="17" a="1"/>
  <c r="M266" i="17" s="1"/>
  <c r="L266" i="17" a="1"/>
  <c r="L266" i="17" s="1"/>
  <c r="N266" i="17" a="1"/>
  <c r="N266" i="17" s="1"/>
  <c r="V71" i="21"/>
  <c r="E267" i="17"/>
  <c r="AF267" i="17" s="1" a="1"/>
  <c r="AF267" i="17" s="1"/>
  <c r="AE267" i="17" l="1" a="1"/>
  <c r="AE267" i="17" s="1"/>
  <c r="AG267" i="17" a="1"/>
  <c r="AG267" i="17" s="1"/>
  <c r="P267" i="17" a="1"/>
  <c r="P267" i="17" s="1"/>
  <c r="F267" i="17" a="1"/>
  <c r="F267" i="17" s="1"/>
  <c r="T267" i="17" a="1"/>
  <c r="T267" i="17" s="1"/>
  <c r="Y267" i="17" a="1"/>
  <c r="Y267" i="17" s="1"/>
  <c r="U267" i="17" a="1"/>
  <c r="U267" i="17" s="1"/>
  <c r="Q267" i="17" a="1"/>
  <c r="Q267" i="17" s="1"/>
  <c r="R267" i="17" a="1"/>
  <c r="R267" i="17" s="1"/>
  <c r="AC267" i="17" a="1"/>
  <c r="AC267" i="17" s="1"/>
  <c r="AD267" i="17" a="1"/>
  <c r="AD267" i="17" s="1"/>
  <c r="O267" i="17" a="1"/>
  <c r="O267" i="17" s="1"/>
  <c r="AA267" i="17" a="1"/>
  <c r="AA267" i="17" s="1"/>
  <c r="AB267" i="17" a="1"/>
  <c r="AB267" i="17" s="1"/>
  <c r="W267" i="17" a="1"/>
  <c r="W267" i="17" s="1"/>
  <c r="Z267" i="17" a="1"/>
  <c r="Z267" i="17" s="1"/>
  <c r="S267" i="17" a="1"/>
  <c r="S267" i="17" s="1"/>
  <c r="X267" i="17" a="1"/>
  <c r="X267" i="17" s="1"/>
  <c r="V267" i="17" a="1"/>
  <c r="V267" i="17" s="1"/>
  <c r="G267" i="17" a="1"/>
  <c r="G267" i="17" s="1"/>
  <c r="K267" i="17" a="1"/>
  <c r="K267" i="17" s="1"/>
  <c r="I267" i="17" a="1"/>
  <c r="I267" i="17" s="1"/>
  <c r="J267" i="17" a="1"/>
  <c r="J267" i="17" s="1"/>
  <c r="H267" i="17" a="1"/>
  <c r="H267" i="17" s="1"/>
  <c r="M267" i="17" a="1"/>
  <c r="M267" i="17" s="1"/>
  <c r="L267" i="17" a="1"/>
  <c r="L267" i="17" s="1"/>
  <c r="N267" i="17" a="1"/>
  <c r="N267" i="17" s="1"/>
  <c r="E268" i="17"/>
  <c r="AF268" i="17" s="1" a="1"/>
  <c r="AF268" i="17" s="1"/>
  <c r="AG268" i="17" l="1" a="1"/>
  <c r="AG268" i="17" s="1"/>
  <c r="AE268" i="17" a="1"/>
  <c r="AE268" i="17" s="1"/>
  <c r="P268" i="17" a="1"/>
  <c r="P268" i="17" s="1"/>
  <c r="F268" i="17" a="1"/>
  <c r="F268" i="17" s="1"/>
  <c r="Y268" i="17" a="1"/>
  <c r="Y268" i="17" s="1"/>
  <c r="T268" i="17" a="1"/>
  <c r="T268" i="17" s="1"/>
  <c r="Q268" i="17" a="1"/>
  <c r="Q268" i="17" s="1"/>
  <c r="U268" i="17" a="1"/>
  <c r="U268" i="17" s="1"/>
  <c r="R268" i="17" a="1"/>
  <c r="R268" i="17" s="1"/>
  <c r="O268" i="17" a="1"/>
  <c r="O268" i="17" s="1"/>
  <c r="AC268" i="17" a="1"/>
  <c r="AC268" i="17" s="1"/>
  <c r="AD268" i="17" a="1"/>
  <c r="AD268" i="17" s="1"/>
  <c r="X268" i="17" a="1"/>
  <c r="X268" i="17" s="1"/>
  <c r="AA268" i="17" a="1"/>
  <c r="AA268" i="17" s="1"/>
  <c r="Z268" i="17" a="1"/>
  <c r="Z268" i="17" s="1"/>
  <c r="AB268" i="17" a="1"/>
  <c r="AB268" i="17" s="1"/>
  <c r="V268" i="17" a="1"/>
  <c r="V268" i="17" s="1"/>
  <c r="S268" i="17" a="1"/>
  <c r="S268" i="17" s="1"/>
  <c r="W268" i="17" a="1"/>
  <c r="W268" i="17" s="1"/>
  <c r="H268" i="17" a="1"/>
  <c r="H268" i="17" s="1"/>
  <c r="G268" i="17" a="1"/>
  <c r="G268" i="17" s="1"/>
  <c r="K268" i="17" a="1"/>
  <c r="K268" i="17" s="1"/>
  <c r="I268" i="17" a="1"/>
  <c r="I268" i="17" s="1"/>
  <c r="J268" i="17" a="1"/>
  <c r="J268" i="17" s="1"/>
  <c r="M268" i="17" a="1"/>
  <c r="M268" i="17" s="1"/>
  <c r="N268" i="17" a="1"/>
  <c r="N268" i="17" s="1"/>
  <c r="L268" i="17" a="1"/>
  <c r="L268" i="17" s="1"/>
  <c r="E269" i="17"/>
  <c r="AF269" i="17" s="1" a="1"/>
  <c r="AF269" i="17" s="1"/>
  <c r="AG269" i="17" l="1" a="1"/>
  <c r="AG269" i="17" s="1"/>
  <c r="AE269" i="17" a="1"/>
  <c r="AE269" i="17" s="1"/>
  <c r="P269" i="17" a="1"/>
  <c r="P269" i="17" s="1"/>
  <c r="F269" i="17" a="1"/>
  <c r="F269" i="17" s="1"/>
  <c r="Y269" i="17" a="1"/>
  <c r="Y269" i="17" s="1"/>
  <c r="S269" i="17" a="1"/>
  <c r="S269" i="17" s="1"/>
  <c r="R269" i="17" a="1"/>
  <c r="R269" i="17" s="1"/>
  <c r="T269" i="17" a="1"/>
  <c r="T269" i="17" s="1"/>
  <c r="Q269" i="17" a="1"/>
  <c r="Q269" i="17" s="1"/>
  <c r="AC269" i="17" a="1"/>
  <c r="AC269" i="17" s="1"/>
  <c r="AD269" i="17" a="1"/>
  <c r="AD269" i="17" s="1"/>
  <c r="O269" i="17" a="1"/>
  <c r="O269" i="17" s="1"/>
  <c r="AB269" i="17" a="1"/>
  <c r="AB269" i="17" s="1"/>
  <c r="AA269" i="17" a="1"/>
  <c r="AA269" i="17" s="1"/>
  <c r="W269" i="17" a="1"/>
  <c r="W269" i="17" s="1"/>
  <c r="Z269" i="17" a="1"/>
  <c r="Z269" i="17" s="1"/>
  <c r="X269" i="17" a="1"/>
  <c r="X269" i="17" s="1"/>
  <c r="V269" i="17" a="1"/>
  <c r="V269" i="17" s="1"/>
  <c r="U269" i="17" a="1"/>
  <c r="U269" i="17" s="1"/>
  <c r="G269" i="17" a="1"/>
  <c r="G269" i="17" s="1"/>
  <c r="J269" i="17" a="1"/>
  <c r="J269" i="17" s="1"/>
  <c r="K269" i="17" a="1"/>
  <c r="K269" i="17" s="1"/>
  <c r="I269" i="17" a="1"/>
  <c r="I269" i="17" s="1"/>
  <c r="H269" i="17" a="1"/>
  <c r="H269" i="17" s="1"/>
  <c r="M269" i="17" a="1"/>
  <c r="M269" i="17" s="1"/>
  <c r="L269" i="17" a="1"/>
  <c r="L269" i="17" s="1"/>
  <c r="N269" i="17" a="1"/>
  <c r="N269" i="17" s="1"/>
  <c r="E270" i="17"/>
  <c r="AF270" i="17" s="1" a="1"/>
  <c r="AF270" i="17" s="1"/>
  <c r="AE270" i="17" l="1" a="1"/>
  <c r="AE270" i="17" s="1"/>
  <c r="AG270" i="17" a="1"/>
  <c r="AG270" i="17" s="1"/>
  <c r="P270" i="17" a="1"/>
  <c r="P270" i="17" s="1"/>
  <c r="L72" i="21"/>
  <c r="F270" i="17" a="1"/>
  <c r="F270" i="17" s="1"/>
  <c r="B72" i="21" s="1"/>
  <c r="Y270" i="17" a="1"/>
  <c r="Y270" i="17" s="1"/>
  <c r="Q270" i="17" a="1"/>
  <c r="Q270" i="17" s="1"/>
  <c r="R270" i="17" a="1"/>
  <c r="R270" i="17" s="1"/>
  <c r="T270" i="17" a="1"/>
  <c r="T270" i="17" s="1"/>
  <c r="AD270" i="17" a="1"/>
  <c r="AD270" i="17" s="1"/>
  <c r="O270" i="17" a="1"/>
  <c r="O270" i="17" s="1"/>
  <c r="AC270" i="17" a="1"/>
  <c r="AC270" i="17" s="1"/>
  <c r="AA270" i="17" a="1"/>
  <c r="AA270" i="17" s="1"/>
  <c r="W270" i="17" a="1"/>
  <c r="W270" i="17" s="1"/>
  <c r="Z270" i="17" a="1"/>
  <c r="Z270" i="17" s="1"/>
  <c r="X270" i="17" a="1"/>
  <c r="X270" i="17" s="1"/>
  <c r="AB270" i="17" a="1"/>
  <c r="AB270" i="17" s="1"/>
  <c r="V270" i="17" a="1"/>
  <c r="V270" i="17" s="1"/>
  <c r="S270" i="17" a="1"/>
  <c r="S270" i="17" s="1"/>
  <c r="U270" i="17" a="1"/>
  <c r="U270" i="17" s="1"/>
  <c r="G270" i="17" a="1"/>
  <c r="G270" i="17" s="1"/>
  <c r="K270" i="17" a="1"/>
  <c r="K270" i="17" s="1"/>
  <c r="J270" i="17" a="1"/>
  <c r="J270" i="17" s="1"/>
  <c r="M270" i="17" a="1"/>
  <c r="M270" i="17" s="1"/>
  <c r="I270" i="17" a="1"/>
  <c r="I270" i="17" s="1"/>
  <c r="H270" i="17" a="1"/>
  <c r="H270" i="17" s="1"/>
  <c r="L270" i="17" a="1"/>
  <c r="L270" i="17" s="1"/>
  <c r="N270" i="17" a="1"/>
  <c r="N270" i="17" s="1"/>
  <c r="C72" i="21"/>
  <c r="P72" i="21"/>
  <c r="E271" i="17"/>
  <c r="AF271" i="17" s="1" a="1"/>
  <c r="AF271" i="17" s="1"/>
  <c r="AG271" i="17" l="1" a="1"/>
  <c r="AG271" i="17" s="1"/>
  <c r="AE271" i="17" a="1"/>
  <c r="AE271" i="17" s="1"/>
  <c r="P271" i="17" a="1"/>
  <c r="P271" i="17" s="1"/>
  <c r="F271" i="17" a="1"/>
  <c r="F271" i="17" s="1"/>
  <c r="Y271" i="17" a="1"/>
  <c r="Y271" i="17" s="1"/>
  <c r="T271" i="17" a="1"/>
  <c r="T271" i="17" s="1"/>
  <c r="Q271" i="17" a="1"/>
  <c r="Q271" i="17" s="1"/>
  <c r="R271" i="17" a="1"/>
  <c r="R271" i="17" s="1"/>
  <c r="AC271" i="17" a="1"/>
  <c r="AC271" i="17" s="1"/>
  <c r="AD271" i="17" a="1"/>
  <c r="AD271" i="17" s="1"/>
  <c r="O271" i="17" a="1"/>
  <c r="O271" i="17" s="1"/>
  <c r="AB271" i="17" a="1"/>
  <c r="AB271" i="17" s="1"/>
  <c r="Z271" i="17" a="1"/>
  <c r="Z271" i="17" s="1"/>
  <c r="AA271" i="17" a="1"/>
  <c r="AA271" i="17" s="1"/>
  <c r="W271" i="17" a="1"/>
  <c r="W271" i="17" s="1"/>
  <c r="X271" i="17" a="1"/>
  <c r="X271" i="17" s="1"/>
  <c r="V271" i="17" a="1"/>
  <c r="V271" i="17" s="1"/>
  <c r="U271" i="17" a="1"/>
  <c r="U271" i="17" s="1"/>
  <c r="S271" i="17" a="1"/>
  <c r="S271" i="17" s="1"/>
  <c r="G271" i="17" a="1"/>
  <c r="G271" i="17" s="1"/>
  <c r="J271" i="17" a="1"/>
  <c r="J271" i="17" s="1"/>
  <c r="I271" i="17" a="1"/>
  <c r="I271" i="17" s="1"/>
  <c r="M271" i="17" a="1"/>
  <c r="M271" i="17" s="1"/>
  <c r="H271" i="17" a="1"/>
  <c r="H271" i="17" s="1"/>
  <c r="K271" i="17" a="1"/>
  <c r="K271" i="17" s="1"/>
  <c r="L271" i="17" a="1"/>
  <c r="L271" i="17" s="1"/>
  <c r="N271" i="17" a="1"/>
  <c r="N271" i="17" s="1"/>
  <c r="E272" i="17"/>
  <c r="AF272" i="17" s="1" a="1"/>
  <c r="AF272" i="17" s="1"/>
  <c r="AG272" i="17" l="1" a="1"/>
  <c r="AG272" i="17" s="1"/>
  <c r="AE272" i="17" a="1"/>
  <c r="AE272" i="17" s="1"/>
  <c r="P272" i="17" a="1"/>
  <c r="P272" i="17" s="1"/>
  <c r="F272" i="17" a="1"/>
  <c r="F272" i="17" s="1"/>
  <c r="Y272" i="17" a="1"/>
  <c r="Y272" i="17" s="1"/>
  <c r="R272" i="17" a="1"/>
  <c r="R272" i="17" s="1"/>
  <c r="Q272" i="17" a="1"/>
  <c r="Q272" i="17" s="1"/>
  <c r="T272" i="17" a="1"/>
  <c r="T272" i="17" s="1"/>
  <c r="AC272" i="17" a="1"/>
  <c r="AC272" i="17" s="1"/>
  <c r="O272" i="17" a="1"/>
  <c r="O272" i="17" s="1"/>
  <c r="AD272" i="17" a="1"/>
  <c r="AD272" i="17" s="1"/>
  <c r="AA272" i="17" a="1"/>
  <c r="AA272" i="17" s="1"/>
  <c r="Z272" i="17" a="1"/>
  <c r="Z272" i="17" s="1"/>
  <c r="AB272" i="17" a="1"/>
  <c r="AB272" i="17" s="1"/>
  <c r="W272" i="17" a="1"/>
  <c r="W272" i="17" s="1"/>
  <c r="V272" i="17" a="1"/>
  <c r="V272" i="17" s="1"/>
  <c r="S272" i="17" a="1"/>
  <c r="S272" i="17" s="1"/>
  <c r="X272" i="17" a="1"/>
  <c r="X272" i="17" s="1"/>
  <c r="U272" i="17" a="1"/>
  <c r="U272" i="17" s="1"/>
  <c r="G272" i="17" a="1"/>
  <c r="G272" i="17" s="1"/>
  <c r="M272" i="17" a="1"/>
  <c r="M272" i="17" s="1"/>
  <c r="J272" i="17" a="1"/>
  <c r="J272" i="17" s="1"/>
  <c r="H272" i="17" a="1"/>
  <c r="H272" i="17" s="1"/>
  <c r="I272" i="17" a="1"/>
  <c r="I272" i="17" s="1"/>
  <c r="K272" i="17" a="1"/>
  <c r="K272" i="17" s="1"/>
  <c r="N272" i="17" a="1"/>
  <c r="N272" i="17" s="1"/>
  <c r="L272" i="17" a="1"/>
  <c r="L272" i="17" s="1"/>
  <c r="E273" i="17"/>
  <c r="AF273" i="17" s="1" a="1"/>
  <c r="AF273" i="17" s="1"/>
  <c r="AG273" i="17" l="1" a="1"/>
  <c r="AG273" i="17" s="1"/>
  <c r="AE273" i="17" a="1"/>
  <c r="AE273" i="17" s="1"/>
  <c r="P273" i="17" a="1"/>
  <c r="P273" i="17" s="1"/>
  <c r="F273" i="17" a="1"/>
  <c r="F273" i="17" s="1"/>
  <c r="Y273" i="17" a="1"/>
  <c r="Y273" i="17" s="1"/>
  <c r="R273" i="17" a="1"/>
  <c r="R273" i="17" s="1"/>
  <c r="Q273" i="17" a="1"/>
  <c r="Q273" i="17" s="1"/>
  <c r="O273" i="17" a="1"/>
  <c r="O273" i="17" s="1"/>
  <c r="AD273" i="17" a="1"/>
  <c r="AD273" i="17" s="1"/>
  <c r="T273" i="17" a="1"/>
  <c r="T273" i="17" s="1"/>
  <c r="AC273" i="17" a="1"/>
  <c r="AC273" i="17" s="1"/>
  <c r="AA273" i="17" a="1"/>
  <c r="AA273" i="17" s="1"/>
  <c r="Z273" i="17" a="1"/>
  <c r="Z273" i="17" s="1"/>
  <c r="W273" i="17" a="1"/>
  <c r="W273" i="17" s="1"/>
  <c r="AB273" i="17" a="1"/>
  <c r="AB273" i="17" s="1"/>
  <c r="U273" i="17" a="1"/>
  <c r="U273" i="17" s="1"/>
  <c r="V273" i="17" a="1"/>
  <c r="V273" i="17" s="1"/>
  <c r="X273" i="17" a="1"/>
  <c r="X273" i="17" s="1"/>
  <c r="S273" i="17" a="1"/>
  <c r="S273" i="17" s="1"/>
  <c r="H273" i="17" a="1"/>
  <c r="H273" i="17" s="1"/>
  <c r="G273" i="17" a="1"/>
  <c r="G273" i="17" s="1"/>
  <c r="M273" i="17" a="1"/>
  <c r="M273" i="17" s="1"/>
  <c r="K273" i="17" a="1"/>
  <c r="K273" i="17" s="1"/>
  <c r="I273" i="17" a="1"/>
  <c r="I273" i="17" s="1"/>
  <c r="J273" i="17" a="1"/>
  <c r="J273" i="17" s="1"/>
  <c r="L273" i="17" a="1"/>
  <c r="L273" i="17" s="1"/>
  <c r="N273" i="17" a="1"/>
  <c r="N273" i="17" s="1"/>
  <c r="E274" i="17"/>
  <c r="AF274" i="17" s="1" a="1"/>
  <c r="AF274" i="17" s="1"/>
  <c r="AG274" i="17" l="1" a="1"/>
  <c r="AG274" i="17" s="1"/>
  <c r="AE274" i="17" a="1"/>
  <c r="AE274" i="17" s="1"/>
  <c r="P274" i="17" a="1"/>
  <c r="P274" i="17" s="1"/>
  <c r="L73" i="21"/>
  <c r="F274" i="17" a="1"/>
  <c r="F274" i="17" s="1"/>
  <c r="B73" i="21" s="1"/>
  <c r="Y274" i="17" a="1"/>
  <c r="Y274" i="17" s="1"/>
  <c r="Q274" i="17" a="1"/>
  <c r="Q274" i="17" s="1"/>
  <c r="R274" i="17" a="1"/>
  <c r="R274" i="17" s="1"/>
  <c r="M73" i="21" s="1"/>
  <c r="O274" i="17" a="1"/>
  <c r="O274" i="17" s="1"/>
  <c r="T274" i="17" a="1"/>
  <c r="T274" i="17" s="1"/>
  <c r="AD274" i="17" a="1"/>
  <c r="AD274" i="17" s="1"/>
  <c r="AC274" i="17" a="1"/>
  <c r="AC274" i="17" s="1"/>
  <c r="Z274" i="17" a="1"/>
  <c r="Z274" i="17" s="1"/>
  <c r="X274" i="17" a="1"/>
  <c r="X274" i="17" s="1"/>
  <c r="AB274" i="17" a="1"/>
  <c r="AB274" i="17" s="1"/>
  <c r="W274" i="17" a="1"/>
  <c r="W274" i="17" s="1"/>
  <c r="AA274" i="17" a="1"/>
  <c r="AA274" i="17" s="1"/>
  <c r="S274" i="17" a="1"/>
  <c r="S274" i="17" s="1"/>
  <c r="U274" i="17" a="1"/>
  <c r="U274" i="17" s="1"/>
  <c r="V274" i="17" a="1"/>
  <c r="V274" i="17" s="1"/>
  <c r="G274" i="17" a="1"/>
  <c r="G274" i="17" s="1"/>
  <c r="C73" i="21" s="1"/>
  <c r="H274" i="17" a="1"/>
  <c r="H274" i="17" s="1"/>
  <c r="J274" i="17" a="1"/>
  <c r="J274" i="17" s="1"/>
  <c r="K274" i="17" a="1"/>
  <c r="K274" i="17" s="1"/>
  <c r="I274" i="17" a="1"/>
  <c r="I274" i="17" s="1"/>
  <c r="L274" i="17" a="1"/>
  <c r="L274" i="17" s="1"/>
  <c r="N274" i="17" a="1"/>
  <c r="N274" i="17" s="1"/>
  <c r="M274" i="17" a="1"/>
  <c r="M274" i="17" s="1"/>
  <c r="W73" i="21"/>
  <c r="E275" i="17"/>
  <c r="AF275" i="17" s="1" a="1"/>
  <c r="AF275" i="17" s="1"/>
  <c r="AG275" i="17" l="1" a="1"/>
  <c r="AG275" i="17" s="1"/>
  <c r="AE275" i="17" a="1"/>
  <c r="AE275" i="17" s="1"/>
  <c r="P275" i="17" a="1"/>
  <c r="P275" i="17" s="1"/>
  <c r="F275" i="17" a="1"/>
  <c r="F275" i="17" s="1"/>
  <c r="T275" i="17" a="1"/>
  <c r="T275" i="17" s="1"/>
  <c r="Y275" i="17" a="1"/>
  <c r="Y275" i="17" s="1"/>
  <c r="S275" i="17" a="1"/>
  <c r="S275" i="17" s="1"/>
  <c r="Q275" i="17" a="1"/>
  <c r="Q275" i="17" s="1"/>
  <c r="R275" i="17" a="1"/>
  <c r="R275" i="17" s="1"/>
  <c r="AD275" i="17" a="1"/>
  <c r="AD275" i="17" s="1"/>
  <c r="O275" i="17" a="1"/>
  <c r="O275" i="17" s="1"/>
  <c r="U275" i="17" a="1"/>
  <c r="U275" i="17" s="1"/>
  <c r="AC275" i="17" a="1"/>
  <c r="AC275" i="17" s="1"/>
  <c r="Z275" i="17" a="1"/>
  <c r="Z275" i="17" s="1"/>
  <c r="W275" i="17" a="1"/>
  <c r="W275" i="17" s="1"/>
  <c r="AA275" i="17" a="1"/>
  <c r="AA275" i="17" s="1"/>
  <c r="X275" i="17" a="1"/>
  <c r="X275" i="17" s="1"/>
  <c r="AB275" i="17" a="1"/>
  <c r="AB275" i="17" s="1"/>
  <c r="V275" i="17" a="1"/>
  <c r="V275" i="17" s="1"/>
  <c r="G275" i="17" a="1"/>
  <c r="G275" i="17" s="1"/>
  <c r="I275" i="17" a="1"/>
  <c r="I275" i="17" s="1"/>
  <c r="H275" i="17" a="1"/>
  <c r="H275" i="17" s="1"/>
  <c r="J275" i="17" a="1"/>
  <c r="J275" i="17" s="1"/>
  <c r="K275" i="17" a="1"/>
  <c r="K275" i="17" s="1"/>
  <c r="N275" i="17" a="1"/>
  <c r="N275" i="17" s="1"/>
  <c r="M275" i="17" a="1"/>
  <c r="M275" i="17" s="1"/>
  <c r="L275" i="17" a="1"/>
  <c r="L275" i="17" s="1"/>
  <c r="E276" i="17"/>
  <c r="AF276" i="17" s="1" a="1"/>
  <c r="AF276" i="17" s="1"/>
  <c r="AG276" i="17" l="1" a="1"/>
  <c r="AG276" i="17" s="1"/>
  <c r="AE276" i="17" a="1"/>
  <c r="AE276" i="17" s="1"/>
  <c r="P276" i="17" a="1"/>
  <c r="P276" i="17" s="1"/>
  <c r="F276" i="17" a="1"/>
  <c r="F276" i="17" s="1"/>
  <c r="Y276" i="17" a="1"/>
  <c r="Y276" i="17" s="1"/>
  <c r="U276" i="17" a="1"/>
  <c r="U276" i="17" s="1"/>
  <c r="T276" i="17" a="1"/>
  <c r="T276" i="17" s="1"/>
  <c r="Q276" i="17" a="1"/>
  <c r="Q276" i="17" s="1"/>
  <c r="R276" i="17" a="1"/>
  <c r="R276" i="17" s="1"/>
  <c r="AC276" i="17" a="1"/>
  <c r="AC276" i="17" s="1"/>
  <c r="O276" i="17" a="1"/>
  <c r="O276" i="17" s="1"/>
  <c r="AD276" i="17" a="1"/>
  <c r="AD276" i="17" s="1"/>
  <c r="W276" i="17" a="1"/>
  <c r="W276" i="17" s="1"/>
  <c r="AA276" i="17" a="1"/>
  <c r="AA276" i="17" s="1"/>
  <c r="Z276" i="17" a="1"/>
  <c r="Z276" i="17" s="1"/>
  <c r="AB276" i="17" a="1"/>
  <c r="AB276" i="17" s="1"/>
  <c r="X276" i="17" a="1"/>
  <c r="X276" i="17" s="1"/>
  <c r="V276" i="17" a="1"/>
  <c r="V276" i="17" s="1"/>
  <c r="S276" i="17" a="1"/>
  <c r="S276" i="17" s="1"/>
  <c r="G276" i="17" a="1"/>
  <c r="G276" i="17" s="1"/>
  <c r="H276" i="17" a="1"/>
  <c r="H276" i="17" s="1"/>
  <c r="J276" i="17" a="1"/>
  <c r="J276" i="17" s="1"/>
  <c r="I276" i="17" a="1"/>
  <c r="I276" i="17" s="1"/>
  <c r="K276" i="17" a="1"/>
  <c r="K276" i="17" s="1"/>
  <c r="N276" i="17" a="1"/>
  <c r="N276" i="17" s="1"/>
  <c r="M276" i="17" a="1"/>
  <c r="M276" i="17" s="1"/>
  <c r="L276" i="17" a="1"/>
  <c r="L276" i="17" s="1"/>
  <c r="E277" i="17"/>
  <c r="AF277" i="17" s="1" a="1"/>
  <c r="AF277" i="17" s="1"/>
  <c r="AG277" i="17" l="1" a="1"/>
  <c r="AG277" i="17" s="1"/>
  <c r="AE277" i="17" a="1"/>
  <c r="AE277" i="17" s="1"/>
  <c r="P277" i="17" a="1"/>
  <c r="P277" i="17" s="1"/>
  <c r="F277" i="17" a="1"/>
  <c r="F277" i="17" s="1"/>
  <c r="Y277" i="17" a="1"/>
  <c r="Y277" i="17" s="1"/>
  <c r="T277" i="17" a="1"/>
  <c r="T277" i="17" s="1"/>
  <c r="R277" i="17" a="1"/>
  <c r="R277" i="17" s="1"/>
  <c r="Q277" i="17" a="1"/>
  <c r="Q277" i="17" s="1"/>
  <c r="AD277" i="17" a="1"/>
  <c r="AD277" i="17" s="1"/>
  <c r="O277" i="17" a="1"/>
  <c r="O277" i="17" s="1"/>
  <c r="AC277" i="17" a="1"/>
  <c r="AC277" i="17" s="1"/>
  <c r="Z277" i="17" a="1"/>
  <c r="Z277" i="17" s="1"/>
  <c r="W277" i="17" a="1"/>
  <c r="W277" i="17" s="1"/>
  <c r="AB277" i="17" a="1"/>
  <c r="AB277" i="17" s="1"/>
  <c r="X277" i="17" a="1"/>
  <c r="X277" i="17" s="1"/>
  <c r="AA277" i="17" a="1"/>
  <c r="AA277" i="17" s="1"/>
  <c r="S277" i="17" a="1"/>
  <c r="S277" i="17" s="1"/>
  <c r="V277" i="17" a="1"/>
  <c r="V277" i="17" s="1"/>
  <c r="U277" i="17" a="1"/>
  <c r="U277" i="17" s="1"/>
  <c r="H277" i="17" a="1"/>
  <c r="H277" i="17" s="1"/>
  <c r="G277" i="17" a="1"/>
  <c r="G277" i="17" s="1"/>
  <c r="I277" i="17" a="1"/>
  <c r="I277" i="17" s="1"/>
  <c r="J277" i="17" a="1"/>
  <c r="J277" i="17" s="1"/>
  <c r="K277" i="17" a="1"/>
  <c r="K277" i="17" s="1"/>
  <c r="L277" i="17" a="1"/>
  <c r="L277" i="17" s="1"/>
  <c r="N277" i="17" a="1"/>
  <c r="N277" i="17" s="1"/>
  <c r="M277" i="17" a="1"/>
  <c r="M277" i="17" s="1"/>
  <c r="E278" i="17"/>
  <c r="AF278" i="17" s="1" a="1"/>
  <c r="AF278" i="17" s="1"/>
  <c r="AE278" i="17" l="1" a="1"/>
  <c r="AE278" i="17" s="1"/>
  <c r="AG278" i="17" a="1"/>
  <c r="AG278" i="17" s="1"/>
  <c r="P278" i="17" a="1"/>
  <c r="P278" i="17" s="1"/>
  <c r="L74" i="21"/>
  <c r="F278" i="17" a="1"/>
  <c r="F278" i="17" s="1"/>
  <c r="B74" i="21" s="1"/>
  <c r="Y278" i="17" a="1"/>
  <c r="Y278" i="17" s="1"/>
  <c r="Q278" i="17" a="1"/>
  <c r="Q278" i="17" s="1"/>
  <c r="R278" i="17" a="1"/>
  <c r="R278" i="17" s="1"/>
  <c r="M74" i="21" s="1"/>
  <c r="T278" i="17" a="1"/>
  <c r="T278" i="17" s="1"/>
  <c r="AD278" i="17" a="1"/>
  <c r="AD278" i="17" s="1"/>
  <c r="AC278" i="17" a="1"/>
  <c r="AC278" i="17" s="1"/>
  <c r="O278" i="17" a="1"/>
  <c r="O278" i="17" s="1"/>
  <c r="W278" i="17" a="1"/>
  <c r="W278" i="17" s="1"/>
  <c r="AB278" i="17" a="1"/>
  <c r="AB278" i="17" s="1"/>
  <c r="AA278" i="17" a="1"/>
  <c r="AA278" i="17" s="1"/>
  <c r="Z278" i="17" a="1"/>
  <c r="Z278" i="17" s="1"/>
  <c r="V278" i="17" a="1"/>
  <c r="V278" i="17" s="1"/>
  <c r="U278" i="17" a="1"/>
  <c r="U278" i="17" s="1"/>
  <c r="S278" i="17" a="1"/>
  <c r="S278" i="17" s="1"/>
  <c r="N74" i="21" s="1"/>
  <c r="X278" i="17" a="1"/>
  <c r="X278" i="17" s="1"/>
  <c r="G278" i="17" a="1"/>
  <c r="G278" i="17" s="1"/>
  <c r="J278" i="17" a="1"/>
  <c r="J278" i="17" s="1"/>
  <c r="I278" i="17" a="1"/>
  <c r="I278" i="17" s="1"/>
  <c r="H278" i="17" a="1"/>
  <c r="H278" i="17" s="1"/>
  <c r="K278" i="17" a="1"/>
  <c r="K278" i="17" s="1"/>
  <c r="L278" i="17" a="1"/>
  <c r="L278" i="17" s="1"/>
  <c r="M278" i="17" a="1"/>
  <c r="M278" i="17" s="1"/>
  <c r="N278" i="17" a="1"/>
  <c r="N278" i="17" s="1"/>
  <c r="C74" i="21"/>
  <c r="P74" i="21"/>
  <c r="E279" i="17"/>
  <c r="AF279" i="17" s="1" a="1"/>
  <c r="AF279" i="17" s="1"/>
  <c r="AG279" i="17" l="1" a="1"/>
  <c r="AG279" i="17" s="1"/>
  <c r="AE279" i="17" a="1"/>
  <c r="AE279" i="17" s="1"/>
  <c r="P279" i="17" a="1"/>
  <c r="P279" i="17" s="1"/>
  <c r="F279" i="17" a="1"/>
  <c r="F279" i="17" s="1"/>
  <c r="Y279" i="17" a="1"/>
  <c r="Y279" i="17" s="1"/>
  <c r="T279" i="17" a="1"/>
  <c r="T279" i="17" s="1"/>
  <c r="Q279" i="17" a="1"/>
  <c r="Q279" i="17" s="1"/>
  <c r="R279" i="17" a="1"/>
  <c r="R279" i="17" s="1"/>
  <c r="O279" i="17" a="1"/>
  <c r="O279" i="17" s="1"/>
  <c r="AC279" i="17" a="1"/>
  <c r="AC279" i="17" s="1"/>
  <c r="AD279" i="17" a="1"/>
  <c r="AD279" i="17" s="1"/>
  <c r="AB279" i="17" a="1"/>
  <c r="AB279" i="17" s="1"/>
  <c r="Z279" i="17" a="1"/>
  <c r="Z279" i="17" s="1"/>
  <c r="X279" i="17" a="1"/>
  <c r="X279" i="17" s="1"/>
  <c r="AA279" i="17" a="1"/>
  <c r="AA279" i="17" s="1"/>
  <c r="W279" i="17" a="1"/>
  <c r="W279" i="17" s="1"/>
  <c r="V279" i="17" a="1"/>
  <c r="V279" i="17" s="1"/>
  <c r="U279" i="17" a="1"/>
  <c r="U279" i="17" s="1"/>
  <c r="S279" i="17" a="1"/>
  <c r="S279" i="17" s="1"/>
  <c r="H279" i="17" a="1"/>
  <c r="H279" i="17" s="1"/>
  <c r="G279" i="17" a="1"/>
  <c r="G279" i="17" s="1"/>
  <c r="K279" i="17" a="1"/>
  <c r="K279" i="17" s="1"/>
  <c r="J279" i="17" a="1"/>
  <c r="J279" i="17" s="1"/>
  <c r="I279" i="17" a="1"/>
  <c r="I279" i="17" s="1"/>
  <c r="M279" i="17" a="1"/>
  <c r="M279" i="17" s="1"/>
  <c r="L279" i="17" a="1"/>
  <c r="L279" i="17" s="1"/>
  <c r="N279" i="17" a="1"/>
  <c r="N279" i="17" s="1"/>
  <c r="E280" i="17"/>
  <c r="AF280" i="17" s="1" a="1"/>
  <c r="AF280" i="17" s="1"/>
  <c r="AG280" i="17" l="1" a="1"/>
  <c r="AG280" i="17" s="1"/>
  <c r="AE280" i="17" a="1"/>
  <c r="AE280" i="17" s="1"/>
  <c r="P280" i="17" a="1"/>
  <c r="P280" i="17" s="1"/>
  <c r="F280" i="17" a="1"/>
  <c r="F280" i="17" s="1"/>
  <c r="Y280" i="17" a="1"/>
  <c r="Y280" i="17" s="1"/>
  <c r="R280" i="17" a="1"/>
  <c r="R280" i="17" s="1"/>
  <c r="Q280" i="17" a="1"/>
  <c r="Q280" i="17" s="1"/>
  <c r="AC280" i="17" a="1"/>
  <c r="AC280" i="17" s="1"/>
  <c r="O280" i="17" a="1"/>
  <c r="O280" i="17" s="1"/>
  <c r="T280" i="17" a="1"/>
  <c r="T280" i="17" s="1"/>
  <c r="AD280" i="17" a="1"/>
  <c r="AD280" i="17" s="1"/>
  <c r="AA280" i="17" a="1"/>
  <c r="AA280" i="17" s="1"/>
  <c r="X280" i="17" a="1"/>
  <c r="X280" i="17" s="1"/>
  <c r="Z280" i="17" a="1"/>
  <c r="Z280" i="17" s="1"/>
  <c r="AB280" i="17" a="1"/>
  <c r="AB280" i="17" s="1"/>
  <c r="W280" i="17" a="1"/>
  <c r="W280" i="17" s="1"/>
  <c r="V280" i="17" a="1"/>
  <c r="V280" i="17" s="1"/>
  <c r="S280" i="17" a="1"/>
  <c r="S280" i="17" s="1"/>
  <c r="U280" i="17" a="1"/>
  <c r="U280" i="17" s="1"/>
  <c r="G280" i="17" a="1"/>
  <c r="G280" i="17" s="1"/>
  <c r="H280" i="17" a="1"/>
  <c r="H280" i="17" s="1"/>
  <c r="J280" i="17" a="1"/>
  <c r="J280" i="17" s="1"/>
  <c r="K280" i="17" a="1"/>
  <c r="K280" i="17" s="1"/>
  <c r="I280" i="17" a="1"/>
  <c r="I280" i="17" s="1"/>
  <c r="M280" i="17" a="1"/>
  <c r="M280" i="17" s="1"/>
  <c r="N280" i="17" a="1"/>
  <c r="N280" i="17" s="1"/>
  <c r="L280" i="17" a="1"/>
  <c r="L280" i="17" s="1"/>
  <c r="E281" i="17"/>
  <c r="AF281" i="17" s="1" a="1"/>
  <c r="AF281" i="17" s="1"/>
  <c r="AG281" i="17" l="1" a="1"/>
  <c r="AG281" i="17" s="1"/>
  <c r="AE281" i="17" a="1"/>
  <c r="AE281" i="17" s="1"/>
  <c r="P281" i="17" a="1"/>
  <c r="P281" i="17" s="1"/>
  <c r="F281" i="17" a="1"/>
  <c r="F281" i="17" s="1"/>
  <c r="Y281" i="17" a="1"/>
  <c r="Y281" i="17" s="1"/>
  <c r="Q281" i="17" a="1"/>
  <c r="Q281" i="17" s="1"/>
  <c r="R281" i="17" a="1"/>
  <c r="R281" i="17" s="1"/>
  <c r="AD281" i="17" a="1"/>
  <c r="AD281" i="17" s="1"/>
  <c r="AC281" i="17" a="1"/>
  <c r="AC281" i="17" s="1"/>
  <c r="T281" i="17" a="1"/>
  <c r="T281" i="17" s="1"/>
  <c r="O281" i="17" a="1"/>
  <c r="O281" i="17" s="1"/>
  <c r="Z281" i="17" a="1"/>
  <c r="Z281" i="17" s="1"/>
  <c r="X281" i="17" a="1"/>
  <c r="X281" i="17" s="1"/>
  <c r="AB281" i="17" a="1"/>
  <c r="AB281" i="17" s="1"/>
  <c r="AA281" i="17" a="1"/>
  <c r="AA281" i="17" s="1"/>
  <c r="W281" i="17" a="1"/>
  <c r="W281" i="17" s="1"/>
  <c r="V281" i="17" a="1"/>
  <c r="V281" i="17" s="1"/>
  <c r="U281" i="17" a="1"/>
  <c r="U281" i="17" s="1"/>
  <c r="S281" i="17" a="1"/>
  <c r="S281" i="17" s="1"/>
  <c r="H281" i="17" a="1"/>
  <c r="H281" i="17" s="1"/>
  <c r="G281" i="17" a="1"/>
  <c r="G281" i="17" s="1"/>
  <c r="K281" i="17" a="1"/>
  <c r="K281" i="17" s="1"/>
  <c r="J281" i="17" a="1"/>
  <c r="J281" i="17" s="1"/>
  <c r="I281" i="17" a="1"/>
  <c r="I281" i="17" s="1"/>
  <c r="M281" i="17" a="1"/>
  <c r="M281" i="17" s="1"/>
  <c r="L281" i="17" a="1"/>
  <c r="L281" i="17" s="1"/>
  <c r="N281" i="17" a="1"/>
  <c r="N281" i="17" s="1"/>
  <c r="E282" i="17"/>
  <c r="AF282" i="17" s="1" a="1"/>
  <c r="AF282" i="17" s="1"/>
  <c r="AG282" i="17" l="1" a="1"/>
  <c r="AG282" i="17" s="1"/>
  <c r="AE282" i="17" a="1"/>
  <c r="AE282" i="17" s="1"/>
  <c r="P282" i="17" a="1"/>
  <c r="P282" i="17" s="1"/>
  <c r="F282" i="17" a="1"/>
  <c r="F282" i="17" s="1"/>
  <c r="B75" i="21" s="1"/>
  <c r="Y282" i="17" a="1"/>
  <c r="Y282" i="17" s="1"/>
  <c r="S282" i="17" a="1"/>
  <c r="S282" i="17" s="1"/>
  <c r="R282" i="17" a="1"/>
  <c r="R282" i="17" s="1"/>
  <c r="M75" i="21" s="1"/>
  <c r="Q282" i="17" a="1"/>
  <c r="Q282" i="17" s="1"/>
  <c r="L75" i="21" s="1"/>
  <c r="AD282" i="17" a="1"/>
  <c r="AD282" i="17" s="1"/>
  <c r="T282" i="17" a="1"/>
  <c r="T282" i="17" s="1"/>
  <c r="AC282" i="17" a="1"/>
  <c r="AC282" i="17" s="1"/>
  <c r="O282" i="17" a="1"/>
  <c r="O282" i="17" s="1"/>
  <c r="AB282" i="17" a="1"/>
  <c r="AB282" i="17" s="1"/>
  <c r="W75" i="21" s="1"/>
  <c r="X282" i="17" a="1"/>
  <c r="X282" i="17" s="1"/>
  <c r="W282" i="17" a="1"/>
  <c r="W282" i="17" s="1"/>
  <c r="AA282" i="17" a="1"/>
  <c r="AA282" i="17" s="1"/>
  <c r="Z282" i="17" a="1"/>
  <c r="Z282" i="17" s="1"/>
  <c r="V282" i="17" a="1"/>
  <c r="V282" i="17" s="1"/>
  <c r="U282" i="17" a="1"/>
  <c r="U282" i="17" s="1"/>
  <c r="H282" i="17" a="1"/>
  <c r="H282" i="17" s="1"/>
  <c r="D75" i="21" s="1"/>
  <c r="G282" i="17" a="1"/>
  <c r="G282" i="17" s="1"/>
  <c r="J282" i="17" a="1"/>
  <c r="J282" i="17" s="1"/>
  <c r="I282" i="17" a="1"/>
  <c r="I282" i="17" s="1"/>
  <c r="K282" i="17" a="1"/>
  <c r="K282" i="17" s="1"/>
  <c r="N282" i="17" a="1"/>
  <c r="N282" i="17" s="1"/>
  <c r="L282" i="17" a="1"/>
  <c r="L282" i="17" s="1"/>
  <c r="M282" i="17" a="1"/>
  <c r="M282" i="17" s="1"/>
  <c r="T75" i="21"/>
  <c r="E283" i="17"/>
  <c r="AF283" i="17" s="1" a="1"/>
  <c r="AF283" i="17" s="1"/>
  <c r="AG283" i="17" l="1" a="1"/>
  <c r="AG283" i="17" s="1"/>
  <c r="AE283" i="17" a="1"/>
  <c r="AE283" i="17" s="1"/>
  <c r="P283" i="17" a="1"/>
  <c r="P283" i="17" s="1"/>
  <c r="F283" i="17" a="1"/>
  <c r="F283" i="17" s="1"/>
  <c r="T283" i="17" a="1"/>
  <c r="T283" i="17" s="1"/>
  <c r="Y283" i="17" a="1"/>
  <c r="Y283" i="17" s="1"/>
  <c r="R283" i="17" a="1"/>
  <c r="R283" i="17" s="1"/>
  <c r="Q283" i="17" a="1"/>
  <c r="Q283" i="17" s="1"/>
  <c r="O283" i="17" a="1"/>
  <c r="O283" i="17" s="1"/>
  <c r="AC283" i="17" a="1"/>
  <c r="AC283" i="17" s="1"/>
  <c r="U283" i="17" a="1"/>
  <c r="U283" i="17" s="1"/>
  <c r="AD283" i="17" a="1"/>
  <c r="AD283" i="17" s="1"/>
  <c r="Z283" i="17" a="1"/>
  <c r="Z283" i="17" s="1"/>
  <c r="X283" i="17" a="1"/>
  <c r="X283" i="17" s="1"/>
  <c r="AB283" i="17" a="1"/>
  <c r="AB283" i="17" s="1"/>
  <c r="W283" i="17" a="1"/>
  <c r="W283" i="17" s="1"/>
  <c r="V283" i="17" a="1"/>
  <c r="V283" i="17" s="1"/>
  <c r="AA283" i="17" a="1"/>
  <c r="AA283" i="17" s="1"/>
  <c r="S283" i="17" a="1"/>
  <c r="S283" i="17" s="1"/>
  <c r="G283" i="17" a="1"/>
  <c r="G283" i="17" s="1"/>
  <c r="J283" i="17" a="1"/>
  <c r="J283" i="17" s="1"/>
  <c r="K283" i="17" a="1"/>
  <c r="K283" i="17" s="1"/>
  <c r="H283" i="17" a="1"/>
  <c r="H283" i="17" s="1"/>
  <c r="I283" i="17" a="1"/>
  <c r="I283" i="17" s="1"/>
  <c r="M283" i="17" a="1"/>
  <c r="M283" i="17" s="1"/>
  <c r="L283" i="17" a="1"/>
  <c r="L283" i="17" s="1"/>
  <c r="N283" i="17" a="1"/>
  <c r="N283" i="17" s="1"/>
  <c r="E284" i="17"/>
  <c r="AF284" i="17" s="1" a="1"/>
  <c r="AF284" i="17" s="1"/>
  <c r="AG284" i="17" l="1" a="1"/>
  <c r="AG284" i="17" s="1"/>
  <c r="AE284" i="17" a="1"/>
  <c r="AE284" i="17" s="1"/>
  <c r="P284" i="17" a="1"/>
  <c r="P284" i="17" s="1"/>
  <c r="F284" i="17" a="1"/>
  <c r="F284" i="17" s="1"/>
  <c r="Y284" i="17" a="1"/>
  <c r="Y284" i="17" s="1"/>
  <c r="T284" i="17" a="1"/>
  <c r="T284" i="17" s="1"/>
  <c r="R284" i="17" a="1"/>
  <c r="R284" i="17" s="1"/>
  <c r="Q284" i="17" a="1"/>
  <c r="Q284" i="17" s="1"/>
  <c r="U284" i="17" a="1"/>
  <c r="U284" i="17" s="1"/>
  <c r="AD284" i="17" a="1"/>
  <c r="AD284" i="17" s="1"/>
  <c r="O284" i="17" a="1"/>
  <c r="O284" i="17" s="1"/>
  <c r="AC284" i="17" a="1"/>
  <c r="AC284" i="17" s="1"/>
  <c r="AA284" i="17" a="1"/>
  <c r="AA284" i="17" s="1"/>
  <c r="W284" i="17" a="1"/>
  <c r="W284" i="17" s="1"/>
  <c r="Z284" i="17" a="1"/>
  <c r="Z284" i="17" s="1"/>
  <c r="AB284" i="17" a="1"/>
  <c r="AB284" i="17" s="1"/>
  <c r="V284" i="17" a="1"/>
  <c r="V284" i="17" s="1"/>
  <c r="S284" i="17" a="1"/>
  <c r="S284" i="17" s="1"/>
  <c r="X284" i="17" a="1"/>
  <c r="X284" i="17" s="1"/>
  <c r="H284" i="17" a="1"/>
  <c r="H284" i="17" s="1"/>
  <c r="G284" i="17" a="1"/>
  <c r="G284" i="17" s="1"/>
  <c r="I284" i="17" a="1"/>
  <c r="I284" i="17" s="1"/>
  <c r="K284" i="17" a="1"/>
  <c r="K284" i="17" s="1"/>
  <c r="J284" i="17" a="1"/>
  <c r="J284" i="17" s="1"/>
  <c r="L284" i="17" a="1"/>
  <c r="L284" i="17" s="1"/>
  <c r="M284" i="17" a="1"/>
  <c r="M284" i="17" s="1"/>
  <c r="N284" i="17" a="1"/>
  <c r="N284" i="17" s="1"/>
  <c r="E285" i="17"/>
  <c r="AF285" i="17" s="1" a="1"/>
  <c r="AF285" i="17" s="1"/>
  <c r="AG285" i="17" l="1" a="1"/>
  <c r="AG285" i="17" s="1"/>
  <c r="AE285" i="17" a="1"/>
  <c r="AE285" i="17" s="1"/>
  <c r="P285" i="17" a="1"/>
  <c r="P285" i="17" s="1"/>
  <c r="F285" i="17" a="1"/>
  <c r="F285" i="17" s="1"/>
  <c r="Y285" i="17" a="1"/>
  <c r="Y285" i="17" s="1"/>
  <c r="R285" i="17" a="1"/>
  <c r="R285" i="17" s="1"/>
  <c r="Q285" i="17" a="1"/>
  <c r="Q285" i="17" s="1"/>
  <c r="T285" i="17" a="1"/>
  <c r="T285" i="17" s="1"/>
  <c r="AC285" i="17" a="1"/>
  <c r="AC285" i="17" s="1"/>
  <c r="O285" i="17" a="1"/>
  <c r="O285" i="17" s="1"/>
  <c r="AD285" i="17" a="1"/>
  <c r="AD285" i="17" s="1"/>
  <c r="Z285" i="17" a="1"/>
  <c r="Z285" i="17" s="1"/>
  <c r="X285" i="17" a="1"/>
  <c r="X285" i="17" s="1"/>
  <c r="AB285" i="17" a="1"/>
  <c r="AB285" i="17" s="1"/>
  <c r="AA285" i="17" a="1"/>
  <c r="AA285" i="17" s="1"/>
  <c r="W285" i="17" a="1"/>
  <c r="W285" i="17" s="1"/>
  <c r="V285" i="17" a="1"/>
  <c r="V285" i="17" s="1"/>
  <c r="S285" i="17" a="1"/>
  <c r="S285" i="17" s="1"/>
  <c r="U285" i="17" a="1"/>
  <c r="U285" i="17" s="1"/>
  <c r="G285" i="17" a="1"/>
  <c r="G285" i="17" s="1"/>
  <c r="J285" i="17" a="1"/>
  <c r="J285" i="17" s="1"/>
  <c r="H285" i="17" a="1"/>
  <c r="H285" i="17" s="1"/>
  <c r="K285" i="17" a="1"/>
  <c r="K285" i="17" s="1"/>
  <c r="I285" i="17" a="1"/>
  <c r="I285" i="17" s="1"/>
  <c r="N285" i="17" a="1"/>
  <c r="N285" i="17" s="1"/>
  <c r="M285" i="17" a="1"/>
  <c r="M285" i="17" s="1"/>
  <c r="L285" i="17" a="1"/>
  <c r="L285" i="17" s="1"/>
  <c r="E286" i="17"/>
  <c r="AF286" i="17" s="1" a="1"/>
  <c r="AF286" i="17" s="1"/>
  <c r="AE286" i="17" l="1" a="1"/>
  <c r="AE286" i="17" s="1"/>
  <c r="P286" i="17" a="1"/>
  <c r="P286" i="17" s="1"/>
  <c r="AG286" i="17" a="1"/>
  <c r="AG286" i="17" s="1"/>
  <c r="M76" i="21"/>
  <c r="F286" i="17" a="1"/>
  <c r="F286" i="17" s="1"/>
  <c r="B76" i="21" s="1"/>
  <c r="Y286" i="17" a="1"/>
  <c r="Y286" i="17" s="1"/>
  <c r="R286" i="17" a="1"/>
  <c r="R286" i="17" s="1"/>
  <c r="Q286" i="17" a="1"/>
  <c r="Q286" i="17" s="1"/>
  <c r="L76" i="21" s="1"/>
  <c r="AD286" i="17" a="1"/>
  <c r="AD286" i="17" s="1"/>
  <c r="Y76" i="21" s="1"/>
  <c r="AC286" i="17" a="1"/>
  <c r="AC286" i="17" s="1"/>
  <c r="T286" i="17" a="1"/>
  <c r="T286" i="17" s="1"/>
  <c r="O286" i="17" a="1"/>
  <c r="O286" i="17" s="1"/>
  <c r="AA286" i="17" a="1"/>
  <c r="AA286" i="17" s="1"/>
  <c r="Z286" i="17" a="1"/>
  <c r="Z286" i="17" s="1"/>
  <c r="X286" i="17" a="1"/>
  <c r="X286" i="17" s="1"/>
  <c r="U286" i="17" a="1"/>
  <c r="U286" i="17" s="1"/>
  <c r="P76" i="21" s="1"/>
  <c r="AB286" i="17" a="1"/>
  <c r="AB286" i="17" s="1"/>
  <c r="W286" i="17" a="1"/>
  <c r="W286" i="17" s="1"/>
  <c r="V286" i="17" a="1"/>
  <c r="V286" i="17" s="1"/>
  <c r="S286" i="17" a="1"/>
  <c r="S286" i="17" s="1"/>
  <c r="G286" i="17" a="1"/>
  <c r="G286" i="17" s="1"/>
  <c r="H286" i="17" a="1"/>
  <c r="H286" i="17" s="1"/>
  <c r="I286" i="17" a="1"/>
  <c r="I286" i="17" s="1"/>
  <c r="K286" i="17" a="1"/>
  <c r="K286" i="17" s="1"/>
  <c r="J286" i="17" a="1"/>
  <c r="J286" i="17" s="1"/>
  <c r="L286" i="17" a="1"/>
  <c r="L286" i="17" s="1"/>
  <c r="M286" i="17" a="1"/>
  <c r="M286" i="17" s="1"/>
  <c r="N286" i="17" a="1"/>
  <c r="N286" i="17" s="1"/>
  <c r="C76" i="21"/>
  <c r="E287" i="17"/>
  <c r="AF287" i="17" s="1" a="1"/>
  <c r="AF287" i="17" s="1"/>
  <c r="AG287" i="17" l="1" a="1"/>
  <c r="AG287" i="17" s="1"/>
  <c r="AE287" i="17" a="1"/>
  <c r="AE287" i="17" s="1"/>
  <c r="P287" i="17" a="1"/>
  <c r="P287" i="17" s="1"/>
  <c r="F287" i="17" a="1"/>
  <c r="F287" i="17" s="1"/>
  <c r="Y287" i="17" a="1"/>
  <c r="Y287" i="17" s="1"/>
  <c r="T287" i="17" a="1"/>
  <c r="T287" i="17" s="1"/>
  <c r="R287" i="17" a="1"/>
  <c r="R287" i="17" s="1"/>
  <c r="Q287" i="17" a="1"/>
  <c r="Q287" i="17" s="1"/>
  <c r="O287" i="17" a="1"/>
  <c r="O287" i="17" s="1"/>
  <c r="AC287" i="17" a="1"/>
  <c r="AC287" i="17" s="1"/>
  <c r="AD287" i="17" a="1"/>
  <c r="AD287" i="17" s="1"/>
  <c r="Z287" i="17" a="1"/>
  <c r="Z287" i="17" s="1"/>
  <c r="AA287" i="17" a="1"/>
  <c r="AA287" i="17" s="1"/>
  <c r="W287" i="17" a="1"/>
  <c r="W287" i="17" s="1"/>
  <c r="AB287" i="17" a="1"/>
  <c r="AB287" i="17" s="1"/>
  <c r="V287" i="17" a="1"/>
  <c r="V287" i="17" s="1"/>
  <c r="X287" i="17" a="1"/>
  <c r="X287" i="17" s="1"/>
  <c r="U287" i="17" a="1"/>
  <c r="U287" i="17" s="1"/>
  <c r="S287" i="17" a="1"/>
  <c r="S287" i="17" s="1"/>
  <c r="G287" i="17" a="1"/>
  <c r="G287" i="17" s="1"/>
  <c r="J287" i="17" a="1"/>
  <c r="J287" i="17" s="1"/>
  <c r="H287" i="17" a="1"/>
  <c r="H287" i="17" s="1"/>
  <c r="I287" i="17" a="1"/>
  <c r="I287" i="17" s="1"/>
  <c r="K287" i="17" a="1"/>
  <c r="K287" i="17" s="1"/>
  <c r="L287" i="17" a="1"/>
  <c r="L287" i="17" s="1"/>
  <c r="N287" i="17" a="1"/>
  <c r="N287" i="17" s="1"/>
  <c r="M287" i="17" a="1"/>
  <c r="M287" i="17" s="1"/>
  <c r="E288" i="17"/>
  <c r="AF288" i="17" s="1" a="1"/>
  <c r="AF288" i="17" s="1"/>
  <c r="AG288" i="17" l="1" a="1"/>
  <c r="AG288" i="17" s="1"/>
  <c r="AE288" i="17" a="1"/>
  <c r="AE288" i="17" s="1"/>
  <c r="P288" i="17" a="1"/>
  <c r="P288" i="17" s="1"/>
  <c r="F288" i="17" a="1"/>
  <c r="F288" i="17" s="1"/>
  <c r="Y288" i="17" a="1"/>
  <c r="Y288" i="17" s="1"/>
  <c r="S288" i="17" a="1"/>
  <c r="S288" i="17" s="1"/>
  <c r="R288" i="17" a="1"/>
  <c r="R288" i="17" s="1"/>
  <c r="Q288" i="17" a="1"/>
  <c r="Q288" i="17" s="1"/>
  <c r="AD288" i="17" a="1"/>
  <c r="AD288" i="17" s="1"/>
  <c r="T288" i="17" a="1"/>
  <c r="T288" i="17" s="1"/>
  <c r="O288" i="17" a="1"/>
  <c r="O288" i="17" s="1"/>
  <c r="AC288" i="17" a="1"/>
  <c r="AC288" i="17" s="1"/>
  <c r="AA288" i="17" a="1"/>
  <c r="AA288" i="17" s="1"/>
  <c r="Z288" i="17" a="1"/>
  <c r="Z288" i="17" s="1"/>
  <c r="AB288" i="17" a="1"/>
  <c r="AB288" i="17" s="1"/>
  <c r="W288" i="17" a="1"/>
  <c r="W288" i="17" s="1"/>
  <c r="X288" i="17" a="1"/>
  <c r="X288" i="17" s="1"/>
  <c r="U288" i="17" a="1"/>
  <c r="U288" i="17" s="1"/>
  <c r="V288" i="17" a="1"/>
  <c r="V288" i="17" s="1"/>
  <c r="G288" i="17" a="1"/>
  <c r="G288" i="17" s="1"/>
  <c r="H288" i="17" a="1"/>
  <c r="H288" i="17" s="1"/>
  <c r="I288" i="17" a="1"/>
  <c r="I288" i="17" s="1"/>
  <c r="J288" i="17" a="1"/>
  <c r="J288" i="17" s="1"/>
  <c r="K288" i="17" a="1"/>
  <c r="K288" i="17" s="1"/>
  <c r="N288" i="17" a="1"/>
  <c r="N288" i="17" s="1"/>
  <c r="M288" i="17" a="1"/>
  <c r="M288" i="17" s="1"/>
  <c r="L288" i="17" a="1"/>
  <c r="L288" i="17" s="1"/>
  <c r="E289" i="17"/>
  <c r="AF289" i="17" s="1" a="1"/>
  <c r="AF289" i="17" s="1"/>
  <c r="AG289" i="17" l="1" a="1"/>
  <c r="AG289" i="17" s="1"/>
  <c r="AE289" i="17" a="1"/>
  <c r="AE289" i="17" s="1"/>
  <c r="P289" i="17" a="1"/>
  <c r="P289" i="17" s="1"/>
  <c r="F289" i="17" a="1"/>
  <c r="F289" i="17" s="1"/>
  <c r="Y289" i="17" a="1"/>
  <c r="Y289" i="17" s="1"/>
  <c r="R289" i="17" a="1"/>
  <c r="R289" i="17" s="1"/>
  <c r="Q289" i="17" a="1"/>
  <c r="Q289" i="17" s="1"/>
  <c r="T289" i="17" a="1"/>
  <c r="T289" i="17" s="1"/>
  <c r="AC289" i="17" a="1"/>
  <c r="AC289" i="17" s="1"/>
  <c r="O289" i="17" a="1"/>
  <c r="O289" i="17" s="1"/>
  <c r="AD289" i="17" a="1"/>
  <c r="AD289" i="17" s="1"/>
  <c r="AB289" i="17" a="1"/>
  <c r="AB289" i="17" s="1"/>
  <c r="AA289" i="17" a="1"/>
  <c r="AA289" i="17" s="1"/>
  <c r="W289" i="17" a="1"/>
  <c r="W289" i="17" s="1"/>
  <c r="Z289" i="17" a="1"/>
  <c r="Z289" i="17" s="1"/>
  <c r="X289" i="17" a="1"/>
  <c r="X289" i="17" s="1"/>
  <c r="U289" i="17" a="1"/>
  <c r="U289" i="17" s="1"/>
  <c r="V289" i="17" a="1"/>
  <c r="V289" i="17" s="1"/>
  <c r="S289" i="17" a="1"/>
  <c r="S289" i="17" s="1"/>
  <c r="G289" i="17" a="1"/>
  <c r="G289" i="17" s="1"/>
  <c r="H289" i="17" a="1"/>
  <c r="H289" i="17" s="1"/>
  <c r="K289" i="17" a="1"/>
  <c r="K289" i="17" s="1"/>
  <c r="I289" i="17" a="1"/>
  <c r="I289" i="17" s="1"/>
  <c r="M289" i="17" a="1"/>
  <c r="M289" i="17" s="1"/>
  <c r="J289" i="17" a="1"/>
  <c r="J289" i="17" s="1"/>
  <c r="L289" i="17" a="1"/>
  <c r="L289" i="17" s="1"/>
  <c r="N289" i="17" a="1"/>
  <c r="N289" i="17" s="1"/>
  <c r="E290" i="17"/>
  <c r="AF290" i="17" s="1" a="1"/>
  <c r="AF290" i="17" s="1"/>
  <c r="AE290" i="17" l="1" a="1"/>
  <c r="AE290" i="17" s="1"/>
  <c r="AG290" i="17" a="1"/>
  <c r="AG290" i="17" s="1"/>
  <c r="P290" i="17" a="1"/>
  <c r="P290" i="17" s="1"/>
  <c r="L77" i="21"/>
  <c r="F290" i="17" a="1"/>
  <c r="F290" i="17" s="1"/>
  <c r="B77" i="21" s="1"/>
  <c r="Y290" i="17" a="1"/>
  <c r="Y290" i="17" s="1"/>
  <c r="Q290" i="17" a="1"/>
  <c r="Q290" i="17" s="1"/>
  <c r="R290" i="17" a="1"/>
  <c r="R290" i="17" s="1"/>
  <c r="M77" i="21" s="1"/>
  <c r="AC290" i="17" a="1"/>
  <c r="AC290" i="17" s="1"/>
  <c r="T290" i="17" a="1"/>
  <c r="T290" i="17" s="1"/>
  <c r="O77" i="21" s="1"/>
  <c r="O290" i="17" a="1"/>
  <c r="O290" i="17" s="1"/>
  <c r="AD290" i="17" a="1"/>
  <c r="AD290" i="17" s="1"/>
  <c r="AB290" i="17" a="1"/>
  <c r="AB290" i="17" s="1"/>
  <c r="W77" i="21" s="1"/>
  <c r="AA290" i="17" a="1"/>
  <c r="AA290" i="17" s="1"/>
  <c r="Z290" i="17" a="1"/>
  <c r="Z290" i="17" s="1"/>
  <c r="U77" i="21" s="1"/>
  <c r="W290" i="17" a="1"/>
  <c r="W290" i="17" s="1"/>
  <c r="R77" i="21" s="1"/>
  <c r="X290" i="17" a="1"/>
  <c r="X290" i="17" s="1"/>
  <c r="V290" i="17" a="1"/>
  <c r="V290" i="17" s="1"/>
  <c r="U290" i="17" a="1"/>
  <c r="U290" i="17" s="1"/>
  <c r="S290" i="17" a="1"/>
  <c r="S290" i="17" s="1"/>
  <c r="G290" i="17" a="1"/>
  <c r="G290" i="17" s="1"/>
  <c r="C77" i="21" s="1"/>
  <c r="H290" i="17" a="1"/>
  <c r="H290" i="17" s="1"/>
  <c r="I290" i="17" a="1"/>
  <c r="I290" i="17" s="1"/>
  <c r="E77" i="21" s="1"/>
  <c r="K290" i="17" a="1"/>
  <c r="K290" i="17" s="1"/>
  <c r="J290" i="17" a="1"/>
  <c r="J290" i="17" s="1"/>
  <c r="F77" i="21" s="1"/>
  <c r="M290" i="17" a="1"/>
  <c r="M290" i="17" s="1"/>
  <c r="L290" i="17" a="1"/>
  <c r="L290" i="17" s="1"/>
  <c r="N290" i="17" a="1"/>
  <c r="N290" i="17" s="1"/>
  <c r="V77" i="21"/>
  <c r="T77" i="21"/>
  <c r="D77" i="21"/>
  <c r="E291" i="17"/>
  <c r="AF291" i="17" s="1" a="1"/>
  <c r="AF291" i="17" s="1"/>
  <c r="AE291" i="17" l="1" a="1"/>
  <c r="AE291" i="17" s="1"/>
  <c r="AG291" i="17" a="1"/>
  <c r="AG291" i="17" s="1"/>
  <c r="P291" i="17" a="1"/>
  <c r="P291" i="17" s="1"/>
  <c r="F291" i="17" a="1"/>
  <c r="F291" i="17" s="1"/>
  <c r="T291" i="17" a="1"/>
  <c r="T291" i="17" s="1"/>
  <c r="Y291" i="17" a="1"/>
  <c r="Y291" i="17" s="1"/>
  <c r="Q291" i="17" a="1"/>
  <c r="Q291" i="17" s="1"/>
  <c r="R291" i="17" a="1"/>
  <c r="R291" i="17" s="1"/>
  <c r="AC291" i="17" a="1"/>
  <c r="AC291" i="17" s="1"/>
  <c r="AD291" i="17" a="1"/>
  <c r="AD291" i="17" s="1"/>
  <c r="U291" i="17" a="1"/>
  <c r="U291" i="17" s="1"/>
  <c r="O291" i="17" a="1"/>
  <c r="O291" i="17" s="1"/>
  <c r="AB291" i="17" a="1"/>
  <c r="AB291" i="17" s="1"/>
  <c r="AA291" i="17" a="1"/>
  <c r="AA291" i="17" s="1"/>
  <c r="X291" i="17" a="1"/>
  <c r="X291" i="17" s="1"/>
  <c r="Z291" i="17" a="1"/>
  <c r="Z291" i="17" s="1"/>
  <c r="W291" i="17" a="1"/>
  <c r="W291" i="17" s="1"/>
  <c r="V291" i="17" a="1"/>
  <c r="V291" i="17" s="1"/>
  <c r="S291" i="17" a="1"/>
  <c r="S291" i="17" s="1"/>
  <c r="G291" i="17" a="1"/>
  <c r="G291" i="17" s="1"/>
  <c r="H291" i="17" a="1"/>
  <c r="H291" i="17" s="1"/>
  <c r="I291" i="17" a="1"/>
  <c r="I291" i="17" s="1"/>
  <c r="K291" i="17" a="1"/>
  <c r="K291" i="17" s="1"/>
  <c r="J291" i="17" a="1"/>
  <c r="J291" i="17" s="1"/>
  <c r="M291" i="17" a="1"/>
  <c r="M291" i="17" s="1"/>
  <c r="L291" i="17" a="1"/>
  <c r="L291" i="17" s="1"/>
  <c r="N291" i="17" a="1"/>
  <c r="N291" i="17" s="1"/>
  <c r="E292" i="17"/>
  <c r="AF292" i="17" s="1" a="1"/>
  <c r="AF292" i="17" s="1"/>
  <c r="AG292" i="17" l="1" a="1"/>
  <c r="AG292" i="17" s="1"/>
  <c r="P292" i="17" a="1"/>
  <c r="P292" i="17" s="1"/>
  <c r="AE292" i="17" a="1"/>
  <c r="AE292" i="17" s="1"/>
  <c r="F292" i="17" a="1"/>
  <c r="F292" i="17" s="1"/>
  <c r="U292" i="17" a="1"/>
  <c r="U292" i="17" s="1"/>
  <c r="Y292" i="17" a="1"/>
  <c r="Y292" i="17" s="1"/>
  <c r="T292" i="17" a="1"/>
  <c r="T292" i="17" s="1"/>
  <c r="Q292" i="17" a="1"/>
  <c r="Q292" i="17" s="1"/>
  <c r="R292" i="17" a="1"/>
  <c r="R292" i="17" s="1"/>
  <c r="AD292" i="17" a="1"/>
  <c r="AD292" i="17" s="1"/>
  <c r="O292" i="17" a="1"/>
  <c r="O292" i="17" s="1"/>
  <c r="AC292" i="17" a="1"/>
  <c r="AC292" i="17" s="1"/>
  <c r="AA292" i="17" a="1"/>
  <c r="AA292" i="17" s="1"/>
  <c r="Z292" i="17" a="1"/>
  <c r="Z292" i="17" s="1"/>
  <c r="X292" i="17" a="1"/>
  <c r="X292" i="17" s="1"/>
  <c r="V292" i="17" a="1"/>
  <c r="V292" i="17" s="1"/>
  <c r="W292" i="17" a="1"/>
  <c r="W292" i="17" s="1"/>
  <c r="AB292" i="17" a="1"/>
  <c r="AB292" i="17" s="1"/>
  <c r="S292" i="17" a="1"/>
  <c r="S292" i="17" s="1"/>
  <c r="H292" i="17" a="1"/>
  <c r="H292" i="17" s="1"/>
  <c r="I292" i="17" a="1"/>
  <c r="I292" i="17" s="1"/>
  <c r="G292" i="17" a="1"/>
  <c r="G292" i="17" s="1"/>
  <c r="J292" i="17" a="1"/>
  <c r="J292" i="17" s="1"/>
  <c r="K292" i="17" a="1"/>
  <c r="K292" i="17" s="1"/>
  <c r="N292" i="17" a="1"/>
  <c r="N292" i="17" s="1"/>
  <c r="M292" i="17" a="1"/>
  <c r="M292" i="17" s="1"/>
  <c r="L292" i="17" a="1"/>
  <c r="L292" i="17" s="1"/>
  <c r="E293" i="17"/>
  <c r="AF293" i="17" s="1" a="1"/>
  <c r="AF293" i="17" s="1"/>
  <c r="AG293" i="17" l="1" a="1"/>
  <c r="AG293" i="17" s="1"/>
  <c r="AE293" i="17" a="1"/>
  <c r="AE293" i="17" s="1"/>
  <c r="P293" i="17" a="1"/>
  <c r="P293" i="17" s="1"/>
  <c r="F293" i="17" a="1"/>
  <c r="F293" i="17" s="1"/>
  <c r="Y293" i="17" a="1"/>
  <c r="Y293" i="17" s="1"/>
  <c r="R293" i="17" a="1"/>
  <c r="R293" i="17" s="1"/>
  <c r="Q293" i="17" a="1"/>
  <c r="Q293" i="17" s="1"/>
  <c r="T293" i="17" a="1"/>
  <c r="T293" i="17" s="1"/>
  <c r="AC293" i="17" a="1"/>
  <c r="AC293" i="17" s="1"/>
  <c r="O293" i="17" a="1"/>
  <c r="O293" i="17" s="1"/>
  <c r="AD293" i="17" a="1"/>
  <c r="AD293" i="17" s="1"/>
  <c r="W293" i="17" a="1"/>
  <c r="W293" i="17" s="1"/>
  <c r="AB293" i="17" a="1"/>
  <c r="AB293" i="17" s="1"/>
  <c r="AA293" i="17" a="1"/>
  <c r="AA293" i="17" s="1"/>
  <c r="X293" i="17" a="1"/>
  <c r="X293" i="17" s="1"/>
  <c r="Z293" i="17" a="1"/>
  <c r="Z293" i="17" s="1"/>
  <c r="V293" i="17" a="1"/>
  <c r="V293" i="17" s="1"/>
  <c r="S293" i="17" a="1"/>
  <c r="S293" i="17" s="1"/>
  <c r="U293" i="17" a="1"/>
  <c r="U293" i="17" s="1"/>
  <c r="H293" i="17" a="1"/>
  <c r="H293" i="17" s="1"/>
  <c r="G293" i="17" a="1"/>
  <c r="G293" i="17" s="1"/>
  <c r="I293" i="17" a="1"/>
  <c r="I293" i="17" s="1"/>
  <c r="K293" i="17" a="1"/>
  <c r="K293" i="17" s="1"/>
  <c r="J293" i="17" a="1"/>
  <c r="J293" i="17" s="1"/>
  <c r="N293" i="17" a="1"/>
  <c r="N293" i="17" s="1"/>
  <c r="M293" i="17" a="1"/>
  <c r="M293" i="17" s="1"/>
  <c r="L293" i="17" a="1"/>
  <c r="L293" i="17" s="1"/>
  <c r="E294" i="17"/>
  <c r="AF294" i="17" s="1" a="1"/>
  <c r="AF294" i="17" s="1"/>
  <c r="AE294" i="17" l="1" a="1"/>
  <c r="AE294" i="17" s="1"/>
  <c r="AG294" i="17" a="1"/>
  <c r="AG294" i="17" s="1"/>
  <c r="P294" i="17" a="1"/>
  <c r="P294" i="17" s="1"/>
  <c r="F294" i="17" a="1"/>
  <c r="F294" i="17" s="1"/>
  <c r="B78" i="21" s="1"/>
  <c r="Y294" i="17" a="1"/>
  <c r="Y294" i="17" s="1"/>
  <c r="R294" i="17" a="1"/>
  <c r="R294" i="17" s="1"/>
  <c r="M78" i="21" s="1"/>
  <c r="Q294" i="17" a="1"/>
  <c r="Q294" i="17" s="1"/>
  <c r="L78" i="21" s="1"/>
  <c r="AC294" i="17" a="1"/>
  <c r="AC294" i="17" s="1"/>
  <c r="T294" i="17" a="1"/>
  <c r="T294" i="17" s="1"/>
  <c r="O294" i="17" a="1"/>
  <c r="O294" i="17" s="1"/>
  <c r="K78" i="21" s="1"/>
  <c r="AD294" i="17" a="1"/>
  <c r="AD294" i="17" s="1"/>
  <c r="W294" i="17" a="1"/>
  <c r="W294" i="17" s="1"/>
  <c r="AA294" i="17" a="1"/>
  <c r="AA294" i="17" s="1"/>
  <c r="Z294" i="17" a="1"/>
  <c r="Z294" i="17" s="1"/>
  <c r="X294" i="17" a="1"/>
  <c r="X294" i="17" s="1"/>
  <c r="AB294" i="17" a="1"/>
  <c r="AB294" i="17" s="1"/>
  <c r="U294" i="17" a="1"/>
  <c r="U294" i="17" s="1"/>
  <c r="P78" i="21" s="1"/>
  <c r="V294" i="17" a="1"/>
  <c r="V294" i="17" s="1"/>
  <c r="S294" i="17" a="1"/>
  <c r="S294" i="17" s="1"/>
  <c r="G294" i="17" a="1"/>
  <c r="G294" i="17" s="1"/>
  <c r="I294" i="17" a="1"/>
  <c r="I294" i="17" s="1"/>
  <c r="H294" i="17" a="1"/>
  <c r="H294" i="17" s="1"/>
  <c r="J294" i="17" a="1"/>
  <c r="J294" i="17" s="1"/>
  <c r="K294" i="17" a="1"/>
  <c r="K294" i="17" s="1"/>
  <c r="M294" i="17" a="1"/>
  <c r="M294" i="17" s="1"/>
  <c r="N294" i="17" a="1"/>
  <c r="N294" i="17" s="1"/>
  <c r="L294" i="17" a="1"/>
  <c r="L294" i="17" s="1"/>
  <c r="C78" i="21"/>
  <c r="E295" i="17"/>
  <c r="AF295" i="17" s="1" a="1"/>
  <c r="AF295" i="17" s="1"/>
  <c r="AG295" i="17" l="1" a="1"/>
  <c r="AG295" i="17" s="1"/>
  <c r="AE295" i="17" a="1"/>
  <c r="AE295" i="17" s="1"/>
  <c r="P295" i="17" a="1"/>
  <c r="P295" i="17" s="1"/>
  <c r="F295" i="17" a="1"/>
  <c r="F295" i="17" s="1"/>
  <c r="Y295" i="17" a="1"/>
  <c r="Y295" i="17" s="1"/>
  <c r="T295" i="17" a="1"/>
  <c r="T295" i="17" s="1"/>
  <c r="R295" i="17" a="1"/>
  <c r="R295" i="17" s="1"/>
  <c r="Q295" i="17" a="1"/>
  <c r="Q295" i="17" s="1"/>
  <c r="AC295" i="17" a="1"/>
  <c r="AC295" i="17" s="1"/>
  <c r="O295" i="17" a="1"/>
  <c r="O295" i="17" s="1"/>
  <c r="AD295" i="17" a="1"/>
  <c r="AD295" i="17" s="1"/>
  <c r="AA295" i="17" a="1"/>
  <c r="AA295" i="17" s="1"/>
  <c r="W295" i="17" a="1"/>
  <c r="W295" i="17" s="1"/>
  <c r="X295" i="17" a="1"/>
  <c r="X295" i="17" s="1"/>
  <c r="AB295" i="17" a="1"/>
  <c r="AB295" i="17" s="1"/>
  <c r="Z295" i="17" a="1"/>
  <c r="Z295" i="17" s="1"/>
  <c r="V295" i="17" a="1"/>
  <c r="V295" i="17" s="1"/>
  <c r="U295" i="17" a="1"/>
  <c r="U295" i="17" s="1"/>
  <c r="S295" i="17" a="1"/>
  <c r="S295" i="17" s="1"/>
  <c r="H295" i="17" a="1"/>
  <c r="H295" i="17" s="1"/>
  <c r="G295" i="17" a="1"/>
  <c r="G295" i="17" s="1"/>
  <c r="J295" i="17" a="1"/>
  <c r="J295" i="17" s="1"/>
  <c r="K295" i="17" a="1"/>
  <c r="K295" i="17" s="1"/>
  <c r="I295" i="17" a="1"/>
  <c r="I295" i="17" s="1"/>
  <c r="L295" i="17" a="1"/>
  <c r="L295" i="17" s="1"/>
  <c r="N295" i="17" a="1"/>
  <c r="N295" i="17" s="1"/>
  <c r="M295" i="17" a="1"/>
  <c r="M295" i="17" s="1"/>
  <c r="E296" i="17"/>
  <c r="AF296" i="17" s="1" a="1"/>
  <c r="AF296" i="17" s="1"/>
  <c r="AG296" i="17" l="1" a="1"/>
  <c r="AG296" i="17" s="1"/>
  <c r="AE296" i="17" a="1"/>
  <c r="AE296" i="17" s="1"/>
  <c r="P296" i="17" a="1"/>
  <c r="P296" i="17" s="1"/>
  <c r="F296" i="17" a="1"/>
  <c r="F296" i="17" s="1"/>
  <c r="Y296" i="17" a="1"/>
  <c r="Y296" i="17" s="1"/>
  <c r="Q296" i="17" a="1"/>
  <c r="Q296" i="17" s="1"/>
  <c r="R296" i="17" a="1"/>
  <c r="R296" i="17" s="1"/>
  <c r="AD296" i="17" a="1"/>
  <c r="AD296" i="17" s="1"/>
  <c r="T296" i="17" a="1"/>
  <c r="T296" i="17" s="1"/>
  <c r="AC296" i="17" a="1"/>
  <c r="AC296" i="17" s="1"/>
  <c r="O296" i="17" a="1"/>
  <c r="O296" i="17" s="1"/>
  <c r="Z296" i="17" a="1"/>
  <c r="Z296" i="17" s="1"/>
  <c r="AB296" i="17" a="1"/>
  <c r="AB296" i="17" s="1"/>
  <c r="W296" i="17" a="1"/>
  <c r="W296" i="17" s="1"/>
  <c r="AA296" i="17" a="1"/>
  <c r="AA296" i="17" s="1"/>
  <c r="X296" i="17" a="1"/>
  <c r="X296" i="17" s="1"/>
  <c r="U296" i="17" a="1"/>
  <c r="U296" i="17" s="1"/>
  <c r="S296" i="17" a="1"/>
  <c r="S296" i="17" s="1"/>
  <c r="V296" i="17" a="1"/>
  <c r="V296" i="17" s="1"/>
  <c r="H296" i="17" a="1"/>
  <c r="H296" i="17" s="1"/>
  <c r="J296" i="17" a="1"/>
  <c r="J296" i="17" s="1"/>
  <c r="I296" i="17" a="1"/>
  <c r="I296" i="17" s="1"/>
  <c r="M296" i="17" a="1"/>
  <c r="M296" i="17" s="1"/>
  <c r="K296" i="17" a="1"/>
  <c r="K296" i="17" s="1"/>
  <c r="G296" i="17" a="1"/>
  <c r="G296" i="17" s="1"/>
  <c r="N296" i="17" a="1"/>
  <c r="N296" i="17" s="1"/>
  <c r="L296" i="17" a="1"/>
  <c r="L296" i="17" s="1"/>
  <c r="E297" i="17"/>
  <c r="AF297" i="17" s="1" a="1"/>
  <c r="AF297" i="17" s="1"/>
  <c r="AG297" i="17" l="1" a="1"/>
  <c r="AG297" i="17" s="1"/>
  <c r="AE297" i="17" a="1"/>
  <c r="AE297" i="17" s="1"/>
  <c r="P297" i="17" a="1"/>
  <c r="P297" i="17" s="1"/>
  <c r="F297" i="17" a="1"/>
  <c r="F297" i="17" s="1"/>
  <c r="Y297" i="17" a="1"/>
  <c r="Y297" i="17" s="1"/>
  <c r="Q297" i="17" a="1"/>
  <c r="Q297" i="17" s="1"/>
  <c r="R297" i="17" a="1"/>
  <c r="R297" i="17" s="1"/>
  <c r="T297" i="17" a="1"/>
  <c r="T297" i="17" s="1"/>
  <c r="AC297" i="17" a="1"/>
  <c r="AC297" i="17" s="1"/>
  <c r="AD297" i="17" a="1"/>
  <c r="AD297" i="17" s="1"/>
  <c r="O297" i="17" a="1"/>
  <c r="O297" i="17" s="1"/>
  <c r="AA297" i="17" a="1"/>
  <c r="AA297" i="17" s="1"/>
  <c r="W297" i="17" a="1"/>
  <c r="W297" i="17" s="1"/>
  <c r="Z297" i="17" a="1"/>
  <c r="Z297" i="17" s="1"/>
  <c r="S297" i="17" a="1"/>
  <c r="S297" i="17" s="1"/>
  <c r="V297" i="17" a="1"/>
  <c r="V297" i="17" s="1"/>
  <c r="X297" i="17" a="1"/>
  <c r="X297" i="17" s="1"/>
  <c r="U297" i="17" a="1"/>
  <c r="U297" i="17" s="1"/>
  <c r="AB297" i="17" a="1"/>
  <c r="AB297" i="17" s="1"/>
  <c r="H297" i="17" a="1"/>
  <c r="H297" i="17" s="1"/>
  <c r="G297" i="17" a="1"/>
  <c r="G297" i="17" s="1"/>
  <c r="J297" i="17" a="1"/>
  <c r="J297" i="17" s="1"/>
  <c r="M297" i="17" a="1"/>
  <c r="M297" i="17" s="1"/>
  <c r="I297" i="17" a="1"/>
  <c r="I297" i="17" s="1"/>
  <c r="K297" i="17" a="1"/>
  <c r="K297" i="17" s="1"/>
  <c r="L297" i="17" a="1"/>
  <c r="L297" i="17" s="1"/>
  <c r="N297" i="17" a="1"/>
  <c r="N297" i="17" s="1"/>
  <c r="E298" i="17"/>
  <c r="AF298" i="17" s="1" a="1"/>
  <c r="AF298" i="17" s="1"/>
  <c r="AG298" i="17" l="1" a="1"/>
  <c r="AG298" i="17" s="1"/>
  <c r="AE298" i="17" a="1"/>
  <c r="AE298" i="17" s="1"/>
  <c r="P298" i="17" a="1"/>
  <c r="P298" i="17" s="1"/>
  <c r="F298" i="17" a="1"/>
  <c r="F298" i="17" s="1"/>
  <c r="B79" i="21" s="1"/>
  <c r="Y298" i="17" a="1"/>
  <c r="Y298" i="17" s="1"/>
  <c r="T79" i="21" s="1"/>
  <c r="R298" i="17" a="1"/>
  <c r="R298" i="17" s="1"/>
  <c r="M79" i="21" s="1"/>
  <c r="Q298" i="17" a="1"/>
  <c r="Q298" i="17" s="1"/>
  <c r="L79" i="21" s="1"/>
  <c r="T298" i="17" a="1"/>
  <c r="T298" i="17" s="1"/>
  <c r="AD298" i="17" a="1"/>
  <c r="AD298" i="17" s="1"/>
  <c r="O298" i="17" a="1"/>
  <c r="O298" i="17" s="1"/>
  <c r="AC298" i="17" a="1"/>
  <c r="AC298" i="17" s="1"/>
  <c r="X298" i="17" a="1"/>
  <c r="X298" i="17" s="1"/>
  <c r="AA298" i="17" a="1"/>
  <c r="AA298" i="17" s="1"/>
  <c r="V79" i="21" s="1"/>
  <c r="Z298" i="17" a="1"/>
  <c r="Z298" i="17" s="1"/>
  <c r="W298" i="17" a="1"/>
  <c r="W298" i="17" s="1"/>
  <c r="AB298" i="17" a="1"/>
  <c r="AB298" i="17" s="1"/>
  <c r="S298" i="17" a="1"/>
  <c r="S298" i="17" s="1"/>
  <c r="U298" i="17" a="1"/>
  <c r="U298" i="17" s="1"/>
  <c r="V298" i="17" a="1"/>
  <c r="V298" i="17" s="1"/>
  <c r="G298" i="17" a="1"/>
  <c r="G298" i="17" s="1"/>
  <c r="H298" i="17" a="1"/>
  <c r="H298" i="17" s="1"/>
  <c r="D79" i="21" s="1"/>
  <c r="J298" i="17" a="1"/>
  <c r="J298" i="17" s="1"/>
  <c r="I298" i="17" a="1"/>
  <c r="I298" i="17" s="1"/>
  <c r="K298" i="17" a="1"/>
  <c r="K298" i="17" s="1"/>
  <c r="L298" i="17" a="1"/>
  <c r="L298" i="17" s="1"/>
  <c r="N298" i="17" a="1"/>
  <c r="N298" i="17" s="1"/>
  <c r="M298" i="17" a="1"/>
  <c r="M298" i="17" s="1"/>
  <c r="E299" i="17"/>
  <c r="AF299" i="17" s="1" a="1"/>
  <c r="AF299" i="17" s="1"/>
  <c r="P299" i="17" l="1" a="1"/>
  <c r="P299" i="17" s="1"/>
  <c r="AG299" i="17" a="1"/>
  <c r="AG299" i="17" s="1"/>
  <c r="AE299" i="17" a="1"/>
  <c r="AE299" i="17" s="1"/>
  <c r="F299" i="17" a="1"/>
  <c r="F299" i="17" s="1"/>
  <c r="T299" i="17" a="1"/>
  <c r="T299" i="17" s="1"/>
  <c r="Y299" i="17" a="1"/>
  <c r="Y299" i="17" s="1"/>
  <c r="U299" i="17" a="1"/>
  <c r="U299" i="17" s="1"/>
  <c r="Q299" i="17" a="1"/>
  <c r="Q299" i="17" s="1"/>
  <c r="R299" i="17" a="1"/>
  <c r="R299" i="17" s="1"/>
  <c r="AC299" i="17" a="1"/>
  <c r="AC299" i="17" s="1"/>
  <c r="O299" i="17" a="1"/>
  <c r="O299" i="17" s="1"/>
  <c r="AD299" i="17" a="1"/>
  <c r="AD299" i="17" s="1"/>
  <c r="AB299" i="17" a="1"/>
  <c r="AB299" i="17" s="1"/>
  <c r="Z299" i="17" a="1"/>
  <c r="Z299" i="17" s="1"/>
  <c r="W299" i="17" a="1"/>
  <c r="W299" i="17" s="1"/>
  <c r="V299" i="17" a="1"/>
  <c r="V299" i="17" s="1"/>
  <c r="AA299" i="17" a="1"/>
  <c r="AA299" i="17" s="1"/>
  <c r="X299" i="17" a="1"/>
  <c r="X299" i="17" s="1"/>
  <c r="S299" i="17" a="1"/>
  <c r="S299" i="17" s="1"/>
  <c r="G299" i="17" a="1"/>
  <c r="G299" i="17" s="1"/>
  <c r="K299" i="17" a="1"/>
  <c r="K299" i="17" s="1"/>
  <c r="J299" i="17" a="1"/>
  <c r="J299" i="17" s="1"/>
  <c r="I299" i="17" a="1"/>
  <c r="I299" i="17" s="1"/>
  <c r="H299" i="17" a="1"/>
  <c r="H299" i="17" s="1"/>
  <c r="M299" i="17" a="1"/>
  <c r="M299" i="17" s="1"/>
  <c r="L299" i="17" a="1"/>
  <c r="L299" i="17" s="1"/>
  <c r="N299" i="17" a="1"/>
  <c r="N299" i="17" s="1"/>
  <c r="E300" i="17"/>
  <c r="AF300" i="17" s="1" a="1"/>
  <c r="AF300" i="17" s="1"/>
  <c r="AG300" i="17" l="1" a="1"/>
  <c r="AG300" i="17" s="1"/>
  <c r="AE300" i="17" a="1"/>
  <c r="AE300" i="17" s="1"/>
  <c r="P300" i="17" a="1"/>
  <c r="P300" i="17" s="1"/>
  <c r="F300" i="17" a="1"/>
  <c r="F300" i="17" s="1"/>
  <c r="Y300" i="17" a="1"/>
  <c r="Y300" i="17" s="1"/>
  <c r="T300" i="17" a="1"/>
  <c r="T300" i="17" s="1"/>
  <c r="U300" i="17" a="1"/>
  <c r="U300" i="17" s="1"/>
  <c r="R300" i="17" a="1"/>
  <c r="R300" i="17" s="1"/>
  <c r="Q300" i="17" a="1"/>
  <c r="Q300" i="17" s="1"/>
  <c r="O300" i="17" a="1"/>
  <c r="O300" i="17" s="1"/>
  <c r="AC300" i="17" a="1"/>
  <c r="AC300" i="17" s="1"/>
  <c r="AD300" i="17" a="1"/>
  <c r="AD300" i="17" s="1"/>
  <c r="X300" i="17" a="1"/>
  <c r="X300" i="17" s="1"/>
  <c r="W300" i="17" a="1"/>
  <c r="W300" i="17" s="1"/>
  <c r="AA300" i="17" a="1"/>
  <c r="AA300" i="17" s="1"/>
  <c r="Z300" i="17" a="1"/>
  <c r="Z300" i="17" s="1"/>
  <c r="AB300" i="17" a="1"/>
  <c r="AB300" i="17" s="1"/>
  <c r="V300" i="17" a="1"/>
  <c r="V300" i="17" s="1"/>
  <c r="S300" i="17" a="1"/>
  <c r="S300" i="17" s="1"/>
  <c r="H300" i="17" a="1"/>
  <c r="H300" i="17" s="1"/>
  <c r="G300" i="17" a="1"/>
  <c r="G300" i="17" s="1"/>
  <c r="I300" i="17" a="1"/>
  <c r="I300" i="17" s="1"/>
  <c r="K300" i="17" a="1"/>
  <c r="K300" i="17" s="1"/>
  <c r="J300" i="17" a="1"/>
  <c r="J300" i="17" s="1"/>
  <c r="N300" i="17" a="1"/>
  <c r="N300" i="17" s="1"/>
  <c r="M300" i="17" a="1"/>
  <c r="M300" i="17" s="1"/>
  <c r="L300" i="17" a="1"/>
  <c r="L300" i="17" s="1"/>
  <c r="E301" i="17"/>
  <c r="AF301" i="17" s="1" a="1"/>
  <c r="AF301" i="17" s="1"/>
  <c r="AG301" i="17" l="1" a="1"/>
  <c r="AG301" i="17" s="1"/>
  <c r="AE301" i="17" a="1"/>
  <c r="AE301" i="17" s="1"/>
  <c r="P301" i="17" a="1"/>
  <c r="P301" i="17" s="1"/>
  <c r="F301" i="17" a="1"/>
  <c r="F301" i="17" s="1"/>
  <c r="Y301" i="17" a="1"/>
  <c r="Y301" i="17" s="1"/>
  <c r="S301" i="17" a="1"/>
  <c r="S301" i="17" s="1"/>
  <c r="T301" i="17" a="1"/>
  <c r="T301" i="17" s="1"/>
  <c r="Q301" i="17" a="1"/>
  <c r="Q301" i="17" s="1"/>
  <c r="AC301" i="17" a="1"/>
  <c r="AC301" i="17" s="1"/>
  <c r="O301" i="17" a="1"/>
  <c r="O301" i="17" s="1"/>
  <c r="AD301" i="17" a="1"/>
  <c r="AD301" i="17" s="1"/>
  <c r="R301" i="17" a="1"/>
  <c r="R301" i="17" s="1"/>
  <c r="AB301" i="17" a="1"/>
  <c r="AB301" i="17" s="1"/>
  <c r="AA301" i="17" a="1"/>
  <c r="AA301" i="17" s="1"/>
  <c r="Z301" i="17" a="1"/>
  <c r="Z301" i="17" s="1"/>
  <c r="U301" i="17" a="1"/>
  <c r="U301" i="17" s="1"/>
  <c r="X301" i="17" a="1"/>
  <c r="X301" i="17" s="1"/>
  <c r="V301" i="17" a="1"/>
  <c r="V301" i="17" s="1"/>
  <c r="W301" i="17" a="1"/>
  <c r="W301" i="17" s="1"/>
  <c r="G301" i="17" a="1"/>
  <c r="G301" i="17" s="1"/>
  <c r="J301" i="17" a="1"/>
  <c r="J301" i="17" s="1"/>
  <c r="K301" i="17" a="1"/>
  <c r="K301" i="17" s="1"/>
  <c r="I301" i="17" a="1"/>
  <c r="I301" i="17" s="1"/>
  <c r="H301" i="17" a="1"/>
  <c r="H301" i="17" s="1"/>
  <c r="N301" i="17" a="1"/>
  <c r="N301" i="17" s="1"/>
  <c r="M301" i="17" a="1"/>
  <c r="M301" i="17" s="1"/>
  <c r="L301" i="17" a="1"/>
  <c r="L301" i="17" s="1"/>
  <c r="E302" i="17"/>
  <c r="AF302" i="17" s="1" a="1"/>
  <c r="AF302" i="17" s="1"/>
  <c r="AG302" i="17" l="1" a="1"/>
  <c r="AG302" i="17" s="1"/>
  <c r="AE302" i="17" a="1"/>
  <c r="AE302" i="17" s="1"/>
  <c r="P302" i="17" a="1"/>
  <c r="P302" i="17" s="1"/>
  <c r="M80" i="21"/>
  <c r="F302" i="17" a="1"/>
  <c r="F302" i="17" s="1"/>
  <c r="B80" i="21" s="1"/>
  <c r="Y302" i="17" a="1"/>
  <c r="Y302" i="17" s="1"/>
  <c r="R302" i="17" a="1"/>
  <c r="R302" i="17" s="1"/>
  <c r="Q302" i="17" a="1"/>
  <c r="Q302" i="17" s="1"/>
  <c r="L80" i="21" s="1"/>
  <c r="AC302" i="17" a="1"/>
  <c r="AC302" i="17" s="1"/>
  <c r="O302" i="17" a="1"/>
  <c r="O302" i="17" s="1"/>
  <c r="AD302" i="17" a="1"/>
  <c r="AD302" i="17" s="1"/>
  <c r="T302" i="17" a="1"/>
  <c r="T302" i="17" s="1"/>
  <c r="O80" i="21" s="1"/>
  <c r="AA302" i="17" a="1"/>
  <c r="AA302" i="17" s="1"/>
  <c r="Z302" i="17" a="1"/>
  <c r="Z302" i="17" s="1"/>
  <c r="W302" i="17" a="1"/>
  <c r="W302" i="17" s="1"/>
  <c r="AB302" i="17" a="1"/>
  <c r="AB302" i="17" s="1"/>
  <c r="X302" i="17" a="1"/>
  <c r="X302" i="17" s="1"/>
  <c r="S302" i="17" a="1"/>
  <c r="S302" i="17" s="1"/>
  <c r="U302" i="17" a="1"/>
  <c r="U302" i="17" s="1"/>
  <c r="P80" i="21" s="1"/>
  <c r="V302" i="17" a="1"/>
  <c r="V302" i="17" s="1"/>
  <c r="H302" i="17" a="1"/>
  <c r="H302" i="17" s="1"/>
  <c r="K302" i="17" a="1"/>
  <c r="K302" i="17" s="1"/>
  <c r="G302" i="17" a="1"/>
  <c r="G302" i="17" s="1"/>
  <c r="J302" i="17" a="1"/>
  <c r="J302" i="17" s="1"/>
  <c r="I302" i="17" a="1"/>
  <c r="I302" i="17" s="1"/>
  <c r="M302" i="17" a="1"/>
  <c r="M302" i="17" s="1"/>
  <c r="N302" i="17" a="1"/>
  <c r="N302" i="17" s="1"/>
  <c r="L302" i="17" a="1"/>
  <c r="L302" i="17" s="1"/>
  <c r="C80" i="21"/>
  <c r="E303" i="17"/>
  <c r="AF303" i="17" s="1" a="1"/>
  <c r="AF303" i="17" s="1"/>
  <c r="AG303" i="17" l="1" a="1"/>
  <c r="AG303" i="17" s="1"/>
  <c r="AE303" i="17" a="1"/>
  <c r="AE303" i="17" s="1"/>
  <c r="P303" i="17" a="1"/>
  <c r="P303" i="17" s="1"/>
  <c r="F303" i="17" a="1"/>
  <c r="F303" i="17" s="1"/>
  <c r="Y303" i="17" a="1"/>
  <c r="Y303" i="17" s="1"/>
  <c r="T303" i="17" a="1"/>
  <c r="T303" i="17" s="1"/>
  <c r="R303" i="17" a="1"/>
  <c r="R303" i="17" s="1"/>
  <c r="Q303" i="17" a="1"/>
  <c r="Q303" i="17" s="1"/>
  <c r="AC303" i="17" a="1"/>
  <c r="AC303" i="17" s="1"/>
  <c r="AD303" i="17" a="1"/>
  <c r="AD303" i="17" s="1"/>
  <c r="O303" i="17" a="1"/>
  <c r="O303" i="17" s="1"/>
  <c r="Z303" i="17" a="1"/>
  <c r="Z303" i="17" s="1"/>
  <c r="AA303" i="17" a="1"/>
  <c r="AA303" i="17" s="1"/>
  <c r="AB303" i="17" a="1"/>
  <c r="AB303" i="17" s="1"/>
  <c r="W303" i="17" a="1"/>
  <c r="W303" i="17" s="1"/>
  <c r="S303" i="17" a="1"/>
  <c r="S303" i="17" s="1"/>
  <c r="X303" i="17" a="1"/>
  <c r="X303" i="17" s="1"/>
  <c r="V303" i="17" a="1"/>
  <c r="V303" i="17" s="1"/>
  <c r="U303" i="17" a="1"/>
  <c r="U303" i="17" s="1"/>
  <c r="G303" i="17" a="1"/>
  <c r="G303" i="17" s="1"/>
  <c r="J303" i="17" a="1"/>
  <c r="J303" i="17" s="1"/>
  <c r="I303" i="17" a="1"/>
  <c r="I303" i="17" s="1"/>
  <c r="K303" i="17" a="1"/>
  <c r="K303" i="17" s="1"/>
  <c r="H303" i="17" a="1"/>
  <c r="H303" i="17" s="1"/>
  <c r="M303" i="17" a="1"/>
  <c r="M303" i="17" s="1"/>
  <c r="L303" i="17" a="1"/>
  <c r="L303" i="17" s="1"/>
  <c r="N303" i="17" a="1"/>
  <c r="N303" i="17" s="1"/>
  <c r="E304" i="17"/>
  <c r="AF304" i="17" s="1" a="1"/>
  <c r="AF304" i="17" s="1"/>
  <c r="AG304" i="17" l="1" a="1"/>
  <c r="AG304" i="17" s="1"/>
  <c r="AE304" i="17" a="1"/>
  <c r="AE304" i="17" s="1"/>
  <c r="P304" i="17" a="1"/>
  <c r="P304" i="17" s="1"/>
  <c r="F304" i="17" a="1"/>
  <c r="F304" i="17" s="1"/>
  <c r="Y304" i="17" a="1"/>
  <c r="Y304" i="17" s="1"/>
  <c r="R304" i="17" a="1"/>
  <c r="R304" i="17" s="1"/>
  <c r="Q304" i="17" a="1"/>
  <c r="Q304" i="17" s="1"/>
  <c r="AD304" i="17" a="1"/>
  <c r="AD304" i="17" s="1"/>
  <c r="O304" i="17" a="1"/>
  <c r="O304" i="17" s="1"/>
  <c r="AC304" i="17" a="1"/>
  <c r="AC304" i="17" s="1"/>
  <c r="T304" i="17" a="1"/>
  <c r="T304" i="17" s="1"/>
  <c r="W304" i="17" a="1"/>
  <c r="W304" i="17" s="1"/>
  <c r="AA304" i="17" a="1"/>
  <c r="AA304" i="17" s="1"/>
  <c r="X304" i="17" a="1"/>
  <c r="X304" i="17" s="1"/>
  <c r="Z304" i="17" a="1"/>
  <c r="Z304" i="17" s="1"/>
  <c r="U304" i="17" a="1"/>
  <c r="U304" i="17" s="1"/>
  <c r="V304" i="17" a="1"/>
  <c r="V304" i="17" s="1"/>
  <c r="S304" i="17" a="1"/>
  <c r="S304" i="17" s="1"/>
  <c r="AB304" i="17" a="1"/>
  <c r="AB304" i="17" s="1"/>
  <c r="G304" i="17" a="1"/>
  <c r="G304" i="17" s="1"/>
  <c r="H304" i="17" a="1"/>
  <c r="H304" i="17" s="1"/>
  <c r="I304" i="17" a="1"/>
  <c r="I304" i="17" s="1"/>
  <c r="J304" i="17" a="1"/>
  <c r="J304" i="17" s="1"/>
  <c r="K304" i="17" a="1"/>
  <c r="K304" i="17" s="1"/>
  <c r="L304" i="17" a="1"/>
  <c r="L304" i="17" s="1"/>
  <c r="N304" i="17" a="1"/>
  <c r="N304" i="17" s="1"/>
  <c r="M304" i="17" a="1"/>
  <c r="M304" i="17" s="1"/>
  <c r="E305" i="17"/>
  <c r="AF305" i="17" s="1" a="1"/>
  <c r="AF305" i="17" s="1"/>
  <c r="AG305" i="17" l="1" a="1"/>
  <c r="AG305" i="17" s="1"/>
  <c r="AE305" i="17" a="1"/>
  <c r="AE305" i="17" s="1"/>
  <c r="P305" i="17" a="1"/>
  <c r="P305" i="17" s="1"/>
  <c r="F305" i="17" a="1"/>
  <c r="F305" i="17" s="1"/>
  <c r="Y305" i="17" a="1"/>
  <c r="Y305" i="17" s="1"/>
  <c r="R305" i="17" a="1"/>
  <c r="R305" i="17" s="1"/>
  <c r="Q305" i="17" a="1"/>
  <c r="Q305" i="17" s="1"/>
  <c r="T305" i="17" a="1"/>
  <c r="T305" i="17" s="1"/>
  <c r="O305" i="17" a="1"/>
  <c r="O305" i="17" s="1"/>
  <c r="AD305" i="17" a="1"/>
  <c r="AD305" i="17" s="1"/>
  <c r="AC305" i="17" a="1"/>
  <c r="AC305" i="17" s="1"/>
  <c r="W305" i="17" a="1"/>
  <c r="W305" i="17" s="1"/>
  <c r="Z305" i="17" a="1"/>
  <c r="Z305" i="17" s="1"/>
  <c r="AA305" i="17" a="1"/>
  <c r="AA305" i="17" s="1"/>
  <c r="AB305" i="17" a="1"/>
  <c r="AB305" i="17" s="1"/>
  <c r="S305" i="17" a="1"/>
  <c r="S305" i="17" s="1"/>
  <c r="X305" i="17" a="1"/>
  <c r="X305" i="17" s="1"/>
  <c r="V305" i="17" a="1"/>
  <c r="V305" i="17" s="1"/>
  <c r="U305" i="17" a="1"/>
  <c r="U305" i="17" s="1"/>
  <c r="G305" i="17" a="1"/>
  <c r="G305" i="17" s="1"/>
  <c r="H305" i="17" a="1"/>
  <c r="H305" i="17" s="1"/>
  <c r="I305" i="17" a="1"/>
  <c r="I305" i="17" s="1"/>
  <c r="K305" i="17" a="1"/>
  <c r="K305" i="17" s="1"/>
  <c r="J305" i="17" a="1"/>
  <c r="J305" i="17" s="1"/>
  <c r="M305" i="17" a="1"/>
  <c r="M305" i="17" s="1"/>
  <c r="N305" i="17" a="1"/>
  <c r="N305" i="17" s="1"/>
  <c r="L305" i="17" a="1"/>
  <c r="L305" i="17" s="1"/>
  <c r="E306" i="17"/>
  <c r="AF306" i="17" s="1" a="1"/>
  <c r="AF306" i="17" s="1"/>
  <c r="AG306" i="17" l="1" a="1"/>
  <c r="AG306" i="17" s="1"/>
  <c r="AE306" i="17" a="1"/>
  <c r="AE306" i="17" s="1"/>
  <c r="P306" i="17" a="1"/>
  <c r="P306" i="17" s="1"/>
  <c r="L81" i="21"/>
  <c r="F306" i="17" a="1"/>
  <c r="F306" i="17" s="1"/>
  <c r="B81" i="21" s="1"/>
  <c r="Y306" i="17" a="1"/>
  <c r="Y306" i="17" s="1"/>
  <c r="T81" i="21" s="1"/>
  <c r="Q306" i="17" a="1"/>
  <c r="Q306" i="17" s="1"/>
  <c r="R306" i="17" a="1"/>
  <c r="R306" i="17" s="1"/>
  <c r="M81" i="21" s="1"/>
  <c r="AD306" i="17" a="1"/>
  <c r="AD306" i="17" s="1"/>
  <c r="O306" i="17" a="1"/>
  <c r="O306" i="17" s="1"/>
  <c r="K81" i="21" s="1"/>
  <c r="T306" i="17" a="1"/>
  <c r="T306" i="17" s="1"/>
  <c r="AC306" i="17" a="1"/>
  <c r="AC306" i="17" s="1"/>
  <c r="Z306" i="17" a="1"/>
  <c r="Z306" i="17" s="1"/>
  <c r="AA306" i="17" a="1"/>
  <c r="AA306" i="17" s="1"/>
  <c r="W306" i="17" a="1"/>
  <c r="W306" i="17" s="1"/>
  <c r="AB306" i="17" a="1"/>
  <c r="AB306" i="17" s="1"/>
  <c r="X306" i="17" a="1"/>
  <c r="X306" i="17" s="1"/>
  <c r="V306" i="17" a="1"/>
  <c r="V306" i="17" s="1"/>
  <c r="S306" i="17" a="1"/>
  <c r="S306" i="17" s="1"/>
  <c r="U306" i="17" a="1"/>
  <c r="U306" i="17" s="1"/>
  <c r="G306" i="17" a="1"/>
  <c r="G306" i="17" s="1"/>
  <c r="C81" i="21" s="1"/>
  <c r="H306" i="17" a="1"/>
  <c r="H306" i="17" s="1"/>
  <c r="K306" i="17" a="1"/>
  <c r="K306" i="17" s="1"/>
  <c r="J306" i="17" a="1"/>
  <c r="J306" i="17" s="1"/>
  <c r="I306" i="17" a="1"/>
  <c r="I306" i="17" s="1"/>
  <c r="L306" i="17" a="1"/>
  <c r="L306" i="17" s="1"/>
  <c r="N306" i="17" a="1"/>
  <c r="N306" i="17" s="1"/>
  <c r="M306" i="17" a="1"/>
  <c r="M306" i="17" s="1"/>
  <c r="U81" i="21"/>
  <c r="E307" i="17"/>
  <c r="AF307" i="17" s="1" a="1"/>
  <c r="AF307" i="17" s="1"/>
  <c r="AG307" i="17" l="1" a="1"/>
  <c r="AG307" i="17" s="1"/>
  <c r="AE307" i="17" a="1"/>
  <c r="AE307" i="17" s="1"/>
  <c r="P307" i="17" a="1"/>
  <c r="P307" i="17" s="1"/>
  <c r="F307" i="17" a="1"/>
  <c r="F307" i="17" s="1"/>
  <c r="T307" i="17" a="1"/>
  <c r="T307" i="17" s="1"/>
  <c r="Y307" i="17" a="1"/>
  <c r="Y307" i="17" s="1"/>
  <c r="S307" i="17" a="1"/>
  <c r="S307" i="17" s="1"/>
  <c r="Q307" i="17" a="1"/>
  <c r="Q307" i="17" s="1"/>
  <c r="R307" i="17" a="1"/>
  <c r="R307" i="17" s="1"/>
  <c r="O307" i="17" a="1"/>
  <c r="O307" i="17" s="1"/>
  <c r="AD307" i="17" a="1"/>
  <c r="AD307" i="17" s="1"/>
  <c r="AC307" i="17" a="1"/>
  <c r="AC307" i="17" s="1"/>
  <c r="U307" i="17" a="1"/>
  <c r="U307" i="17" s="1"/>
  <c r="AA307" i="17" a="1"/>
  <c r="AA307" i="17" s="1"/>
  <c r="AB307" i="17" a="1"/>
  <c r="AB307" i="17" s="1"/>
  <c r="Z307" i="17" a="1"/>
  <c r="Z307" i="17" s="1"/>
  <c r="W307" i="17" a="1"/>
  <c r="W307" i="17" s="1"/>
  <c r="X307" i="17" a="1"/>
  <c r="X307" i="17" s="1"/>
  <c r="V307" i="17" a="1"/>
  <c r="V307" i="17" s="1"/>
  <c r="G307" i="17" a="1"/>
  <c r="G307" i="17" s="1"/>
  <c r="I307" i="17" a="1"/>
  <c r="I307" i="17" s="1"/>
  <c r="K307" i="17" a="1"/>
  <c r="K307" i="17" s="1"/>
  <c r="H307" i="17" a="1"/>
  <c r="H307" i="17" s="1"/>
  <c r="J307" i="17" a="1"/>
  <c r="J307" i="17" s="1"/>
  <c r="L307" i="17" a="1"/>
  <c r="L307" i="17" s="1"/>
  <c r="N307" i="17" a="1"/>
  <c r="N307" i="17" s="1"/>
  <c r="M307" i="17" a="1"/>
  <c r="M307" i="17" s="1"/>
  <c r="E308" i="17"/>
  <c r="AF308" i="17" s="1" a="1"/>
  <c r="AF308" i="17" s="1"/>
  <c r="AG308" i="17" l="1" a="1"/>
  <c r="AG308" i="17" s="1"/>
  <c r="AE308" i="17" a="1"/>
  <c r="AE308" i="17" s="1"/>
  <c r="P308" i="17" a="1"/>
  <c r="P308" i="17" s="1"/>
  <c r="F308" i="17" a="1"/>
  <c r="F308" i="17" s="1"/>
  <c r="Y308" i="17" a="1"/>
  <c r="Y308" i="17" s="1"/>
  <c r="U308" i="17" a="1"/>
  <c r="U308" i="17" s="1"/>
  <c r="T308" i="17" a="1"/>
  <c r="T308" i="17" s="1"/>
  <c r="Q308" i="17" a="1"/>
  <c r="Q308" i="17" s="1"/>
  <c r="R308" i="17" a="1"/>
  <c r="R308" i="17" s="1"/>
  <c r="O308" i="17" a="1"/>
  <c r="O308" i="17" s="1"/>
  <c r="AC308" i="17" a="1"/>
  <c r="AC308" i="17" s="1"/>
  <c r="AD308" i="17" a="1"/>
  <c r="AD308" i="17" s="1"/>
  <c r="AB308" i="17" a="1"/>
  <c r="AB308" i="17" s="1"/>
  <c r="AA308" i="17" a="1"/>
  <c r="AA308" i="17" s="1"/>
  <c r="Z308" i="17" a="1"/>
  <c r="Z308" i="17" s="1"/>
  <c r="W308" i="17" a="1"/>
  <c r="W308" i="17" s="1"/>
  <c r="V308" i="17" a="1"/>
  <c r="V308" i="17" s="1"/>
  <c r="S308" i="17" a="1"/>
  <c r="S308" i="17" s="1"/>
  <c r="X308" i="17" a="1"/>
  <c r="X308" i="17" s="1"/>
  <c r="G308" i="17" a="1"/>
  <c r="G308" i="17" s="1"/>
  <c r="H308" i="17" a="1"/>
  <c r="H308" i="17" s="1"/>
  <c r="K308" i="17" a="1"/>
  <c r="K308" i="17" s="1"/>
  <c r="J308" i="17" a="1"/>
  <c r="J308" i="17" s="1"/>
  <c r="I308" i="17" a="1"/>
  <c r="I308" i="17" s="1"/>
  <c r="M308" i="17" a="1"/>
  <c r="M308" i="17" s="1"/>
  <c r="L308" i="17" a="1"/>
  <c r="L308" i="17" s="1"/>
  <c r="N308" i="17" a="1"/>
  <c r="N308" i="17" s="1"/>
  <c r="E309" i="17"/>
  <c r="AF309" i="17" s="1" a="1"/>
  <c r="AF309" i="17" s="1"/>
  <c r="AG309" i="17" l="1" a="1"/>
  <c r="AG309" i="17" s="1"/>
  <c r="AE309" i="17" a="1"/>
  <c r="AE309" i="17" s="1"/>
  <c r="P309" i="17" a="1"/>
  <c r="P309" i="17" s="1"/>
  <c r="F309" i="17" a="1"/>
  <c r="F309" i="17" s="1"/>
  <c r="Y309" i="17" a="1"/>
  <c r="Y309" i="17" s="1"/>
  <c r="Q309" i="17" a="1"/>
  <c r="Q309" i="17" s="1"/>
  <c r="T309" i="17" a="1"/>
  <c r="T309" i="17" s="1"/>
  <c r="R309" i="17" a="1"/>
  <c r="R309" i="17" s="1"/>
  <c r="O309" i="17" a="1"/>
  <c r="O309" i="17" s="1"/>
  <c r="AD309" i="17" a="1"/>
  <c r="AD309" i="17" s="1"/>
  <c r="AC309" i="17" a="1"/>
  <c r="AC309" i="17" s="1"/>
  <c r="Z309" i="17" a="1"/>
  <c r="Z309" i="17" s="1"/>
  <c r="X309" i="17" a="1"/>
  <c r="X309" i="17" s="1"/>
  <c r="AA309" i="17" a="1"/>
  <c r="AA309" i="17" s="1"/>
  <c r="AB309" i="17" a="1"/>
  <c r="AB309" i="17" s="1"/>
  <c r="W309" i="17" a="1"/>
  <c r="W309" i="17" s="1"/>
  <c r="V309" i="17" a="1"/>
  <c r="V309" i="17" s="1"/>
  <c r="U309" i="17" a="1"/>
  <c r="U309" i="17" s="1"/>
  <c r="S309" i="17" a="1"/>
  <c r="S309" i="17" s="1"/>
  <c r="H309" i="17" a="1"/>
  <c r="H309" i="17" s="1"/>
  <c r="G309" i="17" a="1"/>
  <c r="G309" i="17" s="1"/>
  <c r="I309" i="17" a="1"/>
  <c r="I309" i="17" s="1"/>
  <c r="K309" i="17" a="1"/>
  <c r="K309" i="17" s="1"/>
  <c r="J309" i="17" a="1"/>
  <c r="J309" i="17" s="1"/>
  <c r="M309" i="17" a="1"/>
  <c r="M309" i="17" s="1"/>
  <c r="L309" i="17" a="1"/>
  <c r="L309" i="17" s="1"/>
  <c r="N309" i="17" a="1"/>
  <c r="N309" i="17" s="1"/>
  <c r="E310" i="17"/>
  <c r="AF310" i="17" s="1" a="1"/>
  <c r="AF310" i="17" s="1"/>
  <c r="AG310" i="17" l="1" a="1"/>
  <c r="AG310" i="17" s="1"/>
  <c r="AE310" i="17" a="1"/>
  <c r="AE310" i="17" s="1"/>
  <c r="P310" i="17" a="1"/>
  <c r="P310" i="17" s="1"/>
  <c r="L82" i="21"/>
  <c r="F310" i="17" a="1"/>
  <c r="F310" i="17" s="1"/>
  <c r="B82" i="21" s="1"/>
  <c r="Y310" i="17" a="1"/>
  <c r="Y310" i="17" s="1"/>
  <c r="Q310" i="17" a="1"/>
  <c r="Q310" i="17" s="1"/>
  <c r="R310" i="17" a="1"/>
  <c r="R310" i="17" s="1"/>
  <c r="M82" i="21" s="1"/>
  <c r="O310" i="17" a="1"/>
  <c r="O310" i="17" s="1"/>
  <c r="K82" i="21" s="1"/>
  <c r="AD310" i="17" a="1"/>
  <c r="AD310" i="17" s="1"/>
  <c r="AC310" i="17" a="1"/>
  <c r="AC310" i="17" s="1"/>
  <c r="T310" i="17" a="1"/>
  <c r="T310" i="17" s="1"/>
  <c r="X310" i="17" a="1"/>
  <c r="X310" i="17" s="1"/>
  <c r="Z310" i="17" a="1"/>
  <c r="Z310" i="17" s="1"/>
  <c r="AB310" i="17" a="1"/>
  <c r="AB310" i="17" s="1"/>
  <c r="AA310" i="17" a="1"/>
  <c r="AA310" i="17" s="1"/>
  <c r="W310" i="17" a="1"/>
  <c r="W310" i="17" s="1"/>
  <c r="V310" i="17" a="1"/>
  <c r="V310" i="17" s="1"/>
  <c r="S310" i="17" a="1"/>
  <c r="S310" i="17" s="1"/>
  <c r="U310" i="17" a="1"/>
  <c r="U310" i="17" s="1"/>
  <c r="P82" i="21" s="1"/>
  <c r="K310" i="17" a="1"/>
  <c r="K310" i="17" s="1"/>
  <c r="J310" i="17" a="1"/>
  <c r="J310" i="17" s="1"/>
  <c r="I310" i="17" a="1"/>
  <c r="I310" i="17" s="1"/>
  <c r="H310" i="17" a="1"/>
  <c r="H310" i="17" s="1"/>
  <c r="G310" i="17" a="1"/>
  <c r="G310" i="17" s="1"/>
  <c r="C82" i="21" s="1"/>
  <c r="N310" i="17" a="1"/>
  <c r="N310" i="17" s="1"/>
  <c r="M310" i="17" a="1"/>
  <c r="M310" i="17" s="1"/>
  <c r="L310" i="17" a="1"/>
  <c r="L310" i="17" s="1"/>
  <c r="O82" i="21"/>
  <c r="E311" i="17"/>
  <c r="AF311" i="17" s="1" a="1"/>
  <c r="AF311" i="17" s="1"/>
  <c r="AG311" i="17" l="1" a="1"/>
  <c r="AG311" i="17" s="1"/>
  <c r="AE311" i="17" a="1"/>
  <c r="AE311" i="17" s="1"/>
  <c r="P311" i="17" a="1"/>
  <c r="P311" i="17" s="1"/>
  <c r="F311" i="17" a="1"/>
  <c r="F311" i="17" s="1"/>
  <c r="Y311" i="17" a="1"/>
  <c r="Y311" i="17" s="1"/>
  <c r="T311" i="17" a="1"/>
  <c r="T311" i="17" s="1"/>
  <c r="R311" i="17" a="1"/>
  <c r="R311" i="17" s="1"/>
  <c r="Q311" i="17" a="1"/>
  <c r="Q311" i="17" s="1"/>
  <c r="AD311" i="17" a="1"/>
  <c r="AD311" i="17" s="1"/>
  <c r="O311" i="17" a="1"/>
  <c r="O311" i="17" s="1"/>
  <c r="AC311" i="17" a="1"/>
  <c r="AC311" i="17" s="1"/>
  <c r="AA311" i="17" a="1"/>
  <c r="AA311" i="17" s="1"/>
  <c r="W311" i="17" a="1"/>
  <c r="W311" i="17" s="1"/>
  <c r="Z311" i="17" a="1"/>
  <c r="Z311" i="17" s="1"/>
  <c r="S311" i="17" a="1"/>
  <c r="S311" i="17" s="1"/>
  <c r="AB311" i="17" a="1"/>
  <c r="AB311" i="17" s="1"/>
  <c r="V311" i="17" a="1"/>
  <c r="V311" i="17" s="1"/>
  <c r="U311" i="17" a="1"/>
  <c r="U311" i="17" s="1"/>
  <c r="X311" i="17" a="1"/>
  <c r="X311" i="17" s="1"/>
  <c r="H311" i="17" a="1"/>
  <c r="H311" i="17" s="1"/>
  <c r="G311" i="17" a="1"/>
  <c r="G311" i="17" s="1"/>
  <c r="K311" i="17" a="1"/>
  <c r="K311" i="17" s="1"/>
  <c r="J311" i="17" a="1"/>
  <c r="J311" i="17" s="1"/>
  <c r="I311" i="17" a="1"/>
  <c r="I311" i="17" s="1"/>
  <c r="L311" i="17" a="1"/>
  <c r="L311" i="17" s="1"/>
  <c r="N311" i="17" a="1"/>
  <c r="N311" i="17" s="1"/>
  <c r="M311" i="17" a="1"/>
  <c r="M311" i="17" s="1"/>
  <c r="E312" i="17"/>
  <c r="AF312" i="17" s="1" a="1"/>
  <c r="AF312" i="17" s="1"/>
  <c r="AG312" i="17" l="1" a="1"/>
  <c r="AG312" i="17" s="1"/>
  <c r="AE312" i="17" a="1"/>
  <c r="AE312" i="17" s="1"/>
  <c r="P312" i="17" a="1"/>
  <c r="P312" i="17" s="1"/>
  <c r="F312" i="17" a="1"/>
  <c r="F312" i="17" s="1"/>
  <c r="Y312" i="17" a="1"/>
  <c r="Y312" i="17" s="1"/>
  <c r="Q312" i="17" a="1"/>
  <c r="Q312" i="17" s="1"/>
  <c r="R312" i="17" a="1"/>
  <c r="R312" i="17" s="1"/>
  <c r="AC312" i="17" a="1"/>
  <c r="AC312" i="17" s="1"/>
  <c r="O312" i="17" a="1"/>
  <c r="O312" i="17" s="1"/>
  <c r="T312" i="17" a="1"/>
  <c r="T312" i="17" s="1"/>
  <c r="AD312" i="17" a="1"/>
  <c r="AD312" i="17" s="1"/>
  <c r="AA312" i="17" a="1"/>
  <c r="AA312" i="17" s="1"/>
  <c r="Z312" i="17" a="1"/>
  <c r="Z312" i="17" s="1"/>
  <c r="AB312" i="17" a="1"/>
  <c r="AB312" i="17" s="1"/>
  <c r="X312" i="17" a="1"/>
  <c r="X312" i="17" s="1"/>
  <c r="U312" i="17" a="1"/>
  <c r="U312" i="17" s="1"/>
  <c r="W312" i="17" a="1"/>
  <c r="W312" i="17" s="1"/>
  <c r="V312" i="17" a="1"/>
  <c r="V312" i="17" s="1"/>
  <c r="S312" i="17" a="1"/>
  <c r="S312" i="17" s="1"/>
  <c r="H312" i="17" a="1"/>
  <c r="H312" i="17" s="1"/>
  <c r="G312" i="17" a="1"/>
  <c r="G312" i="17" s="1"/>
  <c r="J312" i="17" a="1"/>
  <c r="J312" i="17" s="1"/>
  <c r="I312" i="17" a="1"/>
  <c r="I312" i="17" s="1"/>
  <c r="M312" i="17" a="1"/>
  <c r="M312" i="17" s="1"/>
  <c r="K312" i="17" a="1"/>
  <c r="K312" i="17" s="1"/>
  <c r="N312" i="17" a="1"/>
  <c r="N312" i="17" s="1"/>
  <c r="L312" i="17" a="1"/>
  <c r="L312" i="17" s="1"/>
  <c r="E313" i="17"/>
  <c r="AF313" i="17" s="1" a="1"/>
  <c r="AF313" i="17" s="1"/>
  <c r="AG313" i="17" l="1" a="1"/>
  <c r="AG313" i="17" s="1"/>
  <c r="AE313" i="17" a="1"/>
  <c r="AE313" i="17" s="1"/>
  <c r="P313" i="17" a="1"/>
  <c r="P313" i="17" s="1"/>
  <c r="F313" i="17" a="1"/>
  <c r="F313" i="17" s="1"/>
  <c r="Y313" i="17" a="1"/>
  <c r="Y313" i="17" s="1"/>
  <c r="Q313" i="17" a="1"/>
  <c r="Q313" i="17" s="1"/>
  <c r="R313" i="17" a="1"/>
  <c r="R313" i="17" s="1"/>
  <c r="T313" i="17" a="1"/>
  <c r="T313" i="17" s="1"/>
  <c r="O313" i="17" a="1"/>
  <c r="O313" i="17" s="1"/>
  <c r="AD313" i="17" a="1"/>
  <c r="AD313" i="17" s="1"/>
  <c r="AC313" i="17" a="1"/>
  <c r="AC313" i="17" s="1"/>
  <c r="W313" i="17" a="1"/>
  <c r="W313" i="17" s="1"/>
  <c r="Z313" i="17" a="1"/>
  <c r="Z313" i="17" s="1"/>
  <c r="AA313" i="17" a="1"/>
  <c r="AA313" i="17" s="1"/>
  <c r="AB313" i="17" a="1"/>
  <c r="AB313" i="17" s="1"/>
  <c r="X313" i="17" a="1"/>
  <c r="X313" i="17" s="1"/>
  <c r="S313" i="17" a="1"/>
  <c r="S313" i="17" s="1"/>
  <c r="V313" i="17" a="1"/>
  <c r="V313" i="17" s="1"/>
  <c r="U313" i="17" a="1"/>
  <c r="U313" i="17" s="1"/>
  <c r="H313" i="17" a="1"/>
  <c r="H313" i="17" s="1"/>
  <c r="G313" i="17" a="1"/>
  <c r="G313" i="17" s="1"/>
  <c r="J313" i="17" a="1"/>
  <c r="J313" i="17" s="1"/>
  <c r="M313" i="17" a="1"/>
  <c r="M313" i="17" s="1"/>
  <c r="K313" i="17" a="1"/>
  <c r="K313" i="17" s="1"/>
  <c r="I313" i="17" a="1"/>
  <c r="I313" i="17" s="1"/>
  <c r="N313" i="17" a="1"/>
  <c r="N313" i="17" s="1"/>
  <c r="L313" i="17" a="1"/>
  <c r="L313" i="17" s="1"/>
  <c r="E314" i="17"/>
  <c r="AF314" i="17" s="1" a="1"/>
  <c r="AF314" i="17" s="1"/>
  <c r="AG314" i="17" l="1" a="1"/>
  <c r="AG314" i="17" s="1"/>
  <c r="AE314" i="17" a="1"/>
  <c r="AE314" i="17" s="1"/>
  <c r="P314" i="17" a="1"/>
  <c r="P314" i="17" s="1"/>
  <c r="F314" i="17" a="1"/>
  <c r="F314" i="17" s="1"/>
  <c r="B83" i="21" s="1"/>
  <c r="Y314" i="17" a="1"/>
  <c r="Y314" i="17" s="1"/>
  <c r="S314" i="17" a="1"/>
  <c r="S314" i="17" s="1"/>
  <c r="Q314" i="17" a="1"/>
  <c r="Q314" i="17" s="1"/>
  <c r="L83" i="21" s="1"/>
  <c r="R314" i="17" a="1"/>
  <c r="R314" i="17" s="1"/>
  <c r="M83" i="21" s="1"/>
  <c r="AD314" i="17" a="1"/>
  <c r="AD314" i="17" s="1"/>
  <c r="AC314" i="17" a="1"/>
  <c r="AC314" i="17" s="1"/>
  <c r="O314" i="17" a="1"/>
  <c r="O314" i="17" s="1"/>
  <c r="K83" i="21" s="1"/>
  <c r="T314" i="17" a="1"/>
  <c r="T314" i="17" s="1"/>
  <c r="Z314" i="17" a="1"/>
  <c r="Z314" i="17" s="1"/>
  <c r="AB314" i="17" a="1"/>
  <c r="AB314" i="17" s="1"/>
  <c r="AA314" i="17" a="1"/>
  <c r="AA314" i="17" s="1"/>
  <c r="W314" i="17" a="1"/>
  <c r="W314" i="17" s="1"/>
  <c r="X314" i="17" a="1"/>
  <c r="X314" i="17" s="1"/>
  <c r="U314" i="17" a="1"/>
  <c r="U314" i="17" s="1"/>
  <c r="V314" i="17" a="1"/>
  <c r="V314" i="17" s="1"/>
  <c r="H314" i="17" a="1"/>
  <c r="H314" i="17" s="1"/>
  <c r="D83" i="21" s="1"/>
  <c r="G314" i="17" a="1"/>
  <c r="G314" i="17" s="1"/>
  <c r="J314" i="17" a="1"/>
  <c r="J314" i="17" s="1"/>
  <c r="I314" i="17" a="1"/>
  <c r="I314" i="17" s="1"/>
  <c r="K314" i="17" a="1"/>
  <c r="K314" i="17" s="1"/>
  <c r="N314" i="17" a="1"/>
  <c r="N314" i="17" s="1"/>
  <c r="M314" i="17" a="1"/>
  <c r="M314" i="17" s="1"/>
  <c r="L314" i="17" a="1"/>
  <c r="L314" i="17" s="1"/>
  <c r="V83" i="21"/>
  <c r="T83" i="21"/>
  <c r="E315" i="17"/>
  <c r="AF315" i="17" s="1" a="1"/>
  <c r="AF315" i="17" s="1"/>
  <c r="AG315" i="17" l="1" a="1"/>
  <c r="AG315" i="17" s="1"/>
  <c r="AE315" i="17" a="1"/>
  <c r="AE315" i="17" s="1"/>
  <c r="P315" i="17" a="1"/>
  <c r="P315" i="17" s="1"/>
  <c r="F315" i="17" a="1"/>
  <c r="F315" i="17" s="1"/>
  <c r="T315" i="17" a="1"/>
  <c r="T315" i="17" s="1"/>
  <c r="Y315" i="17" a="1"/>
  <c r="Y315" i="17" s="1"/>
  <c r="Q315" i="17" a="1"/>
  <c r="Q315" i="17" s="1"/>
  <c r="R315" i="17" a="1"/>
  <c r="R315" i="17" s="1"/>
  <c r="O315" i="17" a="1"/>
  <c r="O315" i="17" s="1"/>
  <c r="AC315" i="17" a="1"/>
  <c r="AC315" i="17" s="1"/>
  <c r="U315" i="17" a="1"/>
  <c r="U315" i="17" s="1"/>
  <c r="AD315" i="17" a="1"/>
  <c r="AD315" i="17" s="1"/>
  <c r="AB315" i="17" a="1"/>
  <c r="AB315" i="17" s="1"/>
  <c r="W315" i="17" a="1"/>
  <c r="W315" i="17" s="1"/>
  <c r="Z315" i="17" a="1"/>
  <c r="Z315" i="17" s="1"/>
  <c r="X315" i="17" a="1"/>
  <c r="X315" i="17" s="1"/>
  <c r="AA315" i="17" a="1"/>
  <c r="AA315" i="17" s="1"/>
  <c r="S315" i="17" a="1"/>
  <c r="S315" i="17" s="1"/>
  <c r="V315" i="17" a="1"/>
  <c r="V315" i="17" s="1"/>
  <c r="G315" i="17" a="1"/>
  <c r="G315" i="17" s="1"/>
  <c r="J315" i="17" a="1"/>
  <c r="J315" i="17" s="1"/>
  <c r="K315" i="17" a="1"/>
  <c r="K315" i="17" s="1"/>
  <c r="H315" i="17" a="1"/>
  <c r="H315" i="17" s="1"/>
  <c r="I315" i="17" a="1"/>
  <c r="I315" i="17" s="1"/>
  <c r="L315" i="17" a="1"/>
  <c r="L315" i="17" s="1"/>
  <c r="N315" i="17" a="1"/>
  <c r="N315" i="17" s="1"/>
  <c r="M315" i="17" a="1"/>
  <c r="M315" i="17" s="1"/>
  <c r="E316" i="17"/>
  <c r="AF316" i="17" s="1" a="1"/>
  <c r="AF316" i="17" s="1"/>
  <c r="AG316" i="17" l="1" a="1"/>
  <c r="AG316" i="17" s="1"/>
  <c r="AE316" i="17" a="1"/>
  <c r="AE316" i="17" s="1"/>
  <c r="P316" i="17" a="1"/>
  <c r="P316" i="17" s="1"/>
  <c r="F316" i="17" a="1"/>
  <c r="F316" i="17" s="1"/>
  <c r="Y316" i="17" a="1"/>
  <c r="Y316" i="17" s="1"/>
  <c r="T316" i="17" a="1"/>
  <c r="T316" i="17" s="1"/>
  <c r="R316" i="17" a="1"/>
  <c r="R316" i="17" s="1"/>
  <c r="Q316" i="17" a="1"/>
  <c r="Q316" i="17" s="1"/>
  <c r="AC316" i="17" a="1"/>
  <c r="AC316" i="17" s="1"/>
  <c r="O316" i="17" a="1"/>
  <c r="O316" i="17" s="1"/>
  <c r="U316" i="17" a="1"/>
  <c r="U316" i="17" s="1"/>
  <c r="AD316" i="17" a="1"/>
  <c r="AD316" i="17" s="1"/>
  <c r="AA316" i="17" a="1"/>
  <c r="AA316" i="17" s="1"/>
  <c r="Z316" i="17" a="1"/>
  <c r="Z316" i="17" s="1"/>
  <c r="AB316" i="17" a="1"/>
  <c r="AB316" i="17" s="1"/>
  <c r="W316" i="17" a="1"/>
  <c r="W316" i="17" s="1"/>
  <c r="X316" i="17" a="1"/>
  <c r="X316" i="17" s="1"/>
  <c r="S316" i="17" a="1"/>
  <c r="S316" i="17" s="1"/>
  <c r="V316" i="17" a="1"/>
  <c r="V316" i="17" s="1"/>
  <c r="H316" i="17" a="1"/>
  <c r="H316" i="17" s="1"/>
  <c r="G316" i="17" a="1"/>
  <c r="G316" i="17" s="1"/>
  <c r="K316" i="17" a="1"/>
  <c r="K316" i="17" s="1"/>
  <c r="I316" i="17" a="1"/>
  <c r="I316" i="17" s="1"/>
  <c r="J316" i="17" a="1"/>
  <c r="J316" i="17" s="1"/>
  <c r="M316" i="17" a="1"/>
  <c r="M316" i="17" s="1"/>
  <c r="L316" i="17" a="1"/>
  <c r="L316" i="17" s="1"/>
  <c r="N316" i="17" a="1"/>
  <c r="N316" i="17" s="1"/>
  <c r="E317" i="17"/>
  <c r="AF317" i="17" s="1" a="1"/>
  <c r="AF317" i="17" s="1"/>
  <c r="AG317" i="17" l="1" a="1"/>
  <c r="AG317" i="17" s="1"/>
  <c r="AE317" i="17" a="1"/>
  <c r="AE317" i="17" s="1"/>
  <c r="P317" i="17" a="1"/>
  <c r="P317" i="17" s="1"/>
  <c r="F317" i="17" a="1"/>
  <c r="F317" i="17" s="1"/>
  <c r="Y317" i="17" a="1"/>
  <c r="Y317" i="17" s="1"/>
  <c r="T317" i="17" a="1"/>
  <c r="T317" i="17" s="1"/>
  <c r="Q317" i="17" a="1"/>
  <c r="Q317" i="17" s="1"/>
  <c r="R317" i="17" a="1"/>
  <c r="R317" i="17" s="1"/>
  <c r="O317" i="17" a="1"/>
  <c r="O317" i="17" s="1"/>
  <c r="AD317" i="17" a="1"/>
  <c r="AD317" i="17" s="1"/>
  <c r="AC317" i="17" a="1"/>
  <c r="AC317" i="17" s="1"/>
  <c r="Z317" i="17" a="1"/>
  <c r="Z317" i="17" s="1"/>
  <c r="W317" i="17" a="1"/>
  <c r="W317" i="17" s="1"/>
  <c r="AA317" i="17" a="1"/>
  <c r="AA317" i="17" s="1"/>
  <c r="AB317" i="17" a="1"/>
  <c r="AB317" i="17" s="1"/>
  <c r="X317" i="17" a="1"/>
  <c r="X317" i="17" s="1"/>
  <c r="U317" i="17" a="1"/>
  <c r="U317" i="17" s="1"/>
  <c r="V317" i="17" a="1"/>
  <c r="V317" i="17" s="1"/>
  <c r="S317" i="17" a="1"/>
  <c r="S317" i="17" s="1"/>
  <c r="G317" i="17" a="1"/>
  <c r="G317" i="17" s="1"/>
  <c r="K317" i="17" a="1"/>
  <c r="K317" i="17" s="1"/>
  <c r="J317" i="17" a="1"/>
  <c r="J317" i="17" s="1"/>
  <c r="H317" i="17" a="1"/>
  <c r="H317" i="17" s="1"/>
  <c r="I317" i="17" a="1"/>
  <c r="I317" i="17" s="1"/>
  <c r="M317" i="17" a="1"/>
  <c r="M317" i="17" s="1"/>
  <c r="L317" i="17" a="1"/>
  <c r="L317" i="17" s="1"/>
  <c r="N317" i="17" a="1"/>
  <c r="N317" i="17" s="1"/>
  <c r="E318" i="17"/>
  <c r="AF318" i="17" s="1" a="1"/>
  <c r="AF318" i="17" s="1"/>
  <c r="AG318" i="17" l="1" a="1"/>
  <c r="AG318" i="17" s="1"/>
  <c r="AE318" i="17" a="1"/>
  <c r="AE318" i="17" s="1"/>
  <c r="P318" i="17" a="1"/>
  <c r="P318" i="17" s="1"/>
  <c r="T84" i="21"/>
  <c r="F318" i="17" a="1"/>
  <c r="F318" i="17" s="1"/>
  <c r="B84" i="21" s="1"/>
  <c r="Y318" i="17" a="1"/>
  <c r="Y318" i="17" s="1"/>
  <c r="Q318" i="17" a="1"/>
  <c r="Q318" i="17" s="1"/>
  <c r="L84" i="21" s="1"/>
  <c r="R318" i="17" a="1"/>
  <c r="R318" i="17" s="1"/>
  <c r="M84" i="21" s="1"/>
  <c r="O318" i="17" a="1"/>
  <c r="O318" i="17" s="1"/>
  <c r="K84" i="21" s="1"/>
  <c r="AD318" i="17" a="1"/>
  <c r="AD318" i="17" s="1"/>
  <c r="AC318" i="17" a="1"/>
  <c r="AC318" i="17" s="1"/>
  <c r="T318" i="17" a="1"/>
  <c r="T318" i="17" s="1"/>
  <c r="W318" i="17" a="1"/>
  <c r="W318" i="17" s="1"/>
  <c r="R84" i="21" s="1"/>
  <c r="AA318" i="17" a="1"/>
  <c r="AA318" i="17" s="1"/>
  <c r="Z318" i="17" a="1"/>
  <c r="Z318" i="17" s="1"/>
  <c r="X318" i="17" a="1"/>
  <c r="X318" i="17" s="1"/>
  <c r="AB318" i="17" a="1"/>
  <c r="AB318" i="17" s="1"/>
  <c r="V318" i="17" a="1"/>
  <c r="V318" i="17" s="1"/>
  <c r="S318" i="17" a="1"/>
  <c r="S318" i="17" s="1"/>
  <c r="U318" i="17" a="1"/>
  <c r="U318" i="17" s="1"/>
  <c r="P84" i="21" s="1"/>
  <c r="H318" i="17" a="1"/>
  <c r="H318" i="17" s="1"/>
  <c r="K318" i="17" a="1"/>
  <c r="K318" i="17" s="1"/>
  <c r="I318" i="17" a="1"/>
  <c r="I318" i="17" s="1"/>
  <c r="G318" i="17" a="1"/>
  <c r="G318" i="17" s="1"/>
  <c r="J318" i="17" a="1"/>
  <c r="J318" i="17" s="1"/>
  <c r="L318" i="17" a="1"/>
  <c r="L318" i="17" s="1"/>
  <c r="M318" i="17" a="1"/>
  <c r="M318" i="17" s="1"/>
  <c r="N318" i="17" a="1"/>
  <c r="N318" i="17" s="1"/>
  <c r="C84" i="21"/>
  <c r="E319" i="17"/>
  <c r="AF319" i="17" s="1" a="1"/>
  <c r="AF319" i="17" s="1"/>
  <c r="AG319" i="17" l="1" a="1"/>
  <c r="AG319" i="17" s="1"/>
  <c r="AE319" i="17" a="1"/>
  <c r="AE319" i="17" s="1"/>
  <c r="P319" i="17" a="1"/>
  <c r="P319" i="17" s="1"/>
  <c r="F319" i="17" a="1"/>
  <c r="F319" i="17" s="1"/>
  <c r="Y319" i="17" a="1"/>
  <c r="Y319" i="17" s="1"/>
  <c r="T319" i="17" a="1"/>
  <c r="T319" i="17" s="1"/>
  <c r="Q319" i="17" a="1"/>
  <c r="Q319" i="17" s="1"/>
  <c r="R319" i="17" a="1"/>
  <c r="R319" i="17" s="1"/>
  <c r="AC319" i="17" a="1"/>
  <c r="AC319" i="17" s="1"/>
  <c r="O319" i="17" a="1"/>
  <c r="O319" i="17" s="1"/>
  <c r="AD319" i="17" a="1"/>
  <c r="AD319" i="17" s="1"/>
  <c r="Z319" i="17" a="1"/>
  <c r="Z319" i="17" s="1"/>
  <c r="X319" i="17" a="1"/>
  <c r="X319" i="17" s="1"/>
  <c r="AA319" i="17" a="1"/>
  <c r="AA319" i="17" s="1"/>
  <c r="AB319" i="17" a="1"/>
  <c r="AB319" i="17" s="1"/>
  <c r="W319" i="17" a="1"/>
  <c r="W319" i="17" s="1"/>
  <c r="S319" i="17" a="1"/>
  <c r="S319" i="17" s="1"/>
  <c r="V319" i="17" a="1"/>
  <c r="V319" i="17" s="1"/>
  <c r="U319" i="17" a="1"/>
  <c r="U319" i="17" s="1"/>
  <c r="G319" i="17" a="1"/>
  <c r="G319" i="17" s="1"/>
  <c r="J319" i="17" a="1"/>
  <c r="J319" i="17" s="1"/>
  <c r="H319" i="17" a="1"/>
  <c r="H319" i="17" s="1"/>
  <c r="K319" i="17" a="1"/>
  <c r="K319" i="17" s="1"/>
  <c r="I319" i="17" a="1"/>
  <c r="I319" i="17" s="1"/>
  <c r="M319" i="17" a="1"/>
  <c r="M319" i="17" s="1"/>
  <c r="L319" i="17" a="1"/>
  <c r="L319" i="17" s="1"/>
  <c r="N319" i="17" a="1"/>
  <c r="N319" i="17" s="1"/>
  <c r="E320" i="17"/>
  <c r="AF320" i="17" s="1" a="1"/>
  <c r="AF320" i="17" s="1"/>
  <c r="AG320" i="17" l="1" a="1"/>
  <c r="AG320" i="17" s="1"/>
  <c r="AE320" i="17" a="1"/>
  <c r="AE320" i="17" s="1"/>
  <c r="P320" i="17" a="1"/>
  <c r="P320" i="17" s="1"/>
  <c r="F320" i="17" a="1"/>
  <c r="F320" i="17" s="1"/>
  <c r="Y320" i="17" a="1"/>
  <c r="Y320" i="17" s="1"/>
  <c r="S320" i="17" a="1"/>
  <c r="S320" i="17" s="1"/>
  <c r="Q320" i="17" a="1"/>
  <c r="Q320" i="17" s="1"/>
  <c r="R320" i="17" a="1"/>
  <c r="R320" i="17" s="1"/>
  <c r="O320" i="17" a="1"/>
  <c r="O320" i="17" s="1"/>
  <c r="AD320" i="17" a="1"/>
  <c r="AD320" i="17" s="1"/>
  <c r="T320" i="17" a="1"/>
  <c r="T320" i="17" s="1"/>
  <c r="AC320" i="17" a="1"/>
  <c r="AC320" i="17" s="1"/>
  <c r="Z320" i="17" a="1"/>
  <c r="Z320" i="17" s="1"/>
  <c r="AB320" i="17" a="1"/>
  <c r="AB320" i="17" s="1"/>
  <c r="AA320" i="17" a="1"/>
  <c r="AA320" i="17" s="1"/>
  <c r="W320" i="17" a="1"/>
  <c r="W320" i="17" s="1"/>
  <c r="V320" i="17" a="1"/>
  <c r="V320" i="17" s="1"/>
  <c r="U320" i="17" a="1"/>
  <c r="U320" i="17" s="1"/>
  <c r="X320" i="17" a="1"/>
  <c r="X320" i="17" s="1"/>
  <c r="G320" i="17" a="1"/>
  <c r="G320" i="17" s="1"/>
  <c r="I320" i="17" a="1"/>
  <c r="I320" i="17" s="1"/>
  <c r="M320" i="17" a="1"/>
  <c r="M320" i="17" s="1"/>
  <c r="K320" i="17" a="1"/>
  <c r="K320" i="17" s="1"/>
  <c r="J320" i="17" a="1"/>
  <c r="J320" i="17" s="1"/>
  <c r="H320" i="17" a="1"/>
  <c r="H320" i="17" s="1"/>
  <c r="N320" i="17" a="1"/>
  <c r="N320" i="17" s="1"/>
  <c r="L320" i="17" a="1"/>
  <c r="L320" i="17" s="1"/>
  <c r="E321" i="17"/>
  <c r="AF321" i="17" s="1" a="1"/>
  <c r="AF321" i="17" s="1"/>
  <c r="AG321" i="17" l="1" a="1"/>
  <c r="AG321" i="17" s="1"/>
  <c r="AE321" i="17" a="1"/>
  <c r="AE321" i="17" s="1"/>
  <c r="P321" i="17" a="1"/>
  <c r="P321" i="17" s="1"/>
  <c r="F321" i="17" a="1"/>
  <c r="F321" i="17" s="1"/>
  <c r="Y321" i="17" a="1"/>
  <c r="Y321" i="17" s="1"/>
  <c r="Q321" i="17" a="1"/>
  <c r="Q321" i="17" s="1"/>
  <c r="R321" i="17" a="1"/>
  <c r="R321" i="17" s="1"/>
  <c r="AD321" i="17" a="1"/>
  <c r="AD321" i="17" s="1"/>
  <c r="AC321" i="17" a="1"/>
  <c r="AC321" i="17" s="1"/>
  <c r="T321" i="17" a="1"/>
  <c r="T321" i="17" s="1"/>
  <c r="O321" i="17" a="1"/>
  <c r="O321" i="17" s="1"/>
  <c r="W321" i="17" a="1"/>
  <c r="W321" i="17" s="1"/>
  <c r="AA321" i="17" a="1"/>
  <c r="AA321" i="17" s="1"/>
  <c r="AB321" i="17" a="1"/>
  <c r="AB321" i="17" s="1"/>
  <c r="X321" i="17" a="1"/>
  <c r="X321" i="17" s="1"/>
  <c r="Z321" i="17" a="1"/>
  <c r="Z321" i="17" s="1"/>
  <c r="V321" i="17" a="1"/>
  <c r="V321" i="17" s="1"/>
  <c r="S321" i="17" a="1"/>
  <c r="S321" i="17" s="1"/>
  <c r="U321" i="17" a="1"/>
  <c r="U321" i="17" s="1"/>
  <c r="G321" i="17" a="1"/>
  <c r="G321" i="17" s="1"/>
  <c r="H321" i="17" a="1"/>
  <c r="H321" i="17" s="1"/>
  <c r="I321" i="17" a="1"/>
  <c r="I321" i="17" s="1"/>
  <c r="M321" i="17" a="1"/>
  <c r="M321" i="17" s="1"/>
  <c r="K321" i="17" a="1"/>
  <c r="K321" i="17" s="1"/>
  <c r="J321" i="17" a="1"/>
  <c r="J321" i="17" s="1"/>
  <c r="N321" i="17" a="1"/>
  <c r="N321" i="17" s="1"/>
  <c r="L321" i="17" a="1"/>
  <c r="L321" i="17" s="1"/>
  <c r="E322" i="17"/>
  <c r="AF322" i="17" s="1" a="1"/>
  <c r="AF322" i="17" s="1"/>
  <c r="AE322" i="17" l="1" a="1"/>
  <c r="AE322" i="17" s="1"/>
  <c r="AG322" i="17" a="1"/>
  <c r="AG322" i="17" s="1"/>
  <c r="P322" i="17" a="1"/>
  <c r="P322" i="17" s="1"/>
  <c r="T85" i="21"/>
  <c r="F322" i="17" a="1"/>
  <c r="F322" i="17" s="1"/>
  <c r="B85" i="21" s="1"/>
  <c r="Y322" i="17" a="1"/>
  <c r="Y322" i="17" s="1"/>
  <c r="Q322" i="17" a="1"/>
  <c r="Q322" i="17" s="1"/>
  <c r="L85" i="21" s="1"/>
  <c r="R322" i="17" a="1"/>
  <c r="R322" i="17" s="1"/>
  <c r="M85" i="21" s="1"/>
  <c r="T322" i="17" a="1"/>
  <c r="T322" i="17" s="1"/>
  <c r="AC322" i="17" a="1"/>
  <c r="AC322" i="17" s="1"/>
  <c r="O322" i="17" a="1"/>
  <c r="O322" i="17" s="1"/>
  <c r="AD322" i="17" a="1"/>
  <c r="AD322" i="17" s="1"/>
  <c r="AB322" i="17" a="1"/>
  <c r="AB322" i="17" s="1"/>
  <c r="W322" i="17" a="1"/>
  <c r="W322" i="17" s="1"/>
  <c r="AA322" i="17" a="1"/>
  <c r="AA322" i="17" s="1"/>
  <c r="Z322" i="17" a="1"/>
  <c r="Z322" i="17" s="1"/>
  <c r="U322" i="17" a="1"/>
  <c r="U322" i="17" s="1"/>
  <c r="S322" i="17" a="1"/>
  <c r="S322" i="17" s="1"/>
  <c r="V322" i="17" a="1"/>
  <c r="V322" i="17" s="1"/>
  <c r="X322" i="17" a="1"/>
  <c r="X322" i="17" s="1"/>
  <c r="H322" i="17" a="1"/>
  <c r="H322" i="17" s="1"/>
  <c r="G322" i="17" a="1"/>
  <c r="G322" i="17" s="1"/>
  <c r="C85" i="21" s="1"/>
  <c r="J322" i="17" a="1"/>
  <c r="J322" i="17" s="1"/>
  <c r="I322" i="17" a="1"/>
  <c r="I322" i="17" s="1"/>
  <c r="K322" i="17" a="1"/>
  <c r="K322" i="17" s="1"/>
  <c r="N322" i="17" a="1"/>
  <c r="N322" i="17" s="1"/>
  <c r="M322" i="17" a="1"/>
  <c r="M322" i="17" s="1"/>
  <c r="L322" i="17" a="1"/>
  <c r="L322" i="17" s="1"/>
  <c r="E323" i="17"/>
  <c r="AF323" i="17" s="1" a="1"/>
  <c r="AF323" i="17" s="1"/>
  <c r="AG323" i="17" l="1" a="1"/>
  <c r="AG323" i="17" s="1"/>
  <c r="AE323" i="17" a="1"/>
  <c r="AE323" i="17" s="1"/>
  <c r="P323" i="17" a="1"/>
  <c r="P323" i="17" s="1"/>
  <c r="F323" i="17" a="1"/>
  <c r="F323" i="17" s="1"/>
  <c r="T323" i="17" a="1"/>
  <c r="T323" i="17" s="1"/>
  <c r="Y323" i="17" a="1"/>
  <c r="Y323" i="17" s="1"/>
  <c r="Q323" i="17" a="1"/>
  <c r="Q323" i="17" s="1"/>
  <c r="R323" i="17" a="1"/>
  <c r="R323" i="17" s="1"/>
  <c r="AC323" i="17" a="1"/>
  <c r="AC323" i="17" s="1"/>
  <c r="O323" i="17" a="1"/>
  <c r="O323" i="17" s="1"/>
  <c r="AD323" i="17" a="1"/>
  <c r="AD323" i="17" s="1"/>
  <c r="U323" i="17" a="1"/>
  <c r="U323" i="17" s="1"/>
  <c r="X323" i="17" a="1"/>
  <c r="X323" i="17" s="1"/>
  <c r="Z323" i="17" a="1"/>
  <c r="Z323" i="17" s="1"/>
  <c r="AA323" i="17" a="1"/>
  <c r="AA323" i="17" s="1"/>
  <c r="W323" i="17" a="1"/>
  <c r="W323" i="17" s="1"/>
  <c r="AB323" i="17" a="1"/>
  <c r="AB323" i="17" s="1"/>
  <c r="V323" i="17" a="1"/>
  <c r="V323" i="17" s="1"/>
  <c r="S323" i="17" a="1"/>
  <c r="S323" i="17" s="1"/>
  <c r="G323" i="17" a="1"/>
  <c r="G323" i="17" s="1"/>
  <c r="H323" i="17" a="1"/>
  <c r="H323" i="17" s="1"/>
  <c r="I323" i="17" a="1"/>
  <c r="I323" i="17" s="1"/>
  <c r="K323" i="17" a="1"/>
  <c r="K323" i="17" s="1"/>
  <c r="J323" i="17" a="1"/>
  <c r="J323" i="17" s="1"/>
  <c r="L323" i="17" a="1"/>
  <c r="L323" i="17" s="1"/>
  <c r="N323" i="17" a="1"/>
  <c r="N323" i="17" s="1"/>
  <c r="M323" i="17" a="1"/>
  <c r="M323" i="17" s="1"/>
  <c r="E324" i="17"/>
  <c r="AF324" i="17" s="1" a="1"/>
  <c r="AF324" i="17" s="1"/>
  <c r="AG324" i="17" l="1" a="1"/>
  <c r="AG324" i="17" s="1"/>
  <c r="AE324" i="17" a="1"/>
  <c r="AE324" i="17" s="1"/>
  <c r="P324" i="17" a="1"/>
  <c r="P324" i="17" s="1"/>
  <c r="F324" i="17" a="1"/>
  <c r="F324" i="17" s="1"/>
  <c r="U324" i="17" a="1"/>
  <c r="U324" i="17" s="1"/>
  <c r="Y324" i="17" a="1"/>
  <c r="Y324" i="17" s="1"/>
  <c r="T324" i="17" a="1"/>
  <c r="T324" i="17" s="1"/>
  <c r="R324" i="17" a="1"/>
  <c r="R324" i="17" s="1"/>
  <c r="Q324" i="17" a="1"/>
  <c r="Q324" i="17" s="1"/>
  <c r="AD324" i="17" a="1"/>
  <c r="AD324" i="17" s="1"/>
  <c r="AC324" i="17" a="1"/>
  <c r="AC324" i="17" s="1"/>
  <c r="O324" i="17" a="1"/>
  <c r="O324" i="17" s="1"/>
  <c r="X324" i="17" a="1"/>
  <c r="X324" i="17" s="1"/>
  <c r="Z324" i="17" a="1"/>
  <c r="Z324" i="17" s="1"/>
  <c r="AB324" i="17" a="1"/>
  <c r="AB324" i="17" s="1"/>
  <c r="W324" i="17" a="1"/>
  <c r="W324" i="17" s="1"/>
  <c r="AA324" i="17" a="1"/>
  <c r="AA324" i="17" s="1"/>
  <c r="S324" i="17" a="1"/>
  <c r="S324" i="17" s="1"/>
  <c r="V324" i="17" a="1"/>
  <c r="V324" i="17" s="1"/>
  <c r="G324" i="17" a="1"/>
  <c r="G324" i="17" s="1"/>
  <c r="H324" i="17" a="1"/>
  <c r="H324" i="17" s="1"/>
  <c r="J324" i="17" a="1"/>
  <c r="J324" i="17" s="1"/>
  <c r="I324" i="17" a="1"/>
  <c r="I324" i="17" s="1"/>
  <c r="K324" i="17" a="1"/>
  <c r="K324" i="17" s="1"/>
  <c r="N324" i="17" a="1"/>
  <c r="N324" i="17" s="1"/>
  <c r="L324" i="17" a="1"/>
  <c r="L324" i="17" s="1"/>
  <c r="M324" i="17" a="1"/>
  <c r="M324" i="17" s="1"/>
  <c r="E325" i="17"/>
  <c r="AF325" i="17" s="1" a="1"/>
  <c r="AF325" i="17" s="1"/>
  <c r="AG325" i="17" l="1" a="1"/>
  <c r="AG325" i="17" s="1"/>
  <c r="AE325" i="17" a="1"/>
  <c r="AE325" i="17" s="1"/>
  <c r="P325" i="17" a="1"/>
  <c r="P325" i="17" s="1"/>
  <c r="F325" i="17" a="1"/>
  <c r="F325" i="17" s="1"/>
  <c r="Y325" i="17" a="1"/>
  <c r="Y325" i="17" s="1"/>
  <c r="Q325" i="17" a="1"/>
  <c r="Q325" i="17" s="1"/>
  <c r="T325" i="17" a="1"/>
  <c r="T325" i="17" s="1"/>
  <c r="R325" i="17" a="1"/>
  <c r="R325" i="17" s="1"/>
  <c r="AD325" i="17" a="1"/>
  <c r="AD325" i="17" s="1"/>
  <c r="AC325" i="17" a="1"/>
  <c r="AC325" i="17" s="1"/>
  <c r="O325" i="17" a="1"/>
  <c r="O325" i="17" s="1"/>
  <c r="AA325" i="17" a="1"/>
  <c r="AA325" i="17" s="1"/>
  <c r="AB325" i="17" a="1"/>
  <c r="AB325" i="17" s="1"/>
  <c r="Z325" i="17" a="1"/>
  <c r="Z325" i="17" s="1"/>
  <c r="W325" i="17" a="1"/>
  <c r="W325" i="17" s="1"/>
  <c r="X325" i="17" a="1"/>
  <c r="X325" i="17" s="1"/>
  <c r="V325" i="17" a="1"/>
  <c r="V325" i="17" s="1"/>
  <c r="S325" i="17" a="1"/>
  <c r="S325" i="17" s="1"/>
  <c r="U325" i="17" a="1"/>
  <c r="U325" i="17" s="1"/>
  <c r="H325" i="17" a="1"/>
  <c r="H325" i="17" s="1"/>
  <c r="G325" i="17" a="1"/>
  <c r="G325" i="17" s="1"/>
  <c r="I325" i="17" a="1"/>
  <c r="I325" i="17" s="1"/>
  <c r="J325" i="17" a="1"/>
  <c r="J325" i="17" s="1"/>
  <c r="K325" i="17" a="1"/>
  <c r="K325" i="17" s="1"/>
  <c r="M325" i="17" a="1"/>
  <c r="M325" i="17" s="1"/>
  <c r="L325" i="17" a="1"/>
  <c r="L325" i="17" s="1"/>
  <c r="N325" i="17" a="1"/>
  <c r="N325" i="17" s="1"/>
  <c r="E326" i="17"/>
  <c r="AF326" i="17" s="1" a="1"/>
  <c r="AF326" i="17" s="1"/>
  <c r="AG326" i="17" l="1" a="1"/>
  <c r="AG326" i="17" s="1"/>
  <c r="AE326" i="17" a="1"/>
  <c r="AE326" i="17" s="1"/>
  <c r="P326" i="17" a="1"/>
  <c r="P326" i="17" s="1"/>
  <c r="M86" i="21"/>
  <c r="F326" i="17" a="1"/>
  <c r="F326" i="17" s="1"/>
  <c r="B86" i="21" s="1"/>
  <c r="Y326" i="17" a="1"/>
  <c r="Y326" i="17" s="1"/>
  <c r="R326" i="17" a="1"/>
  <c r="R326" i="17" s="1"/>
  <c r="Q326" i="17" a="1"/>
  <c r="Q326" i="17" s="1"/>
  <c r="L86" i="21" s="1"/>
  <c r="T326" i="17" a="1"/>
  <c r="T326" i="17" s="1"/>
  <c r="O326" i="17" a="1"/>
  <c r="O326" i="17" s="1"/>
  <c r="K86" i="21" s="1"/>
  <c r="AC326" i="17" a="1"/>
  <c r="AC326" i="17" s="1"/>
  <c r="AD326" i="17" a="1"/>
  <c r="AD326" i="17" s="1"/>
  <c r="AA326" i="17" a="1"/>
  <c r="AA326" i="17" s="1"/>
  <c r="W326" i="17" a="1"/>
  <c r="W326" i="17" s="1"/>
  <c r="Z326" i="17" a="1"/>
  <c r="Z326" i="17" s="1"/>
  <c r="AB326" i="17" a="1"/>
  <c r="AB326" i="17" s="1"/>
  <c r="X326" i="17" a="1"/>
  <c r="X326" i="17" s="1"/>
  <c r="S326" i="17" a="1"/>
  <c r="S326" i="17" s="1"/>
  <c r="V326" i="17" a="1"/>
  <c r="V326" i="17" s="1"/>
  <c r="U326" i="17" a="1"/>
  <c r="U326" i="17" s="1"/>
  <c r="P86" i="21" s="1"/>
  <c r="G326" i="17" a="1"/>
  <c r="G326" i="17" s="1"/>
  <c r="C86" i="21" s="1"/>
  <c r="J326" i="17" a="1"/>
  <c r="J326" i="17" s="1"/>
  <c r="I326" i="17" a="1"/>
  <c r="I326" i="17" s="1"/>
  <c r="H326" i="17" a="1"/>
  <c r="H326" i="17" s="1"/>
  <c r="K326" i="17" a="1"/>
  <c r="K326" i="17" s="1"/>
  <c r="M326" i="17" a="1"/>
  <c r="M326" i="17" s="1"/>
  <c r="L326" i="17" a="1"/>
  <c r="L326" i="17" s="1"/>
  <c r="N326" i="17" a="1"/>
  <c r="N326" i="17" s="1"/>
  <c r="O86" i="21"/>
  <c r="E327" i="17"/>
  <c r="AF327" i="17" s="1" a="1"/>
  <c r="AF327" i="17" s="1"/>
  <c r="AG327" i="17" l="1" a="1"/>
  <c r="AG327" i="17" s="1"/>
  <c r="AE327" i="17" a="1"/>
  <c r="AE327" i="17" s="1"/>
  <c r="P327" i="17" a="1"/>
  <c r="P327" i="17" s="1"/>
  <c r="F327" i="17" a="1"/>
  <c r="F327" i="17" s="1"/>
  <c r="Y327" i="17" a="1"/>
  <c r="Y327" i="17" s="1"/>
  <c r="T327" i="17" a="1"/>
  <c r="T327" i="17" s="1"/>
  <c r="Q327" i="17" a="1"/>
  <c r="Q327" i="17" s="1"/>
  <c r="R327" i="17" a="1"/>
  <c r="R327" i="17" s="1"/>
  <c r="AC327" i="17" a="1"/>
  <c r="AC327" i="17" s="1"/>
  <c r="AD327" i="17" a="1"/>
  <c r="AD327" i="17" s="1"/>
  <c r="O327" i="17" a="1"/>
  <c r="O327" i="17" s="1"/>
  <c r="Z327" i="17" a="1"/>
  <c r="Z327" i="17" s="1"/>
  <c r="W327" i="17" a="1"/>
  <c r="W327" i="17" s="1"/>
  <c r="AA327" i="17" a="1"/>
  <c r="AA327" i="17" s="1"/>
  <c r="AB327" i="17" a="1"/>
  <c r="AB327" i="17" s="1"/>
  <c r="X327" i="17" a="1"/>
  <c r="X327" i="17" s="1"/>
  <c r="V327" i="17" a="1"/>
  <c r="V327" i="17" s="1"/>
  <c r="U327" i="17" a="1"/>
  <c r="U327" i="17" s="1"/>
  <c r="S327" i="17" a="1"/>
  <c r="S327" i="17" s="1"/>
  <c r="H327" i="17" a="1"/>
  <c r="H327" i="17" s="1"/>
  <c r="G327" i="17" a="1"/>
  <c r="G327" i="17" s="1"/>
  <c r="K327" i="17" a="1"/>
  <c r="K327" i="17" s="1"/>
  <c r="M327" i="17" a="1"/>
  <c r="M327" i="17" s="1"/>
  <c r="J327" i="17" a="1"/>
  <c r="J327" i="17" s="1"/>
  <c r="I327" i="17" a="1"/>
  <c r="I327" i="17" s="1"/>
  <c r="L327" i="17" a="1"/>
  <c r="L327" i="17" s="1"/>
  <c r="N327" i="17" a="1"/>
  <c r="N327" i="17" s="1"/>
  <c r="E328" i="17"/>
  <c r="AF328" i="17" s="1" a="1"/>
  <c r="AF328" i="17" s="1"/>
  <c r="AG328" i="17" l="1" a="1"/>
  <c r="AG328" i="17" s="1"/>
  <c r="AE328" i="17" a="1"/>
  <c r="AE328" i="17" s="1"/>
  <c r="P328" i="17" a="1"/>
  <c r="P328" i="17" s="1"/>
  <c r="F328" i="17" a="1"/>
  <c r="F328" i="17" s="1"/>
  <c r="Y328" i="17" a="1"/>
  <c r="Y328" i="17" s="1"/>
  <c r="Q328" i="17" a="1"/>
  <c r="Q328" i="17" s="1"/>
  <c r="R328" i="17" a="1"/>
  <c r="R328" i="17" s="1"/>
  <c r="T328" i="17" a="1"/>
  <c r="T328" i="17" s="1"/>
  <c r="AD328" i="17" a="1"/>
  <c r="AD328" i="17" s="1"/>
  <c r="O328" i="17" a="1"/>
  <c r="O328" i="17" s="1"/>
  <c r="AC328" i="17" a="1"/>
  <c r="AC328" i="17" s="1"/>
  <c r="Z328" i="17" a="1"/>
  <c r="Z328" i="17" s="1"/>
  <c r="AB328" i="17" a="1"/>
  <c r="AB328" i="17" s="1"/>
  <c r="AA328" i="17" a="1"/>
  <c r="AA328" i="17" s="1"/>
  <c r="X328" i="17" a="1"/>
  <c r="X328" i="17" s="1"/>
  <c r="S328" i="17" a="1"/>
  <c r="S328" i="17" s="1"/>
  <c r="V328" i="17" a="1"/>
  <c r="V328" i="17" s="1"/>
  <c r="W328" i="17" a="1"/>
  <c r="W328" i="17" s="1"/>
  <c r="U328" i="17" a="1"/>
  <c r="U328" i="17" s="1"/>
  <c r="G328" i="17" a="1"/>
  <c r="G328" i="17" s="1"/>
  <c r="H328" i="17" a="1"/>
  <c r="H328" i="17" s="1"/>
  <c r="J328" i="17" a="1"/>
  <c r="J328" i="17" s="1"/>
  <c r="M328" i="17" a="1"/>
  <c r="M328" i="17" s="1"/>
  <c r="K328" i="17" a="1"/>
  <c r="K328" i="17" s="1"/>
  <c r="I328" i="17" a="1"/>
  <c r="I328" i="17" s="1"/>
  <c r="L328" i="17" a="1"/>
  <c r="L328" i="17" s="1"/>
  <c r="N328" i="17" a="1"/>
  <c r="N328" i="17" s="1"/>
  <c r="E329" i="17"/>
  <c r="AF329" i="17" s="1" a="1"/>
  <c r="AF329" i="17" s="1"/>
  <c r="AG329" i="17" l="1" a="1"/>
  <c r="AG329" i="17" s="1"/>
  <c r="AE329" i="17" a="1"/>
  <c r="AE329" i="17" s="1"/>
  <c r="P329" i="17" a="1"/>
  <c r="P329" i="17" s="1"/>
  <c r="F329" i="17" a="1"/>
  <c r="F329" i="17" s="1"/>
  <c r="Y329" i="17" a="1"/>
  <c r="Y329" i="17" s="1"/>
  <c r="R329" i="17" a="1"/>
  <c r="R329" i="17" s="1"/>
  <c r="Q329" i="17" a="1"/>
  <c r="Q329" i="17" s="1"/>
  <c r="AD329" i="17" a="1"/>
  <c r="AD329" i="17" s="1"/>
  <c r="O329" i="17" a="1"/>
  <c r="O329" i="17" s="1"/>
  <c r="AC329" i="17" a="1"/>
  <c r="AC329" i="17" s="1"/>
  <c r="T329" i="17" a="1"/>
  <c r="T329" i="17" s="1"/>
  <c r="W329" i="17" a="1"/>
  <c r="W329" i="17" s="1"/>
  <c r="AA329" i="17" a="1"/>
  <c r="AA329" i="17" s="1"/>
  <c r="Z329" i="17" a="1"/>
  <c r="Z329" i="17" s="1"/>
  <c r="X329" i="17" a="1"/>
  <c r="X329" i="17" s="1"/>
  <c r="U329" i="17" a="1"/>
  <c r="U329" i="17" s="1"/>
  <c r="S329" i="17" a="1"/>
  <c r="S329" i="17" s="1"/>
  <c r="AB329" i="17" a="1"/>
  <c r="AB329" i="17" s="1"/>
  <c r="V329" i="17" a="1"/>
  <c r="V329" i="17" s="1"/>
  <c r="H329" i="17" a="1"/>
  <c r="H329" i="17" s="1"/>
  <c r="G329" i="17" a="1"/>
  <c r="G329" i="17" s="1"/>
  <c r="M329" i="17" a="1"/>
  <c r="M329" i="17" s="1"/>
  <c r="J329" i="17" a="1"/>
  <c r="J329" i="17" s="1"/>
  <c r="K329" i="17" a="1"/>
  <c r="K329" i="17" s="1"/>
  <c r="I329" i="17" a="1"/>
  <c r="I329" i="17" s="1"/>
  <c r="N329" i="17" a="1"/>
  <c r="N329" i="17" s="1"/>
  <c r="L329" i="17" a="1"/>
  <c r="L329" i="17" s="1"/>
  <c r="E330" i="17"/>
  <c r="AF330" i="17" s="1" a="1"/>
  <c r="AF330" i="17" s="1"/>
  <c r="AG330" i="17" l="1" a="1"/>
  <c r="AG330" i="17" s="1"/>
  <c r="AE330" i="17" a="1"/>
  <c r="AE330" i="17" s="1"/>
  <c r="P330" i="17" a="1"/>
  <c r="P330" i="17" s="1"/>
  <c r="L87" i="21"/>
  <c r="F330" i="17" a="1"/>
  <c r="F330" i="17" s="1"/>
  <c r="B87" i="21" s="1"/>
  <c r="Y330" i="17" a="1"/>
  <c r="Y330" i="17" s="1"/>
  <c r="R330" i="17" a="1"/>
  <c r="R330" i="17" s="1"/>
  <c r="M87" i="21" s="1"/>
  <c r="Q330" i="17" a="1"/>
  <c r="Q330" i="17" s="1"/>
  <c r="T330" i="17" a="1"/>
  <c r="T330" i="17" s="1"/>
  <c r="AC330" i="17" a="1"/>
  <c r="AC330" i="17" s="1"/>
  <c r="AD330" i="17" a="1"/>
  <c r="AD330" i="17" s="1"/>
  <c r="O330" i="17" a="1"/>
  <c r="O330" i="17" s="1"/>
  <c r="W330" i="17" a="1"/>
  <c r="W330" i="17" s="1"/>
  <c r="Z330" i="17" a="1"/>
  <c r="Z330" i="17" s="1"/>
  <c r="X330" i="17" a="1"/>
  <c r="X330" i="17" s="1"/>
  <c r="AB330" i="17" a="1"/>
  <c r="AB330" i="17" s="1"/>
  <c r="AA330" i="17" a="1"/>
  <c r="AA330" i="17" s="1"/>
  <c r="S330" i="17" a="1"/>
  <c r="S330" i="17" s="1"/>
  <c r="U330" i="17" a="1"/>
  <c r="U330" i="17" s="1"/>
  <c r="V330" i="17" a="1"/>
  <c r="V330" i="17" s="1"/>
  <c r="H330" i="17" a="1"/>
  <c r="H330" i="17" s="1"/>
  <c r="G330" i="17" a="1"/>
  <c r="G330" i="17" s="1"/>
  <c r="J330" i="17" a="1"/>
  <c r="J330" i="17" s="1"/>
  <c r="M330" i="17" a="1"/>
  <c r="M330" i="17" s="1"/>
  <c r="I330" i="17" a="1"/>
  <c r="I330" i="17" s="1"/>
  <c r="K330" i="17" a="1"/>
  <c r="K330" i="17" s="1"/>
  <c r="N330" i="17" a="1"/>
  <c r="N330" i="17" s="1"/>
  <c r="L330" i="17" a="1"/>
  <c r="L330" i="17" s="1"/>
  <c r="U87" i="21"/>
  <c r="T87" i="21"/>
  <c r="D87" i="21"/>
  <c r="E331" i="17"/>
  <c r="AF331" i="17" s="1" a="1"/>
  <c r="AF331" i="17" s="1"/>
  <c r="AG331" i="17" l="1" a="1"/>
  <c r="AG331" i="17" s="1"/>
  <c r="P331" i="17" a="1"/>
  <c r="P331" i="17" s="1"/>
  <c r="AE331" i="17" a="1"/>
  <c r="AE331" i="17" s="1"/>
  <c r="F331" i="17" a="1"/>
  <c r="F331" i="17" s="1"/>
  <c r="T331" i="17" a="1"/>
  <c r="T331" i="17" s="1"/>
  <c r="Y331" i="17" a="1"/>
  <c r="Y331" i="17" s="1"/>
  <c r="U331" i="17" a="1"/>
  <c r="U331" i="17" s="1"/>
  <c r="R331" i="17" a="1"/>
  <c r="R331" i="17" s="1"/>
  <c r="Q331" i="17" a="1"/>
  <c r="Q331" i="17" s="1"/>
  <c r="AD331" i="17" a="1"/>
  <c r="AD331" i="17" s="1"/>
  <c r="O331" i="17" a="1"/>
  <c r="O331" i="17" s="1"/>
  <c r="AC331" i="17" a="1"/>
  <c r="AC331" i="17" s="1"/>
  <c r="Z331" i="17" a="1"/>
  <c r="Z331" i="17" s="1"/>
  <c r="AA331" i="17" a="1"/>
  <c r="AA331" i="17" s="1"/>
  <c r="W331" i="17" a="1"/>
  <c r="W331" i="17" s="1"/>
  <c r="AB331" i="17" a="1"/>
  <c r="AB331" i="17" s="1"/>
  <c r="S331" i="17" a="1"/>
  <c r="S331" i="17" s="1"/>
  <c r="X331" i="17" a="1"/>
  <c r="X331" i="17" s="1"/>
  <c r="V331" i="17" a="1"/>
  <c r="V331" i="17" s="1"/>
  <c r="G331" i="17" a="1"/>
  <c r="G331" i="17" s="1"/>
  <c r="K331" i="17" a="1"/>
  <c r="K331" i="17" s="1"/>
  <c r="J331" i="17" a="1"/>
  <c r="J331" i="17" s="1"/>
  <c r="I331" i="17" a="1"/>
  <c r="I331" i="17" s="1"/>
  <c r="H331" i="17" a="1"/>
  <c r="H331" i="17" s="1"/>
  <c r="L331" i="17" a="1"/>
  <c r="L331" i="17" s="1"/>
  <c r="N331" i="17" a="1"/>
  <c r="N331" i="17" s="1"/>
  <c r="M331" i="17" a="1"/>
  <c r="M331" i="17" s="1"/>
  <c r="E332" i="17"/>
  <c r="AF332" i="17" s="1" a="1"/>
  <c r="AF332" i="17" s="1"/>
  <c r="AG332" i="17" l="1" a="1"/>
  <c r="AG332" i="17" s="1"/>
  <c r="AE332" i="17" a="1"/>
  <c r="AE332" i="17" s="1"/>
  <c r="P332" i="17" a="1"/>
  <c r="P332" i="17" s="1"/>
  <c r="F332" i="17" a="1"/>
  <c r="F332" i="17" s="1"/>
  <c r="Y332" i="17" a="1"/>
  <c r="Y332" i="17" s="1"/>
  <c r="T332" i="17" a="1"/>
  <c r="T332" i="17" s="1"/>
  <c r="Q332" i="17" a="1"/>
  <c r="Q332" i="17" s="1"/>
  <c r="U332" i="17" a="1"/>
  <c r="U332" i="17" s="1"/>
  <c r="R332" i="17" a="1"/>
  <c r="R332" i="17" s="1"/>
  <c r="O332" i="17" a="1"/>
  <c r="O332" i="17" s="1"/>
  <c r="AD332" i="17" a="1"/>
  <c r="AD332" i="17" s="1"/>
  <c r="AC332" i="17" a="1"/>
  <c r="AC332" i="17" s="1"/>
  <c r="AB332" i="17" a="1"/>
  <c r="AB332" i="17" s="1"/>
  <c r="AA332" i="17" a="1"/>
  <c r="AA332" i="17" s="1"/>
  <c r="X332" i="17" a="1"/>
  <c r="X332" i="17" s="1"/>
  <c r="Z332" i="17" a="1"/>
  <c r="Z332" i="17" s="1"/>
  <c r="V332" i="17" a="1"/>
  <c r="V332" i="17" s="1"/>
  <c r="S332" i="17" a="1"/>
  <c r="S332" i="17" s="1"/>
  <c r="W332" i="17" a="1"/>
  <c r="W332" i="17" s="1"/>
  <c r="H332" i="17" a="1"/>
  <c r="H332" i="17" s="1"/>
  <c r="G332" i="17" a="1"/>
  <c r="G332" i="17" s="1"/>
  <c r="I332" i="17" a="1"/>
  <c r="I332" i="17" s="1"/>
  <c r="K332" i="17" a="1"/>
  <c r="K332" i="17" s="1"/>
  <c r="J332" i="17" a="1"/>
  <c r="J332" i="17" s="1"/>
  <c r="N332" i="17" a="1"/>
  <c r="N332" i="17" s="1"/>
  <c r="L332" i="17" a="1"/>
  <c r="L332" i="17" s="1"/>
  <c r="M332" i="17" a="1"/>
  <c r="M332" i="17" s="1"/>
  <c r="E333" i="17"/>
  <c r="AF333" i="17" s="1" a="1"/>
  <c r="AF333" i="17" s="1"/>
  <c r="AG333" i="17" l="1" a="1"/>
  <c r="AG333" i="17" s="1"/>
  <c r="AE333" i="17" a="1"/>
  <c r="AE333" i="17" s="1"/>
  <c r="P333" i="17" a="1"/>
  <c r="P333" i="17" s="1"/>
  <c r="F333" i="17" a="1"/>
  <c r="F333" i="17" s="1"/>
  <c r="Y333" i="17" a="1"/>
  <c r="Y333" i="17" s="1"/>
  <c r="S333" i="17" a="1"/>
  <c r="S333" i="17" s="1"/>
  <c r="T333" i="17" a="1"/>
  <c r="T333" i="17" s="1"/>
  <c r="Q333" i="17" a="1"/>
  <c r="Q333" i="17" s="1"/>
  <c r="R333" i="17" a="1"/>
  <c r="R333" i="17" s="1"/>
  <c r="AC333" i="17" a="1"/>
  <c r="AC333" i="17" s="1"/>
  <c r="O333" i="17" a="1"/>
  <c r="O333" i="17" s="1"/>
  <c r="AD333" i="17" a="1"/>
  <c r="AD333" i="17" s="1"/>
  <c r="AA333" i="17" a="1"/>
  <c r="AA333" i="17" s="1"/>
  <c r="AB333" i="17" a="1"/>
  <c r="AB333" i="17" s="1"/>
  <c r="Z333" i="17" a="1"/>
  <c r="Z333" i="17" s="1"/>
  <c r="W333" i="17" a="1"/>
  <c r="W333" i="17" s="1"/>
  <c r="X333" i="17" a="1"/>
  <c r="X333" i="17" s="1"/>
  <c r="V333" i="17" a="1"/>
  <c r="V333" i="17" s="1"/>
  <c r="U333" i="17" a="1"/>
  <c r="U333" i="17" s="1"/>
  <c r="G333" i="17" a="1"/>
  <c r="G333" i="17" s="1"/>
  <c r="J333" i="17" a="1"/>
  <c r="J333" i="17" s="1"/>
  <c r="I333" i="17" a="1"/>
  <c r="I333" i="17" s="1"/>
  <c r="H333" i="17" a="1"/>
  <c r="H333" i="17" s="1"/>
  <c r="K333" i="17" a="1"/>
  <c r="K333" i="17" s="1"/>
  <c r="M333" i="17" a="1"/>
  <c r="M333" i="17" s="1"/>
  <c r="L333" i="17" a="1"/>
  <c r="L333" i="17" s="1"/>
  <c r="N333" i="17" a="1"/>
  <c r="N333" i="17" s="1"/>
  <c r="E334" i="17"/>
  <c r="AF334" i="17" s="1" a="1"/>
  <c r="AF334" i="17" s="1"/>
  <c r="AG334" i="17" l="1" a="1"/>
  <c r="AG334" i="17" s="1"/>
  <c r="AE334" i="17" a="1"/>
  <c r="AE334" i="17" s="1"/>
  <c r="P334" i="17" a="1"/>
  <c r="P334" i="17" s="1"/>
  <c r="T88" i="21"/>
  <c r="F334" i="17" a="1"/>
  <c r="F334" i="17" s="1"/>
  <c r="B88" i="21" s="1"/>
  <c r="Y334" i="17" a="1"/>
  <c r="Y334" i="17" s="1"/>
  <c r="Q334" i="17" a="1"/>
  <c r="Q334" i="17" s="1"/>
  <c r="L88" i="21" s="1"/>
  <c r="R334" i="17" a="1"/>
  <c r="R334" i="17" s="1"/>
  <c r="M88" i="21" s="1"/>
  <c r="T334" i="17" a="1"/>
  <c r="T334" i="17" s="1"/>
  <c r="O88" i="21" s="1"/>
  <c r="AD334" i="17" a="1"/>
  <c r="AD334" i="17" s="1"/>
  <c r="AC334" i="17" a="1"/>
  <c r="AC334" i="17" s="1"/>
  <c r="O334" i="17" a="1"/>
  <c r="O334" i="17" s="1"/>
  <c r="K88" i="21" s="1"/>
  <c r="Z334" i="17" a="1"/>
  <c r="Z334" i="17" s="1"/>
  <c r="W334" i="17" a="1"/>
  <c r="W334" i="17" s="1"/>
  <c r="X334" i="17" a="1"/>
  <c r="X334" i="17" s="1"/>
  <c r="AB334" i="17" a="1"/>
  <c r="AB334" i="17" s="1"/>
  <c r="AA334" i="17" a="1"/>
  <c r="AA334" i="17" s="1"/>
  <c r="V334" i="17" a="1"/>
  <c r="V334" i="17" s="1"/>
  <c r="S334" i="17" a="1"/>
  <c r="S334" i="17" s="1"/>
  <c r="U334" i="17" a="1"/>
  <c r="U334" i="17" s="1"/>
  <c r="P88" i="21" s="1"/>
  <c r="G334" i="17" a="1"/>
  <c r="G334" i="17" s="1"/>
  <c r="H334" i="17" a="1"/>
  <c r="H334" i="17" s="1"/>
  <c r="I334" i="17" a="1"/>
  <c r="I334" i="17" s="1"/>
  <c r="J334" i="17" a="1"/>
  <c r="J334" i="17" s="1"/>
  <c r="K334" i="17" a="1"/>
  <c r="K334" i="17" s="1"/>
  <c r="M334" i="17" a="1"/>
  <c r="M334" i="17" s="1"/>
  <c r="N334" i="17" a="1"/>
  <c r="N334" i="17" s="1"/>
  <c r="L334" i="17" a="1"/>
  <c r="L334" i="17" s="1"/>
  <c r="C88" i="21"/>
  <c r="E335" i="17"/>
  <c r="AF335" i="17" s="1" a="1"/>
  <c r="AF335" i="17" s="1"/>
  <c r="AG335" i="17" l="1" a="1"/>
  <c r="AG335" i="17" s="1"/>
  <c r="AE335" i="17" a="1"/>
  <c r="AE335" i="17" s="1"/>
  <c r="P335" i="17" a="1"/>
  <c r="P335" i="17" s="1"/>
  <c r="F335" i="17" a="1"/>
  <c r="F335" i="17" s="1"/>
  <c r="Y335" i="17" a="1"/>
  <c r="Y335" i="17" s="1"/>
  <c r="T335" i="17" a="1"/>
  <c r="T335" i="17" s="1"/>
  <c r="Q335" i="17" a="1"/>
  <c r="Q335" i="17" s="1"/>
  <c r="R335" i="17" a="1"/>
  <c r="R335" i="17" s="1"/>
  <c r="O335" i="17" a="1"/>
  <c r="O335" i="17" s="1"/>
  <c r="AD335" i="17" a="1"/>
  <c r="AD335" i="17" s="1"/>
  <c r="AC335" i="17" a="1"/>
  <c r="AC335" i="17" s="1"/>
  <c r="Z335" i="17" a="1"/>
  <c r="Z335" i="17" s="1"/>
  <c r="AA335" i="17" a="1"/>
  <c r="AA335" i="17" s="1"/>
  <c r="AB335" i="17" a="1"/>
  <c r="AB335" i="17" s="1"/>
  <c r="W335" i="17" a="1"/>
  <c r="W335" i="17" s="1"/>
  <c r="V335" i="17" a="1"/>
  <c r="V335" i="17" s="1"/>
  <c r="U335" i="17" a="1"/>
  <c r="U335" i="17" s="1"/>
  <c r="X335" i="17" a="1"/>
  <c r="X335" i="17" s="1"/>
  <c r="S335" i="17" a="1"/>
  <c r="S335" i="17" s="1"/>
  <c r="G335" i="17" a="1"/>
  <c r="G335" i="17" s="1"/>
  <c r="J335" i="17" a="1"/>
  <c r="J335" i="17" s="1"/>
  <c r="K335" i="17" a="1"/>
  <c r="K335" i="17" s="1"/>
  <c r="M335" i="17" a="1"/>
  <c r="M335" i="17" s="1"/>
  <c r="I335" i="17" a="1"/>
  <c r="I335" i="17" s="1"/>
  <c r="H335" i="17" a="1"/>
  <c r="H335" i="17" s="1"/>
  <c r="N335" i="17" a="1"/>
  <c r="N335" i="17" s="1"/>
  <c r="L335" i="17" a="1"/>
  <c r="L335" i="17" s="1"/>
  <c r="E336" i="17"/>
  <c r="AF336" i="17" s="1" a="1"/>
  <c r="AF336" i="17" s="1"/>
  <c r="AG336" i="17" l="1" a="1"/>
  <c r="AG336" i="17" s="1"/>
  <c r="AE336" i="17" a="1"/>
  <c r="AE336" i="17" s="1"/>
  <c r="P336" i="17" a="1"/>
  <c r="P336" i="17" s="1"/>
  <c r="F336" i="17" a="1"/>
  <c r="F336" i="17" s="1"/>
  <c r="Y336" i="17" a="1"/>
  <c r="Y336" i="17" s="1"/>
  <c r="R336" i="17" a="1"/>
  <c r="R336" i="17" s="1"/>
  <c r="Q336" i="17" a="1"/>
  <c r="Q336" i="17" s="1"/>
  <c r="AD336" i="17" a="1"/>
  <c r="AD336" i="17" s="1"/>
  <c r="T336" i="17" a="1"/>
  <c r="T336" i="17" s="1"/>
  <c r="AC336" i="17" a="1"/>
  <c r="AC336" i="17" s="1"/>
  <c r="O336" i="17" a="1"/>
  <c r="O336" i="17" s="1"/>
  <c r="AA336" i="17" a="1"/>
  <c r="AA336" i="17" s="1"/>
  <c r="Z336" i="17" a="1"/>
  <c r="Z336" i="17" s="1"/>
  <c r="W336" i="17" a="1"/>
  <c r="W336" i="17" s="1"/>
  <c r="V336" i="17" a="1"/>
  <c r="V336" i="17" s="1"/>
  <c r="S336" i="17" a="1"/>
  <c r="S336" i="17" s="1"/>
  <c r="X336" i="17" a="1"/>
  <c r="X336" i="17" s="1"/>
  <c r="AB336" i="17" a="1"/>
  <c r="AB336" i="17" s="1"/>
  <c r="U336" i="17" a="1"/>
  <c r="U336" i="17" s="1"/>
  <c r="G336" i="17" a="1"/>
  <c r="G336" i="17" s="1"/>
  <c r="M336" i="17" a="1"/>
  <c r="M336" i="17" s="1"/>
  <c r="K336" i="17" a="1"/>
  <c r="K336" i="17" s="1"/>
  <c r="H336" i="17" a="1"/>
  <c r="H336" i="17" s="1"/>
  <c r="J336" i="17" a="1"/>
  <c r="J336" i="17" s="1"/>
  <c r="I336" i="17" a="1"/>
  <c r="I336" i="17" s="1"/>
  <c r="L336" i="17" a="1"/>
  <c r="L336" i="17" s="1"/>
  <c r="N336" i="17" a="1"/>
  <c r="N336" i="17" s="1"/>
  <c r="E337" i="17"/>
  <c r="AF337" i="17" s="1" a="1"/>
  <c r="AF337" i="17" s="1"/>
  <c r="AG337" i="17" l="1" a="1"/>
  <c r="AG337" i="17" s="1"/>
  <c r="P337" i="17" a="1"/>
  <c r="P337" i="17" s="1"/>
  <c r="AE337" i="17" a="1"/>
  <c r="AE337" i="17" s="1"/>
  <c r="F337" i="17" a="1"/>
  <c r="F337" i="17" s="1"/>
  <c r="Y337" i="17" a="1"/>
  <c r="Y337" i="17" s="1"/>
  <c r="Q337" i="17" a="1"/>
  <c r="Q337" i="17" s="1"/>
  <c r="R337" i="17" a="1"/>
  <c r="R337" i="17" s="1"/>
  <c r="O337" i="17" a="1"/>
  <c r="O337" i="17" s="1"/>
  <c r="T337" i="17" a="1"/>
  <c r="T337" i="17" s="1"/>
  <c r="AD337" i="17" a="1"/>
  <c r="AD337" i="17" s="1"/>
  <c r="AC337" i="17" a="1"/>
  <c r="AC337" i="17" s="1"/>
  <c r="Z337" i="17" a="1"/>
  <c r="Z337" i="17" s="1"/>
  <c r="W337" i="17" a="1"/>
  <c r="W337" i="17" s="1"/>
  <c r="AA337" i="17" a="1"/>
  <c r="AA337" i="17" s="1"/>
  <c r="AB337" i="17" a="1"/>
  <c r="AB337" i="17" s="1"/>
  <c r="X337" i="17" a="1"/>
  <c r="X337" i="17" s="1"/>
  <c r="V337" i="17" a="1"/>
  <c r="V337" i="17" s="1"/>
  <c r="U337" i="17" a="1"/>
  <c r="U337" i="17" s="1"/>
  <c r="S337" i="17" a="1"/>
  <c r="S337" i="17" s="1"/>
  <c r="G337" i="17" a="1"/>
  <c r="G337" i="17" s="1"/>
  <c r="H337" i="17" a="1"/>
  <c r="H337" i="17" s="1"/>
  <c r="M337" i="17" a="1"/>
  <c r="M337" i="17" s="1"/>
  <c r="I337" i="17" a="1"/>
  <c r="I337" i="17" s="1"/>
  <c r="K337" i="17" a="1"/>
  <c r="K337" i="17" s="1"/>
  <c r="J337" i="17" a="1"/>
  <c r="J337" i="17" s="1"/>
  <c r="L337" i="17" a="1"/>
  <c r="L337" i="17" s="1"/>
  <c r="N337" i="17" a="1"/>
  <c r="N337" i="17" s="1"/>
  <c r="E338" i="17"/>
  <c r="AF338" i="17" s="1" a="1"/>
  <c r="AF338" i="17" s="1"/>
  <c r="AG338" i="17" l="1" a="1"/>
  <c r="AG338" i="17" s="1"/>
  <c r="AE338" i="17" a="1"/>
  <c r="AE338" i="17" s="1"/>
  <c r="P338" i="17" a="1"/>
  <c r="P338" i="17" s="1"/>
  <c r="M89" i="21"/>
  <c r="F338" i="17" a="1"/>
  <c r="F338" i="17" s="1"/>
  <c r="B89" i="21" s="1"/>
  <c r="Y338" i="17" a="1"/>
  <c r="Y338" i="17" s="1"/>
  <c r="Q338" i="17" a="1"/>
  <c r="Q338" i="17" s="1"/>
  <c r="L89" i="21" s="1"/>
  <c r="R338" i="17" a="1"/>
  <c r="R338" i="17" s="1"/>
  <c r="O338" i="17" a="1"/>
  <c r="O338" i="17" s="1"/>
  <c r="K89" i="21" s="1"/>
  <c r="T338" i="17" a="1"/>
  <c r="T338" i="17" s="1"/>
  <c r="AD338" i="17" a="1"/>
  <c r="AD338" i="17" s="1"/>
  <c r="AC338" i="17" a="1"/>
  <c r="AC338" i="17" s="1"/>
  <c r="X338" i="17" a="1"/>
  <c r="X338" i="17" s="1"/>
  <c r="Z338" i="17" a="1"/>
  <c r="Z338" i="17" s="1"/>
  <c r="AB338" i="17" a="1"/>
  <c r="AB338" i="17" s="1"/>
  <c r="AA338" i="17" a="1"/>
  <c r="AA338" i="17" s="1"/>
  <c r="W338" i="17" a="1"/>
  <c r="W338" i="17" s="1"/>
  <c r="S338" i="17" a="1"/>
  <c r="S338" i="17" s="1"/>
  <c r="U338" i="17" a="1"/>
  <c r="U338" i="17" s="1"/>
  <c r="V338" i="17" a="1"/>
  <c r="V338" i="17" s="1"/>
  <c r="G338" i="17" a="1"/>
  <c r="G338" i="17" s="1"/>
  <c r="C89" i="21" s="1"/>
  <c r="H338" i="17" a="1"/>
  <c r="H338" i="17" s="1"/>
  <c r="I338" i="17" a="1"/>
  <c r="I338" i="17" s="1"/>
  <c r="J338" i="17" a="1"/>
  <c r="J338" i="17" s="1"/>
  <c r="K338" i="17" a="1"/>
  <c r="K338" i="17" s="1"/>
  <c r="M338" i="17" a="1"/>
  <c r="M338" i="17" s="1"/>
  <c r="L338" i="17" a="1"/>
  <c r="L338" i="17" s="1"/>
  <c r="N338" i="17" a="1"/>
  <c r="N338" i="17" s="1"/>
  <c r="T89" i="21"/>
  <c r="U89" i="21"/>
  <c r="E339" i="17"/>
  <c r="AF339" i="17" s="1" a="1"/>
  <c r="AF339" i="17" s="1"/>
  <c r="AG339" i="17" l="1" a="1"/>
  <c r="AG339" i="17" s="1"/>
  <c r="AE339" i="17" a="1"/>
  <c r="AE339" i="17" s="1"/>
  <c r="P339" i="17" a="1"/>
  <c r="P339" i="17" s="1"/>
  <c r="F339" i="17" a="1"/>
  <c r="F339" i="17" s="1"/>
  <c r="T339" i="17" a="1"/>
  <c r="T339" i="17" s="1"/>
  <c r="Y339" i="17" a="1"/>
  <c r="Y339" i="17" s="1"/>
  <c r="S339" i="17" a="1"/>
  <c r="S339" i="17" s="1"/>
  <c r="U339" i="17" a="1"/>
  <c r="U339" i="17" s="1"/>
  <c r="Q339" i="17" a="1"/>
  <c r="Q339" i="17" s="1"/>
  <c r="R339" i="17" a="1"/>
  <c r="R339" i="17" s="1"/>
  <c r="AD339" i="17" a="1"/>
  <c r="AD339" i="17" s="1"/>
  <c r="AC339" i="17" a="1"/>
  <c r="AC339" i="17" s="1"/>
  <c r="O339" i="17" a="1"/>
  <c r="O339" i="17" s="1"/>
  <c r="AA339" i="17" a="1"/>
  <c r="AA339" i="17" s="1"/>
  <c r="AB339" i="17" a="1"/>
  <c r="AB339" i="17" s="1"/>
  <c r="W339" i="17" a="1"/>
  <c r="W339" i="17" s="1"/>
  <c r="Z339" i="17" a="1"/>
  <c r="Z339" i="17" s="1"/>
  <c r="X339" i="17" a="1"/>
  <c r="X339" i="17" s="1"/>
  <c r="V339" i="17" a="1"/>
  <c r="V339" i="17" s="1"/>
  <c r="G339" i="17" a="1"/>
  <c r="G339" i="17" s="1"/>
  <c r="I339" i="17" a="1"/>
  <c r="I339" i="17" s="1"/>
  <c r="H339" i="17" a="1"/>
  <c r="H339" i="17" s="1"/>
  <c r="K339" i="17" a="1"/>
  <c r="K339" i="17" s="1"/>
  <c r="J339" i="17" a="1"/>
  <c r="J339" i="17" s="1"/>
  <c r="N339" i="17" a="1"/>
  <c r="N339" i="17" s="1"/>
  <c r="M339" i="17" a="1"/>
  <c r="M339" i="17" s="1"/>
  <c r="L339" i="17" a="1"/>
  <c r="L339" i="17" s="1"/>
  <c r="E340" i="17"/>
  <c r="AF340" i="17" s="1" a="1"/>
  <c r="AF340" i="17" s="1"/>
  <c r="AG340" i="17" l="1" a="1"/>
  <c r="AG340" i="17" s="1"/>
  <c r="AE340" i="17" a="1"/>
  <c r="AE340" i="17" s="1"/>
  <c r="P340" i="17" a="1"/>
  <c r="P340" i="17" s="1"/>
  <c r="F340" i="17" a="1"/>
  <c r="F340" i="17" s="1"/>
  <c r="Y340" i="17" a="1"/>
  <c r="Y340" i="17" s="1"/>
  <c r="U340" i="17" a="1"/>
  <c r="U340" i="17" s="1"/>
  <c r="T340" i="17" a="1"/>
  <c r="T340" i="17" s="1"/>
  <c r="Q340" i="17" a="1"/>
  <c r="Q340" i="17" s="1"/>
  <c r="R340" i="17" a="1"/>
  <c r="R340" i="17" s="1"/>
  <c r="AC340" i="17" a="1"/>
  <c r="AC340" i="17" s="1"/>
  <c r="O340" i="17" a="1"/>
  <c r="O340" i="17" s="1"/>
  <c r="AD340" i="17" a="1"/>
  <c r="AD340" i="17" s="1"/>
  <c r="AB340" i="17" a="1"/>
  <c r="AB340" i="17" s="1"/>
  <c r="AA340" i="17" a="1"/>
  <c r="AA340" i="17" s="1"/>
  <c r="W340" i="17" a="1"/>
  <c r="W340" i="17" s="1"/>
  <c r="Z340" i="17" a="1"/>
  <c r="Z340" i="17" s="1"/>
  <c r="X340" i="17" a="1"/>
  <c r="X340" i="17" s="1"/>
  <c r="S340" i="17" a="1"/>
  <c r="S340" i="17" s="1"/>
  <c r="V340" i="17" a="1"/>
  <c r="V340" i="17" s="1"/>
  <c r="G340" i="17" a="1"/>
  <c r="G340" i="17" s="1"/>
  <c r="H340" i="17" a="1"/>
  <c r="H340" i="17" s="1"/>
  <c r="I340" i="17" a="1"/>
  <c r="I340" i="17" s="1"/>
  <c r="J340" i="17" a="1"/>
  <c r="J340" i="17" s="1"/>
  <c r="K340" i="17" a="1"/>
  <c r="K340" i="17" s="1"/>
  <c r="N340" i="17" a="1"/>
  <c r="N340" i="17" s="1"/>
  <c r="M340" i="17" a="1"/>
  <c r="M340" i="17" s="1"/>
  <c r="L340" i="17" a="1"/>
  <c r="L340" i="17" s="1"/>
  <c r="E341" i="17"/>
  <c r="AF341" i="17" s="1" a="1"/>
  <c r="AF341" i="17" s="1"/>
  <c r="AG341" i="17" l="1" a="1"/>
  <c r="AG341" i="17" s="1"/>
  <c r="AE341" i="17" a="1"/>
  <c r="AE341" i="17" s="1"/>
  <c r="P341" i="17" a="1"/>
  <c r="P341" i="17" s="1"/>
  <c r="F341" i="17" a="1"/>
  <c r="F341" i="17" s="1"/>
  <c r="Y341" i="17" a="1"/>
  <c r="Y341" i="17" s="1"/>
  <c r="T341" i="17" a="1"/>
  <c r="T341" i="17" s="1"/>
  <c r="R341" i="17" a="1"/>
  <c r="R341" i="17" s="1"/>
  <c r="Q341" i="17" a="1"/>
  <c r="Q341" i="17" s="1"/>
  <c r="O341" i="17" a="1"/>
  <c r="O341" i="17" s="1"/>
  <c r="AD341" i="17" a="1"/>
  <c r="AD341" i="17" s="1"/>
  <c r="AC341" i="17" a="1"/>
  <c r="AC341" i="17" s="1"/>
  <c r="Z341" i="17" a="1"/>
  <c r="Z341" i="17" s="1"/>
  <c r="W341" i="17" a="1"/>
  <c r="W341" i="17" s="1"/>
  <c r="AA341" i="17" a="1"/>
  <c r="AA341" i="17" s="1"/>
  <c r="AB341" i="17" a="1"/>
  <c r="AB341" i="17" s="1"/>
  <c r="X341" i="17" a="1"/>
  <c r="X341" i="17" s="1"/>
  <c r="S341" i="17" a="1"/>
  <c r="S341" i="17" s="1"/>
  <c r="V341" i="17" a="1"/>
  <c r="V341" i="17" s="1"/>
  <c r="U341" i="17" a="1"/>
  <c r="U341" i="17" s="1"/>
  <c r="H341" i="17" a="1"/>
  <c r="H341" i="17" s="1"/>
  <c r="G341" i="17" a="1"/>
  <c r="G341" i="17" s="1"/>
  <c r="I341" i="17" a="1"/>
  <c r="I341" i="17" s="1"/>
  <c r="J341" i="17" a="1"/>
  <c r="J341" i="17" s="1"/>
  <c r="K341" i="17" a="1"/>
  <c r="K341" i="17" s="1"/>
  <c r="N341" i="17" a="1"/>
  <c r="N341" i="17" s="1"/>
  <c r="M341" i="17" a="1"/>
  <c r="M341" i="17" s="1"/>
  <c r="L341" i="17" a="1"/>
  <c r="L341" i="17" s="1"/>
  <c r="E342" i="17"/>
  <c r="AF342" i="17" s="1" a="1"/>
  <c r="AF342" i="17" s="1"/>
  <c r="AG342" i="17" l="1" a="1"/>
  <c r="AG342" i="17" s="1"/>
  <c r="AE342" i="17" a="1"/>
  <c r="AE342" i="17" s="1"/>
  <c r="P342" i="17" a="1"/>
  <c r="P342" i="17" s="1"/>
  <c r="L90" i="21"/>
  <c r="T90" i="21"/>
  <c r="F342" i="17" a="1"/>
  <c r="F342" i="17" s="1"/>
  <c r="B90" i="21" s="1"/>
  <c r="Y342" i="17" a="1"/>
  <c r="Y342" i="17" s="1"/>
  <c r="Q342" i="17" a="1"/>
  <c r="Q342" i="17" s="1"/>
  <c r="R342" i="17" a="1"/>
  <c r="R342" i="17" s="1"/>
  <c r="M90" i="21" s="1"/>
  <c r="T342" i="17" a="1"/>
  <c r="T342" i="17" s="1"/>
  <c r="O90" i="21" s="1"/>
  <c r="AD342" i="17" a="1"/>
  <c r="AD342" i="17" s="1"/>
  <c r="AC342" i="17" a="1"/>
  <c r="AC342" i="17" s="1"/>
  <c r="X90" i="21" s="1"/>
  <c r="Z342" i="17" a="1"/>
  <c r="Z342" i="17" s="1"/>
  <c r="O342" i="17" a="1"/>
  <c r="O342" i="17" s="1"/>
  <c r="W342" i="17" a="1"/>
  <c r="W342" i="17" s="1"/>
  <c r="AB342" i="17" a="1"/>
  <c r="AB342" i="17" s="1"/>
  <c r="AA342" i="17" a="1"/>
  <c r="AA342" i="17" s="1"/>
  <c r="V342" i="17" a="1"/>
  <c r="V342" i="17" s="1"/>
  <c r="U342" i="17" a="1"/>
  <c r="U342" i="17" s="1"/>
  <c r="P90" i="21" s="1"/>
  <c r="X342" i="17" a="1"/>
  <c r="X342" i="17" s="1"/>
  <c r="S342" i="17" a="1"/>
  <c r="S342" i="17" s="1"/>
  <c r="N90" i="21" s="1"/>
  <c r="G342" i="17" a="1"/>
  <c r="G342" i="17" s="1"/>
  <c r="C90" i="21" s="1"/>
  <c r="H342" i="17" a="1"/>
  <c r="H342" i="17" s="1"/>
  <c r="I342" i="17" a="1"/>
  <c r="I342" i="17" s="1"/>
  <c r="E90" i="21" s="1"/>
  <c r="J342" i="17" a="1"/>
  <c r="J342" i="17" s="1"/>
  <c r="K342" i="17" a="1"/>
  <c r="K342" i="17" s="1"/>
  <c r="M342" i="17" a="1"/>
  <c r="M342" i="17" s="1"/>
  <c r="N342" i="17" a="1"/>
  <c r="N342" i="17" s="1"/>
  <c r="L342" i="17" a="1"/>
  <c r="L342" i="17" s="1"/>
  <c r="E343" i="17"/>
  <c r="AF343" i="17" s="1" a="1"/>
  <c r="AF343" i="17" s="1"/>
  <c r="AG343" i="17" l="1" a="1"/>
  <c r="AG343" i="17" s="1"/>
  <c r="AE343" i="17" a="1"/>
  <c r="AE343" i="17" s="1"/>
  <c r="P343" i="17" a="1"/>
  <c r="P343" i="17" s="1"/>
  <c r="F343" i="17" a="1"/>
  <c r="F343" i="17" s="1"/>
  <c r="Y343" i="17" a="1"/>
  <c r="Y343" i="17" s="1"/>
  <c r="T343" i="17" a="1"/>
  <c r="T343" i="17" s="1"/>
  <c r="Q343" i="17" a="1"/>
  <c r="Q343" i="17" s="1"/>
  <c r="R343" i="17" a="1"/>
  <c r="R343" i="17" s="1"/>
  <c r="AD343" i="17" a="1"/>
  <c r="AD343" i="17" s="1"/>
  <c r="AC343" i="17" a="1"/>
  <c r="AC343" i="17" s="1"/>
  <c r="O343" i="17" a="1"/>
  <c r="O343" i="17" s="1"/>
  <c r="AA343" i="17" a="1"/>
  <c r="AA343" i="17" s="1"/>
  <c r="X343" i="17" a="1"/>
  <c r="X343" i="17" s="1"/>
  <c r="Z343" i="17" a="1"/>
  <c r="Z343" i="17" s="1"/>
  <c r="W343" i="17" a="1"/>
  <c r="W343" i="17" s="1"/>
  <c r="V343" i="17" a="1"/>
  <c r="V343" i="17" s="1"/>
  <c r="U343" i="17" a="1"/>
  <c r="U343" i="17" s="1"/>
  <c r="AB343" i="17" a="1"/>
  <c r="AB343" i="17" s="1"/>
  <c r="S343" i="17" a="1"/>
  <c r="S343" i="17" s="1"/>
  <c r="H343" i="17" a="1"/>
  <c r="H343" i="17" s="1"/>
  <c r="G343" i="17" a="1"/>
  <c r="G343" i="17" s="1"/>
  <c r="M343" i="17" a="1"/>
  <c r="M343" i="17" s="1"/>
  <c r="J343" i="17" a="1"/>
  <c r="J343" i="17" s="1"/>
  <c r="I343" i="17" a="1"/>
  <c r="I343" i="17" s="1"/>
  <c r="K343" i="17" a="1"/>
  <c r="K343" i="17" s="1"/>
  <c r="L343" i="17" a="1"/>
  <c r="L343" i="17" s="1"/>
  <c r="N343" i="17" a="1"/>
  <c r="N343" i="17" s="1"/>
  <c r="E344" i="17"/>
  <c r="AF344" i="17" s="1" a="1"/>
  <c r="AF344" i="17" s="1"/>
  <c r="AG344" i="17" l="1" a="1"/>
  <c r="AG344" i="17" s="1"/>
  <c r="AE344" i="17" a="1"/>
  <c r="AE344" i="17" s="1"/>
  <c r="P344" i="17" a="1"/>
  <c r="P344" i="17" s="1"/>
  <c r="F344" i="17" a="1"/>
  <c r="F344" i="17" s="1"/>
  <c r="Y344" i="17" a="1"/>
  <c r="Y344" i="17" s="1"/>
  <c r="R344" i="17" a="1"/>
  <c r="R344" i="17" s="1"/>
  <c r="Q344" i="17" a="1"/>
  <c r="Q344" i="17" s="1"/>
  <c r="O344" i="17" a="1"/>
  <c r="O344" i="17" s="1"/>
  <c r="AC344" i="17" a="1"/>
  <c r="AC344" i="17" s="1"/>
  <c r="T344" i="17" a="1"/>
  <c r="T344" i="17" s="1"/>
  <c r="AD344" i="17" a="1"/>
  <c r="AD344" i="17" s="1"/>
  <c r="AA344" i="17" a="1"/>
  <c r="AA344" i="17" s="1"/>
  <c r="W344" i="17" a="1"/>
  <c r="W344" i="17" s="1"/>
  <c r="X344" i="17" a="1"/>
  <c r="X344" i="17" s="1"/>
  <c r="Z344" i="17" a="1"/>
  <c r="Z344" i="17" s="1"/>
  <c r="AB344" i="17" a="1"/>
  <c r="AB344" i="17" s="1"/>
  <c r="S344" i="17" a="1"/>
  <c r="S344" i="17" s="1"/>
  <c r="V344" i="17" a="1"/>
  <c r="V344" i="17" s="1"/>
  <c r="U344" i="17" a="1"/>
  <c r="U344" i="17" s="1"/>
  <c r="H344" i="17" a="1"/>
  <c r="H344" i="17" s="1"/>
  <c r="G344" i="17" a="1"/>
  <c r="G344" i="17" s="1"/>
  <c r="I344" i="17" a="1"/>
  <c r="I344" i="17" s="1"/>
  <c r="K344" i="17" a="1"/>
  <c r="K344" i="17" s="1"/>
  <c r="J344" i="17" a="1"/>
  <c r="J344" i="17" s="1"/>
  <c r="M344" i="17" a="1"/>
  <c r="M344" i="17" s="1"/>
  <c r="L344" i="17" a="1"/>
  <c r="L344" i="17" s="1"/>
  <c r="N344" i="17" a="1"/>
  <c r="N344" i="17" s="1"/>
  <c r="E345" i="17"/>
  <c r="AF345" i="17" s="1" a="1"/>
  <c r="AF345" i="17" s="1"/>
  <c r="AG345" i="17" l="1" a="1"/>
  <c r="AG345" i="17" s="1"/>
  <c r="AE345" i="17" a="1"/>
  <c r="AE345" i="17" s="1"/>
  <c r="P345" i="17" a="1"/>
  <c r="P345" i="17" s="1"/>
  <c r="F345" i="17" a="1"/>
  <c r="F345" i="17" s="1"/>
  <c r="Y345" i="17" a="1"/>
  <c r="Y345" i="17" s="1"/>
  <c r="Q345" i="17" a="1"/>
  <c r="Q345" i="17" s="1"/>
  <c r="R345" i="17" a="1"/>
  <c r="R345" i="17" s="1"/>
  <c r="AD345" i="17" a="1"/>
  <c r="AD345" i="17" s="1"/>
  <c r="AC345" i="17" a="1"/>
  <c r="AC345" i="17" s="1"/>
  <c r="T345" i="17" a="1"/>
  <c r="T345" i="17" s="1"/>
  <c r="O345" i="17" a="1"/>
  <c r="O345" i="17" s="1"/>
  <c r="X345" i="17" a="1"/>
  <c r="X345" i="17" s="1"/>
  <c r="AA345" i="17" a="1"/>
  <c r="AA345" i="17" s="1"/>
  <c r="AB345" i="17" a="1"/>
  <c r="AB345" i="17" s="1"/>
  <c r="W345" i="17" a="1"/>
  <c r="W345" i="17" s="1"/>
  <c r="Z345" i="17" a="1"/>
  <c r="Z345" i="17" s="1"/>
  <c r="V345" i="17" a="1"/>
  <c r="V345" i="17" s="1"/>
  <c r="U345" i="17" a="1"/>
  <c r="U345" i="17" s="1"/>
  <c r="S345" i="17" a="1"/>
  <c r="S345" i="17" s="1"/>
  <c r="H345" i="17" a="1"/>
  <c r="H345" i="17" s="1"/>
  <c r="G345" i="17" a="1"/>
  <c r="G345" i="17" s="1"/>
  <c r="K345" i="17" a="1"/>
  <c r="K345" i="17" s="1"/>
  <c r="J345" i="17" a="1"/>
  <c r="J345" i="17" s="1"/>
  <c r="I345" i="17" a="1"/>
  <c r="I345" i="17" s="1"/>
  <c r="M345" i="17" a="1"/>
  <c r="M345" i="17" s="1"/>
  <c r="L345" i="17" a="1"/>
  <c r="L345" i="17" s="1"/>
  <c r="N345" i="17" a="1"/>
  <c r="N345" i="17" s="1"/>
  <c r="E346" i="17"/>
  <c r="AF346" i="17" s="1" a="1"/>
  <c r="AF346" i="17" s="1"/>
  <c r="AG346" i="17" l="1" a="1"/>
  <c r="AG346" i="17" s="1"/>
  <c r="AE346" i="17" a="1"/>
  <c r="AE346" i="17" s="1"/>
  <c r="P346" i="17" a="1"/>
  <c r="P346" i="17" s="1"/>
  <c r="M91" i="21"/>
  <c r="F346" i="17" a="1"/>
  <c r="F346" i="17" s="1"/>
  <c r="B91" i="21" s="1"/>
  <c r="Y346" i="17" a="1"/>
  <c r="Y346" i="17" s="1"/>
  <c r="S346" i="17" a="1"/>
  <c r="S346" i="17" s="1"/>
  <c r="R346" i="17" a="1"/>
  <c r="R346" i="17" s="1"/>
  <c r="Q346" i="17" a="1"/>
  <c r="Q346" i="17" s="1"/>
  <c r="L91" i="21" s="1"/>
  <c r="AD346" i="17" a="1"/>
  <c r="AD346" i="17" s="1"/>
  <c r="AC346" i="17" a="1"/>
  <c r="AC346" i="17" s="1"/>
  <c r="T346" i="17" a="1"/>
  <c r="T346" i="17" s="1"/>
  <c r="O346" i="17" a="1"/>
  <c r="O346" i="17" s="1"/>
  <c r="K91" i="21" s="1"/>
  <c r="Z346" i="17" a="1"/>
  <c r="Z346" i="17" s="1"/>
  <c r="AB346" i="17" a="1"/>
  <c r="AB346" i="17" s="1"/>
  <c r="X346" i="17" a="1"/>
  <c r="X346" i="17" s="1"/>
  <c r="AA346" i="17" a="1"/>
  <c r="AA346" i="17" s="1"/>
  <c r="W346" i="17" a="1"/>
  <c r="W346" i="17" s="1"/>
  <c r="V346" i="17" a="1"/>
  <c r="V346" i="17" s="1"/>
  <c r="U346" i="17" a="1"/>
  <c r="U346" i="17" s="1"/>
  <c r="H346" i="17" a="1"/>
  <c r="H346" i="17" s="1"/>
  <c r="D91" i="21" s="1"/>
  <c r="G346" i="17" a="1"/>
  <c r="G346" i="17" s="1"/>
  <c r="J346" i="17" a="1"/>
  <c r="J346" i="17" s="1"/>
  <c r="M346" i="17" a="1"/>
  <c r="M346" i="17" s="1"/>
  <c r="K346" i="17" a="1"/>
  <c r="K346" i="17" s="1"/>
  <c r="I346" i="17" a="1"/>
  <c r="I346" i="17" s="1"/>
  <c r="L346" i="17" a="1"/>
  <c r="L346" i="17" s="1"/>
  <c r="N346" i="17" a="1"/>
  <c r="N346" i="17" s="1"/>
  <c r="V91" i="21"/>
  <c r="T91" i="21"/>
  <c r="E347" i="17"/>
  <c r="AF347" i="17" s="1" a="1"/>
  <c r="AF347" i="17" s="1"/>
  <c r="AG347" i="17" l="1" a="1"/>
  <c r="AG347" i="17" s="1"/>
  <c r="AE347" i="17" a="1"/>
  <c r="AE347" i="17" s="1"/>
  <c r="P347" i="17" a="1"/>
  <c r="P347" i="17" s="1"/>
  <c r="F347" i="17" a="1"/>
  <c r="F347" i="17" s="1"/>
  <c r="Y347" i="17" a="1"/>
  <c r="Y347" i="17" s="1"/>
  <c r="R347" i="17" a="1"/>
  <c r="R347" i="17" s="1"/>
  <c r="Q347" i="17" a="1"/>
  <c r="Q347" i="17" s="1"/>
  <c r="U347" i="17" a="1"/>
  <c r="U347" i="17" s="1"/>
  <c r="AC347" i="17" a="1"/>
  <c r="AC347" i="17" s="1"/>
  <c r="O347" i="17" a="1"/>
  <c r="O347" i="17" s="1"/>
  <c r="T347" i="17" a="1"/>
  <c r="T347" i="17" s="1"/>
  <c r="AD347" i="17" a="1"/>
  <c r="AD347" i="17" s="1"/>
  <c r="AB347" i="17" a="1"/>
  <c r="AB347" i="17" s="1"/>
  <c r="X347" i="17" a="1"/>
  <c r="X347" i="17" s="1"/>
  <c r="Z347" i="17" a="1"/>
  <c r="Z347" i="17" s="1"/>
  <c r="AA347" i="17" a="1"/>
  <c r="AA347" i="17" s="1"/>
  <c r="W347" i="17" a="1"/>
  <c r="W347" i="17" s="1"/>
  <c r="V347" i="17" a="1"/>
  <c r="V347" i="17" s="1"/>
  <c r="S347" i="17" a="1"/>
  <c r="S347" i="17" s="1"/>
  <c r="G347" i="17" a="1"/>
  <c r="G347" i="17" s="1"/>
  <c r="K347" i="17" a="1"/>
  <c r="K347" i="17" s="1"/>
  <c r="J347" i="17" a="1"/>
  <c r="J347" i="17" s="1"/>
  <c r="H347" i="17" a="1"/>
  <c r="H347" i="17" s="1"/>
  <c r="I347" i="17" a="1"/>
  <c r="I347" i="17" s="1"/>
  <c r="M347" i="17" a="1"/>
  <c r="M347" i="17" s="1"/>
  <c r="L347" i="17" a="1"/>
  <c r="L347" i="17" s="1"/>
  <c r="N347" i="17" a="1"/>
  <c r="N347" i="17" s="1"/>
  <c r="E348" i="17"/>
  <c r="AF348" i="17" s="1" a="1"/>
  <c r="AF348" i="17" s="1"/>
  <c r="AG348" i="17" l="1" a="1"/>
  <c r="AG348" i="17" s="1"/>
  <c r="AE348" i="17" a="1"/>
  <c r="AE348" i="17" s="1"/>
  <c r="P348" i="17" a="1"/>
  <c r="P348" i="17" s="1"/>
  <c r="F348" i="17" a="1"/>
  <c r="F348" i="17" s="1"/>
  <c r="Y348" i="17" a="1"/>
  <c r="Y348" i="17" s="1"/>
  <c r="T348" i="17" a="1"/>
  <c r="T348" i="17" s="1"/>
  <c r="R348" i="17" a="1"/>
  <c r="R348" i="17" s="1"/>
  <c r="Q348" i="17" a="1"/>
  <c r="Q348" i="17" s="1"/>
  <c r="AC348" i="17" a="1"/>
  <c r="AC348" i="17" s="1"/>
  <c r="U348" i="17" a="1"/>
  <c r="U348" i="17" s="1"/>
  <c r="O348" i="17" a="1"/>
  <c r="O348" i="17" s="1"/>
  <c r="AD348" i="17" a="1"/>
  <c r="AD348" i="17" s="1"/>
  <c r="AA348" i="17" a="1"/>
  <c r="AA348" i="17" s="1"/>
  <c r="W348" i="17" a="1"/>
  <c r="W348" i="17" s="1"/>
  <c r="Z348" i="17" a="1"/>
  <c r="Z348" i="17" s="1"/>
  <c r="AB348" i="17" a="1"/>
  <c r="AB348" i="17" s="1"/>
  <c r="X348" i="17" a="1"/>
  <c r="X348" i="17" s="1"/>
  <c r="V348" i="17" a="1"/>
  <c r="V348" i="17" s="1"/>
  <c r="S348" i="17" a="1"/>
  <c r="S348" i="17" s="1"/>
  <c r="G348" i="17" a="1"/>
  <c r="G348" i="17" s="1"/>
  <c r="H348" i="17" a="1"/>
  <c r="H348" i="17" s="1"/>
  <c r="K348" i="17" a="1"/>
  <c r="K348" i="17" s="1"/>
  <c r="I348" i="17" a="1"/>
  <c r="I348" i="17" s="1"/>
  <c r="J348" i="17" a="1"/>
  <c r="J348" i="17" s="1"/>
  <c r="L348" i="17" a="1"/>
  <c r="L348" i="17" s="1"/>
  <c r="N348" i="17" a="1"/>
  <c r="N348" i="17" s="1"/>
  <c r="M348" i="17" a="1"/>
  <c r="M348" i="17" s="1"/>
  <c r="E349" i="17"/>
  <c r="AF349" i="17" s="1" a="1"/>
  <c r="AF349" i="17" s="1"/>
  <c r="AG349" i="17" l="1" a="1"/>
  <c r="AG349" i="17" s="1"/>
  <c r="AE349" i="17" a="1"/>
  <c r="AE349" i="17" s="1"/>
  <c r="P349" i="17" a="1"/>
  <c r="P349" i="17" s="1"/>
  <c r="F349" i="17" a="1"/>
  <c r="F349" i="17" s="1"/>
  <c r="Y349" i="17" a="1"/>
  <c r="Y349" i="17" s="1"/>
  <c r="Q349" i="17" a="1"/>
  <c r="Q349" i="17" s="1"/>
  <c r="T349" i="17" a="1"/>
  <c r="T349" i="17" s="1"/>
  <c r="R349" i="17" a="1"/>
  <c r="R349" i="17" s="1"/>
  <c r="AD349" i="17" a="1"/>
  <c r="AD349" i="17" s="1"/>
  <c r="AC349" i="17" a="1"/>
  <c r="AC349" i="17" s="1"/>
  <c r="O349" i="17" a="1"/>
  <c r="O349" i="17" s="1"/>
  <c r="Z349" i="17" a="1"/>
  <c r="Z349" i="17" s="1"/>
  <c r="X349" i="17" a="1"/>
  <c r="X349" i="17" s="1"/>
  <c r="AA349" i="17" a="1"/>
  <c r="AA349" i="17" s="1"/>
  <c r="AB349" i="17" a="1"/>
  <c r="AB349" i="17" s="1"/>
  <c r="W349" i="17" a="1"/>
  <c r="W349" i="17" s="1"/>
  <c r="S349" i="17" a="1"/>
  <c r="S349" i="17" s="1"/>
  <c r="V349" i="17" a="1"/>
  <c r="V349" i="17" s="1"/>
  <c r="U349" i="17" a="1"/>
  <c r="U349" i="17" s="1"/>
  <c r="G349" i="17" a="1"/>
  <c r="G349" i="17" s="1"/>
  <c r="J349" i="17" a="1"/>
  <c r="J349" i="17" s="1"/>
  <c r="H349" i="17" a="1"/>
  <c r="H349" i="17" s="1"/>
  <c r="I349" i="17" a="1"/>
  <c r="I349" i="17" s="1"/>
  <c r="K349" i="17" a="1"/>
  <c r="K349" i="17" s="1"/>
  <c r="N349" i="17" a="1"/>
  <c r="N349" i="17" s="1"/>
  <c r="M349" i="17" a="1"/>
  <c r="M349" i="17" s="1"/>
  <c r="L349" i="17" a="1"/>
  <c r="L349" i="17" s="1"/>
  <c r="E350" i="17"/>
  <c r="AF350" i="17" s="1" a="1"/>
  <c r="AF350" i="17" s="1"/>
  <c r="AG350" i="17" l="1" a="1"/>
  <c r="AG350" i="17" s="1"/>
  <c r="P350" i="17" a="1"/>
  <c r="P350" i="17" s="1"/>
  <c r="AE350" i="17" a="1"/>
  <c r="AE350" i="17" s="1"/>
  <c r="M92" i="21"/>
  <c r="F350" i="17" a="1"/>
  <c r="F350" i="17" s="1"/>
  <c r="B92" i="21" s="1"/>
  <c r="Y350" i="17" a="1"/>
  <c r="Y350" i="17" s="1"/>
  <c r="R350" i="17" a="1"/>
  <c r="R350" i="17" s="1"/>
  <c r="Q350" i="17" a="1"/>
  <c r="Q350" i="17" s="1"/>
  <c r="L92" i="21" s="1"/>
  <c r="AD350" i="17" a="1"/>
  <c r="AD350" i="17" s="1"/>
  <c r="Y92" i="21" s="1"/>
  <c r="T350" i="17" a="1"/>
  <c r="T350" i="17" s="1"/>
  <c r="AC350" i="17" a="1"/>
  <c r="AC350" i="17" s="1"/>
  <c r="O350" i="17" a="1"/>
  <c r="O350" i="17" s="1"/>
  <c r="K92" i="21" s="1"/>
  <c r="Z350" i="17" a="1"/>
  <c r="Z350" i="17" s="1"/>
  <c r="AA350" i="17" a="1"/>
  <c r="AA350" i="17" s="1"/>
  <c r="W350" i="17" a="1"/>
  <c r="W350" i="17" s="1"/>
  <c r="AB350" i="17" a="1"/>
  <c r="AB350" i="17" s="1"/>
  <c r="U350" i="17" a="1"/>
  <c r="U350" i="17" s="1"/>
  <c r="P92" i="21" s="1"/>
  <c r="S350" i="17" a="1"/>
  <c r="S350" i="17" s="1"/>
  <c r="X350" i="17" a="1"/>
  <c r="X350" i="17" s="1"/>
  <c r="V350" i="17" a="1"/>
  <c r="V350" i="17" s="1"/>
  <c r="G350" i="17" a="1"/>
  <c r="G350" i="17" s="1"/>
  <c r="C92" i="21" s="1"/>
  <c r="H350" i="17" a="1"/>
  <c r="H350" i="17" s="1"/>
  <c r="K350" i="17" a="1"/>
  <c r="K350" i="17" s="1"/>
  <c r="I350" i="17" a="1"/>
  <c r="I350" i="17" s="1"/>
  <c r="J350" i="17" a="1"/>
  <c r="J350" i="17" s="1"/>
  <c r="N350" i="17" a="1"/>
  <c r="N350" i="17" s="1"/>
  <c r="L350" i="17" a="1"/>
  <c r="L350" i="17" s="1"/>
  <c r="M350" i="17" a="1"/>
  <c r="M350" i="17" s="1"/>
  <c r="T92" i="21"/>
  <c r="E351" i="17"/>
  <c r="AF351" i="17" s="1" a="1"/>
  <c r="AF351" i="17" s="1"/>
  <c r="AG351" i="17" l="1" a="1"/>
  <c r="AG351" i="17" s="1"/>
  <c r="AE351" i="17" a="1"/>
  <c r="AE351" i="17" s="1"/>
  <c r="P351" i="17" a="1"/>
  <c r="P351" i="17" s="1"/>
  <c r="F351" i="17" a="1"/>
  <c r="F351" i="17" s="1"/>
  <c r="Y351" i="17" a="1"/>
  <c r="Y351" i="17" s="1"/>
  <c r="T351" i="17" a="1"/>
  <c r="T351" i="17" s="1"/>
  <c r="R351" i="17" a="1"/>
  <c r="R351" i="17" s="1"/>
  <c r="Q351" i="17" a="1"/>
  <c r="Q351" i="17" s="1"/>
  <c r="O351" i="17" a="1"/>
  <c r="O351" i="17" s="1"/>
  <c r="AC351" i="17" a="1"/>
  <c r="AC351" i="17" s="1"/>
  <c r="U351" i="17" a="1"/>
  <c r="U351" i="17" s="1"/>
  <c r="AD351" i="17" a="1"/>
  <c r="AD351" i="17" s="1"/>
  <c r="Z351" i="17" a="1"/>
  <c r="Z351" i="17" s="1"/>
  <c r="W351" i="17" a="1"/>
  <c r="W351" i="17" s="1"/>
  <c r="AA351" i="17" a="1"/>
  <c r="AA351" i="17" s="1"/>
  <c r="AB351" i="17" a="1"/>
  <c r="AB351" i="17" s="1"/>
  <c r="X351" i="17" a="1"/>
  <c r="X351" i="17" s="1"/>
  <c r="S351" i="17" a="1"/>
  <c r="S351" i="17" s="1"/>
  <c r="V351" i="17" a="1"/>
  <c r="V351" i="17" s="1"/>
  <c r="G351" i="17" a="1"/>
  <c r="G351" i="17" s="1"/>
  <c r="H351" i="17" a="1"/>
  <c r="H351" i="17" s="1"/>
  <c r="J351" i="17" a="1"/>
  <c r="J351" i="17" s="1"/>
  <c r="I351" i="17" a="1"/>
  <c r="I351" i="17" s="1"/>
  <c r="K351" i="17" a="1"/>
  <c r="K351" i="17" s="1"/>
  <c r="M351" i="17" a="1"/>
  <c r="M351" i="17" s="1"/>
  <c r="L351" i="17" a="1"/>
  <c r="L351" i="17" s="1"/>
  <c r="N351" i="17" a="1"/>
  <c r="N351" i="17" s="1"/>
  <c r="E352" i="17"/>
  <c r="AF352" i="17" s="1" a="1"/>
  <c r="AF352" i="17" s="1"/>
  <c r="AG352" i="17" l="1" a="1"/>
  <c r="AG352" i="17" s="1"/>
  <c r="AE352" i="17" a="1"/>
  <c r="AE352" i="17" s="1"/>
  <c r="P352" i="17" a="1"/>
  <c r="P352" i="17" s="1"/>
  <c r="F352" i="17" a="1"/>
  <c r="F352" i="17" s="1"/>
  <c r="Y352" i="17" a="1"/>
  <c r="Y352" i="17" s="1"/>
  <c r="S352" i="17" a="1"/>
  <c r="S352" i="17" s="1"/>
  <c r="R352" i="17" a="1"/>
  <c r="R352" i="17" s="1"/>
  <c r="Q352" i="17" a="1"/>
  <c r="Q352" i="17" s="1"/>
  <c r="T352" i="17" a="1"/>
  <c r="T352" i="17" s="1"/>
  <c r="O352" i="17" a="1"/>
  <c r="O352" i="17" s="1"/>
  <c r="AD352" i="17" a="1"/>
  <c r="AD352" i="17" s="1"/>
  <c r="AC352" i="17" a="1"/>
  <c r="AC352" i="17" s="1"/>
  <c r="Z352" i="17" a="1"/>
  <c r="Z352" i="17" s="1"/>
  <c r="AB352" i="17" a="1"/>
  <c r="AB352" i="17" s="1"/>
  <c r="W352" i="17" a="1"/>
  <c r="W352" i="17" s="1"/>
  <c r="AA352" i="17" a="1"/>
  <c r="AA352" i="17" s="1"/>
  <c r="U352" i="17" a="1"/>
  <c r="U352" i="17" s="1"/>
  <c r="V352" i="17" a="1"/>
  <c r="V352" i="17" s="1"/>
  <c r="X352" i="17" a="1"/>
  <c r="X352" i="17" s="1"/>
  <c r="G352" i="17" a="1"/>
  <c r="G352" i="17" s="1"/>
  <c r="H352" i="17" a="1"/>
  <c r="H352" i="17" s="1"/>
  <c r="I352" i="17" a="1"/>
  <c r="I352" i="17" s="1"/>
  <c r="J352" i="17" a="1"/>
  <c r="J352" i="17" s="1"/>
  <c r="M352" i="17" a="1"/>
  <c r="M352" i="17" s="1"/>
  <c r="K352" i="17" a="1"/>
  <c r="K352" i="17" s="1"/>
  <c r="N352" i="17" a="1"/>
  <c r="N352" i="17" s="1"/>
  <c r="L352" i="17" a="1"/>
  <c r="L352" i="17" s="1"/>
  <c r="E353" i="17"/>
  <c r="AF353" i="17" s="1" a="1"/>
  <c r="AF353" i="17" s="1"/>
  <c r="AG353" i="17" l="1" a="1"/>
  <c r="AG353" i="17" s="1"/>
  <c r="AE353" i="17" a="1"/>
  <c r="AE353" i="17" s="1"/>
  <c r="P353" i="17" a="1"/>
  <c r="P353" i="17" s="1"/>
  <c r="F353" i="17" a="1"/>
  <c r="F353" i="17" s="1"/>
  <c r="Y353" i="17" a="1"/>
  <c r="Y353" i="17" s="1"/>
  <c r="Q353" i="17" a="1"/>
  <c r="Q353" i="17" s="1"/>
  <c r="R353" i="17" a="1"/>
  <c r="R353" i="17" s="1"/>
  <c r="T353" i="17" a="1"/>
  <c r="T353" i="17" s="1"/>
  <c r="AD353" i="17" a="1"/>
  <c r="AD353" i="17" s="1"/>
  <c r="AC353" i="17" a="1"/>
  <c r="AC353" i="17" s="1"/>
  <c r="O353" i="17" a="1"/>
  <c r="O353" i="17" s="1"/>
  <c r="AA353" i="17" a="1"/>
  <c r="AA353" i="17" s="1"/>
  <c r="AB353" i="17" a="1"/>
  <c r="AB353" i="17" s="1"/>
  <c r="W353" i="17" a="1"/>
  <c r="W353" i="17" s="1"/>
  <c r="Z353" i="17" a="1"/>
  <c r="Z353" i="17" s="1"/>
  <c r="X353" i="17" a="1"/>
  <c r="X353" i="17" s="1"/>
  <c r="U353" i="17" a="1"/>
  <c r="U353" i="17" s="1"/>
  <c r="V353" i="17" a="1"/>
  <c r="V353" i="17" s="1"/>
  <c r="S353" i="17" a="1"/>
  <c r="S353" i="17" s="1"/>
  <c r="G353" i="17" a="1"/>
  <c r="G353" i="17" s="1"/>
  <c r="H353" i="17" a="1"/>
  <c r="H353" i="17" s="1"/>
  <c r="K353" i="17" a="1"/>
  <c r="K353" i="17" s="1"/>
  <c r="I353" i="17" a="1"/>
  <c r="I353" i="17" s="1"/>
  <c r="M353" i="17" a="1"/>
  <c r="M353" i="17" s="1"/>
  <c r="J353" i="17" a="1"/>
  <c r="J353" i="17" s="1"/>
  <c r="L353" i="17" a="1"/>
  <c r="L353" i="17" s="1"/>
  <c r="N353" i="17" a="1"/>
  <c r="N353" i="17" s="1"/>
  <c r="E354" i="17"/>
  <c r="AF354" i="17" s="1" a="1"/>
  <c r="AF354" i="17" s="1"/>
  <c r="AG354" i="17" l="1" a="1"/>
  <c r="AG354" i="17" s="1"/>
  <c r="AE354" i="17" a="1"/>
  <c r="AE354" i="17" s="1"/>
  <c r="P354" i="17" a="1"/>
  <c r="P354" i="17" s="1"/>
  <c r="F354" i="17" a="1"/>
  <c r="F354" i="17" s="1"/>
  <c r="B93" i="21" s="1"/>
  <c r="Y354" i="17" a="1"/>
  <c r="Y354" i="17" s="1"/>
  <c r="T93" i="21" s="1"/>
  <c r="Q354" i="17" a="1"/>
  <c r="Q354" i="17" s="1"/>
  <c r="L93" i="21" s="1"/>
  <c r="R354" i="17" a="1"/>
  <c r="R354" i="17" s="1"/>
  <c r="M93" i="21" s="1"/>
  <c r="AC354" i="17" a="1"/>
  <c r="AC354" i="17" s="1"/>
  <c r="T354" i="17" a="1"/>
  <c r="T354" i="17" s="1"/>
  <c r="O93" i="21" s="1"/>
  <c r="O354" i="17" a="1"/>
  <c r="O354" i="17" s="1"/>
  <c r="AD354" i="17" a="1"/>
  <c r="AD354" i="17" s="1"/>
  <c r="Z354" i="17" a="1"/>
  <c r="Z354" i="17" s="1"/>
  <c r="AB354" i="17" a="1"/>
  <c r="AB354" i="17" s="1"/>
  <c r="AA354" i="17" a="1"/>
  <c r="AA354" i="17" s="1"/>
  <c r="V93" i="21" s="1"/>
  <c r="X354" i="17" a="1"/>
  <c r="X354" i="17" s="1"/>
  <c r="W354" i="17" a="1"/>
  <c r="W354" i="17" s="1"/>
  <c r="V354" i="17" a="1"/>
  <c r="V354" i="17" s="1"/>
  <c r="U354" i="17" a="1"/>
  <c r="U354" i="17" s="1"/>
  <c r="S354" i="17" a="1"/>
  <c r="S354" i="17" s="1"/>
  <c r="H354" i="17" a="1"/>
  <c r="H354" i="17" s="1"/>
  <c r="D93" i="21" s="1"/>
  <c r="G354" i="17" a="1"/>
  <c r="G354" i="17" s="1"/>
  <c r="C93" i="21" s="1"/>
  <c r="K354" i="17" a="1"/>
  <c r="K354" i="17" s="1"/>
  <c r="I354" i="17" a="1"/>
  <c r="I354" i="17" s="1"/>
  <c r="E93" i="21" s="1"/>
  <c r="J354" i="17" a="1"/>
  <c r="J354" i="17" s="1"/>
  <c r="F93" i="21" s="1"/>
  <c r="M354" i="17" a="1"/>
  <c r="M354" i="17" s="1"/>
  <c r="L354" i="17" a="1"/>
  <c r="L354" i="17" s="1"/>
  <c r="N354" i="17" a="1"/>
  <c r="N354" i="17" s="1"/>
  <c r="E355" i="17"/>
  <c r="AF355" i="17" s="1" a="1"/>
  <c r="AF355" i="17" s="1"/>
  <c r="AG355" i="17" l="1" a="1"/>
  <c r="AG355" i="17" s="1"/>
  <c r="AE355" i="17" a="1"/>
  <c r="AE355" i="17" s="1"/>
  <c r="P355" i="17" a="1"/>
  <c r="P355" i="17" s="1"/>
  <c r="F355" i="17" a="1"/>
  <c r="F355" i="17" s="1"/>
  <c r="Y355" i="17" a="1"/>
  <c r="Y355" i="17" s="1"/>
  <c r="S355" i="17" a="1"/>
  <c r="S355" i="17" s="1"/>
  <c r="T355" i="17" a="1"/>
  <c r="T355" i="17" s="1"/>
  <c r="Q355" i="17" a="1"/>
  <c r="Q355" i="17" s="1"/>
  <c r="R355" i="17" a="1"/>
  <c r="R355" i="17" s="1"/>
  <c r="AC355" i="17" a="1"/>
  <c r="AC355" i="17" s="1"/>
  <c r="O355" i="17" a="1"/>
  <c r="O355" i="17" s="1"/>
  <c r="AD355" i="17" a="1"/>
  <c r="AD355" i="17" s="1"/>
  <c r="Z355" i="17" a="1"/>
  <c r="Z355" i="17" s="1"/>
  <c r="AA355" i="17" a="1"/>
  <c r="AA355" i="17" s="1"/>
  <c r="AB355" i="17" a="1"/>
  <c r="AB355" i="17" s="1"/>
  <c r="W355" i="17" a="1"/>
  <c r="W355" i="17" s="1"/>
  <c r="X355" i="17" a="1"/>
  <c r="X355" i="17" s="1"/>
  <c r="U355" i="17" a="1"/>
  <c r="U355" i="17" s="1"/>
  <c r="V355" i="17" a="1"/>
  <c r="V355" i="17" s="1"/>
  <c r="G355" i="17" a="1"/>
  <c r="G355" i="17" s="1"/>
  <c r="H355" i="17" a="1"/>
  <c r="H355" i="17" s="1"/>
  <c r="I355" i="17" a="1"/>
  <c r="I355" i="17" s="1"/>
  <c r="K355" i="17" a="1"/>
  <c r="K355" i="17" s="1"/>
  <c r="J355" i="17" a="1"/>
  <c r="J355" i="17" s="1"/>
  <c r="M355" i="17" a="1"/>
  <c r="M355" i="17" s="1"/>
  <c r="L355" i="17" a="1"/>
  <c r="L355" i="17" s="1"/>
  <c r="N355" i="17" a="1"/>
  <c r="N355" i="17" s="1"/>
  <c r="E356" i="17"/>
  <c r="AF356" i="17" s="1" a="1"/>
  <c r="AF356" i="17" s="1"/>
  <c r="AG356" i="17" l="1" a="1"/>
  <c r="AG356" i="17" s="1"/>
  <c r="AE356" i="17" a="1"/>
  <c r="AE356" i="17" s="1"/>
  <c r="P356" i="17" a="1"/>
  <c r="P356" i="17" s="1"/>
  <c r="F356" i="17" a="1"/>
  <c r="F356" i="17" s="1"/>
  <c r="Y356" i="17" a="1"/>
  <c r="Y356" i="17" s="1"/>
  <c r="T356" i="17" a="1"/>
  <c r="T356" i="17" s="1"/>
  <c r="Q356" i="17" a="1"/>
  <c r="Q356" i="17" s="1"/>
  <c r="R356" i="17" a="1"/>
  <c r="R356" i="17" s="1"/>
  <c r="O356" i="17" a="1"/>
  <c r="O356" i="17" s="1"/>
  <c r="AD356" i="17" a="1"/>
  <c r="AD356" i="17" s="1"/>
  <c r="AC356" i="17" a="1"/>
  <c r="AC356" i="17" s="1"/>
  <c r="X356" i="17" a="1"/>
  <c r="X356" i="17" s="1"/>
  <c r="Z356" i="17" a="1"/>
  <c r="Z356" i="17" s="1"/>
  <c r="AB356" i="17" a="1"/>
  <c r="AB356" i="17" s="1"/>
  <c r="W356" i="17" a="1"/>
  <c r="W356" i="17" s="1"/>
  <c r="AA356" i="17" a="1"/>
  <c r="AA356" i="17" s="1"/>
  <c r="S356" i="17" a="1"/>
  <c r="S356" i="17" s="1"/>
  <c r="U356" i="17" a="1"/>
  <c r="U356" i="17" s="1"/>
  <c r="V356" i="17" a="1"/>
  <c r="V356" i="17" s="1"/>
  <c r="H356" i="17" a="1"/>
  <c r="H356" i="17" s="1"/>
  <c r="G356" i="17" a="1"/>
  <c r="G356" i="17" s="1"/>
  <c r="I356" i="17" a="1"/>
  <c r="I356" i="17" s="1"/>
  <c r="J356" i="17" a="1"/>
  <c r="J356" i="17" s="1"/>
  <c r="K356" i="17" a="1"/>
  <c r="K356" i="17" s="1"/>
  <c r="L356" i="17" a="1"/>
  <c r="L356" i="17" s="1"/>
  <c r="N356" i="17" a="1"/>
  <c r="N356" i="17" s="1"/>
  <c r="M356" i="17" a="1"/>
  <c r="M356" i="17" s="1"/>
  <c r="E357" i="17"/>
  <c r="AF357" i="17" s="1" a="1"/>
  <c r="AF357" i="17" s="1"/>
  <c r="AG357" i="17" l="1" a="1"/>
  <c r="AG357" i="17" s="1"/>
  <c r="AE357" i="17" a="1"/>
  <c r="AE357" i="17" s="1"/>
  <c r="P357" i="17" a="1"/>
  <c r="P357" i="17" s="1"/>
  <c r="F357" i="17" a="1"/>
  <c r="F357" i="17" s="1"/>
  <c r="Y357" i="17" a="1"/>
  <c r="Y357" i="17" s="1"/>
  <c r="R357" i="17" a="1"/>
  <c r="R357" i="17" s="1"/>
  <c r="Q357" i="17" a="1"/>
  <c r="Q357" i="17" s="1"/>
  <c r="T357" i="17" a="1"/>
  <c r="T357" i="17" s="1"/>
  <c r="AD357" i="17" a="1"/>
  <c r="AD357" i="17" s="1"/>
  <c r="AC357" i="17" a="1"/>
  <c r="AC357" i="17" s="1"/>
  <c r="O357" i="17" a="1"/>
  <c r="O357" i="17" s="1"/>
  <c r="AA357" i="17" a="1"/>
  <c r="AA357" i="17" s="1"/>
  <c r="AB357" i="17" a="1"/>
  <c r="AB357" i="17" s="1"/>
  <c r="W357" i="17" a="1"/>
  <c r="W357" i="17" s="1"/>
  <c r="Z357" i="17" a="1"/>
  <c r="Z357" i="17" s="1"/>
  <c r="S357" i="17" a="1"/>
  <c r="S357" i="17" s="1"/>
  <c r="X357" i="17" a="1"/>
  <c r="X357" i="17" s="1"/>
  <c r="U357" i="17" a="1"/>
  <c r="U357" i="17" s="1"/>
  <c r="V357" i="17" a="1"/>
  <c r="V357" i="17" s="1"/>
  <c r="H357" i="17" a="1"/>
  <c r="H357" i="17" s="1"/>
  <c r="G357" i="17" a="1"/>
  <c r="G357" i="17" s="1"/>
  <c r="I357" i="17" a="1"/>
  <c r="I357" i="17" s="1"/>
  <c r="K357" i="17" a="1"/>
  <c r="K357" i="17" s="1"/>
  <c r="J357" i="17" a="1"/>
  <c r="J357" i="17" s="1"/>
  <c r="M357" i="17" a="1"/>
  <c r="M357" i="17" s="1"/>
  <c r="L357" i="17" a="1"/>
  <c r="L357" i="17" s="1"/>
  <c r="N357" i="17" a="1"/>
  <c r="N357" i="17" s="1"/>
  <c r="E358" i="17"/>
  <c r="AF358" i="17" s="1" a="1"/>
  <c r="AF358" i="17" s="1"/>
  <c r="AG358" i="17" l="1" a="1"/>
  <c r="AG358" i="17" s="1"/>
  <c r="AE358" i="17" a="1"/>
  <c r="AE358" i="17" s="1"/>
  <c r="P358" i="17" a="1"/>
  <c r="P358" i="17" s="1"/>
  <c r="F358" i="17" a="1"/>
  <c r="F358" i="17" s="1"/>
  <c r="B94" i="21" s="1"/>
  <c r="Y358" i="17" a="1"/>
  <c r="Y358" i="17" s="1"/>
  <c r="R358" i="17" a="1"/>
  <c r="R358" i="17" s="1"/>
  <c r="Q358" i="17" a="1"/>
  <c r="Q358" i="17" s="1"/>
  <c r="L94" i="21" s="1"/>
  <c r="AC358" i="17" a="1"/>
  <c r="AC358" i="17" s="1"/>
  <c r="T358" i="17" a="1"/>
  <c r="T358" i="17" s="1"/>
  <c r="O94" i="21" s="1"/>
  <c r="AD358" i="17" a="1"/>
  <c r="AD358" i="17" s="1"/>
  <c r="Y94" i="21" s="1"/>
  <c r="O358" i="17" a="1"/>
  <c r="O358" i="17" s="1"/>
  <c r="AA358" i="17" a="1"/>
  <c r="AA358" i="17" s="1"/>
  <c r="X358" i="17" a="1"/>
  <c r="X358" i="17" s="1"/>
  <c r="W358" i="17" a="1"/>
  <c r="W358" i="17" s="1"/>
  <c r="R94" i="21" s="1"/>
  <c r="Z358" i="17" a="1"/>
  <c r="Z358" i="17" s="1"/>
  <c r="AB358" i="17" a="1"/>
  <c r="AB358" i="17" s="1"/>
  <c r="V358" i="17" a="1"/>
  <c r="V358" i="17" s="1"/>
  <c r="U358" i="17" a="1"/>
  <c r="U358" i="17" s="1"/>
  <c r="S358" i="17" a="1"/>
  <c r="S358" i="17" s="1"/>
  <c r="H358" i="17" a="1"/>
  <c r="H358" i="17" s="1"/>
  <c r="G358" i="17" a="1"/>
  <c r="G358" i="17" s="1"/>
  <c r="I358" i="17" a="1"/>
  <c r="I358" i="17" s="1"/>
  <c r="E94" i="21" s="1"/>
  <c r="J358" i="17" a="1"/>
  <c r="J358" i="17" s="1"/>
  <c r="M358" i="17" a="1"/>
  <c r="M358" i="17" s="1"/>
  <c r="I94" i="21" s="1"/>
  <c r="K358" i="17" a="1"/>
  <c r="K358" i="17" s="1"/>
  <c r="G94" i="21" s="1"/>
  <c r="L358" i="17" a="1"/>
  <c r="L358" i="17" s="1"/>
  <c r="N358" i="17" a="1"/>
  <c r="N358" i="17" s="1"/>
  <c r="T94"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1" i="21"/>
  <c r="B42" i="21"/>
  <c r="B43" i="21"/>
  <c r="B44" i="21"/>
  <c r="B45" i="21"/>
  <c r="E6" i="17"/>
  <c r="AF6" i="17" s="1" a="1"/>
  <c r="AF6" i="17" s="1"/>
  <c r="P6" i="17" l="1" a="1"/>
  <c r="P6" i="17" s="1"/>
  <c r="AG6" i="17" a="1"/>
  <c r="AG6" i="17" s="1"/>
  <c r="AE6" i="17" a="1"/>
  <c r="AE6" i="17" s="1"/>
  <c r="L8" i="21"/>
  <c r="L9" i="21"/>
  <c r="L10" i="21"/>
  <c r="L11" i="21"/>
  <c r="L12" i="21"/>
  <c r="L13" i="21"/>
  <c r="L14" i="21"/>
  <c r="L15" i="21"/>
  <c r="L16" i="21"/>
  <c r="L17" i="21"/>
  <c r="L18" i="21"/>
  <c r="L19" i="21"/>
  <c r="L20" i="21"/>
  <c r="L21" i="21"/>
  <c r="L22" i="21"/>
  <c r="L23" i="21"/>
  <c r="L24" i="21"/>
  <c r="L25" i="21"/>
  <c r="L26" i="21"/>
  <c r="L27" i="21"/>
  <c r="L28" i="21"/>
  <c r="L29" i="21"/>
  <c r="L30" i="21"/>
  <c r="L31" i="21"/>
  <c r="L33" i="21"/>
  <c r="L34" i="21"/>
  <c r="L35" i="21"/>
  <c r="L36" i="21"/>
  <c r="L37" i="21"/>
  <c r="L38" i="21"/>
  <c r="L40" i="21"/>
  <c r="L41" i="21"/>
  <c r="L42" i="21"/>
  <c r="L43" i="21"/>
  <c r="L44" i="21"/>
  <c r="L45" i="21"/>
  <c r="L46" i="21"/>
  <c r="L47" i="21"/>
  <c r="L48" i="21"/>
  <c r="L49" i="21"/>
  <c r="L50" i="21"/>
  <c r="L51" i="21"/>
  <c r="L52" i="21"/>
  <c r="L53" i="21"/>
  <c r="L55" i="21"/>
  <c r="L56" i="21"/>
  <c r="L62" i="21"/>
  <c r="L64" i="21"/>
  <c r="L65" i="21"/>
  <c r="L66" i="21"/>
  <c r="M8" i="21"/>
  <c r="M9" i="21"/>
  <c r="M10" i="21"/>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8" i="21"/>
  <c r="M39" i="21"/>
  <c r="M40" i="21"/>
  <c r="M41" i="21"/>
  <c r="M42" i="21"/>
  <c r="M43" i="21"/>
  <c r="M44" i="21"/>
  <c r="M45" i="21"/>
  <c r="M46" i="21"/>
  <c r="M47" i="21"/>
  <c r="M48" i="21"/>
  <c r="M49" i="21"/>
  <c r="M50" i="21"/>
  <c r="M51" i="21"/>
  <c r="M52" i="21"/>
  <c r="M53" i="21"/>
  <c r="M54" i="21"/>
  <c r="M55" i="21"/>
  <c r="M56" i="21"/>
  <c r="M62" i="21"/>
  <c r="M63" i="21"/>
  <c r="M64" i="21"/>
  <c r="M70" i="21"/>
  <c r="M72" i="21"/>
  <c r="M94" i="21"/>
  <c r="K8" i="21"/>
  <c r="K9" i="21"/>
  <c r="K10" i="21"/>
  <c r="K11" i="21"/>
  <c r="K12" i="21"/>
  <c r="K13"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40" i="21"/>
  <c r="K41" i="21"/>
  <c r="K42" i="21"/>
  <c r="K43" i="21"/>
  <c r="K44" i="21"/>
  <c r="K45" i="21"/>
  <c r="K46" i="21"/>
  <c r="K47" i="21"/>
  <c r="K48" i="21"/>
  <c r="K49" i="21"/>
  <c r="K50" i="21"/>
  <c r="K51" i="21"/>
  <c r="K52" i="21"/>
  <c r="K53" i="21"/>
  <c r="K54" i="21"/>
  <c r="K55" i="21"/>
  <c r="K56" i="21"/>
  <c r="K62" i="21"/>
  <c r="K63" i="21"/>
  <c r="K64" i="21"/>
  <c r="K65" i="21"/>
  <c r="K66" i="21"/>
  <c r="K67" i="21"/>
  <c r="K68" i="21"/>
  <c r="K69" i="21"/>
  <c r="K70" i="21"/>
  <c r="K71" i="21"/>
  <c r="K72" i="21"/>
  <c r="K73" i="21"/>
  <c r="K74" i="21"/>
  <c r="K75" i="21"/>
  <c r="K76" i="21"/>
  <c r="K77" i="21"/>
  <c r="K79" i="21"/>
  <c r="K80" i="21"/>
  <c r="K85" i="21"/>
  <c r="K87" i="21"/>
  <c r="K90" i="21"/>
  <c r="K93" i="21"/>
  <c r="K94" i="21"/>
  <c r="C11" i="21"/>
  <c r="C17" i="21"/>
  <c r="C19" i="21"/>
  <c r="C20" i="21"/>
  <c r="C29" i="21"/>
  <c r="C32" i="21"/>
  <c r="C35" i="21"/>
  <c r="C36" i="21"/>
  <c r="C38" i="21"/>
  <c r="C43" i="21"/>
  <c r="C59" i="21"/>
  <c r="C61" i="21"/>
  <c r="C63" i="21"/>
  <c r="C64" i="21"/>
  <c r="C75" i="21"/>
  <c r="C79" i="21"/>
  <c r="C83" i="21"/>
  <c r="C87" i="21"/>
  <c r="C91" i="21"/>
  <c r="S10" i="21"/>
  <c r="S11" i="21"/>
  <c r="S12" i="21"/>
  <c r="S13" i="21"/>
  <c r="S14" i="21"/>
  <c r="S15" i="21"/>
  <c r="S16" i="21"/>
  <c r="S17" i="21"/>
  <c r="S18" i="21"/>
  <c r="S19" i="21"/>
  <c r="S20" i="21"/>
  <c r="S21" i="21"/>
  <c r="S22" i="21"/>
  <c r="S23" i="21"/>
  <c r="S24" i="21"/>
  <c r="S25" i="21"/>
  <c r="S26" i="21"/>
  <c r="S27" i="21"/>
  <c r="S28" i="21"/>
  <c r="S29" i="21"/>
  <c r="S30" i="21"/>
  <c r="S31" i="21"/>
  <c r="S32" i="21"/>
  <c r="S33" i="21"/>
  <c r="S34" i="21"/>
  <c r="S35" i="21"/>
  <c r="S36" i="21"/>
  <c r="S37" i="21"/>
  <c r="S38" i="21"/>
  <c r="S39" i="21"/>
  <c r="S41" i="21"/>
  <c r="S42" i="21"/>
  <c r="S43" i="21"/>
  <c r="S45" i="21"/>
  <c r="S46" i="21"/>
  <c r="S47" i="21"/>
  <c r="S48" i="21"/>
  <c r="S49" i="21"/>
  <c r="S50" i="21"/>
  <c r="S52" i="21"/>
  <c r="S54" i="21"/>
  <c r="S55" i="21"/>
  <c r="S56" i="21"/>
  <c r="S57" i="21"/>
  <c r="S59" i="21"/>
  <c r="S60" i="21"/>
  <c r="S61" i="21"/>
  <c r="S62" i="21"/>
  <c r="S63" i="21"/>
  <c r="S64" i="21"/>
  <c r="S65" i="21"/>
  <c r="S66" i="21"/>
  <c r="S67" i="21"/>
  <c r="S68" i="21"/>
  <c r="S69" i="21"/>
  <c r="S70" i="21"/>
  <c r="S71" i="21"/>
  <c r="S72" i="21"/>
  <c r="S73" i="21"/>
  <c r="S74" i="21"/>
  <c r="S75" i="21"/>
  <c r="S76" i="21"/>
  <c r="S77" i="21"/>
  <c r="S78" i="21"/>
  <c r="S79" i="21"/>
  <c r="S80" i="21"/>
  <c r="S81" i="21"/>
  <c r="S82" i="21"/>
  <c r="S83" i="21"/>
  <c r="S84" i="21"/>
  <c r="S85" i="21"/>
  <c r="S86" i="21"/>
  <c r="S87" i="21"/>
  <c r="S88" i="21"/>
  <c r="S89" i="21"/>
  <c r="S90" i="21"/>
  <c r="S91" i="21"/>
  <c r="S92" i="21"/>
  <c r="S93" i="21"/>
  <c r="T10" i="21"/>
  <c r="T11" i="21"/>
  <c r="T13" i="21"/>
  <c r="T14" i="21"/>
  <c r="T15" i="21"/>
  <c r="T16" i="21"/>
  <c r="T17" i="21"/>
  <c r="T18" i="21"/>
  <c r="T19" i="21"/>
  <c r="T20" i="21"/>
  <c r="T21" i="21"/>
  <c r="T22" i="21"/>
  <c r="T23" i="21"/>
  <c r="T25" i="21"/>
  <c r="T26" i="21"/>
  <c r="T27" i="21"/>
  <c r="T29" i="21"/>
  <c r="T30" i="21"/>
  <c r="T31" i="21"/>
  <c r="T32" i="21"/>
  <c r="T34" i="21"/>
  <c r="T35" i="21"/>
  <c r="T36" i="21"/>
  <c r="T37" i="21"/>
  <c r="T38" i="21"/>
  <c r="T39" i="21"/>
  <c r="T41" i="21"/>
  <c r="T42" i="21"/>
  <c r="T43" i="21"/>
  <c r="T45" i="21"/>
  <c r="T47" i="21"/>
  <c r="T48" i="21"/>
  <c r="T50" i="21"/>
  <c r="T54" i="21"/>
  <c r="T56" i="21"/>
  <c r="T59" i="21"/>
  <c r="T63" i="21"/>
  <c r="T64" i="21"/>
  <c r="T65" i="21"/>
  <c r="T66" i="21"/>
  <c r="T69" i="21"/>
  <c r="T71" i="21"/>
  <c r="T72" i="21"/>
  <c r="T73" i="21"/>
  <c r="T74" i="21"/>
  <c r="T76" i="21"/>
  <c r="T78" i="21"/>
  <c r="T80" i="21"/>
  <c r="T82" i="21"/>
  <c r="T86" i="21"/>
  <c r="D8" i="21"/>
  <c r="D9" i="21"/>
  <c r="D10" i="21"/>
  <c r="D11" i="21"/>
  <c r="D12" i="21"/>
  <c r="D13" i="21"/>
  <c r="D14" i="21"/>
  <c r="D15" i="21"/>
  <c r="D16" i="21"/>
  <c r="D17" i="21"/>
  <c r="D18" i="21"/>
  <c r="D19" i="21"/>
  <c r="D20" i="21"/>
  <c r="D21" i="21"/>
  <c r="D22" i="21"/>
  <c r="D23" i="21"/>
  <c r="D25" i="21"/>
  <c r="D27" i="21"/>
  <c r="D30" i="21"/>
  <c r="D31" i="21"/>
  <c r="D37" i="21"/>
  <c r="D39" i="21"/>
  <c r="D42" i="21"/>
  <c r="D48" i="21"/>
  <c r="D50" i="21"/>
  <c r="D58" i="21"/>
  <c r="D65" i="21"/>
  <c r="D66" i="21"/>
  <c r="D69" i="21"/>
  <c r="D70" i="21"/>
  <c r="D72" i="21"/>
  <c r="D73" i="21"/>
  <c r="D74" i="21"/>
  <c r="D76" i="21"/>
  <c r="D78" i="21"/>
  <c r="D80" i="21"/>
  <c r="D81" i="21"/>
  <c r="D82" i="21"/>
  <c r="D84" i="21"/>
  <c r="D85" i="21"/>
  <c r="D86" i="21"/>
  <c r="D88" i="21"/>
  <c r="D89" i="21"/>
  <c r="D90" i="21"/>
  <c r="D92" i="21"/>
  <c r="V22" i="21"/>
  <c r="V23" i="21"/>
  <c r="V25" i="21"/>
  <c r="V27" i="21"/>
  <c r="V29" i="21"/>
  <c r="V30" i="21"/>
  <c r="V31" i="21"/>
  <c r="V32" i="21"/>
  <c r="V33" i="21"/>
  <c r="V34" i="21"/>
  <c r="V35" i="21"/>
  <c r="V36" i="21"/>
  <c r="V37" i="21"/>
  <c r="V38" i="21"/>
  <c r="V39" i="21"/>
  <c r="V40" i="21"/>
  <c r="V41" i="21"/>
  <c r="V42" i="21"/>
  <c r="V43" i="21"/>
  <c r="V44" i="21"/>
  <c r="V46" i="21"/>
  <c r="V47" i="21"/>
  <c r="V48" i="21"/>
  <c r="V50" i="21"/>
  <c r="V56" i="21"/>
  <c r="V58" i="21"/>
  <c r="V59" i="21"/>
  <c r="V61" i="21"/>
  <c r="V63" i="21"/>
  <c r="V64" i="21"/>
  <c r="V65" i="21"/>
  <c r="V66" i="21"/>
  <c r="V67" i="21"/>
  <c r="V68" i="21"/>
  <c r="V69" i="21"/>
  <c r="V70" i="21"/>
  <c r="V72" i="21"/>
  <c r="V73" i="21"/>
  <c r="V74" i="21"/>
  <c r="V75" i="21"/>
  <c r="V76" i="21"/>
  <c r="V78" i="21"/>
  <c r="V80" i="21"/>
  <c r="V81" i="21"/>
  <c r="V82" i="21"/>
  <c r="V84" i="21"/>
  <c r="V85" i="21"/>
  <c r="V86" i="21"/>
  <c r="V87" i="21"/>
  <c r="V88" i="21"/>
  <c r="V89" i="21"/>
  <c r="V90" i="21"/>
  <c r="V92" i="21"/>
  <c r="V94" i="21"/>
  <c r="J8" i="21"/>
  <c r="J9" i="21"/>
  <c r="J10" i="21"/>
  <c r="J12" i="21"/>
  <c r="J13" i="21"/>
  <c r="J14" i="21"/>
  <c r="J15" i="21"/>
  <c r="J16" i="21"/>
  <c r="J17" i="21"/>
  <c r="J18" i="21"/>
  <c r="J19" i="21"/>
  <c r="J20" i="21"/>
  <c r="J21" i="21"/>
  <c r="J22" i="21"/>
  <c r="J23" i="21"/>
  <c r="J25" i="21"/>
  <c r="J26" i="21"/>
  <c r="J27" i="21"/>
  <c r="J29" i="21"/>
  <c r="J30" i="21"/>
  <c r="J31" i="21"/>
  <c r="J32" i="21"/>
  <c r="J34" i="21"/>
  <c r="J35" i="21"/>
  <c r="J36" i="21"/>
  <c r="J37" i="21"/>
  <c r="J38" i="21"/>
  <c r="J39" i="21"/>
  <c r="J40" i="21"/>
  <c r="J41" i="21"/>
  <c r="J42" i="21"/>
  <c r="J43" i="21"/>
  <c r="J44" i="21"/>
  <c r="J45" i="21"/>
  <c r="J47" i="21"/>
  <c r="J48" i="21"/>
  <c r="J50" i="21"/>
  <c r="J52" i="21"/>
  <c r="J58" i="21"/>
  <c r="J61" i="21"/>
  <c r="J63" i="21"/>
  <c r="J64" i="21"/>
  <c r="J65" i="21"/>
  <c r="J66" i="21"/>
  <c r="J67" i="21"/>
  <c r="J68" i="21"/>
  <c r="J69" i="21"/>
  <c r="J70" i="21"/>
  <c r="J71" i="21"/>
  <c r="J72" i="21"/>
  <c r="J73" i="21"/>
  <c r="J74" i="21"/>
  <c r="J75" i="21"/>
  <c r="J76" i="21"/>
  <c r="J77" i="21"/>
  <c r="J78" i="21"/>
  <c r="J79" i="21"/>
  <c r="J80" i="21"/>
  <c r="J81" i="21"/>
  <c r="J82" i="21"/>
  <c r="J83" i="21"/>
  <c r="J84" i="21"/>
  <c r="J85" i="21"/>
  <c r="J86" i="21"/>
  <c r="J87" i="21"/>
  <c r="J88" i="21"/>
  <c r="J89" i="21"/>
  <c r="J90" i="21"/>
  <c r="J91" i="21"/>
  <c r="J92" i="21"/>
  <c r="J93" i="21"/>
  <c r="N11" i="21"/>
  <c r="N12" i="21"/>
  <c r="N14" i="21"/>
  <c r="N15" i="21"/>
  <c r="N17" i="21"/>
  <c r="N18" i="21"/>
  <c r="N19" i="21"/>
  <c r="N20" i="21"/>
  <c r="N21" i="21"/>
  <c r="N22" i="21"/>
  <c r="N23" i="21"/>
  <c r="N24" i="21"/>
  <c r="N25" i="21"/>
  <c r="N27" i="21"/>
  <c r="N28" i="21"/>
  <c r="N29" i="21"/>
  <c r="N30" i="21"/>
  <c r="N31" i="21"/>
  <c r="N34" i="21"/>
  <c r="N35" i="21"/>
  <c r="N36" i="21"/>
  <c r="N37" i="21"/>
  <c r="N38" i="21"/>
  <c r="N39" i="21"/>
  <c r="N40" i="21"/>
  <c r="N44" i="21"/>
  <c r="N47" i="21"/>
  <c r="N48" i="21"/>
  <c r="N50" i="21"/>
  <c r="N52" i="21"/>
  <c r="N55" i="21"/>
  <c r="N56" i="21"/>
  <c r="N60" i="21"/>
  <c r="N61" i="21"/>
  <c r="N62" i="21"/>
  <c r="N63" i="21"/>
  <c r="N64" i="21"/>
  <c r="N65" i="21"/>
  <c r="N66" i="21"/>
  <c r="N67" i="21"/>
  <c r="N68" i="21"/>
  <c r="N69" i="21"/>
  <c r="N70" i="21"/>
  <c r="N71" i="21"/>
  <c r="N72" i="21"/>
  <c r="N73" i="21"/>
  <c r="N75" i="21"/>
  <c r="N76" i="21"/>
  <c r="N77" i="21"/>
  <c r="N78" i="21"/>
  <c r="N79" i="21"/>
  <c r="N80" i="21"/>
  <c r="N81" i="21"/>
  <c r="N82" i="21"/>
  <c r="N83" i="21"/>
  <c r="N84" i="21"/>
  <c r="N85" i="21"/>
  <c r="N86" i="21"/>
  <c r="N87" i="21"/>
  <c r="N88" i="21"/>
  <c r="N89" i="21"/>
  <c r="N91" i="21"/>
  <c r="N92" i="21"/>
  <c r="N93" i="21"/>
  <c r="N94" i="21"/>
  <c r="R6" i="17" a="1"/>
  <c r="R6" i="17" s="1"/>
  <c r="M6" i="21" s="1"/>
  <c r="AD6" i="17" a="1"/>
  <c r="AD6" i="17" s="1"/>
  <c r="Y6" i="21" s="1"/>
  <c r="AA6" i="17" a="1"/>
  <c r="AA6" i="17" s="1"/>
  <c r="V6" i="21" s="1"/>
  <c r="Z6" i="17" a="1"/>
  <c r="Z6" i="17" s="1"/>
  <c r="U6" i="21" s="1"/>
  <c r="S6" i="17" a="1"/>
  <c r="S6" i="17" s="1"/>
  <c r="N6" i="21" s="1"/>
  <c r="Y6" i="17" a="1"/>
  <c r="Y6" i="17" s="1"/>
  <c r="T6" i="21" s="1"/>
  <c r="T6" i="17" a="1"/>
  <c r="T6" i="17" s="1"/>
  <c r="O6" i="21" s="1"/>
  <c r="AB6" i="17" a="1"/>
  <c r="AB6" i="17" s="1"/>
  <c r="W6" i="21" s="1"/>
  <c r="V6" i="17" a="1"/>
  <c r="V6" i="17" s="1"/>
  <c r="Q6" i="21" s="1"/>
  <c r="Q6" i="17" a="1"/>
  <c r="Q6" i="17" s="1"/>
  <c r="L6" i="21" s="1"/>
  <c r="O6" i="17" a="1"/>
  <c r="O6" i="17" s="1"/>
  <c r="K6" i="21" s="1"/>
  <c r="U6" i="17" a="1"/>
  <c r="U6" i="17" s="1"/>
  <c r="P6" i="21" s="1"/>
  <c r="AC6" i="17" a="1"/>
  <c r="AC6" i="17" s="1"/>
  <c r="X6" i="21" s="1"/>
  <c r="W6" i="17" a="1"/>
  <c r="W6" i="17" s="1"/>
  <c r="R6" i="21" s="1"/>
  <c r="X6" i="17" a="1"/>
  <c r="X6" i="17" s="1"/>
  <c r="S6" i="21" s="1"/>
  <c r="N6" i="17" a="1"/>
  <c r="N6" i="17" s="1"/>
  <c r="J6" i="21" s="1"/>
  <c r="F6" i="17" a="1"/>
  <c r="F6" i="17" s="1"/>
  <c r="B6" i="21" s="1"/>
  <c r="H6" i="17" a="1"/>
  <c r="H6" i="17" s="1"/>
  <c r="D6" i="21" s="1"/>
  <c r="G6" i="17" a="1"/>
  <c r="G6" i="17" s="1"/>
  <c r="C6" i="21" s="1"/>
  <c r="J6" i="17" a="1"/>
  <c r="J6" i="17" s="1"/>
  <c r="F6" i="21" s="1"/>
  <c r="L6" i="17" a="1"/>
  <c r="L6" i="17" s="1"/>
  <c r="H6" i="21" s="1"/>
  <c r="K6" i="17" a="1"/>
  <c r="K6" i="17" s="1"/>
  <c r="G6" i="21" s="1"/>
  <c r="M6" i="17" a="1"/>
  <c r="M6" i="17" s="1"/>
  <c r="I6" i="21" s="1"/>
  <c r="I6" i="17" a="1"/>
  <c r="I6" i="17" s="1"/>
  <c r="E6" i="21" s="1"/>
  <c r="H9" i="21"/>
  <c r="H10" i="21"/>
  <c r="H11" i="21"/>
  <c r="H12" i="21"/>
  <c r="H13" i="21"/>
  <c r="H14" i="21"/>
  <c r="H16" i="21"/>
  <c r="H17" i="21"/>
  <c r="H18" i="21"/>
  <c r="H19" i="21"/>
  <c r="H20" i="21"/>
  <c r="H21" i="21"/>
  <c r="H22" i="21"/>
  <c r="H23" i="21"/>
  <c r="H24" i="21"/>
  <c r="H25" i="21"/>
  <c r="H27" i="21"/>
  <c r="H29" i="21"/>
  <c r="H30" i="21"/>
  <c r="H31" i="21"/>
  <c r="H32" i="21"/>
  <c r="H33" i="21"/>
  <c r="H34" i="21"/>
  <c r="H35" i="21"/>
  <c r="H36" i="21"/>
  <c r="H37" i="21"/>
  <c r="H38" i="21"/>
  <c r="H39" i="21"/>
  <c r="H40" i="21"/>
  <c r="H41" i="21"/>
  <c r="H42" i="21"/>
  <c r="H43" i="21"/>
  <c r="H44" i="21"/>
  <c r="H45" i="21"/>
  <c r="H46" i="21"/>
  <c r="H47" i="21"/>
  <c r="H48" i="21"/>
  <c r="H52" i="21"/>
  <c r="H54" i="21"/>
  <c r="H55" i="21"/>
  <c r="B12" i="2" s="1"/>
  <c r="G12" i="2" s="1"/>
  <c r="H56" i="21"/>
  <c r="H57" i="21"/>
  <c r="H59" i="21"/>
  <c r="D15" i="2" s="1"/>
  <c r="H60" i="21"/>
  <c r="H61" i="21"/>
  <c r="H62" i="21"/>
  <c r="H63" i="21"/>
  <c r="H64" i="21"/>
  <c r="H65" i="21"/>
  <c r="H66" i="21"/>
  <c r="H67" i="21"/>
  <c r="H68" i="21"/>
  <c r="H69" i="21"/>
  <c r="H70" i="21"/>
  <c r="H71" i="21"/>
  <c r="H72" i="21"/>
  <c r="H73" i="21"/>
  <c r="H74" i="21"/>
  <c r="H75" i="21"/>
  <c r="H76" i="21"/>
  <c r="H77" i="21"/>
  <c r="H78" i="21"/>
  <c r="H79" i="21"/>
  <c r="H80" i="21"/>
  <c r="H81" i="21"/>
  <c r="H82" i="21"/>
  <c r="H83" i="21"/>
  <c r="H84" i="21"/>
  <c r="H85" i="21"/>
  <c r="H86" i="21"/>
  <c r="H87" i="21"/>
  <c r="H88" i="21"/>
  <c r="H89" i="21"/>
  <c r="H90" i="21"/>
  <c r="H91" i="21"/>
  <c r="H92" i="21"/>
  <c r="H93" i="21"/>
  <c r="P11" i="21"/>
  <c r="P13" i="21"/>
  <c r="P15" i="21"/>
  <c r="P17" i="21"/>
  <c r="P19" i="21"/>
  <c r="P21" i="21"/>
  <c r="P22" i="21"/>
  <c r="P23" i="21"/>
  <c r="P25" i="21"/>
  <c r="P27" i="21"/>
  <c r="P29" i="21"/>
  <c r="P31" i="21"/>
  <c r="P33" i="21"/>
  <c r="P35" i="21"/>
  <c r="P37" i="21"/>
  <c r="P38" i="21"/>
  <c r="P39" i="21"/>
  <c r="P41" i="21"/>
  <c r="P43" i="21"/>
  <c r="P45" i="21"/>
  <c r="P47" i="21"/>
  <c r="P49" i="21"/>
  <c r="P55" i="21"/>
  <c r="P57" i="21"/>
  <c r="P59" i="21"/>
  <c r="P61" i="21"/>
  <c r="P63" i="21"/>
  <c r="P65" i="21"/>
  <c r="P67" i="21"/>
  <c r="P69" i="21"/>
  <c r="P71" i="21"/>
  <c r="P73" i="21"/>
  <c r="P75" i="21"/>
  <c r="P77" i="21"/>
  <c r="P79" i="21"/>
  <c r="P81" i="21"/>
  <c r="P83" i="21"/>
  <c r="P85" i="21"/>
  <c r="P87" i="21"/>
  <c r="P89" i="21"/>
  <c r="P91" i="21"/>
  <c r="P93" i="21"/>
  <c r="P94" i="21"/>
  <c r="Y9" i="21"/>
  <c r="Y10" i="21"/>
  <c r="Y11" i="21"/>
  <c r="Y12" i="21"/>
  <c r="Y13" i="21"/>
  <c r="Y14" i="21"/>
  <c r="Y15" i="21"/>
  <c r="Y16" i="21"/>
  <c r="Y17" i="21"/>
  <c r="Y18" i="21"/>
  <c r="Y19" i="21"/>
  <c r="Y20" i="21"/>
  <c r="Y21" i="21"/>
  <c r="Y22" i="21"/>
  <c r="Y23" i="21"/>
  <c r="Y25" i="21"/>
  <c r="Y27" i="21"/>
  <c r="Y31" i="21"/>
  <c r="Y32" i="21"/>
  <c r="Y33" i="21"/>
  <c r="Y35" i="21"/>
  <c r="Y36" i="21"/>
  <c r="Y37" i="21"/>
  <c r="Y38" i="21"/>
  <c r="Y39" i="21"/>
  <c r="Y40" i="21"/>
  <c r="Y41" i="21"/>
  <c r="Y42" i="21"/>
  <c r="Y43" i="21"/>
  <c r="Y44" i="21"/>
  <c r="Y45" i="21"/>
  <c r="Y46" i="21"/>
  <c r="Y47" i="21"/>
  <c r="Y48" i="21"/>
  <c r="Y49" i="21"/>
  <c r="Y51" i="21"/>
  <c r="Y52" i="21"/>
  <c r="Y54" i="21"/>
  <c r="Y59" i="21"/>
  <c r="Y61" i="21"/>
  <c r="Y63" i="21"/>
  <c r="Y64" i="21"/>
  <c r="Y65" i="21"/>
  <c r="Y66" i="21"/>
  <c r="Y67" i="21"/>
  <c r="Y69" i="21"/>
  <c r="Y70" i="21"/>
  <c r="Y71" i="21"/>
  <c r="Y72" i="21"/>
  <c r="Y73" i="21"/>
  <c r="Y74" i="21"/>
  <c r="Y75" i="21"/>
  <c r="Y77" i="21"/>
  <c r="Y78" i="21"/>
  <c r="Y79" i="21"/>
  <c r="Y80" i="21"/>
  <c r="Y81" i="21"/>
  <c r="Y82" i="21"/>
  <c r="Y83" i="21"/>
  <c r="Y84" i="21"/>
  <c r="Y85" i="21"/>
  <c r="Y86" i="21"/>
  <c r="Y87" i="21"/>
  <c r="Y88" i="21"/>
  <c r="Y89" i="21"/>
  <c r="Y90" i="21"/>
  <c r="Y91" i="21"/>
  <c r="Y93" i="21"/>
  <c r="C94" i="21"/>
  <c r="G8" i="21"/>
  <c r="G9" i="21"/>
  <c r="G10" i="21"/>
  <c r="G11" i="21"/>
  <c r="G12" i="21"/>
  <c r="G13" i="21"/>
  <c r="G14" i="21"/>
  <c r="G15" i="21"/>
  <c r="G16" i="21"/>
  <c r="G17" i="21"/>
  <c r="G18" i="21"/>
  <c r="G19" i="21"/>
  <c r="G20" i="21"/>
  <c r="G21" i="21"/>
  <c r="G22" i="21"/>
  <c r="G23" i="21"/>
  <c r="G24" i="21"/>
  <c r="G25" i="21"/>
  <c r="G27" i="21"/>
  <c r="G29" i="21"/>
  <c r="G30" i="21"/>
  <c r="G31" i="21"/>
  <c r="G32" i="21"/>
  <c r="G33" i="21"/>
  <c r="G34" i="21"/>
  <c r="G35" i="21"/>
  <c r="G36" i="21"/>
  <c r="G37" i="21"/>
  <c r="G38" i="21"/>
  <c r="G39" i="21"/>
  <c r="G40" i="21"/>
  <c r="G41" i="21"/>
  <c r="G42" i="21"/>
  <c r="G43" i="21"/>
  <c r="G44" i="21"/>
  <c r="G45" i="21"/>
  <c r="G46" i="21"/>
  <c r="G47" i="21"/>
  <c r="G48" i="21"/>
  <c r="G50" i="21"/>
  <c r="B6" i="2" s="1"/>
  <c r="G51" i="21"/>
  <c r="G58" i="21"/>
  <c r="B14" i="2" s="1"/>
  <c r="G59" i="21"/>
  <c r="G62" i="21"/>
  <c r="G63" i="21"/>
  <c r="G64" i="21"/>
  <c r="G65" i="21"/>
  <c r="G66" i="21"/>
  <c r="G67" i="21"/>
  <c r="G68" i="21"/>
  <c r="G69" i="21"/>
  <c r="G70" i="21"/>
  <c r="G71" i="21"/>
  <c r="G72" i="21"/>
  <c r="G73" i="21"/>
  <c r="G74" i="21"/>
  <c r="G75" i="21"/>
  <c r="G76" i="21"/>
  <c r="G77" i="21"/>
  <c r="G78" i="21"/>
  <c r="G79" i="21"/>
  <c r="G80" i="21"/>
  <c r="G81" i="21"/>
  <c r="G82" i="21"/>
  <c r="G83" i="21"/>
  <c r="G84" i="21"/>
  <c r="G85" i="21"/>
  <c r="G86" i="21"/>
  <c r="G87" i="21"/>
  <c r="G88" i="21"/>
  <c r="G89" i="21"/>
  <c r="G90" i="21"/>
  <c r="G91" i="21"/>
  <c r="G92" i="21"/>
  <c r="G93" i="21"/>
  <c r="Q9" i="21"/>
  <c r="Q10" i="21"/>
  <c r="Q11" i="21"/>
  <c r="Q12" i="21"/>
  <c r="Q14" i="21"/>
  <c r="Q15" i="21"/>
  <c r="Q16" i="21"/>
  <c r="Q17" i="21"/>
  <c r="Q18" i="21"/>
  <c r="Q19" i="21"/>
  <c r="Q20" i="21"/>
  <c r="Q21" i="21"/>
  <c r="Q22" i="21"/>
  <c r="Q25" i="21"/>
  <c r="Q27" i="21"/>
  <c r="Q29" i="21"/>
  <c r="Q30" i="21"/>
  <c r="Q32" i="21"/>
  <c r="Q33" i="21"/>
  <c r="Q34" i="21"/>
  <c r="Q35" i="21"/>
  <c r="Q36" i="21"/>
  <c r="Q37" i="21"/>
  <c r="Q38" i="21"/>
  <c r="Q39" i="21"/>
  <c r="Q40" i="21"/>
  <c r="Q41" i="21"/>
  <c r="Q43" i="21"/>
  <c r="Q44" i="21"/>
  <c r="Q45" i="21"/>
  <c r="Q46" i="21"/>
  <c r="Q47" i="21"/>
  <c r="Q48" i="21"/>
  <c r="Q49" i="21"/>
  <c r="Q50" i="21"/>
  <c r="Q51" i="21"/>
  <c r="Q52" i="21"/>
  <c r="Q56" i="21"/>
  <c r="Q57" i="21"/>
  <c r="Q58" i="21"/>
  <c r="Q59" i="21"/>
  <c r="Q61" i="21"/>
  <c r="Q62" i="21"/>
  <c r="Q63" i="21"/>
  <c r="Q64" i="21"/>
  <c r="Q65" i="21"/>
  <c r="Q66" i="21"/>
  <c r="Q67" i="21"/>
  <c r="Q68" i="21"/>
  <c r="Q69" i="21"/>
  <c r="Q70" i="21"/>
  <c r="Q71" i="21"/>
  <c r="Q72" i="21"/>
  <c r="Q73" i="21"/>
  <c r="Q74" i="21"/>
  <c r="Q75" i="21"/>
  <c r="Q76" i="21"/>
  <c r="Q77" i="21"/>
  <c r="Q78" i="21"/>
  <c r="Q79" i="21"/>
  <c r="Q80" i="21"/>
  <c r="Q81" i="21"/>
  <c r="Q82" i="21"/>
  <c r="Q83" i="21"/>
  <c r="Q84" i="21"/>
  <c r="Q85" i="21"/>
  <c r="Q86" i="21"/>
  <c r="Q87" i="21"/>
  <c r="Q88" i="21"/>
  <c r="Q89" i="21"/>
  <c r="Q90" i="21"/>
  <c r="Q91" i="21"/>
  <c r="Q92" i="21"/>
  <c r="Q93" i="21"/>
  <c r="O8" i="21"/>
  <c r="O9" i="21"/>
  <c r="O10" i="21"/>
  <c r="O11" i="21"/>
  <c r="O12" i="21"/>
  <c r="O13" i="21"/>
  <c r="O15" i="21"/>
  <c r="O16" i="21"/>
  <c r="O17" i="21"/>
  <c r="O18" i="21"/>
  <c r="O19" i="21"/>
  <c r="O20" i="21"/>
  <c r="O21" i="21"/>
  <c r="O22" i="21"/>
  <c r="O23" i="21"/>
  <c r="O24" i="21"/>
  <c r="O25" i="21"/>
  <c r="O27" i="21"/>
  <c r="O29" i="21"/>
  <c r="O30" i="21"/>
  <c r="O31" i="21"/>
  <c r="O32" i="21"/>
  <c r="O34" i="21"/>
  <c r="O35" i="21"/>
  <c r="O36" i="21"/>
  <c r="O37" i="21"/>
  <c r="O38" i="21"/>
  <c r="O39" i="21"/>
  <c r="O40" i="21"/>
  <c r="O42" i="21"/>
  <c r="O43" i="21"/>
  <c r="O44" i="21"/>
  <c r="O45" i="21"/>
  <c r="O46" i="21"/>
  <c r="O48" i="21"/>
  <c r="O50" i="21"/>
  <c r="O58" i="21"/>
  <c r="O59" i="21"/>
  <c r="O63" i="21"/>
  <c r="O64" i="21"/>
  <c r="O65" i="21"/>
  <c r="O66" i="21"/>
  <c r="O67" i="21"/>
  <c r="O69" i="21"/>
  <c r="O70" i="21"/>
  <c r="O71" i="21"/>
  <c r="O72" i="21"/>
  <c r="O73" i="21"/>
  <c r="O74" i="21"/>
  <c r="O75" i="21"/>
  <c r="O76" i="21"/>
  <c r="O78" i="21"/>
  <c r="O79" i="21"/>
  <c r="O81" i="21"/>
  <c r="O83" i="21"/>
  <c r="O84" i="21"/>
  <c r="O85" i="21"/>
  <c r="O87" i="21"/>
  <c r="O89" i="21"/>
  <c r="O91" i="21"/>
  <c r="O92" i="21"/>
  <c r="D94" i="21"/>
  <c r="S94"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52" i="21"/>
  <c r="I55" i="21"/>
  <c r="I57" i="21"/>
  <c r="I13" i="2" s="1"/>
  <c r="I58" i="21"/>
  <c r="I59" i="21"/>
  <c r="I61" i="21"/>
  <c r="I62" i="21"/>
  <c r="I63" i="21"/>
  <c r="I64" i="21"/>
  <c r="I65" i="21"/>
  <c r="I66" i="21"/>
  <c r="I67" i="21"/>
  <c r="I68" i="21"/>
  <c r="I69" i="21"/>
  <c r="I70" i="21"/>
  <c r="I71" i="21"/>
  <c r="I72" i="21"/>
  <c r="I73" i="21"/>
  <c r="I74" i="21"/>
  <c r="I75" i="21"/>
  <c r="I76" i="21"/>
  <c r="I77" i="21"/>
  <c r="I78" i="21"/>
  <c r="I79" i="21"/>
  <c r="I80" i="21"/>
  <c r="I81" i="21"/>
  <c r="I82" i="21"/>
  <c r="I83" i="21"/>
  <c r="I84" i="21"/>
  <c r="I85" i="21"/>
  <c r="I86" i="21"/>
  <c r="I87" i="21"/>
  <c r="I88" i="21"/>
  <c r="I89" i="21"/>
  <c r="I90" i="21"/>
  <c r="I91" i="21"/>
  <c r="I92" i="21"/>
  <c r="I93" i="21"/>
  <c r="W9" i="21"/>
  <c r="W11" i="21"/>
  <c r="W12" i="21"/>
  <c r="W13" i="21"/>
  <c r="W14" i="21"/>
  <c r="W15" i="21"/>
  <c r="W16" i="21"/>
  <c r="W17" i="21"/>
  <c r="W19" i="21"/>
  <c r="W21" i="21"/>
  <c r="W22" i="21"/>
  <c r="W23" i="21"/>
  <c r="W25" i="21"/>
  <c r="W27" i="21"/>
  <c r="W28" i="21"/>
  <c r="W29" i="21"/>
  <c r="W30" i="21"/>
  <c r="W31" i="21"/>
  <c r="W32" i="21"/>
  <c r="W33" i="21"/>
  <c r="W34" i="21"/>
  <c r="W35" i="21"/>
  <c r="W36" i="21"/>
  <c r="W37" i="21"/>
  <c r="W38" i="21"/>
  <c r="W39" i="21"/>
  <c r="W40" i="21"/>
  <c r="W41" i="21"/>
  <c r="W42" i="21"/>
  <c r="W43" i="21"/>
  <c r="W44" i="21"/>
  <c r="W45" i="21"/>
  <c r="W46" i="21"/>
  <c r="W47" i="21"/>
  <c r="W48" i="21"/>
  <c r="W49" i="21"/>
  <c r="W51" i="21"/>
  <c r="W54" i="21"/>
  <c r="W56" i="21"/>
  <c r="W57" i="21"/>
  <c r="W58" i="21"/>
  <c r="W60" i="21"/>
  <c r="W62" i="21"/>
  <c r="W63" i="21"/>
  <c r="W64" i="21"/>
  <c r="W65" i="21"/>
  <c r="W66" i="21"/>
  <c r="W68" i="21"/>
  <c r="W69" i="21"/>
  <c r="W70" i="21"/>
  <c r="W71" i="21"/>
  <c r="W72" i="21"/>
  <c r="W74" i="21"/>
  <c r="W76" i="21"/>
  <c r="W78" i="21"/>
  <c r="W79" i="21"/>
  <c r="W80" i="21"/>
  <c r="W81" i="21"/>
  <c r="W82" i="21"/>
  <c r="W83" i="21"/>
  <c r="W84" i="21"/>
  <c r="W85" i="21"/>
  <c r="W86" i="21"/>
  <c r="W87" i="21"/>
  <c r="W88" i="21"/>
  <c r="W89" i="21"/>
  <c r="W90" i="21"/>
  <c r="W91" i="21"/>
  <c r="W92" i="21"/>
  <c r="W93" i="21"/>
  <c r="X8" i="21"/>
  <c r="X9" i="21"/>
  <c r="X10" i="21"/>
  <c r="X11" i="21"/>
  <c r="X12" i="21"/>
  <c r="X13" i="21"/>
  <c r="X15" i="21"/>
  <c r="X16" i="21"/>
  <c r="X17" i="21"/>
  <c r="X18" i="21"/>
  <c r="X19" i="21"/>
  <c r="X20" i="21"/>
  <c r="X21" i="21"/>
  <c r="X22" i="21"/>
  <c r="X23" i="21"/>
  <c r="X24" i="21"/>
  <c r="X25" i="21"/>
  <c r="X27" i="21"/>
  <c r="X29" i="21"/>
  <c r="X30" i="21"/>
  <c r="X31" i="21"/>
  <c r="X32" i="21"/>
  <c r="X35" i="21"/>
  <c r="X36" i="21"/>
  <c r="X37" i="21"/>
  <c r="X38" i="21"/>
  <c r="X39" i="21"/>
  <c r="X40" i="21"/>
  <c r="X41" i="21"/>
  <c r="X43" i="21"/>
  <c r="X45" i="21"/>
  <c r="X46" i="21"/>
  <c r="X47" i="21"/>
  <c r="X49" i="21"/>
  <c r="X50" i="21"/>
  <c r="X55" i="21"/>
  <c r="X57" i="21"/>
  <c r="X59" i="21"/>
  <c r="X61" i="21"/>
  <c r="X62" i="21"/>
  <c r="X63" i="21"/>
  <c r="X64" i="21"/>
  <c r="X65" i="21"/>
  <c r="X66" i="21"/>
  <c r="X67" i="21"/>
  <c r="X68" i="21"/>
  <c r="X69" i="21"/>
  <c r="X70" i="21"/>
  <c r="X71" i="21"/>
  <c r="X72" i="21"/>
  <c r="X73" i="21"/>
  <c r="X74" i="21"/>
  <c r="X75" i="21"/>
  <c r="X76" i="21"/>
  <c r="X77" i="21"/>
  <c r="X78" i="21"/>
  <c r="X79" i="21"/>
  <c r="X80" i="21"/>
  <c r="X81" i="21"/>
  <c r="X82" i="21"/>
  <c r="X83" i="21"/>
  <c r="X84" i="21"/>
  <c r="X85" i="21"/>
  <c r="X86" i="21"/>
  <c r="X87" i="21"/>
  <c r="X88" i="21"/>
  <c r="X89" i="21"/>
  <c r="X91" i="21"/>
  <c r="X92" i="21"/>
  <c r="X93" i="21"/>
  <c r="X94" i="21"/>
  <c r="J94" i="21"/>
  <c r="F9" i="21"/>
  <c r="F10" i="21"/>
  <c r="F11" i="21"/>
  <c r="F12" i="21"/>
  <c r="F13" i="21"/>
  <c r="F14" i="21"/>
  <c r="F16" i="21"/>
  <c r="F17" i="21"/>
  <c r="F18" i="21"/>
  <c r="F19" i="21"/>
  <c r="F20" i="21"/>
  <c r="F21" i="21"/>
  <c r="F22" i="21"/>
  <c r="F23" i="21"/>
  <c r="F25" i="21"/>
  <c r="F27" i="21"/>
  <c r="F29" i="21"/>
  <c r="F30" i="21"/>
  <c r="F31" i="21"/>
  <c r="F32" i="21"/>
  <c r="F34" i="21"/>
  <c r="F35" i="21"/>
  <c r="F36" i="21"/>
  <c r="F37" i="21"/>
  <c r="F41" i="21"/>
  <c r="F42" i="21"/>
  <c r="F43" i="21"/>
  <c r="F44" i="21"/>
  <c r="F46" i="21"/>
  <c r="F47" i="21"/>
  <c r="F54" i="21"/>
  <c r="F55" i="21"/>
  <c r="F58" i="21"/>
  <c r="F59" i="21"/>
  <c r="F63" i="21"/>
  <c r="F64" i="21"/>
  <c r="F65" i="21"/>
  <c r="F66" i="21"/>
  <c r="F67" i="21"/>
  <c r="F68" i="21"/>
  <c r="F70" i="21"/>
  <c r="F71" i="21"/>
  <c r="F72" i="21"/>
  <c r="F73" i="21"/>
  <c r="F74" i="21"/>
  <c r="F75" i="21"/>
  <c r="F76" i="21"/>
  <c r="F78" i="21"/>
  <c r="F79" i="21"/>
  <c r="F80" i="21"/>
  <c r="F81" i="21"/>
  <c r="F82" i="21"/>
  <c r="F83" i="21"/>
  <c r="F84" i="21"/>
  <c r="F85" i="21"/>
  <c r="F86" i="21"/>
  <c r="F87" i="21"/>
  <c r="F88" i="21"/>
  <c r="F89" i="21"/>
  <c r="F90" i="21"/>
  <c r="F91" i="21"/>
  <c r="F92" i="21"/>
  <c r="U9" i="21"/>
  <c r="U11" i="21"/>
  <c r="U12" i="21"/>
  <c r="U13" i="21"/>
  <c r="U14" i="21"/>
  <c r="U16" i="21"/>
  <c r="U17" i="21"/>
  <c r="U18" i="21"/>
  <c r="U19" i="21"/>
  <c r="U20" i="21"/>
  <c r="U21" i="21"/>
  <c r="U22" i="21"/>
  <c r="U23" i="21"/>
  <c r="U25" i="21"/>
  <c r="U28" i="21"/>
  <c r="U30" i="21"/>
  <c r="U31" i="21"/>
  <c r="U32" i="21"/>
  <c r="U34" i="21"/>
  <c r="U35" i="21"/>
  <c r="U36" i="21"/>
  <c r="U37" i="21"/>
  <c r="U38" i="21"/>
  <c r="U40" i="21"/>
  <c r="U41" i="21"/>
  <c r="U42" i="21"/>
  <c r="U44" i="21"/>
  <c r="U48" i="21"/>
  <c r="U50" i="21"/>
  <c r="U52" i="21"/>
  <c r="U54" i="21"/>
  <c r="U56" i="21"/>
  <c r="U58" i="21"/>
  <c r="U59" i="21"/>
  <c r="U63" i="21"/>
  <c r="U64" i="21"/>
  <c r="U65" i="21"/>
  <c r="U66" i="21"/>
  <c r="U67" i="21"/>
  <c r="U68" i="21"/>
  <c r="U70" i="21"/>
  <c r="U71" i="21"/>
  <c r="U72" i="21"/>
  <c r="U73" i="21"/>
  <c r="U74" i="21"/>
  <c r="U75" i="21"/>
  <c r="U76" i="21"/>
  <c r="U78" i="21"/>
  <c r="U79" i="21"/>
  <c r="U80" i="21"/>
  <c r="U82" i="21"/>
  <c r="U83" i="21"/>
  <c r="U84" i="21"/>
  <c r="U85" i="21"/>
  <c r="U86" i="21"/>
  <c r="U88" i="21"/>
  <c r="U90" i="21"/>
  <c r="U91" i="21"/>
  <c r="U92" i="21"/>
  <c r="U93" i="21"/>
  <c r="U94" i="21"/>
  <c r="W94" i="21"/>
  <c r="H94" i="21"/>
  <c r="E9" i="21"/>
  <c r="E10" i="21"/>
  <c r="E12" i="21"/>
  <c r="E13" i="21"/>
  <c r="E14" i="21"/>
  <c r="E16" i="21"/>
  <c r="E17" i="21"/>
  <c r="E18" i="21"/>
  <c r="E20" i="21"/>
  <c r="E21" i="21"/>
  <c r="E22" i="21"/>
  <c r="E23" i="21"/>
  <c r="E25" i="21"/>
  <c r="E27" i="21"/>
  <c r="E29" i="21"/>
  <c r="E30" i="21"/>
  <c r="E31" i="21"/>
  <c r="E32" i="21"/>
  <c r="E34" i="21"/>
  <c r="E35" i="21"/>
  <c r="E36" i="21"/>
  <c r="E37" i="21"/>
  <c r="E39" i="21"/>
  <c r="E40" i="21"/>
  <c r="E41" i="21"/>
  <c r="E43" i="21"/>
  <c r="E44" i="21"/>
  <c r="E63" i="21"/>
  <c r="E64" i="21"/>
  <c r="E65" i="21"/>
  <c r="E66" i="21"/>
  <c r="E67" i="21"/>
  <c r="E69" i="21"/>
  <c r="E70" i="21"/>
  <c r="E72" i="21"/>
  <c r="E73" i="21"/>
  <c r="E74" i="21"/>
  <c r="E75" i="21"/>
  <c r="E76" i="21"/>
  <c r="E78" i="21"/>
  <c r="E79" i="21"/>
  <c r="E80" i="21"/>
  <c r="E81" i="21"/>
  <c r="E82" i="21"/>
  <c r="E83" i="21"/>
  <c r="E84" i="21"/>
  <c r="E85" i="21"/>
  <c r="E86" i="21"/>
  <c r="E87" i="21"/>
  <c r="E88" i="21"/>
  <c r="E89" i="21"/>
  <c r="E91" i="21"/>
  <c r="E92" i="21"/>
  <c r="R8" i="21"/>
  <c r="R9" i="21"/>
  <c r="R10" i="21"/>
  <c r="R11" i="21"/>
  <c r="R13" i="21"/>
  <c r="R14" i="21"/>
  <c r="R15" i="21"/>
  <c r="R16" i="21"/>
  <c r="R18" i="21"/>
  <c r="R19" i="21"/>
  <c r="R20" i="21"/>
  <c r="R21" i="21"/>
  <c r="R22" i="21"/>
  <c r="R23" i="21"/>
  <c r="R24" i="21"/>
  <c r="R25" i="21"/>
  <c r="R26" i="21"/>
  <c r="R27" i="21"/>
  <c r="R28" i="21"/>
  <c r="R29" i="21"/>
  <c r="R30" i="21"/>
  <c r="R31" i="21"/>
  <c r="R32" i="21"/>
  <c r="R33" i="21"/>
  <c r="R34" i="21"/>
  <c r="R35" i="21"/>
  <c r="R36" i="21"/>
  <c r="R37" i="21"/>
  <c r="R38" i="21"/>
  <c r="R39" i="21"/>
  <c r="R40" i="21"/>
  <c r="R41" i="21"/>
  <c r="R42" i="21"/>
  <c r="R43" i="21"/>
  <c r="R44" i="21"/>
  <c r="R45" i="21"/>
  <c r="R47" i="21"/>
  <c r="R48" i="21"/>
  <c r="R58" i="21"/>
  <c r="R59" i="21"/>
  <c r="R60" i="21"/>
  <c r="R61" i="21"/>
  <c r="R62" i="21"/>
  <c r="R63" i="21"/>
  <c r="R64" i="21"/>
  <c r="R65" i="21"/>
  <c r="R66" i="21"/>
  <c r="R68" i="21"/>
  <c r="R69" i="21"/>
  <c r="R70" i="21"/>
  <c r="R71" i="21"/>
  <c r="R72" i="21"/>
  <c r="R73" i="21"/>
  <c r="R74" i="21"/>
  <c r="R75" i="21"/>
  <c r="R76" i="21"/>
  <c r="R78" i="21"/>
  <c r="R79" i="21"/>
  <c r="R80" i="21"/>
  <c r="R81" i="21"/>
  <c r="R82" i="21"/>
  <c r="R83" i="21"/>
  <c r="R85" i="21"/>
  <c r="R86" i="21"/>
  <c r="R87" i="21"/>
  <c r="R88" i="21"/>
  <c r="R89" i="21"/>
  <c r="R90" i="21"/>
  <c r="R91" i="21"/>
  <c r="R92" i="21"/>
  <c r="R93" i="21"/>
  <c r="F94" i="21"/>
  <c r="Q94" i="21"/>
  <c r="I14" i="2" l="1"/>
  <c r="I4" i="2"/>
  <c r="I5" i="2"/>
  <c r="D12" i="2"/>
  <c r="C12" i="2" s="1"/>
  <c r="B13" i="2"/>
  <c r="G13" i="2" s="1"/>
  <c r="H13" i="2" s="1"/>
  <c r="B15" i="2"/>
  <c r="B16" i="2"/>
  <c r="G16" i="2" s="1"/>
  <c r="D11" i="2"/>
  <c r="D10" i="2"/>
  <c r="C10" i="2" s="1"/>
  <c r="B11" i="2"/>
  <c r="G11" i="2" s="1"/>
  <c r="K14" i="2"/>
  <c r="G14" i="2" s="1"/>
  <c r="H14" i="2" s="1"/>
  <c r="K15" i="2"/>
  <c r="I15" i="2"/>
  <c r="I16" i="2"/>
  <c r="B8" i="2"/>
  <c r="B7" i="2"/>
  <c r="D8" i="2"/>
  <c r="B9" i="2"/>
  <c r="D9" i="2"/>
  <c r="K8" i="2"/>
  <c r="K9" i="2"/>
  <c r="C6" i="2"/>
  <c r="D4" i="2"/>
  <c r="D5" i="2"/>
  <c r="K6" i="2"/>
  <c r="G6" i="2" s="1"/>
  <c r="H6" i="2" s="1"/>
  <c r="K7" i="2"/>
  <c r="B4" i="2"/>
  <c r="B5" i="2"/>
  <c r="D16" i="2"/>
  <c r="K4" i="2"/>
  <c r="K5" i="2"/>
  <c r="I11" i="2"/>
  <c r="I12" i="2"/>
  <c r="H12" i="2" s="1"/>
  <c r="I8" i="2"/>
  <c r="I9" i="2"/>
  <c r="D13" i="2"/>
  <c r="D14" i="2"/>
  <c r="C14" i="2" s="1"/>
  <c r="C16" i="2" l="1"/>
  <c r="C13" i="2"/>
  <c r="G5" i="2"/>
  <c r="H5" i="2" s="1"/>
  <c r="G8" i="2"/>
  <c r="H8" i="2" s="1"/>
  <c r="H16" i="2"/>
  <c r="G4" i="2"/>
  <c r="H4" i="2" s="1"/>
  <c r="C15" i="2"/>
  <c r="G15" i="2"/>
  <c r="H15" i="2" s="1"/>
  <c r="C9" i="2"/>
  <c r="G9" i="2"/>
  <c r="H9" i="2" s="1"/>
  <c r="H11" i="2"/>
  <c r="C5" i="2"/>
  <c r="C8" i="2"/>
  <c r="C4" i="2"/>
  <c r="G7" i="2"/>
  <c r="H7" i="2" s="1"/>
  <c r="C7" i="2"/>
  <c r="C11" i="2"/>
  <c r="BN1" i="5" l="1"/>
  <c r="GM10" i="2" l="1"/>
  <c r="GM74" i="2"/>
  <c r="GM43" i="2"/>
  <c r="GM12" i="2"/>
  <c r="GM76" i="2"/>
  <c r="GM37" i="2"/>
  <c r="GM101" i="2"/>
  <c r="GM54" i="2"/>
  <c r="GM15" i="2"/>
  <c r="GM79" i="2"/>
  <c r="GM40" i="2"/>
  <c r="GM4" i="2"/>
  <c r="GM65" i="2"/>
  <c r="GM16" i="2"/>
  <c r="GM18" i="2"/>
  <c r="GM82" i="2"/>
  <c r="GM51" i="2"/>
  <c r="GM20" i="2"/>
  <c r="GM84" i="2"/>
  <c r="GM45" i="2"/>
  <c r="GM97" i="2"/>
  <c r="GM62" i="2"/>
  <c r="GM23" i="2"/>
  <c r="GM87" i="2"/>
  <c r="GM48" i="2"/>
  <c r="GM9" i="2"/>
  <c r="GM73" i="2"/>
  <c r="GM80" i="2"/>
  <c r="GM26" i="2"/>
  <c r="GM90" i="2"/>
  <c r="GM59" i="2"/>
  <c r="GM28" i="2"/>
  <c r="GM92" i="2"/>
  <c r="GM53" i="2"/>
  <c r="GM6" i="2"/>
  <c r="GM70" i="2"/>
  <c r="GM31" i="2"/>
  <c r="GM95" i="2"/>
  <c r="GM56" i="2"/>
  <c r="GM17" i="2"/>
  <c r="GM81" i="2"/>
  <c r="GM88" i="2"/>
  <c r="GM34" i="2"/>
  <c r="GM98" i="2"/>
  <c r="GM67" i="2"/>
  <c r="GM36" i="2"/>
  <c r="GM100" i="2"/>
  <c r="GM61" i="2"/>
  <c r="GM14" i="2"/>
  <c r="GM78" i="2"/>
  <c r="GM39" i="2"/>
  <c r="GM103" i="2"/>
  <c r="GM64" i="2"/>
  <c r="GM25" i="2"/>
  <c r="GM89" i="2"/>
  <c r="GM41" i="2"/>
  <c r="GM42" i="2"/>
  <c r="GM11" i="2"/>
  <c r="GM75" i="2"/>
  <c r="GM44" i="2"/>
  <c r="GM5" i="2"/>
  <c r="GM69" i="2"/>
  <c r="GM22" i="2"/>
  <c r="GM86" i="2"/>
  <c r="GM47" i="2"/>
  <c r="GM8" i="2"/>
  <c r="GM72" i="2"/>
  <c r="GM33" i="2"/>
  <c r="GM50" i="2"/>
  <c r="GM19" i="2"/>
  <c r="GM83" i="2"/>
  <c r="GM52" i="2"/>
  <c r="GM13" i="2"/>
  <c r="GM77" i="2"/>
  <c r="GM30" i="2"/>
  <c r="GM94" i="2"/>
  <c r="GM55" i="2"/>
  <c r="GM57" i="2"/>
  <c r="GM58" i="2"/>
  <c r="GM27" i="2"/>
  <c r="GM91" i="2"/>
  <c r="GM60" i="2"/>
  <c r="GM21" i="2"/>
  <c r="GM85" i="2"/>
  <c r="GM38" i="2"/>
  <c r="GM102" i="2"/>
  <c r="GM63" i="2"/>
  <c r="GM24" i="2"/>
  <c r="GM49" i="2"/>
  <c r="GM66" i="2"/>
  <c r="GM35" i="2"/>
  <c r="GM99" i="2"/>
  <c r="GM68" i="2"/>
  <c r="GM29" i="2"/>
  <c r="GM93" i="2"/>
  <c r="GM46" i="2"/>
  <c r="GM7" i="2"/>
  <c r="GM71" i="2"/>
  <c r="GM32" i="2"/>
  <c r="GM96" i="2"/>
  <c r="GJ2" i="2" l="1"/>
  <c r="GJ84" i="2" s="1"/>
  <c r="GJ1" i="2"/>
  <c r="GJ14" i="2" l="1"/>
  <c r="GJ81" i="2"/>
  <c r="GJ46" i="2"/>
  <c r="GB47" i="2"/>
  <c r="GF47" i="2"/>
  <c r="GJ74" i="2"/>
  <c r="GJ8" i="2"/>
  <c r="GJ6" i="2"/>
  <c r="GJ32" i="2"/>
  <c r="GJ98" i="2"/>
  <c r="GJ76" i="2"/>
  <c r="GJ50" i="2"/>
  <c r="GJ95" i="2"/>
  <c r="GJ101" i="2"/>
  <c r="GJ83" i="2"/>
  <c r="GJ17" i="2"/>
  <c r="GF15" i="2"/>
  <c r="GB15" i="2"/>
  <c r="GJ12" i="2"/>
  <c r="GJ103" i="2"/>
  <c r="GJ65" i="2"/>
  <c r="GJ55" i="2"/>
  <c r="GJ36" i="2"/>
  <c r="GJ18" i="2"/>
  <c r="GJ58" i="2"/>
  <c r="GJ61" i="2"/>
  <c r="GB82" i="2"/>
  <c r="GF82" i="2"/>
  <c r="GJ39" i="2"/>
  <c r="GJ4" i="2"/>
  <c r="GJ44" i="2"/>
  <c r="GJ97" i="2"/>
  <c r="GJ38" i="2"/>
  <c r="GJ25" i="2"/>
  <c r="GJ23" i="2"/>
  <c r="GJ63" i="2"/>
  <c r="GJ41" i="2"/>
  <c r="GJ33" i="2"/>
  <c r="GJ26" i="2"/>
  <c r="GJ68" i="2"/>
  <c r="GJ69" i="2"/>
  <c r="GJ59" i="2"/>
  <c r="GJ93" i="2"/>
  <c r="GJ86" i="2"/>
  <c r="GB85" i="2"/>
  <c r="GF85" i="2"/>
  <c r="GJ94" i="2"/>
  <c r="GJ31" i="2"/>
  <c r="GJ37" i="2"/>
  <c r="GJ19" i="2"/>
  <c r="GJ56" i="2"/>
  <c r="GJ54" i="2"/>
  <c r="GJ52" i="2"/>
  <c r="GJ79" i="2"/>
  <c r="GJ20" i="2"/>
  <c r="GJ10" i="2"/>
  <c r="GJ66" i="2"/>
  <c r="GJ53" i="2"/>
  <c r="GJ91" i="2"/>
  <c r="GJ88" i="2"/>
  <c r="GJ43" i="2"/>
  <c r="GJ30" i="2"/>
  <c r="GJ45" i="2"/>
  <c r="GJ85" i="2"/>
  <c r="GJ67" i="2"/>
  <c r="GJ16" i="2"/>
  <c r="GJ57" i="2"/>
  <c r="GJ100" i="2"/>
  <c r="GJ82" i="2"/>
  <c r="GJ27" i="2"/>
  <c r="GJ34" i="2"/>
  <c r="GJ60" i="2"/>
  <c r="GJ9" i="2"/>
  <c r="GJ15" i="2"/>
  <c r="GJ71" i="2"/>
  <c r="GJ51" i="2"/>
  <c r="GJ48" i="2"/>
  <c r="GJ49" i="2"/>
  <c r="GJ78" i="2"/>
  <c r="GJ40" i="2"/>
  <c r="GJ21" i="2"/>
  <c r="GJ80" i="2"/>
  <c r="GJ99" i="2"/>
  <c r="GJ64" i="2"/>
  <c r="GJ62" i="2"/>
  <c r="GJ102" i="2"/>
  <c r="GJ89" i="2"/>
  <c r="GJ87" i="2"/>
  <c r="GJ24" i="2"/>
  <c r="GJ77" i="2"/>
  <c r="GJ42" i="2"/>
  <c r="GJ47" i="2"/>
  <c r="GJ75" i="2"/>
  <c r="GJ13" i="2"/>
  <c r="GJ72" i="2"/>
  <c r="GJ92" i="2"/>
  <c r="GJ7" i="2"/>
  <c r="GJ11" i="2"/>
  <c r="GJ73" i="2"/>
  <c r="GJ35" i="2"/>
  <c r="GJ70" i="2"/>
  <c r="GJ96" i="2"/>
  <c r="GJ5" i="2"/>
  <c r="GJ90" i="2"/>
  <c r="GJ29" i="2"/>
  <c r="GJ22" i="2"/>
  <c r="GJ28" i="2"/>
  <c r="GC47" i="2" l="1"/>
  <c r="GC85" i="2"/>
  <c r="GD82" i="2"/>
  <c r="GD15" i="2"/>
  <c r="GB43" i="2"/>
  <c r="GF43" i="2"/>
  <c r="GF72" i="2"/>
  <c r="GB72" i="2"/>
  <c r="GB58" i="2"/>
  <c r="GF58" i="2"/>
  <c r="GB92" i="2"/>
  <c r="GF92" i="2"/>
  <c r="GC92" i="2" s="1"/>
  <c r="GF57" i="2"/>
  <c r="GB57" i="2"/>
  <c r="GF94" i="2"/>
  <c r="GB94" i="2"/>
  <c r="GB24" i="2"/>
  <c r="GF24" i="2"/>
  <c r="GB13" i="2"/>
  <c r="GF13" i="2"/>
  <c r="GC13" i="2" s="1"/>
  <c r="GF77" i="2"/>
  <c r="GB77" i="2"/>
  <c r="GB81" i="2"/>
  <c r="GF81" i="2"/>
  <c r="GF26" i="2"/>
  <c r="GB26" i="2"/>
  <c r="GF62" i="2"/>
  <c r="GB62" i="2"/>
  <c r="GD62" i="2" s="1"/>
  <c r="GB99" i="2"/>
  <c r="GF99" i="2"/>
  <c r="GB100" i="2"/>
  <c r="GF100" i="2"/>
  <c r="GF8" i="2"/>
  <c r="GB8" i="2"/>
  <c r="GF38" i="2"/>
  <c r="GB38" i="2"/>
  <c r="GD38" i="2" s="1"/>
  <c r="GB59" i="2"/>
  <c r="GF59" i="2"/>
  <c r="GC15" i="2"/>
  <c r="GB33" i="2"/>
  <c r="GF33" i="2"/>
  <c r="GB12" i="2"/>
  <c r="GF12" i="2"/>
  <c r="GF54" i="2"/>
  <c r="GB54" i="2"/>
  <c r="GB10" i="2"/>
  <c r="GF10" i="2"/>
  <c r="GF39" i="2"/>
  <c r="GB39" i="2"/>
  <c r="GB93" i="2"/>
  <c r="GF93" i="2"/>
  <c r="GB88" i="2"/>
  <c r="GF88" i="2"/>
  <c r="GF41" i="2"/>
  <c r="GB41" i="2"/>
  <c r="GF61" i="2"/>
  <c r="GB61" i="2"/>
  <c r="GB86" i="2"/>
  <c r="GF86" i="2"/>
  <c r="GF11" i="2"/>
  <c r="GB11" i="2"/>
  <c r="GF32" i="2"/>
  <c r="GB32" i="2"/>
  <c r="GF69" i="2"/>
  <c r="GB69" i="2"/>
  <c r="GF98" i="2"/>
  <c r="GB98" i="2"/>
  <c r="GF19" i="2"/>
  <c r="GB19" i="2"/>
  <c r="GB18" i="2"/>
  <c r="GF18" i="2"/>
  <c r="GF7" i="2"/>
  <c r="GB7" i="2"/>
  <c r="GF23" i="2"/>
  <c r="GB23" i="2"/>
  <c r="GF17" i="2"/>
  <c r="GB17" i="2"/>
  <c r="GF22" i="2"/>
  <c r="GB22" i="2"/>
  <c r="GF70" i="2"/>
  <c r="GB70" i="2"/>
  <c r="GB91" i="2"/>
  <c r="GF91" i="2"/>
  <c r="GF6" i="2"/>
  <c r="GB6" i="2"/>
  <c r="GF73" i="2"/>
  <c r="GB73" i="2"/>
  <c r="GB90" i="2"/>
  <c r="GF90" i="2"/>
  <c r="GB79" i="2"/>
  <c r="GF79" i="2"/>
  <c r="GF35" i="2"/>
  <c r="GB35" i="2"/>
  <c r="GF46" i="2"/>
  <c r="GB46" i="2"/>
  <c r="GF21" i="2"/>
  <c r="GB21" i="2"/>
  <c r="GF95" i="2"/>
  <c r="GB95" i="2"/>
  <c r="GB27" i="2"/>
  <c r="GF27" i="2"/>
  <c r="GB45" i="2"/>
  <c r="GF45" i="2"/>
  <c r="GF37" i="2"/>
  <c r="GB37" i="2"/>
  <c r="GF84" i="2"/>
  <c r="GB84" i="2"/>
  <c r="GF9" i="2"/>
  <c r="GB9" i="2"/>
  <c r="GB29" i="2"/>
  <c r="GF29" i="2"/>
  <c r="GB20" i="2"/>
  <c r="GF20" i="2"/>
  <c r="GF25" i="2"/>
  <c r="GB25" i="2"/>
  <c r="GB14" i="2"/>
  <c r="GF14" i="2"/>
  <c r="GF28" i="2"/>
  <c r="GB28" i="2"/>
  <c r="GF31" i="2"/>
  <c r="GB31" i="2"/>
  <c r="GF80" i="2"/>
  <c r="GB80" i="2"/>
  <c r="GF34" i="2"/>
  <c r="GB34" i="2"/>
  <c r="GF5" i="2"/>
  <c r="GB5" i="2"/>
  <c r="GF56" i="2"/>
  <c r="GB56" i="2"/>
  <c r="GF102" i="2"/>
  <c r="GB102" i="2"/>
  <c r="GB75" i="2"/>
  <c r="GF75" i="2"/>
  <c r="GF74" i="2"/>
  <c r="GB74" i="2"/>
  <c r="GF16" i="2"/>
  <c r="GB16" i="2"/>
  <c r="GB30" i="2"/>
  <c r="GF30" i="2"/>
  <c r="GB67" i="2"/>
  <c r="GF67" i="2"/>
  <c r="GF50" i="2"/>
  <c r="GB50" i="2"/>
  <c r="GF76" i="2"/>
  <c r="GB76" i="2"/>
  <c r="GF63" i="2"/>
  <c r="GB63" i="2"/>
  <c r="GB49" i="2"/>
  <c r="GF49" i="2"/>
  <c r="GB83" i="2"/>
  <c r="GF83" i="2"/>
  <c r="GB44" i="2"/>
  <c r="GF44" i="2"/>
  <c r="GF53" i="2"/>
  <c r="GB53" i="2"/>
  <c r="GD85" i="2"/>
  <c r="GB42" i="2"/>
  <c r="GF42" i="2"/>
  <c r="GB40" i="2"/>
  <c r="GF40" i="2"/>
  <c r="GB66" i="2"/>
  <c r="GF66" i="2"/>
  <c r="GB96" i="2"/>
  <c r="GF96" i="2"/>
  <c r="GF78" i="2"/>
  <c r="GB78" i="2"/>
  <c r="GB60" i="2"/>
  <c r="GF60" i="2"/>
  <c r="GB68" i="2"/>
  <c r="GF68" i="2"/>
  <c r="GB97" i="2"/>
  <c r="GF97" i="2"/>
  <c r="GF103" i="2"/>
  <c r="GB103" i="2"/>
  <c r="GF71" i="2"/>
  <c r="GB71" i="2"/>
  <c r="GF36" i="2"/>
  <c r="GB36" i="2"/>
  <c r="GF48" i="2"/>
  <c r="GB48" i="2"/>
  <c r="GF65" i="2"/>
  <c r="GB65" i="2"/>
  <c r="GB52" i="2"/>
  <c r="GF52" i="2"/>
  <c r="GB101" i="2"/>
  <c r="GF101" i="2"/>
  <c r="GF89" i="2"/>
  <c r="GB89" i="2"/>
  <c r="GB55" i="2"/>
  <c r="GF55" i="2"/>
  <c r="GF87" i="2"/>
  <c r="GB87" i="2"/>
  <c r="GB64" i="2"/>
  <c r="GF64" i="2"/>
  <c r="GC82" i="2"/>
  <c r="GF104" i="2"/>
  <c r="GB104" i="2"/>
  <c r="GB51" i="2"/>
  <c r="GF51" i="2"/>
  <c r="GD47" i="2"/>
  <c r="GC104" i="2" l="1"/>
  <c r="GD75" i="2"/>
  <c r="GD14" i="2"/>
  <c r="GC55" i="2"/>
  <c r="GD65" i="2"/>
  <c r="GD103" i="2"/>
  <c r="GD78" i="2"/>
  <c r="GC42" i="2"/>
  <c r="GC59" i="2"/>
  <c r="GC99" i="2"/>
  <c r="GD77" i="2"/>
  <c r="GD57" i="2"/>
  <c r="GC43" i="2"/>
  <c r="GC17" i="2"/>
  <c r="GD49" i="2"/>
  <c r="GD67" i="2"/>
  <c r="GC34" i="2"/>
  <c r="GC9" i="2"/>
  <c r="GC35" i="2"/>
  <c r="GD27" i="2"/>
  <c r="GC6" i="2"/>
  <c r="GC51" i="2"/>
  <c r="GC83" i="2"/>
  <c r="GD50" i="2"/>
  <c r="GC19" i="2"/>
  <c r="GC11" i="2"/>
  <c r="GD88" i="2"/>
  <c r="GC54" i="2"/>
  <c r="GD87" i="2"/>
  <c r="GD74" i="2"/>
  <c r="GD5" i="2"/>
  <c r="GD28" i="2"/>
  <c r="GC29" i="2"/>
  <c r="GC45" i="2"/>
  <c r="GD46" i="2"/>
  <c r="GD73" i="2"/>
  <c r="GD22" i="2"/>
  <c r="GC44" i="2"/>
  <c r="GD76" i="2"/>
  <c r="GD16" i="2"/>
  <c r="GD56" i="2"/>
  <c r="GD31" i="2"/>
  <c r="GC20" i="2"/>
  <c r="GD37" i="2"/>
  <c r="GD21" i="2"/>
  <c r="GC90" i="2"/>
  <c r="GD70" i="2"/>
  <c r="GC52" i="2"/>
  <c r="GD71" i="2"/>
  <c r="GC60" i="2"/>
  <c r="GC40" i="2"/>
  <c r="GC100" i="2"/>
  <c r="GC81" i="2"/>
  <c r="GD94" i="2"/>
  <c r="GD72" i="2"/>
  <c r="GC41" i="2"/>
  <c r="GD10" i="2"/>
  <c r="GC69" i="2"/>
  <c r="GC61" i="2"/>
  <c r="GC39" i="2"/>
  <c r="GD33" i="2"/>
  <c r="GC18" i="2"/>
  <c r="GD32" i="2"/>
  <c r="GC48" i="2"/>
  <c r="GD97" i="2"/>
  <c r="GD96" i="2"/>
  <c r="GC38" i="2"/>
  <c r="GC89" i="2"/>
  <c r="GD8" i="2"/>
  <c r="GD26" i="2"/>
  <c r="GC24" i="2"/>
  <c r="GC58" i="2"/>
  <c r="GD7" i="2"/>
  <c r="GD69" i="2"/>
  <c r="GD61" i="2"/>
  <c r="GC36" i="2"/>
  <c r="GC31" i="2"/>
  <c r="GD64" i="2"/>
  <c r="GD41" i="2"/>
  <c r="GC10" i="2"/>
  <c r="GD66" i="2"/>
  <c r="GD101" i="2"/>
  <c r="GD68" i="2"/>
  <c r="GD89" i="2"/>
  <c r="GD53" i="2"/>
  <c r="GD63" i="2"/>
  <c r="GC30" i="2"/>
  <c r="GD102" i="2"/>
  <c r="GD80" i="2"/>
  <c r="GD25" i="2"/>
  <c r="GD84" i="2"/>
  <c r="GD95" i="2"/>
  <c r="GC79" i="2"/>
  <c r="GC91" i="2"/>
  <c r="GD23" i="2"/>
  <c r="GD98" i="2"/>
  <c r="GC86" i="2"/>
  <c r="GC93" i="2"/>
  <c r="GC12" i="2"/>
  <c r="GC62" i="2"/>
  <c r="GD13" i="2"/>
  <c r="GD48" i="2"/>
  <c r="GC97" i="2"/>
  <c r="GC96" i="2"/>
  <c r="GD92" i="2"/>
  <c r="GC64" i="2"/>
  <c r="GC101" i="2"/>
  <c r="GD36" i="2"/>
  <c r="GC68" i="2"/>
  <c r="GC66" i="2"/>
  <c r="GC53" i="2"/>
  <c r="GC63" i="2"/>
  <c r="GD30" i="2"/>
  <c r="GC102" i="2"/>
  <c r="GC80" i="2"/>
  <c r="GC25" i="2"/>
  <c r="GC84" i="2"/>
  <c r="GC95" i="2"/>
  <c r="GD79" i="2"/>
  <c r="GD91" i="2"/>
  <c r="GC23" i="2"/>
  <c r="GC98" i="2"/>
  <c r="GD86" i="2"/>
  <c r="GD93" i="2"/>
  <c r="GD12" i="2"/>
  <c r="GD39" i="2"/>
  <c r="GC33" i="2"/>
  <c r="GC8" i="2"/>
  <c r="GC26" i="2"/>
  <c r="GD24" i="2"/>
  <c r="GD58" i="2"/>
  <c r="GD44" i="2"/>
  <c r="GC76" i="2"/>
  <c r="GC16" i="2"/>
  <c r="GC56" i="2"/>
  <c r="GD20" i="2"/>
  <c r="GC37" i="2"/>
  <c r="GC21" i="2"/>
  <c r="GD90" i="2"/>
  <c r="GC70" i="2"/>
  <c r="GC7" i="2"/>
  <c r="GC87" i="2"/>
  <c r="GD52" i="2"/>
  <c r="GC71" i="2"/>
  <c r="GD60" i="2"/>
  <c r="GD40" i="2"/>
  <c r="GD100" i="2"/>
  <c r="GD81" i="2"/>
  <c r="GC94" i="2"/>
  <c r="GC72" i="2"/>
  <c r="GD83" i="2"/>
  <c r="GC50" i="2"/>
  <c r="GC74" i="2"/>
  <c r="GC5" i="2"/>
  <c r="GC28" i="2"/>
  <c r="GD29" i="2"/>
  <c r="GD45" i="2"/>
  <c r="GC46" i="2"/>
  <c r="GC73" i="2"/>
  <c r="GC22" i="2"/>
  <c r="GD18" i="2"/>
  <c r="GC32" i="2"/>
  <c r="GD51" i="2"/>
  <c r="GD104" i="2"/>
  <c r="GD55" i="2"/>
  <c r="GC65" i="2"/>
  <c r="GC103" i="2"/>
  <c r="GC78" i="2"/>
  <c r="GD42" i="2"/>
  <c r="GC49" i="2"/>
  <c r="GC67" i="2"/>
  <c r="GC75" i="2"/>
  <c r="GD34" i="2"/>
  <c r="GC14" i="2"/>
  <c r="GD9" i="2"/>
  <c r="GC27" i="2"/>
  <c r="GD35" i="2"/>
  <c r="GD6" i="2"/>
  <c r="GD17" i="2"/>
  <c r="GD19" i="2"/>
  <c r="GD11" i="2"/>
  <c r="GC88" i="2"/>
  <c r="GD54" i="2"/>
  <c r="GD59" i="2"/>
  <c r="GD99" i="2"/>
  <c r="GC77" i="2"/>
  <c r="GC57" i="2"/>
  <c r="GD4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Goodwin</author>
  </authors>
  <commentList>
    <comment ref="FO7" authorId="0" shapeId="0" xr:uid="{B740EF75-98EF-40BA-BF40-C0F23F6DED4B}">
      <text>
        <r>
          <rPr>
            <b/>
            <sz val="9"/>
            <color indexed="81"/>
            <rFont val="Tahoma"/>
            <family val="2"/>
          </rPr>
          <t>Andrew Goodwin:</t>
        </r>
        <r>
          <rPr>
            <sz val="9"/>
            <color indexed="81"/>
            <rFont val="Tahoma"/>
            <family val="2"/>
          </rPr>
          <t xml:space="preserve">
6/4/22-5/11/22: 15.05%
6/11/22-5/4/23: 13.8%</t>
        </r>
      </text>
    </comment>
    <comment ref="FW7" authorId="0" shapeId="0" xr:uid="{6A08484E-5279-4A59-B570-5F9697FAD355}">
      <text>
        <r>
          <rPr>
            <b/>
            <sz val="9"/>
            <color indexed="81"/>
            <rFont val="Tahoma"/>
            <family val="2"/>
          </rPr>
          <t>Andrew Goodwin:</t>
        </r>
        <r>
          <rPr>
            <sz val="9"/>
            <color indexed="81"/>
            <rFont val="Tahoma"/>
            <family val="2"/>
          </rPr>
          <t xml:space="preserve">
6/4/22-5/11/22: 15.05%
6/11/22-5/4/23: 13.8%</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<sst xmlns="http://schemas.openxmlformats.org/spreadsheetml/2006/main" count="21765" uniqueCount="3099">
  <si>
    <t>MGSX@UK</t>
  </si>
  <si>
    <t>UKSEURA@UK</t>
  </si>
  <si>
    <t>198001 !M</t>
  </si>
  <si>
    <t>198001</t>
  </si>
  <si>
    <t>.DTLM</t>
  </si>
  <si>
    <t>.LSOURCE</t>
  </si>
  <si>
    <t>.TN</t>
  </si>
  <si>
    <t>.T1</t>
  </si>
  <si>
    <t>.DESC</t>
  </si>
  <si>
    <t>Office for National Statistics</t>
  </si>
  <si>
    <t>Feb-1971</t>
  </si>
  <si>
    <t>UK: LFS: Unemployment Rate: Aged 16 and Over (SA, %)</t>
  </si>
  <si>
    <t>Dec-17-2024 07:04</t>
  </si>
  <si>
    <t>Oct-2024</t>
  </si>
  <si>
    <t>Jun-1992</t>
  </si>
  <si>
    <t>198002</t>
  </si>
  <si>
    <t>198003</t>
  </si>
  <si>
    <t>198004</t>
  </si>
  <si>
    <t>198005</t>
  </si>
  <si>
    <t>198006</t>
  </si>
  <si>
    <t>198007</t>
  </si>
  <si>
    <t>198008</t>
  </si>
  <si>
    <t>198009</t>
  </si>
  <si>
    <t>198010</t>
  </si>
  <si>
    <t>198011</t>
  </si>
  <si>
    <t>198012</t>
  </si>
  <si>
    <t>198101</t>
  </si>
  <si>
    <t>198102</t>
  </si>
  <si>
    <t>198103</t>
  </si>
  <si>
    <t>198104</t>
  </si>
  <si>
    <t>198105</t>
  </si>
  <si>
    <t>198106</t>
  </si>
  <si>
    <t>198107</t>
  </si>
  <si>
    <t>198108</t>
  </si>
  <si>
    <t>198109</t>
  </si>
  <si>
    <t>198110</t>
  </si>
  <si>
    <t>198111</t>
  </si>
  <si>
    <t>198112</t>
  </si>
  <si>
    <t>198201</t>
  </si>
  <si>
    <t>198202</t>
  </si>
  <si>
    <t>198203</t>
  </si>
  <si>
    <t>198204</t>
  </si>
  <si>
    <t>198205</t>
  </si>
  <si>
    <t>198206</t>
  </si>
  <si>
    <t>198207</t>
  </si>
  <si>
    <t>198208</t>
  </si>
  <si>
    <t>198209</t>
  </si>
  <si>
    <t>198210</t>
  </si>
  <si>
    <t>198211</t>
  </si>
  <si>
    <t>198212</t>
  </si>
  <si>
    <t>198301</t>
  </si>
  <si>
    <t>198302</t>
  </si>
  <si>
    <t>198303</t>
  </si>
  <si>
    <t>198304</t>
  </si>
  <si>
    <t>198305</t>
  </si>
  <si>
    <t>198306</t>
  </si>
  <si>
    <t>198307</t>
  </si>
  <si>
    <t>198308</t>
  </si>
  <si>
    <t>198309</t>
  </si>
  <si>
    <t>198310</t>
  </si>
  <si>
    <t>198311</t>
  </si>
  <si>
    <t>198312</t>
  </si>
  <si>
    <t>198401</t>
  </si>
  <si>
    <t>198402</t>
  </si>
  <si>
    <t>198403</t>
  </si>
  <si>
    <t>198404</t>
  </si>
  <si>
    <t>198405</t>
  </si>
  <si>
    <t>198406</t>
  </si>
  <si>
    <t>198407</t>
  </si>
  <si>
    <t>198408</t>
  </si>
  <si>
    <t>198409</t>
  </si>
  <si>
    <t>198410</t>
  </si>
  <si>
    <t>198411</t>
  </si>
  <si>
    <t>198412</t>
  </si>
  <si>
    <t>198501</t>
  </si>
  <si>
    <t>198502</t>
  </si>
  <si>
    <t>198503</t>
  </si>
  <si>
    <t>198504</t>
  </si>
  <si>
    <t>198505</t>
  </si>
  <si>
    <t>198506</t>
  </si>
  <si>
    <t>198507</t>
  </si>
  <si>
    <t>198508</t>
  </si>
  <si>
    <t>198509</t>
  </si>
  <si>
    <t>198510</t>
  </si>
  <si>
    <t>198511</t>
  </si>
  <si>
    <t>198512</t>
  </si>
  <si>
    <t>198601</t>
  </si>
  <si>
    <t>198602</t>
  </si>
  <si>
    <t>198603</t>
  </si>
  <si>
    <t>198604</t>
  </si>
  <si>
    <t>198605</t>
  </si>
  <si>
    <t>198606</t>
  </si>
  <si>
    <t>198607</t>
  </si>
  <si>
    <t>198608</t>
  </si>
  <si>
    <t>198609</t>
  </si>
  <si>
    <t>198610</t>
  </si>
  <si>
    <t>198611</t>
  </si>
  <si>
    <t>198612</t>
  </si>
  <si>
    <t>198701</t>
  </si>
  <si>
    <t>198702</t>
  </si>
  <si>
    <t>198703</t>
  </si>
  <si>
    <t>198704</t>
  </si>
  <si>
    <t>198705</t>
  </si>
  <si>
    <t>198706</t>
  </si>
  <si>
    <t>198707</t>
  </si>
  <si>
    <t>198708</t>
  </si>
  <si>
    <t>198709</t>
  </si>
  <si>
    <t>198710</t>
  </si>
  <si>
    <t>198711</t>
  </si>
  <si>
    <t>198712</t>
  </si>
  <si>
    <t>198801</t>
  </si>
  <si>
    <t>198802</t>
  </si>
  <si>
    <t>198803</t>
  </si>
  <si>
    <t>198804</t>
  </si>
  <si>
    <t>198805</t>
  </si>
  <si>
    <t>198806</t>
  </si>
  <si>
    <t>198807</t>
  </si>
  <si>
    <t>198808</t>
  </si>
  <si>
    <t>198809</t>
  </si>
  <si>
    <t>198810</t>
  </si>
  <si>
    <t>198811</t>
  </si>
  <si>
    <t>198812</t>
  </si>
  <si>
    <t>198901</t>
  </si>
  <si>
    <t>198902</t>
  </si>
  <si>
    <t>198903</t>
  </si>
  <si>
    <t>198904</t>
  </si>
  <si>
    <t>198905</t>
  </si>
  <si>
    <t>198906</t>
  </si>
  <si>
    <t>198907</t>
  </si>
  <si>
    <t>198908</t>
  </si>
  <si>
    <t>198909</t>
  </si>
  <si>
    <t>198910</t>
  </si>
  <si>
    <t>198911</t>
  </si>
  <si>
    <t>198912</t>
  </si>
  <si>
    <t>199001</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</si>
  <si>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</si>
  <si>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</si>
  <si>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</si>
  <si>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</si>
  <si>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</si>
  <si>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</si>
  <si>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</si>
  <si>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</si>
  <si>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</si>
  <si>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</si>
  <si>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</si>
  <si>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</si>
  <si>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</si>
  <si>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</si>
  <si>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</si>
  <si>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</si>
  <si>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</si>
  <si>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</si>
  <si>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</si>
  <si>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</si>
  <si>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</si>
  <si>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</si>
  <si>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</si>
  <si>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</si>
  <si>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</si>
  <si>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</si>
  <si>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</si>
  <si>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</si>
  <si>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</si>
  <si>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</si>
  <si>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</si>
  <si>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</si>
  <si>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</si>
  <si>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</si>
  <si>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</si>
  <si>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</si>
  <si>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</si>
  <si>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</si>
  <si>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</si>
  <si>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</si>
  <si>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</si>
  <si>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</si>
  <si>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</si>
  <si>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</si>
  <si>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</si>
  <si>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</si>
  <si>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</si>
  <si>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</si>
  <si>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</si>
  <si>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</si>
  <si>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</si>
  <si>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</si>
  <si>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</si>
  <si>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</si>
  <si>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</si>
  <si>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</si>
  <si>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</si>
  <si>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</si>
  <si>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</si>
  <si>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</si>
  <si>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</si>
  <si>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</si>
  <si>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</si>
  <si>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</si>
  <si>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</si>
  <si>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</si>
  <si>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</si>
  <si>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</si>
  <si>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</si>
  <si>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</si>
  <si>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</si>
  <si>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</si>
  <si>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</si>
  <si>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</si>
  <si>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</si>
  <si>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</si>
  <si>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</si>
  <si>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</si>
  <si>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</si>
  <si>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</si>
  <si>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</si>
  <si>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</si>
  <si>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</si>
  <si>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</si>
  <si>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</si>
  <si>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</si>
  <si>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</si>
  <si>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</si>
  <si>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</si>
  <si>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</si>
  <si>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</si>
  <si>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</si>
  <si>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</si>
  <si>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</si>
  <si>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</si>
  <si>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</si>
  <si>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</si>
  <si>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</si>
  <si>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</si>
  <si>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</si>
  <si>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</si>
  <si>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</si>
  <si>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</si>
  <si>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</si>
  <si>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</si>
  <si>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</si>
  <si>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</si>
  <si>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</si>
  <si>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</si>
  <si>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</si>
  <si>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</si>
  <si>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</si>
  <si>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</si>
  <si>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</si>
  <si>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</si>
  <si>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</si>
  <si>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</si>
  <si>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</si>
  <si>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</si>
  <si>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</si>
  <si>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</si>
  <si>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</si>
  <si>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</si>
  <si>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</si>
  <si>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</si>
  <si>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</si>
  <si>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</si>
  <si>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</si>
  <si>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</si>
  <si>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</si>
  <si>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</si>
  <si>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</si>
  <si>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</si>
  <si>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</si>
  <si>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</si>
  <si>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</si>
  <si>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</si>
  <si>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</si>
  <si>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</si>
  <si>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</si>
  <si>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</si>
  <si>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</si>
  <si>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</si>
  <si>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</si>
  <si>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</si>
  <si>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</si>
  <si>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</si>
  <si>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</si>
  <si>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</si>
  <si>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</si>
  <si>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</si>
  <si>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</si>
  <si>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</si>
  <si>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</si>
  <si>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</si>
  <si>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</si>
  <si>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</si>
  <si>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</si>
  <si>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</si>
  <si>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</si>
  <si>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</si>
  <si>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</si>
  <si>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</si>
  <si>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</si>
  <si>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</si>
  <si>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</si>
  <si>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</si>
  <si>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</si>
  <si>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</si>
  <si>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</si>
  <si>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</si>
  <si>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</si>
  <si>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</si>
  <si>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</si>
  <si>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</si>
  <si>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</si>
  <si>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</si>
  <si>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</si>
  <si>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</si>
  <si>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</si>
  <si>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</si>
  <si>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</si>
  <si>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</si>
  <si>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</si>
  <si>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</si>
  <si>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</si>
  <si>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</si>
  <si>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</si>
  <si>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</si>
  <si>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</si>
  <si>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</si>
  <si>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</si>
  <si>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</si>
  <si>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</si>
  <si>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</si>
  <si>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</si>
  <si>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</si>
  <si>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</si>
  <si>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</si>
  <si>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</si>
  <si>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</si>
  <si>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</si>
  <si>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</si>
  <si>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</si>
  <si>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</si>
  <si>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</si>
  <si>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</si>
  <si>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</si>
  <si>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</si>
  <si>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</si>
  <si>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</si>
  <si>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</si>
  <si>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</si>
  <si>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</si>
  <si>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</si>
  <si>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</si>
  <si>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</si>
  <si>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</si>
  <si>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</si>
  <si>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</si>
  <si>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</si>
  <si>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</si>
  <si>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</si>
  <si>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</si>
  <si>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</si>
  <si>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</si>
  <si>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</si>
  <si>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</si>
  <si>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</si>
  <si>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</si>
  <si>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</si>
  <si>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</si>
  <si>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</si>
  <si>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</si>
  <si>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</si>
  <si>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</si>
  <si>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</si>
  <si>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</si>
  <si>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</si>
  <si>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</si>
  <si>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</si>
  <si>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</si>
  <si>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</si>
  <si>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</si>
  <si>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</si>
  <si>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</si>
  <si>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</si>
  <si>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</si>
  <si>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</si>
  <si>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</si>
  <si>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</si>
  <si>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</si>
  <si>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</si>
  <si>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</si>
  <si>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</si>
  <si>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</si>
  <si>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</si>
  <si>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</si>
  <si>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</si>
  <si>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</si>
  <si>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</si>
  <si>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</si>
  <si>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</si>
  <si>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</si>
  <si>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</si>
  <si>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</si>
  <si>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</si>
  <si>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</si>
  <si>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</si>
  <si>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</si>
  <si>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</si>
  <si>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</si>
  <si>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</si>
  <si>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</si>
  <si>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</si>
  <si>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</si>
  <si>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</si>
  <si>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</si>
  <si>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</si>
  <si>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</si>
  <si>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</si>
  <si>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</si>
  <si>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</si>
  <si>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</si>
  <si>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</si>
  <si>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</si>
  <si>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</si>
  <si>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</si>
  <si>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</si>
  <si>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</si>
  <si>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</si>
  <si>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</si>
  <si>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</si>
  <si>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</si>
  <si>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</si>
  <si>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</si>
  <si>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</si>
  <si>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</si>
  <si>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</si>
  <si>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</si>
  <si>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</si>
  <si>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</si>
  <si>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</si>
  <si>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</si>
  <si>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</si>
  <si>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</si>
  <si>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</si>
  <si>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</si>
  <si>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</si>
  <si>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</si>
  <si>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</si>
  <si>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</si>
  <si>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</si>
  <si>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</si>
  <si>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</si>
  <si>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</si>
  <si>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</si>
  <si>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</si>
  <si>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</si>
  <si>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</si>
  <si>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</si>
  <si>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</si>
  <si>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</si>
  <si>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</si>
  <si>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</si>
  <si>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</si>
  <si>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</si>
  <si>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</si>
  <si>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</si>
  <si>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</si>
  <si>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</si>
  <si>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</si>
  <si>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</si>
  <si>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</si>
  <si>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</si>
  <si>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</si>
  <si>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</si>
  <si>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</si>
  <si>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</si>
  <si>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</si>
  <si>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</si>
  <si>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</si>
  <si>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</si>
  <si>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</si>
  <si>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</si>
  <si>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</si>
  <si>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</si>
  <si>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</si>
  <si>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</si>
  <si>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</si>
  <si>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</si>
  <si>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</si>
  <si>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</si>
  <si>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</si>
  <si>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</si>
  <si>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</si>
  <si>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</si>
  <si>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</si>
  <si>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</si>
  <si>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</si>
  <si>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</si>
  <si>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</si>
  <si>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</si>
  <si>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</si>
  <si>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</si>
  <si>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</si>
  <si>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</si>
  <si>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</si>
  <si>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</si>
  <si>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</si>
  <si>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</si>
  <si>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</si>
  <si>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</si>
  <si>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</si>
  <si>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</si>
  <si>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</si>
  <si>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</si>
  <si>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</si>
  <si>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</si>
  <si>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</si>
  <si>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</si>
  <si>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</si>
  <si>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</si>
  <si>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</si>
  <si>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</si>
  <si>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</si>
  <si>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</si>
  <si>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</si>
  <si>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</si>
  <si>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</si>
  <si>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</si>
  <si>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</si>
  <si>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</si>
  <si>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</si>
  <si>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</si>
  <si>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</si>
  <si>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</si>
  <si>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</si>
  <si>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</si>
  <si>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</si>
  <si>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</si>
  <si>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</si>
  <si>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</si>
  <si>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</si>
  <si>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</si>
  <si>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</si>
  <si>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</si>
  <si>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</si>
  <si>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</si>
  <si>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</si>
  <si>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</si>
  <si>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</si>
  <si>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</si>
  <si>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</si>
  <si>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</si>
  <si>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</si>
  <si>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</si>
  <si>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G7AUQ@UK</t>
  </si>
  <si>
    <t>G7K5Q@UK</t>
  </si>
  <si>
    <t>G7GOQ@UK</t>
  </si>
  <si>
    <t>MFY7Q@UK</t>
  </si>
  <si>
    <t>MFY5Q@UK</t>
  </si>
  <si>
    <t>19801 !Q</t>
  </si>
  <si>
    <t>19801</t>
  </si>
  <si>
    <t>Dec-17-2024 07:20</t>
  </si>
  <si>
    <t>Q3-2024</t>
  </si>
  <si>
    <t>Q2-1991</t>
  </si>
  <si>
    <t>UK: Total Public Sector Employment (SA, Thous)</t>
  </si>
  <si>
    <t>Q1-1999</t>
  </si>
  <si>
    <t>UK: Total Private Sector Employment (SA, Thous)</t>
  </si>
  <si>
    <t>UK: Total Employment [Labor Force Survey] (SA, Thous)</t>
  </si>
  <si>
    <t>UK: Public Sector Employment ex Major Reclassifications (SA. Thous)</t>
  </si>
  <si>
    <t>UK: Private Sector Employment ex Major Reclassifications (SA. % of Employed)</t>
  </si>
  <si>
    <t>19802</t>
  </si>
  <si>
    <t>19803</t>
  </si>
  <si>
    <t>19804</t>
  </si>
  <si>
    <t>19811</t>
  </si>
  <si>
    <t>19812</t>
  </si>
  <si>
    <t>19813</t>
  </si>
  <si>
    <t>19814</t>
  </si>
  <si>
    <t>19821</t>
  </si>
  <si>
    <t>19822</t>
  </si>
  <si>
    <t>19823</t>
  </si>
  <si>
    <t>19824</t>
  </si>
  <si>
    <t>19831</t>
  </si>
  <si>
    <t>19832</t>
  </si>
  <si>
    <t>19833</t>
  </si>
  <si>
    <t>19834</t>
  </si>
  <si>
    <t>19841</t>
  </si>
  <si>
    <t>19842</t>
  </si>
  <si>
    <t>19843</t>
  </si>
  <si>
    <t>19844</t>
  </si>
  <si>
    <t>19851</t>
  </si>
  <si>
    <t>19852</t>
  </si>
  <si>
    <t>19853</t>
  </si>
  <si>
    <t>19854</t>
  </si>
  <si>
    <t>19861</t>
  </si>
  <si>
    <t>19862</t>
  </si>
  <si>
    <t>19863</t>
  </si>
  <si>
    <t>19864</t>
  </si>
  <si>
    <t>19871</t>
  </si>
  <si>
    <t>19872</t>
  </si>
  <si>
    <t>19873</t>
  </si>
  <si>
    <t>19874</t>
  </si>
  <si>
    <t>19881</t>
  </si>
  <si>
    <t>19882</t>
  </si>
  <si>
    <t>19883</t>
  </si>
  <si>
    <t>19884</t>
  </si>
  <si>
    <t>19891</t>
  </si>
  <si>
    <t>19892</t>
  </si>
  <si>
    <t>19893</t>
  </si>
  <si>
    <t>19894</t>
  </si>
  <si>
    <t>19901</t>
  </si>
  <si>
    <t>19902</t>
  </si>
  <si>
    <t>19903</t>
  </si>
  <si>
    <t>19904</t>
  </si>
  <si>
    <t>19911</t>
  </si>
  <si>
    <t>19912</t>
  </si>
  <si>
    <t>19913</t>
  </si>
  <si>
    <t>19914</t>
  </si>
  <si>
    <t>19921</t>
  </si>
  <si>
    <t>19922</t>
  </si>
  <si>
    <t>19923</t>
  </si>
  <si>
    <t>19924</t>
  </si>
  <si>
    <t>19931</t>
  </si>
  <si>
    <t>19932</t>
  </si>
  <si>
    <t>19933</t>
  </si>
  <si>
    <t>19934</t>
  </si>
  <si>
    <t>19941</t>
  </si>
  <si>
    <t>19942</t>
  </si>
  <si>
    <t>19943</t>
  </si>
  <si>
    <t>19944</t>
  </si>
  <si>
    <t>19951</t>
  </si>
  <si>
    <t>19952</t>
  </si>
  <si>
    <t>19953</t>
  </si>
  <si>
    <t>19954</t>
  </si>
  <si>
    <t>19961</t>
  </si>
  <si>
    <t>19962</t>
  </si>
  <si>
    <t>19963</t>
  </si>
  <si>
    <t>19964</t>
  </si>
  <si>
    <t>19971</t>
  </si>
  <si>
    <t>19972</t>
  </si>
  <si>
    <t>19973</t>
  </si>
  <si>
    <t>19974</t>
  </si>
  <si>
    <t>19981</t>
  </si>
  <si>
    <t>19982</t>
  </si>
  <si>
    <t>19983</t>
  </si>
  <si>
    <t>19984</t>
  </si>
  <si>
    <t>19991</t>
  </si>
  <si>
    <t>19992</t>
  </si>
  <si>
    <t>19993</t>
  </si>
  <si>
    <t>19994</t>
  </si>
  <si>
    <t>20001</t>
  </si>
  <si>
    <t>20002</t>
  </si>
  <si>
    <t>20003</t>
  </si>
  <si>
    <t>20004</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</si>
  <si>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</si>
  <si>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</si>
  <si>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</si>
  <si>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</si>
  <si>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</si>
  <si>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</si>
  <si>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</si>
  <si>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</si>
  <si>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</si>
  <si>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</si>
  <si>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</si>
  <si>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</si>
  <si>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</si>
  <si>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</si>
  <si>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</si>
  <si>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</si>
  <si>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</si>
  <si>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</si>
  <si>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</si>
  <si>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</si>
  <si>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</si>
  <si>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</si>
  <si>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</si>
  <si>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</si>
  <si>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</si>
  <si>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</si>
  <si>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</si>
  <si>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</si>
  <si>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</si>
  <si>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</si>
  <si>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</si>
  <si>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</si>
  <si>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</si>
  <si>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</si>
  <si>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</si>
  <si>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</si>
  <si>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</si>
  <si>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</si>
  <si>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</si>
  <si>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</si>
  <si>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</si>
  <si>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</si>
  <si>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</si>
  <si>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</si>
  <si>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</si>
  <si>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</si>
  <si>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</si>
  <si>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</si>
  <si>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</si>
  <si>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</si>
  <si>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</si>
  <si>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</si>
  <si>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</si>
  <si>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</si>
  <si>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</si>
  <si>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</si>
  <si>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</si>
  <si>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</si>
  <si>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</si>
  <si>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</si>
  <si>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</si>
  <si>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</si>
  <si>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</si>
  <si>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</si>
  <si>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</si>
  <si>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</si>
  <si>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</si>
  <si>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</si>
  <si>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</si>
  <si>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</si>
  <si>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</si>
  <si>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</si>
  <si>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</si>
  <si>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</si>
  <si>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</si>
  <si>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</si>
  <si>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</si>
  <si>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</si>
  <si>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</si>
  <si>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</si>
  <si>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</si>
  <si>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</si>
  <si>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</si>
  <si>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</si>
  <si>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</si>
  <si>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</si>
  <si>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</si>
  <si>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</si>
  <si>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</si>
  <si>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</si>
  <si>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</si>
  <si>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</si>
  <si>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</si>
  <si>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</si>
  <si>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20243</t>
  </si>
  <si>
    <t>MFZ2Q@UK</t>
  </si>
  <si>
    <t>UK: Private Sector Employment ex Major Reclassifications (SA. Thous)</t>
  </si>
  <si>
    <t>G9BZQ@UK</t>
  </si>
  <si>
    <t>G9C2Q@UK</t>
  </si>
  <si>
    <t>MFY9Q@UK</t>
  </si>
  <si>
    <t>UK: Public Sector Employment as % of Total Employment (SA, %)</t>
  </si>
  <si>
    <t>UK: Private Sector Employment as % of Total Employment (SA, %)</t>
  </si>
  <si>
    <t>UK: Public Sector Employment ex Major Reclassifications (SA. % of Employed)</t>
  </si>
  <si>
    <t>G7ERQ@UK</t>
  </si>
  <si>
    <t>G7EUQ@UK</t>
  </si>
  <si>
    <t>G7EXQ@UK</t>
  </si>
  <si>
    <t>G7F2Q@UK</t>
  </si>
  <si>
    <t>G7F5Q@UK</t>
  </si>
  <si>
    <t>G7FGQ@UK</t>
  </si>
  <si>
    <t>G7FJQ@UK</t>
  </si>
  <si>
    <t>G7FMQ@UK</t>
  </si>
  <si>
    <t>UK: Public Sector Employment: Construction (SA, Thous)</t>
  </si>
  <si>
    <t>UK: Public Sector Employment: HM Forces (SA, Thous)</t>
  </si>
  <si>
    <t>UK: Public Sector Employment: Police [including Civilians] (SA, Thous)</t>
  </si>
  <si>
    <t>UK: Public Sector Employment: Public Administration (SA, Thous)</t>
  </si>
  <si>
    <t>UK: Public Sector Employment: Education (SA, Thous)</t>
  </si>
  <si>
    <t>UK: Public Sector Employment: National Health Service (SA, Thous)</t>
  </si>
  <si>
    <t>UK: Public Sector Employment: Other Health and Social Work (SA, Thous)</t>
  </si>
  <si>
    <t>UK: Public Sector Employment: Other Public Sector (SA, Thous)</t>
  </si>
  <si>
    <t>Other</t>
  </si>
  <si>
    <t>Q2-1978</t>
  </si>
  <si>
    <t>DYDCQ@UK</t>
  </si>
  <si>
    <t>JWR5Q@UK</t>
  </si>
  <si>
    <t>JWR6Q@UK</t>
  </si>
  <si>
    <t>JWR7Q@UK</t>
  </si>
  <si>
    <t>JWR8Q@UK</t>
  </si>
  <si>
    <t>JWR9Q@UK</t>
  </si>
  <si>
    <t>JWS2Q@UK</t>
  </si>
  <si>
    <t>JWT8Q@UK</t>
  </si>
  <si>
    <t>JWS3Q@UK</t>
  </si>
  <si>
    <t>JWS4Q@UK</t>
  </si>
  <si>
    <t>JWS5Q@UK</t>
  </si>
  <si>
    <t>JWS6Q@UK</t>
  </si>
  <si>
    <t>JWS7Q@UK</t>
  </si>
  <si>
    <t>JWS8Q@UK</t>
  </si>
  <si>
    <t>JWS9Q@UK</t>
  </si>
  <si>
    <t>JWT2Q@UK</t>
  </si>
  <si>
    <t>JWT3Q@UK</t>
  </si>
  <si>
    <t>JWT4Q@UK</t>
  </si>
  <si>
    <t>JWT5Q@UK</t>
  </si>
  <si>
    <t>JWT6Q@UK</t>
  </si>
  <si>
    <t>Q2-1959</t>
  </si>
  <si>
    <t>UK: Total Workforce Jobs [Count of Jobs, Not People] (SA, Thous)</t>
  </si>
  <si>
    <t>UK: Workforce Jobs: Agriculture, Forestry &amp; Fishing(SA, Thous)</t>
  </si>
  <si>
    <t>UK: Workforce Jobs: Mining &amp; Quarrying(SA, Thous)</t>
  </si>
  <si>
    <t>UK: Workforce Jobs: Manufacturing(SA, Thous)</t>
  </si>
  <si>
    <t>UK: Workforce Jobs: Electricity, Gas, Steam &amp; Air-Conditioning Supply(SA, Thous)</t>
  </si>
  <si>
    <t>UK: Workforce Jobs: Water Supply, Waste Management &amp; Remediation(SA, Thous)</t>
  </si>
  <si>
    <t>UK: Workforce Jobs: Construction(SA, Thous)</t>
  </si>
  <si>
    <t>UK: Workforce Jobs: Total Services(SA, Thous)</t>
  </si>
  <si>
    <t>UK: Workforce Jobs: Wholesale/Retail Trade, Motor Vehicle Repair(SA, Thous)</t>
  </si>
  <si>
    <t>UK: Workforce Jobs: Transportation &amp; Storage(SA, Thous)</t>
  </si>
  <si>
    <t>UK: Workforce Jobs: Accommodation &amp; Food Services(SA, Thous)</t>
  </si>
  <si>
    <t>UK: Workforce Jobs: Information &amp; Communication(SA, Thous)</t>
  </si>
  <si>
    <t>UK: Workforce Jobs: Financial &amp; Insurance Activities(SA, Thous)</t>
  </si>
  <si>
    <t>UK: Workforce Jobs: Real Estate Activities(SA, Thous)</t>
  </si>
  <si>
    <t>UK: Workforce Jobs: Professional Scientific &amp; Technical Activities(SA, Thous)</t>
  </si>
  <si>
    <t>UK: Workforce Jobs: Administrative &amp; Support Services(SA, Thous)</t>
  </si>
  <si>
    <t>UK: Workforce Jobs: Public Administration, Defense, Social Security(SA, Thous)</t>
  </si>
  <si>
    <t>UK: Workforce Jobs: Education(SA, Thous)</t>
  </si>
  <si>
    <t>UK: Workforce Jobs: Human Health &amp; Social Work Activities(SA, Thous)</t>
  </si>
  <si>
    <t>UK: Workforce Jobs: Arts, Entertainment &amp; Recreation(SA, Thous)</t>
  </si>
  <si>
    <t>JWT7Q@UK</t>
  </si>
  <si>
    <t>KW78Q@UK</t>
  </si>
  <si>
    <t>UK: Workforce Jobs: Other Service Activities(SA, Thous)</t>
  </si>
  <si>
    <t>UK: Workforce Jobs: People Employed by Households, etc. (SA, Thous)</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</si>
  <si>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</si>
  <si>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</si>
  <si>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</si>
  <si>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</si>
  <si>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</si>
  <si>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</si>
  <si>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</si>
  <si>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</si>
  <si>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</si>
  <si>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</si>
  <si>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</si>
  <si>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</si>
  <si>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</si>
  <si>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</si>
  <si>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</si>
  <si>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</si>
  <si>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</si>
  <si>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</si>
  <si>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</si>
  <si>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</si>
  <si>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</si>
  <si>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</si>
  <si>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</si>
  <si>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</si>
  <si>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</si>
  <si>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</si>
  <si>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</si>
  <si>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</si>
  <si>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</si>
  <si>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</si>
  <si>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</si>
  <si>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</si>
  <si>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</si>
  <si>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</si>
  <si>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</si>
  <si>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</si>
  <si>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</si>
  <si>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</si>
  <si>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</si>
  <si>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</si>
  <si>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</si>
  <si>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</si>
  <si>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</si>
  <si>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</si>
  <si>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</si>
  <si>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</si>
  <si>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</si>
  <si>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</si>
  <si>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</si>
  <si>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</si>
  <si>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</si>
  <si>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</si>
  <si>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</si>
  <si>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</si>
  <si>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</si>
  <si>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</si>
  <si>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</si>
  <si>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</si>
  <si>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</si>
  <si>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</si>
  <si>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</si>
  <si>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</si>
  <si>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</si>
  <si>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</si>
  <si>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</si>
  <si>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</si>
  <si>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</si>
  <si>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</si>
  <si>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</si>
  <si>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</si>
  <si>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</si>
  <si>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</si>
  <si>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</si>
  <si>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</si>
  <si>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</si>
  <si>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</si>
  <si>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</si>
  <si>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</si>
  <si>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</si>
  <si>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</si>
  <si>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</si>
  <si>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</si>
  <si>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</si>
  <si>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</si>
  <si>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</si>
  <si>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</si>
  <si>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</si>
  <si>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</si>
  <si>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</si>
  <si>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</si>
  <si>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</si>
  <si>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</si>
  <si>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</si>
  <si>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</si>
  <si>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</si>
  <si>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</si>
  <si>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</si>
  <si>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</si>
  <si>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</si>
  <si>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</si>
  <si>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</si>
  <si>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</si>
  <si>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</si>
  <si>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</si>
  <si>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</si>
  <si>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</si>
  <si>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</si>
  <si>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</si>
  <si>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</si>
  <si>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</si>
  <si>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</si>
  <si>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</si>
  <si>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</si>
  <si>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</si>
  <si>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</si>
  <si>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</si>
  <si>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</si>
  <si>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</si>
  <si>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</si>
  <si>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</si>
  <si>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</si>
  <si>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</si>
  <si>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</si>
  <si>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</si>
  <si>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</si>
  <si>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</si>
  <si>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</si>
  <si>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</si>
  <si>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</si>
  <si>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</si>
  <si>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</si>
  <si>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</si>
  <si>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</si>
  <si>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</si>
  <si>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</si>
  <si>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</si>
  <si>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</si>
  <si>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</si>
  <si>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</si>
  <si>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</si>
  <si>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</si>
  <si>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</si>
  <si>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</si>
  <si>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</si>
  <si>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</si>
  <si>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</si>
  <si>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</si>
  <si>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</si>
  <si>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</si>
  <si>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</si>
  <si>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</si>
  <si>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</si>
  <si>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</si>
  <si>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</si>
  <si>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</si>
  <si>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</si>
  <si>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</si>
  <si>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</si>
  <si>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</si>
  <si>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</si>
  <si>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</si>
  <si>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</si>
  <si>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</si>
  <si>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</si>
  <si>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</si>
  <si>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</si>
  <si>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</si>
  <si>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</si>
  <si>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</si>
  <si>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</si>
  <si>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</si>
  <si>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</si>
  <si>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</si>
  <si>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</si>
  <si>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</si>
  <si>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</si>
  <si>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</si>
  <si>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</si>
  <si>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</si>
  <si>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</si>
  <si>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</si>
  <si>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</si>
  <si>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</si>
  <si>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</si>
  <si>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</si>
  <si>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</si>
  <si>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</si>
  <si>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</si>
  <si>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</si>
  <si>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</si>
  <si>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</si>
  <si>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</si>
  <si>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</si>
  <si>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</si>
  <si>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</si>
  <si>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</si>
  <si>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</si>
  <si>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</si>
  <si>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</si>
  <si>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</si>
  <si>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</si>
  <si>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</si>
  <si>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</si>
  <si>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</si>
  <si>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</si>
  <si>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</si>
  <si>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</si>
  <si>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</si>
  <si>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</si>
  <si>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</si>
  <si>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</si>
  <si>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</si>
  <si>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</si>
  <si>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</si>
  <si>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</si>
  <si>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</si>
  <si>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</si>
  <si>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</si>
  <si>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</si>
  <si>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</si>
  <si>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</si>
  <si>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</si>
  <si>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</si>
  <si>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</si>
  <si>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</si>
  <si>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</si>
  <si>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</si>
  <si>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</si>
  <si>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</si>
  <si>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</si>
  <si>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</si>
  <si>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</si>
  <si>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</si>
  <si>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</si>
  <si>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</si>
  <si>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</si>
  <si>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</si>
  <si>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</si>
  <si>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</si>
  <si>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</si>
  <si>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</si>
  <si>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</si>
  <si>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</si>
  <si>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</si>
  <si>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</si>
  <si>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</si>
  <si>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</si>
  <si>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</si>
  <si>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</si>
  <si>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</si>
  <si>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</si>
  <si>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</si>
  <si>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</si>
  <si>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</si>
  <si>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</si>
  <si>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</si>
  <si>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</si>
  <si>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</si>
  <si>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</si>
  <si>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</si>
  <si>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</si>
  <si>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</si>
  <si>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</si>
  <si>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</si>
  <si>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</si>
  <si>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</si>
  <si>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</si>
  <si>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</si>
  <si>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</si>
  <si>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</si>
  <si>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</si>
  <si>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</si>
  <si>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</si>
  <si>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</si>
  <si>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</si>
  <si>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</si>
  <si>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</si>
  <si>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</si>
  <si>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</si>
  <si>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</si>
  <si>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</si>
  <si>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</si>
  <si>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</si>
  <si>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</si>
  <si>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</si>
  <si>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</si>
  <si>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</si>
  <si>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</si>
  <si>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</si>
  <si>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</si>
  <si>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</si>
  <si>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</si>
  <si>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</si>
  <si>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</si>
  <si>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</si>
  <si>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</si>
  <si>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</si>
  <si>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</si>
  <si>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</si>
  <si>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</si>
  <si>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</si>
  <si>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</si>
  <si>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</si>
  <si>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</si>
  <si>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</si>
  <si>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</si>
  <si>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</si>
  <si>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</si>
  <si>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</si>
  <si>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</si>
  <si>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</si>
  <si>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</si>
  <si>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</si>
  <si>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</si>
  <si>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</si>
  <si>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</si>
  <si>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</si>
  <si>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</si>
  <si>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2051 Q1</t>
  </si>
  <si>
    <t>2051 Q2</t>
  </si>
  <si>
    <t>2051 Q3</t>
  </si>
  <si>
    <t>2051 Q4</t>
  </si>
  <si>
    <t>2052 Q1</t>
  </si>
  <si>
    <t>2052 Q2</t>
  </si>
  <si>
    <t>2052 Q3</t>
  </si>
  <si>
    <t>2052 Q4</t>
  </si>
  <si>
    <t>2053 Q1</t>
  </si>
  <si>
    <t>2053 Q2</t>
  </si>
  <si>
    <t>2053 Q3</t>
  </si>
  <si>
    <t>2053 Q4</t>
  </si>
  <si>
    <t>2054 Q1</t>
  </si>
  <si>
    <t>2054 Q2</t>
  </si>
  <si>
    <t>2054 Q3</t>
  </si>
  <si>
    <t>2054 Q4</t>
  </si>
  <si>
    <t>2055 Q1</t>
  </si>
  <si>
    <t>2055 Q2</t>
  </si>
  <si>
    <t>2055 Q3</t>
  </si>
  <si>
    <t>2055 Q4</t>
  </si>
  <si>
    <t>2056 Q1</t>
  </si>
  <si>
    <t>2056 Q2</t>
  </si>
  <si>
    <t>2056 Q3</t>
  </si>
  <si>
    <t>2056 Q4</t>
  </si>
  <si>
    <t>2057 Q1</t>
  </si>
  <si>
    <t>2057 Q2</t>
  </si>
  <si>
    <t>2057 Q3</t>
  </si>
  <si>
    <t>2057 Q4</t>
  </si>
  <si>
    <t>2058 Q1</t>
  </si>
  <si>
    <t>2058 Q2</t>
  </si>
  <si>
    <t>2058 Q3</t>
  </si>
  <si>
    <t>2058 Q4</t>
  </si>
  <si>
    <t>2059 Q1</t>
  </si>
  <si>
    <t>2059 Q2</t>
  </si>
  <si>
    <t>2059 Q3</t>
  </si>
  <si>
    <t>2059 Q4</t>
  </si>
  <si>
    <t>2060 Q1</t>
  </si>
  <si>
    <t>2060 Q2</t>
  </si>
  <si>
    <t>2060 Q3</t>
  </si>
  <si>
    <t>2060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</si>
  <si>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</si>
  <si>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</si>
  <si>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</si>
  <si>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</si>
  <si>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</si>
  <si>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</si>
  <si>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</si>
  <si>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</si>
  <si>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</si>
  <si>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</si>
  <si>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</si>
  <si>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</si>
  <si>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</si>
  <si>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Costs, unit wage costs, whole economy, nominal</t>
  </si>
  <si>
    <t>Index</t>
  </si>
  <si>
    <t>NA</t>
  </si>
  <si>
    <t>Level</t>
  </si>
  <si>
    <t>Oxford Economics calculation using Office for National Statistics data</t>
  </si>
  <si>
    <t>WC = 242.3075 * (PEWFP * (1.000000 + TPR) + PEOCR) / GDP + (R(WC))</t>
  </si>
  <si>
    <t>GBR</t>
  </si>
  <si>
    <t>WC</t>
  </si>
  <si>
    <t>Tax revenue, employer social security contributions, LCU</t>
  </si>
  <si>
    <t>Pound</t>
  </si>
  <si>
    <t>Millions</t>
  </si>
  <si>
    <t>Office for National Statistics\Haver Analytics</t>
  </si>
  <si>
    <t>RNFSQ@UK</t>
  </si>
  <si>
    <t xml:space="preserve">UK: IA: CG: Resources: Employers' Social Contributions (SA, Mil.GBP) </t>
  </si>
  <si>
    <t>TP</t>
  </si>
  <si>
    <t>Company profits, LCU</t>
  </si>
  <si>
    <t>CGBZQ@UK</t>
  </si>
  <si>
    <t xml:space="preserve">U.K.: Gross Operating Surplus of Corporations (SA, Mil.Pounds) </t>
  </si>
  <si>
    <t>COGTP</t>
  </si>
  <si>
    <t>GDP, nominal, LCU</t>
  </si>
  <si>
    <t>YBHAQ@UK</t>
  </si>
  <si>
    <t xml:space="preserve">U.K.: Gross Domestic Product (SA, Mil.Pounds) </t>
  </si>
  <si>
    <t>GDP!</t>
  </si>
  <si>
    <t>Average Weekly Earnings (total pay)</t>
  </si>
  <si>
    <t>Pound per Employee</t>
  </si>
  <si>
    <t>KAB9@UK</t>
  </si>
  <si>
    <t>GB: AWE, Total Pay: Whole Economy (SA, GBP)</t>
  </si>
  <si>
    <t>WAGEWKLY</t>
  </si>
  <si>
    <t>UK</t>
  </si>
  <si>
    <t>L</t>
  </si>
  <si>
    <t>CYs</t>
  </si>
  <si>
    <t>FYs</t>
  </si>
  <si>
    <t>FY end</t>
  </si>
  <si>
    <t>Wages and salaries, LCU</t>
  </si>
  <si>
    <t>ROYJQ@UK</t>
  </si>
  <si>
    <t xml:space="preserve">UK: HH &amp; NPISH: Income: Wages and Salaries (SA, Mil.GBP) </t>
  </si>
  <si>
    <t>PEWFP</t>
  </si>
  <si>
    <t>Income, personal disposable, nominal, LCU</t>
  </si>
  <si>
    <t>RPHQQ@UK</t>
  </si>
  <si>
    <t xml:space="preserve">UK: HH &amp; NPISH: Gross Disposable Income (SA, Mil.GBP) </t>
  </si>
  <si>
    <t>PEDY!</t>
  </si>
  <si>
    <t>Income, personal disposable, real, LCU</t>
  </si>
  <si>
    <t>chained 2022</t>
  </si>
  <si>
    <t>NRJRQ@UK</t>
  </si>
  <si>
    <t>UK: HH &amp; NPISH: Real Household Disposable Income (SA, Mil.Chn.2022.Pounds)</t>
  </si>
  <si>
    <t>PEDY</t>
  </si>
  <si>
    <t>Consumption, private deflator</t>
  </si>
  <si>
    <t>Consumption, private, nominal/Consumption, private, real * 100</t>
  </si>
  <si>
    <t>PC</t>
  </si>
  <si>
    <t>Unit wage costs &amp; profits</t>
  </si>
  <si>
    <t>Unit wage costs (LHS)</t>
  </si>
  <si>
    <t>Corporate profits (RHS)</t>
  </si>
  <si>
    <t>Labour income cont to PEDY</t>
  </si>
  <si>
    <t>Labour income</t>
  </si>
  <si>
    <t>Labour income cont to PEDY!</t>
  </si>
  <si>
    <t>Nominal household income</t>
  </si>
  <si>
    <t>Real household income</t>
  </si>
  <si>
    <t>UKNEMW@UK</t>
  </si>
  <si>
    <t>Oct-30-2024 11:52</t>
  </si>
  <si>
    <t>Low Pay Commission</t>
  </si>
  <si>
    <t>Mar-2026</t>
  </si>
  <si>
    <t>Apr-1999</t>
  </si>
  <si>
    <t>UK: National Minimum Wage/National Living Wage (NSA, GBP/hr)</t>
  </si>
  <si>
    <t>202411</t>
  </si>
  <si>
    <t>202412</t>
  </si>
  <si>
    <t>202501</t>
  </si>
  <si>
    <t>202502</t>
  </si>
  <si>
    <t>202503</t>
  </si>
  <si>
    <t>202504</t>
  </si>
  <si>
    <t>202505</t>
  </si>
  <si>
    <t>202506</t>
  </si>
  <si>
    <t>202507</t>
  </si>
  <si>
    <t>202508</t>
  </si>
  <si>
    <t>202509</t>
  </si>
  <si>
    <t>202510</t>
  </si>
  <si>
    <t>202511</t>
  </si>
  <si>
    <t>202512</t>
  </si>
  <si>
    <t>202601</t>
  </si>
  <si>
    <t>202602</t>
  </si>
  <si>
    <t>202603</t>
  </si>
  <si>
    <t>Reaction to the Change in National Insurance contribution following the November Budget</t>
  </si>
  <si>
    <t>Lower employee wages</t>
  </si>
  <si>
    <t>Lower number of employees</t>
  </si>
  <si>
    <t>Higher prices</t>
  </si>
  <si>
    <t>Lower profit margins</t>
  </si>
  <si>
    <t>None of the above</t>
  </si>
  <si>
    <r>
      <rPr>
        <b/>
        <sz val="11"/>
        <color theme="1"/>
        <rFont val="Calibri"/>
        <family val="2"/>
        <scheme val="minor"/>
      </rPr>
      <t>Source:</t>
    </r>
    <r>
      <rPr>
        <sz val="11"/>
        <color theme="1"/>
        <rFont val="Calibri"/>
        <family val="2"/>
        <scheme val="minor"/>
      </rPr>
      <t xml:space="preserve"> Decision Maker Panel</t>
    </r>
  </si>
  <si>
    <t>Notes:</t>
  </si>
  <si>
    <t xml:space="preserve">Data are based on responses to the question: 'How do you expect your business to respond to the changes to employer National Insurance contributions announced in the November 2024 Budget?’ Breaking down into NLW, the firms, the following question was used: ‘Approximately, what percentage of your employees were paid at the compulsory National Living Wage/National Minimum Wage in each of the following periods?’ Firms could chose multiple options
</t>
  </si>
  <si>
    <t>Data are average percentage impacts.</t>
  </si>
  <si>
    <t>Return to Contents</t>
  </si>
  <si>
    <t>BoE DMP</t>
  </si>
  <si>
    <t>UKNEJ@UK</t>
  </si>
  <si>
    <t>BEIRQ@UK</t>
  </si>
  <si>
    <t>MGSCQ@UK</t>
  </si>
  <si>
    <t>UNVAL1@UK</t>
  </si>
  <si>
    <t>UBCMERD@UK</t>
  </si>
  <si>
    <t>UBCSERD@UK</t>
  </si>
  <si>
    <t>Q3-2024 &lt;- Nov-2024</t>
  </si>
  <si>
    <t>Q2-2001 &lt;- Apr-2001</t>
  </si>
  <si>
    <t>UK: Job Vacancies Excluding Agriculture, Forestry &amp; Fishing (NSA, Thous)</t>
  </si>
  <si>
    <t>Dec-17-2024 07:18</t>
  </si>
  <si>
    <t>Q1-1971</t>
  </si>
  <si>
    <t>UK: LFS: Unemployed: Aged 16 &amp; Over (SA, Thous)</t>
  </si>
  <si>
    <t>Q2-1995</t>
  </si>
  <si>
    <t>UK: LFS: ILO Redundancy Rate (SA, Per 1000 Employees)</t>
  </si>
  <si>
    <t>Bank of England</t>
  </si>
  <si>
    <t>Q1-2005 &lt;- Jan-2005</t>
  </si>
  <si>
    <t>UK: BoE Agents' Survey: Labor Market: Recruitment Difficulties (NSA, % Bal)</t>
  </si>
  <si>
    <t>Jan-06-2025 00:01</t>
  </si>
  <si>
    <t>The British Chambers of Commerce</t>
  </si>
  <si>
    <t>Q4-2024</t>
  </si>
  <si>
    <t>Q1-1989</t>
  </si>
  <si>
    <t>UK: BCC Survey: Manufacturing: Recruitment Difficulties (% of Cos)</t>
  </si>
  <si>
    <t>UK: BCC Survey: Service: Recruitment Difficulties (% of Cos)</t>
  </si>
  <si>
    <t>20244</t>
  </si>
  <si>
    <t>MGSXQ@UK</t>
  </si>
  <si>
    <t>YBWHQ@UK</t>
  </si>
  <si>
    <t>Q2-1992</t>
  </si>
  <si>
    <t>UK: LFS: Unemployed: Aged 16 &amp; Over: Over 12 Months (SA, Thous)</t>
  </si>
  <si>
    <t>MGSLQ@UK</t>
  </si>
  <si>
    <t>UK: LFS: Working Age Population: Age 16 &amp; Over (NSA, Thous)</t>
  </si>
  <si>
    <t>UK: LFS: Economic Activity Rate: Aged 16 and Over (SA, %)</t>
  </si>
  <si>
    <t>MGWGQ@UK</t>
  </si>
  <si>
    <t>LF24Q@UK</t>
  </si>
  <si>
    <t>UK: LFS: Employment Rate: Aged 16 to 64 (SA, %)</t>
  </si>
  <si>
    <t>YBUVQ@UK</t>
  </si>
  <si>
    <t>UK: LFS: Average Actual Weekly Hours Worked: All Workers (SA, Hours)</t>
  </si>
  <si>
    <t>KAC4@UK</t>
  </si>
  <si>
    <t>Q1-2000 &lt;- Jan-2000</t>
  </si>
  <si>
    <t>Great Britain: AWE, Total Pay: Private Sector (SA, GBP)</t>
  </si>
  <si>
    <t>UK: LFS: Employment: Aged 16 and Over (SA, Thous)</t>
  </si>
  <si>
    <t>MGRZQ@UK</t>
  </si>
  <si>
    <t>UKSEPEP@UK</t>
  </si>
  <si>
    <t>Q3-2014 &lt;- Jul-2014</t>
  </si>
  <si>
    <t>UK: Paid Employees: PAYE Real Time Information [RTI] (SA, Number)</t>
  </si>
  <si>
    <t>MGRNQ@UK</t>
  </si>
  <si>
    <t>UK: LFS: Employees (SA, Thous)</t>
  </si>
  <si>
    <t>UK: LFS: Part-Time Workers: Couldn't Find Full-Time Job (SA, Thous)</t>
  </si>
  <si>
    <t>UK: LFS: Economically Inactive: Wants a Job (SA, Thous)</t>
  </si>
  <si>
    <t>LFM2Q@UK</t>
  </si>
  <si>
    <t>YCCXQ@UK</t>
  </si>
  <si>
    <t>Oct24_2</t>
  </si>
  <si>
    <t>Oct24_2.db</t>
  </si>
  <si>
    <t>GDP, real, LCU</t>
  </si>
  <si>
    <t>ABMIQ@UK</t>
  </si>
  <si>
    <t>U.K.: Real Gross Domestic Product (SA, Mil.Chn.2022.GBP)</t>
  </si>
  <si>
    <t>GDP</t>
  </si>
  <si>
    <t>Employment, aged 16 and over, ILO definition</t>
  </si>
  <si>
    <t>Person</t>
  </si>
  <si>
    <t>Thousands</t>
  </si>
  <si>
    <t xml:space="preserve">UK: LFS: Employment: Aged 16 and Over (SA, Thous) </t>
  </si>
  <si>
    <t>ETILO</t>
  </si>
  <si>
    <t>Unemployment rate, ILO definition</t>
  </si>
  <si>
    <t>%</t>
  </si>
  <si>
    <t xml:space="preserve">UK: LFS: Unemployment Rate: Aged 16 and Over (SA, %) </t>
  </si>
  <si>
    <t>UPILO</t>
  </si>
  <si>
    <t>Earnings, quarterly total, whole economy, Gross, LCU</t>
  </si>
  <si>
    <t>ER</t>
  </si>
  <si>
    <t>NICS_Scen</t>
  </si>
  <si>
    <t>NICS_Scen.db</t>
  </si>
  <si>
    <t>NICs_scen.db</t>
  </si>
  <si>
    <t>NICs simulation</t>
  </si>
  <si>
    <t>Unemployment</t>
  </si>
  <si>
    <t>Baseline</t>
  </si>
  <si>
    <t>NICs scenario</t>
  </si>
  <si>
    <t>No NICs rise</t>
  </si>
  <si>
    <t>Diff</t>
  </si>
  <si>
    <t>Employment</t>
  </si>
  <si>
    <t>Earnings</t>
  </si>
  <si>
    <t>Salary</t>
  </si>
  <si>
    <t>NLW</t>
  </si>
  <si>
    <t>2024-2025</t>
  </si>
  <si>
    <t>2025-2026</t>
  </si>
  <si>
    <t>Hours/week</t>
  </si>
  <si>
    <r>
      <t>Table 1.7a   Annual pay - Gross (£) - For full-time employee jobs</t>
    </r>
    <r>
      <rPr>
        <b/>
        <vertAlign val="superscript"/>
        <sz val="12"/>
        <rFont val="Arial"/>
        <family val="2"/>
      </rPr>
      <t>a</t>
    </r>
    <r>
      <rPr>
        <b/>
        <sz val="12"/>
        <rFont val="Arial"/>
        <family val="2"/>
      </rPr>
      <t>: United Kingdom, 2024</t>
    </r>
  </si>
  <si>
    <t>Number</t>
  </si>
  <si>
    <t>Annual</t>
  </si>
  <si>
    <r>
      <t>of jobs</t>
    </r>
    <r>
      <rPr>
        <b/>
        <vertAlign val="superscript"/>
        <sz val="10"/>
        <rFont val="Arial"/>
        <family val="2"/>
      </rPr>
      <t>b</t>
    </r>
  </si>
  <si>
    <t>percentage</t>
  </si>
  <si>
    <t>Percentiles</t>
  </si>
  <si>
    <t>Description</t>
  </si>
  <si>
    <t>Code</t>
  </si>
  <si>
    <t>(thousand)</t>
  </si>
  <si>
    <t>Median</t>
  </si>
  <si>
    <t>change</t>
  </si>
  <si>
    <t>Mean</t>
  </si>
  <si>
    <t>All Employees</t>
  </si>
  <si>
    <t/>
  </si>
  <si>
    <t>a  Employees on adult rates who have been in the same job for more than a year. Estimates for 2020 and 2021 include employees who have been furloughed under the Coronavirus Job Retention Scheme (CJRS).</t>
  </si>
  <si>
    <t>Key</t>
  </si>
  <si>
    <t>Statistical robustness</t>
  </si>
  <si>
    <t>b  Figures for Number of Jobs are for indicative purposes only and should not be considered an accurate estimate of employee job counts.</t>
  </si>
  <si>
    <r>
      <t>CV</t>
    </r>
    <r>
      <rPr>
        <sz val="10"/>
        <color indexed="8"/>
        <rFont val="Arial"/>
        <family val="2"/>
      </rPr>
      <t xml:space="preserve"> &lt;= 5%</t>
    </r>
  </si>
  <si>
    <t xml:space="preserve">Estimates are considered precise </t>
  </si>
  <si>
    <t xml:space="preserve">KEY - The colour coding indicates the quality of each estimate;  jobs, median, mean and percentiles but not the annual percentage change. </t>
  </si>
  <si>
    <t>CV &gt; 5% and &lt;= 10%</t>
  </si>
  <si>
    <t>Estimates are considered reasonably precise</t>
  </si>
  <si>
    <t>The quality of an estimate is measured by its coefficient of variation (CV), which is the ratio of the standard error of an estimate to the estimate.</t>
  </si>
  <si>
    <t>CV &gt; 10% and &lt;= 20%</t>
  </si>
  <si>
    <t>Estimates are considered acceptable</t>
  </si>
  <si>
    <t>Source: Annual Survey of Hours and Earnings, Office for National Statistics.</t>
  </si>
  <si>
    <t>x = CV &gt; 20%</t>
  </si>
  <si>
    <t>Estimates are considered unreliable for practical purposes</t>
  </si>
  <si>
    <t>.. = disclosive</t>
  </si>
  <si>
    <t>: = not applicable</t>
  </si>
  <si>
    <t xml:space="preserve">- = nil or negligible </t>
  </si>
  <si>
    <t>Employers NICs</t>
  </si>
  <si>
    <t>Rate</t>
  </si>
  <si>
    <t>Seconday threshold</t>
  </si>
  <si>
    <t>The government will increase the rate of employer NICs from 13.8% to 15% from 6 April 2025.</t>
  </si>
  <si>
    <t>The Secondary Threshold is the point at which employers become liable to pay NICs on employees’ earnings, and is currently set at £9,100 a year. The government will reduce the Secondary Threshold to £5,000 a year from 6 April 2025 until 6 April 2028, and then increase it by Consumer Price Index (CPI) thereafter</t>
  </si>
  <si>
    <r>
      <t>SIC2007 Table 5.7a   Annual pay - Gross (£) - For full-time employee jobs</t>
    </r>
    <r>
      <rPr>
        <b/>
        <vertAlign val="superscript"/>
        <sz val="12"/>
        <rFont val="Arial"/>
        <family val="2"/>
      </rPr>
      <t>a</t>
    </r>
    <r>
      <rPr>
        <b/>
        <sz val="12"/>
        <rFont val="Arial"/>
        <family val="2"/>
      </rPr>
      <t>: United Kingdom, 2024</t>
    </r>
  </si>
  <si>
    <t xml:space="preserve">United Kingdom </t>
  </si>
  <si>
    <t>K02000001</t>
  </si>
  <si>
    <t>Great Britain</t>
  </si>
  <si>
    <t>K03000001</t>
  </si>
  <si>
    <t>England and Wales</t>
  </si>
  <si>
    <t>K04000001</t>
  </si>
  <si>
    <t>England</t>
  </si>
  <si>
    <t>E92000001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</si>
  <si>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</si>
  <si>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</si>
  <si>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</si>
  <si>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</si>
  <si>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</si>
  <si>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</si>
  <si>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</si>
  <si>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</si>
  <si>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</si>
  <si>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</si>
  <si>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East </t>
  </si>
  <si>
    <t>E12000006</t>
  </si>
  <si>
    <t xml:space="preserve">London </t>
  </si>
  <si>
    <t>E12000007</t>
  </si>
  <si>
    <t xml:space="preserve">South East </t>
  </si>
  <si>
    <t>E12000008</t>
  </si>
  <si>
    <t xml:space="preserve">South West </t>
  </si>
  <si>
    <t>E12000009</t>
  </si>
  <si>
    <t xml:space="preserve">Wales </t>
  </si>
  <si>
    <t>W92000004</t>
  </si>
  <si>
    <t xml:space="preserve">Scotland </t>
  </si>
  <si>
    <t>S92000003</t>
  </si>
  <si>
    <t xml:space="preserve">Northern Ireland </t>
  </si>
  <si>
    <t>N92000002</t>
  </si>
  <si>
    <t>All Industries and Services</t>
  </si>
  <si>
    <t>All Index of Production Industries</t>
  </si>
  <si>
    <t>All Manufacturing</t>
  </si>
  <si>
    <t>All Service Industries</t>
  </si>
  <si>
    <t xml:space="preserve">AGRICULTURE, FORESTRY AND FISHING </t>
  </si>
  <si>
    <t>A</t>
  </si>
  <si>
    <t>x</t>
  </si>
  <si>
    <t xml:space="preserve">Crop and animal production, hunting and related service activities </t>
  </si>
  <si>
    <t>1</t>
  </si>
  <si>
    <t xml:space="preserve">Forestry and logging </t>
  </si>
  <si>
    <t>2</t>
  </si>
  <si>
    <t xml:space="preserve">Fishing and aquaculture </t>
  </si>
  <si>
    <t>3</t>
  </si>
  <si>
    <t xml:space="preserve">MINING AND QUARRYING </t>
  </si>
  <si>
    <t>B</t>
  </si>
  <si>
    <t xml:space="preserve">Mining of coal and lignite </t>
  </si>
  <si>
    <t>5</t>
  </si>
  <si>
    <t>:</t>
  </si>
  <si>
    <t xml:space="preserve">Extraction of crude petroleum and natural gas </t>
  </si>
  <si>
    <t>6</t>
  </si>
  <si>
    <t xml:space="preserve">Mining of metal ores </t>
  </si>
  <si>
    <t>7</t>
  </si>
  <si>
    <t xml:space="preserve">Other mining and quarrying </t>
  </si>
  <si>
    <t>8</t>
  </si>
  <si>
    <t xml:space="preserve">Mining support service activities </t>
  </si>
  <si>
    <t>9</t>
  </si>
  <si>
    <t xml:space="preserve">MANUFACTURING </t>
  </si>
  <si>
    <t>C</t>
  </si>
  <si>
    <t xml:space="preserve">Manufacture of food products </t>
  </si>
  <si>
    <t>10</t>
  </si>
  <si>
    <t xml:space="preserve">Manufacture of beverages </t>
  </si>
  <si>
    <t>11</t>
  </si>
  <si>
    <t xml:space="preserve">Manufacture of tobacco products </t>
  </si>
  <si>
    <t>12</t>
  </si>
  <si>
    <t xml:space="preserve">Manufacture of textiles </t>
  </si>
  <si>
    <t>13</t>
  </si>
  <si>
    <t xml:space="preserve">Manufacture of wearing apparel </t>
  </si>
  <si>
    <t>14</t>
  </si>
  <si>
    <t xml:space="preserve">Manufacture of leather and related products </t>
  </si>
  <si>
    <t>15</t>
  </si>
  <si>
    <t xml:space="preserve">Manufacture of wood and of products of wood and cork, except furniture; manufacture of articles of straw and plaiting materials </t>
  </si>
  <si>
    <t>16</t>
  </si>
  <si>
    <t xml:space="preserve">Manufacture of paper and paper products </t>
  </si>
  <si>
    <t>17</t>
  </si>
  <si>
    <t xml:space="preserve">Printing and reproduction of recorded media </t>
  </si>
  <si>
    <t>18</t>
  </si>
  <si>
    <t xml:space="preserve">Manufacture of coke and refined petroleum products </t>
  </si>
  <si>
    <t>19</t>
  </si>
  <si>
    <t xml:space="preserve">Manufacture of chemicals and chemical products </t>
  </si>
  <si>
    <t>20</t>
  </si>
  <si>
    <t xml:space="preserve">Manufacture of basic pharmaceutical products and pharmaceutical preparations </t>
  </si>
  <si>
    <t>21</t>
  </si>
  <si>
    <t xml:space="preserve">Manufacture of rubber and plastic products </t>
  </si>
  <si>
    <t>22</t>
  </si>
  <si>
    <t xml:space="preserve">Manufacture of other non-metallic mineral products </t>
  </si>
  <si>
    <t>23</t>
  </si>
  <si>
    <t xml:space="preserve">Manufacture of basic metals </t>
  </si>
  <si>
    <t>24</t>
  </si>
  <si>
    <t xml:space="preserve">Manufacture of fabricated metal products, except machinery and equipment </t>
  </si>
  <si>
    <t>25</t>
  </si>
  <si>
    <t xml:space="preserve">Manufacture of computer, electronic and optical products </t>
  </si>
  <si>
    <t>26</t>
  </si>
  <si>
    <t xml:space="preserve">Manufacture of electrical equipment </t>
  </si>
  <si>
    <t>27</t>
  </si>
  <si>
    <t xml:space="preserve">Manufacture of machinery and equipment n.e.c. </t>
  </si>
  <si>
    <t>28</t>
  </si>
  <si>
    <t xml:space="preserve">Manufacture of motor vehicles, trailers and semi-trailers </t>
  </si>
  <si>
    <t>29</t>
  </si>
  <si>
    <t xml:space="preserve">Manufacture of other transport equipment </t>
  </si>
  <si>
    <t>30</t>
  </si>
  <si>
    <t xml:space="preserve">Manufacture of furniture </t>
  </si>
  <si>
    <t>31</t>
  </si>
  <si>
    <t xml:space="preserve">Other manufacturing </t>
  </si>
  <si>
    <t>32</t>
  </si>
  <si>
    <t xml:space="preserve">Repair and installation of machinery and equipment </t>
  </si>
  <si>
    <t>33</t>
  </si>
  <si>
    <t xml:space="preserve">ELECTRICITY, GAS, STEAM AND AIR CONDITIONING SUPPLY </t>
  </si>
  <si>
    <t>D</t>
  </si>
  <si>
    <t xml:space="preserve">Electricity, gas, steam and air conditioning supply </t>
  </si>
  <si>
    <t>35</t>
  </si>
  <si>
    <t xml:space="preserve">WATER SUPPLY; SEWERAGE, WASTE MANAGEMENT AND REMEDIATION ACTIVITIES </t>
  </si>
  <si>
    <t>E</t>
  </si>
  <si>
    <t xml:space="preserve">Water collection, treatment and supply </t>
  </si>
  <si>
    <t>36</t>
  </si>
  <si>
    <t xml:space="preserve">Sewerage </t>
  </si>
  <si>
    <t>37</t>
  </si>
  <si>
    <t xml:space="preserve">Waste collection, treatment and disposal activities; materials recovery </t>
  </si>
  <si>
    <t>38</t>
  </si>
  <si>
    <t xml:space="preserve">Remediation activities and other waste management services </t>
  </si>
  <si>
    <t>39</t>
  </si>
  <si>
    <t xml:space="preserve">CONSTRUCTION </t>
  </si>
  <si>
    <t>F</t>
  </si>
  <si>
    <t xml:space="preserve">Construction of buildings </t>
  </si>
  <si>
    <t>41</t>
  </si>
  <si>
    <t xml:space="preserve">Civil engineering </t>
  </si>
  <si>
    <t>42</t>
  </si>
  <si>
    <t xml:space="preserve">Specialised construction activities </t>
  </si>
  <si>
    <t>43</t>
  </si>
  <si>
    <t xml:space="preserve">WHOLESALE AND RETAIL TRADE; REPAIR OF MOTOR VEHICLES AND MOTORCYCLES </t>
  </si>
  <si>
    <t>G</t>
  </si>
  <si>
    <t xml:space="preserve">Wholesale and retail trade and repair of motor vehicles and motorcycles </t>
  </si>
  <si>
    <t>45</t>
  </si>
  <si>
    <t xml:space="preserve">Wholesale trade, except of motor vehicles and motorcycles </t>
  </si>
  <si>
    <t>46</t>
  </si>
  <si>
    <t xml:space="preserve">Retail trade, except of motor vehicles and motorcycles </t>
  </si>
  <si>
    <t>47</t>
  </si>
  <si>
    <t xml:space="preserve">TRANSPORTATION AND STORAGE </t>
  </si>
  <si>
    <t>H</t>
  </si>
  <si>
    <t xml:space="preserve">Land transport and transport via pipelines </t>
  </si>
  <si>
    <t>49</t>
  </si>
  <si>
    <t xml:space="preserve">Water transport </t>
  </si>
  <si>
    <t>50</t>
  </si>
  <si>
    <t xml:space="preserve">Air transport </t>
  </si>
  <si>
    <t>51</t>
  </si>
  <si>
    <t xml:space="preserve">Warehousing and support activities for transportation </t>
  </si>
  <si>
    <t>52</t>
  </si>
  <si>
    <t xml:space="preserve">Postal and courier activities </t>
  </si>
  <si>
    <t>53</t>
  </si>
  <si>
    <t xml:space="preserve">ACCOMMODATION AND FOOD SERVICE ACTIVITIES </t>
  </si>
  <si>
    <t>I</t>
  </si>
  <si>
    <t xml:space="preserve">Accommodation </t>
  </si>
  <si>
    <t>55</t>
  </si>
  <si>
    <t xml:space="preserve">Food and beverage service activities </t>
  </si>
  <si>
    <t>56</t>
  </si>
  <si>
    <t xml:space="preserve">INFORMATION AND COMMUNICATION </t>
  </si>
  <si>
    <t>J</t>
  </si>
  <si>
    <t xml:space="preserve">Publishing activities </t>
  </si>
  <si>
    <t>58</t>
  </si>
  <si>
    <t xml:space="preserve">Motion picture, video and television programme production, sound recording and music publishing activities </t>
  </si>
  <si>
    <t>59</t>
  </si>
  <si>
    <t xml:space="preserve">Programming and broadcasting activities </t>
  </si>
  <si>
    <t>60</t>
  </si>
  <si>
    <t xml:space="preserve">Telecommunications </t>
  </si>
  <si>
    <t>61</t>
  </si>
  <si>
    <t xml:space="preserve">Computer programming, consultancy and related activities </t>
  </si>
  <si>
    <t>62</t>
  </si>
  <si>
    <t xml:space="preserve">Information service activities </t>
  </si>
  <si>
    <t>63</t>
  </si>
  <si>
    <t xml:space="preserve">FINANCIAL AND INSURANCE ACTIVITIES </t>
  </si>
  <si>
    <t>K</t>
  </si>
  <si>
    <t xml:space="preserve">Financial service activities, except insurance and pension funding </t>
  </si>
  <si>
    <t>64</t>
  </si>
  <si>
    <t xml:space="preserve">Insurance, reinsurance and pension funding, except compulsory social security </t>
  </si>
  <si>
    <t>65</t>
  </si>
  <si>
    <t xml:space="preserve">Activities auxiliary to financial services and insurance activities </t>
  </si>
  <si>
    <t>66</t>
  </si>
  <si>
    <t xml:space="preserve">REAL ESTATE ACTIVITIES </t>
  </si>
  <si>
    <t xml:space="preserve">Real estate activities </t>
  </si>
  <si>
    <t>68</t>
  </si>
  <si>
    <t xml:space="preserve">PROFESSIONAL, SCIENTIFIC AND TECHNICAL ACTIVITIES </t>
  </si>
  <si>
    <t>M</t>
  </si>
  <si>
    <t xml:space="preserve">Legal and accounting activities </t>
  </si>
  <si>
    <t>69</t>
  </si>
  <si>
    <t xml:space="preserve">Activities of head offices; management consultancy activities </t>
  </si>
  <si>
    <t>70</t>
  </si>
  <si>
    <t xml:space="preserve">Architectural and engineering activities; technical testing and analysis </t>
  </si>
  <si>
    <t>71</t>
  </si>
  <si>
    <t xml:space="preserve">Scientific research and development </t>
  </si>
  <si>
    <t>72</t>
  </si>
  <si>
    <t xml:space="preserve">Advertising and market research </t>
  </si>
  <si>
    <t>73</t>
  </si>
  <si>
    <t xml:space="preserve">Other professional, scientific and technical activities </t>
  </si>
  <si>
    <t>74</t>
  </si>
  <si>
    <t xml:space="preserve">Veterinary activities </t>
  </si>
  <si>
    <t>75</t>
  </si>
  <si>
    <t xml:space="preserve">ADMINISTRATIVE AND SUPPORT SERVICE ACTIVITIES </t>
  </si>
  <si>
    <t>N</t>
  </si>
  <si>
    <t xml:space="preserve">Rental and leasing activities </t>
  </si>
  <si>
    <t>77</t>
  </si>
  <si>
    <t xml:space="preserve">Employment activities </t>
  </si>
  <si>
    <t>78</t>
  </si>
  <si>
    <t xml:space="preserve">Travel agency, tour operator and other reservation service and related activities </t>
  </si>
  <si>
    <t>79</t>
  </si>
  <si>
    <t xml:space="preserve">Security and investigation activities </t>
  </si>
  <si>
    <t>80</t>
  </si>
  <si>
    <t xml:space="preserve">Services to buildings and landscape activities </t>
  </si>
  <si>
    <t>81</t>
  </si>
  <si>
    <t xml:space="preserve">Office administrative, office support and other business support activities </t>
  </si>
  <si>
    <t>82</t>
  </si>
  <si>
    <t xml:space="preserve">PUBLIC ADMINISTRATION AND DEFENCE; COMPULSORY SOCIAL SECURITY </t>
  </si>
  <si>
    <t>O</t>
  </si>
  <si>
    <t xml:space="preserve">Public administration and defence; compulsory social security </t>
  </si>
  <si>
    <t>84</t>
  </si>
  <si>
    <t xml:space="preserve">EDUCATION </t>
  </si>
  <si>
    <t>P</t>
  </si>
  <si>
    <t xml:space="preserve">Education </t>
  </si>
  <si>
    <t>85</t>
  </si>
  <si>
    <t xml:space="preserve">HUMAN HEALTH AND SOCIAL WORK ACTIVITIES </t>
  </si>
  <si>
    <t>Q</t>
  </si>
  <si>
    <t xml:space="preserve">Human health activities </t>
  </si>
  <si>
    <t>86</t>
  </si>
  <si>
    <t xml:space="preserve">Residential care activities </t>
  </si>
  <si>
    <t>87</t>
  </si>
  <si>
    <t xml:space="preserve">Social work activities without accommodation </t>
  </si>
  <si>
    <t>88</t>
  </si>
  <si>
    <t xml:space="preserve">ARTS, ENTERTAINMENT AND RECREATION </t>
  </si>
  <si>
    <t>R</t>
  </si>
  <si>
    <t xml:space="preserve">Creative, arts and entertainment activities </t>
  </si>
  <si>
    <t>90</t>
  </si>
  <si>
    <t xml:space="preserve">Libraries, archives, museums and other cultural activities </t>
  </si>
  <si>
    <t>91</t>
  </si>
  <si>
    <t xml:space="preserve">Gambling and betting activities </t>
  </si>
  <si>
    <t>92</t>
  </si>
  <si>
    <t xml:space="preserve">Sports activities and amusement and recreation activities </t>
  </si>
  <si>
    <t>93</t>
  </si>
  <si>
    <t xml:space="preserve">OTHER SERVICE ACTIVITIES </t>
  </si>
  <si>
    <t>S</t>
  </si>
  <si>
    <t xml:space="preserve">Activities of membership organisations </t>
  </si>
  <si>
    <t>94</t>
  </si>
  <si>
    <t xml:space="preserve">Repair of computers and personal and household goods </t>
  </si>
  <si>
    <t>95</t>
  </si>
  <si>
    <t xml:space="preserve">Other personal service activities </t>
  </si>
  <si>
    <t>96</t>
  </si>
  <si>
    <t xml:space="preserve">ACTIVITIES OF HOUSEHOLDS AS EMPLOYERS; UNDIFFERENTIATED GOODS-AND SERVICES-PRODUCING ACTIVITIES OF HOUSEHOLDS FOR OWN USE </t>
  </si>
  <si>
    <t>T</t>
  </si>
  <si>
    <t xml:space="preserve">Activities of households as employers of domestic personnel </t>
  </si>
  <si>
    <t>97</t>
  </si>
  <si>
    <t xml:space="preserve">Undifferentiated goods- and services-producing activities of private households for own use </t>
  </si>
  <si>
    <t>98</t>
  </si>
  <si>
    <t xml:space="preserve">ACTIVITIES OF EXTRATERRITORIAL ORGANISATIONS AND BODIES </t>
  </si>
  <si>
    <t>U</t>
  </si>
  <si>
    <t xml:space="preserve">Activities of extraterritorial organisations and bodies </t>
  </si>
  <si>
    <t>99</t>
  </si>
  <si>
    <t>North East All Industries and Services</t>
  </si>
  <si>
    <t>North East All Index of Production Industries</t>
  </si>
  <si>
    <t>North East All Manufacturing</t>
  </si>
  <si>
    <t>North East All Service Industries</t>
  </si>
  <si>
    <t xml:space="preserve">NORTH EAST, AGRICULTURE, FORESTRY AND FISHING </t>
  </si>
  <si>
    <t xml:space="preserve">NORTH EAST, Crop and animal production, hunting and related service activities </t>
  </si>
  <si>
    <t xml:space="preserve">NORTH EAST, Forestry and logging </t>
  </si>
  <si>
    <t xml:space="preserve">NORTH EAST, Fishing and aquaculture </t>
  </si>
  <si>
    <t xml:space="preserve">NORTH EAST, MINING AND QUARRYING </t>
  </si>
  <si>
    <t xml:space="preserve">NORTH EAST, Mining of coal and lignite </t>
  </si>
  <si>
    <t xml:space="preserve">NORTH EAST, Extraction of crude petroleum and natural gas </t>
  </si>
  <si>
    <t>..</t>
  </si>
  <si>
    <t xml:space="preserve">NORTH EAST, Mining of metal ores </t>
  </si>
  <si>
    <t xml:space="preserve">NORTH EAST, Other mining and quarrying </t>
  </si>
  <si>
    <t xml:space="preserve">NORTH EAST, Mining support service activities </t>
  </si>
  <si>
    <t xml:space="preserve">NORTH EAST, MANUFACTURING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</si>
  <si>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</si>
  <si>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</si>
  <si>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</si>
  <si>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</si>
  <si>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</si>
  <si>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</si>
  <si>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</si>
  <si>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</si>
  <si>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</si>
  <si>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</si>
  <si>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</si>
  <si>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</si>
  <si>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</si>
  <si>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</si>
  <si>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</si>
  <si>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</si>
  <si>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</si>
  <si>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</si>
  <si>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</si>
  <si>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</si>
  <si>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</si>
  <si>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</si>
  <si>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</si>
  <si>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</si>
  <si>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</si>
  <si>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Electricity, gas, steam and air conditioning supply </t>
  </si>
  <si>
    <t xml:space="preserve">NORTH EAST, WATER SUPPLY; SEWERAGE, WASTE MANAGEMENT AND REMEDIATION ACTIVITIES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</si>
  <si>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</si>
  <si>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</si>
  <si>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</si>
  <si>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</si>
  <si>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t>
  </si>
  <si>
    <t xml:space="preserve">NORTH EAST, Construction of buildings </t>
  </si>
  <si>
    <t xml:space="preserve">NORTH EAST, Civil engineering </t>
  </si>
  <si>
    <t xml:space="preserve">NORTH EAST, Specialised construction activities </t>
  </si>
  <si>
    <t xml:space="preserve">NORTH EAST, WHOLESALE AND RETAIL TRADE; REPAIR OF MOTOR VEHICLES AND MOTORCYCLES </t>
  </si>
  <si>
    <t xml:space="preserve">NORTH EAST, Wholesale and retail trade and repair of motor vehicles and motorcycles </t>
  </si>
  <si>
    <t xml:space="preserve">NORTH EAST, Wholesale trade, except of motor vehicles and motorcycles </t>
  </si>
  <si>
    <t xml:space="preserve">NORTH EAST, Retail trade, except of motor vehicles and motorcycles </t>
  </si>
  <si>
    <t xml:space="preserve">NORTH EAST, TRANSPORTATION AND STORAGE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</si>
  <si>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</si>
  <si>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</si>
  <si>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</si>
  <si>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</si>
  <si>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</si>
  <si>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AND FOOD SERVICE ACTIVITIES </t>
  </si>
  <si>
    <t xml:space="preserve">NORTH EAST, Accommodation </t>
  </si>
  <si>
    <t xml:space="preserve">NORTH EAST, Food and beverage service activities </t>
  </si>
  <si>
    <t xml:space="preserve">NORTH EAST, INFORMATION AND COMMUNICATION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</si>
  <si>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</si>
  <si>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</si>
  <si>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</si>
  <si>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</si>
  <si>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</si>
  <si>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</si>
  <si>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AND INSURANCE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</si>
  <si>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</si>
  <si>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</si>
  <si>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</si>
  <si>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</si>
  <si>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Real estate activities </t>
  </si>
  <si>
    <t xml:space="preserve">NORTH EAST, PROFESSIONAL, SCIENTIFIC AND TECHNICAL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</si>
  <si>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</si>
  <si>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</si>
  <si>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</si>
  <si>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</si>
  <si>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</si>
  <si>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Other professional, scientific and technical activities </t>
  </si>
  <si>
    <t xml:space="preserve">NORTH EAST, Veterinary activities </t>
  </si>
  <si>
    <t xml:space="preserve">NORTH EAST, ADMINISTRATIVE AND SUPPORT SERVICE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</si>
  <si>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</si>
  <si>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</si>
  <si>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</si>
  <si>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</si>
  <si>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</si>
  <si>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</si>
  <si>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</si>
  <si>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Public administration and defence; compulsory social security </t>
  </si>
  <si>
    <t xml:space="preserve">NORTH EAST, EDUCATION </t>
  </si>
  <si>
    <t xml:space="preserve">NORTH EAST, Education </t>
  </si>
  <si>
    <t xml:space="preserve">NORTH EAST, HUMAN HEALTH AND SOCIAL WORK ACTIVITIES </t>
  </si>
  <si>
    <t xml:space="preserve">NORTH EAST, Human health activities </t>
  </si>
  <si>
    <t xml:space="preserve">NORTH EAST, Residential care activities </t>
  </si>
  <si>
    <t xml:space="preserve">NORTH EAST, Social work activities without accommodation </t>
  </si>
  <si>
    <t xml:space="preserve">NORTH EAST, ARTS, ENTERTAINMENT AND RECREATION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</si>
  <si>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</si>
  <si>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</si>
  <si>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</si>
  <si>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</si>
  <si>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OTHER SERVICE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</si>
  <si>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</si>
  <si>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</si>
  <si>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</si>
  <si>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UNDIFFERENTIATED GOODS-AND SERVICES-PRODUCING ACTIVITIES OF HOUSEHOLDS FOR OWN USE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</si>
  <si>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</si>
  <si>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</si>
  <si>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</si>
  <si>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EAST, Activities of extraterritorial organisations and bodies </t>
  </si>
  <si>
    <t>North West All Industries and Services</t>
  </si>
  <si>
    <t>North West All Index of Production Industries</t>
  </si>
  <si>
    <t>North West All Manufacturing</t>
  </si>
  <si>
    <t>North West All Service Industries</t>
  </si>
  <si>
    <t xml:space="preserve">NORTH WEST, AGRICULTURE, FORESTRY AND FISHING </t>
  </si>
  <si>
    <t xml:space="preserve">NORTH WEST, Crop and animal production, hunting and related service activities </t>
  </si>
  <si>
    <t xml:space="preserve">NORTH WEST, Forestry and logging </t>
  </si>
  <si>
    <t xml:space="preserve">NORTH WEST, Fishing and aquaculture </t>
  </si>
  <si>
    <t xml:space="preserve">NORTH WEST, MINING AND QUARRYING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</si>
  <si>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</si>
  <si>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</si>
  <si>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</si>
  <si>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</si>
  <si>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</si>
  <si>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MANUFACTURING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</si>
  <si>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</si>
  <si>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</si>
  <si>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</si>
  <si>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</si>
  <si>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</si>
  <si>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</si>
  <si>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</si>
  <si>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</si>
  <si>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</si>
  <si>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</si>
  <si>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</si>
  <si>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</si>
  <si>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</si>
  <si>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</si>
  <si>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</si>
  <si>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</si>
  <si>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</si>
  <si>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</si>
  <si>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</si>
  <si>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</si>
  <si>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</si>
  <si>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</si>
  <si>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</si>
  <si>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</si>
  <si>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</si>
  <si>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Electricity, gas, steam and air conditioning supply </t>
  </si>
  <si>
    <t xml:space="preserve">NORTH WEST, WATER SUPPLY; SEWERAGE, WASTE MANAGEMENT AND REMEDIATION ACTIVITIES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</si>
  <si>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</si>
  <si>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</si>
  <si>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</si>
  <si>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</si>
  <si>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t>
  </si>
  <si>
    <t xml:space="preserve">NORTH WEST, Construction of buildings </t>
  </si>
  <si>
    <t xml:space="preserve">NORTH WEST, Civil engineering </t>
  </si>
  <si>
    <t xml:space="preserve">NORTH WEST, Specialised construction activities </t>
  </si>
  <si>
    <t xml:space="preserve">NORTH WEST, WHOLESALE AND RETAIL TRADE; REPAIR OF MOTOR VEHICLES AND MOTORCYCLES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</si>
  <si>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</si>
  <si>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</si>
  <si>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</si>
  <si>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TRANSPORTATION AND STORAGE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</si>
  <si>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</si>
  <si>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</si>
  <si>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</si>
  <si>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</si>
  <si>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</si>
  <si>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AND FOOD SERVICE ACTIVITIES </t>
  </si>
  <si>
    <t xml:space="preserve">NORTH WEST, Accommodation </t>
  </si>
  <si>
    <t xml:space="preserve">NORTH WEST, Food and beverage service activities </t>
  </si>
  <si>
    <t xml:space="preserve">NORTH WEST, INFORMATION AND COMMUNICATION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</si>
  <si>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</si>
  <si>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</si>
  <si>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</si>
  <si>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</si>
  <si>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</si>
  <si>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</si>
  <si>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AND INSURANCE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</si>
  <si>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</si>
  <si>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</si>
  <si>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</si>
  <si>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</si>
  <si>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Real estate activities </t>
  </si>
  <si>
    <t xml:space="preserve">NORTH WEST, PROFESSIONAL, SCIENTIFIC AND TECHNICAL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</si>
  <si>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</si>
  <si>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</si>
  <si>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</si>
  <si>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</si>
  <si>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</si>
  <si>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</si>
  <si>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WEST, Veterinary activities </t>
  </si>
  <si>
    <t xml:space="preserve">NORTH WEST, ADMINISTRATIVE AND SUPPORT SERVICE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</si>
  <si>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</si>
  <si>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</si>
  <si>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</si>
  <si>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</si>
  <si>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</si>
  <si>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</si>
  <si>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</si>
  <si>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Public administration and defence; compulsory social security </t>
  </si>
  <si>
    <t xml:space="preserve">NORTH WEST, EDUCATION </t>
  </si>
  <si>
    <t xml:space="preserve">NORTH WEST, Education </t>
  </si>
  <si>
    <t xml:space="preserve">NORTH WEST, HUMAN HEALTH AND SOCIAL WORK ACTIVITIES </t>
  </si>
  <si>
    <t xml:space="preserve">NORTH WEST, Human health activities </t>
  </si>
  <si>
    <t xml:space="preserve">NORTH WEST, Residential care activities </t>
  </si>
  <si>
    <t xml:space="preserve">NORTH WEST, Social work activities without accommodation </t>
  </si>
  <si>
    <t xml:space="preserve">NORTH WEST, ARTS, ENTERTAINMENT AND RECREATION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</si>
  <si>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</si>
  <si>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</si>
  <si>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</si>
  <si>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</si>
  <si>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OTHER SERVICE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</si>
  <si>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</si>
  <si>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</si>
  <si>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</si>
  <si>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UNDIFFERENTIATED GOODS-AND SERVICES-PRODUCING ACTIVITIES OF HOUSEHOLDS FOR OWN USE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</si>
  <si>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</si>
  <si>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</si>
  <si>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</si>
  <si>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NORTH WEST, Activities of extraterritorial organisations and bodies </t>
  </si>
  <si>
    <t>Yorkshire and The Humber All Industries and Services</t>
  </si>
  <si>
    <t>Yorkshire and The Humber All Index of Production Industries</t>
  </si>
  <si>
    <t>Yorkshire and The Humber All Manufacturing</t>
  </si>
  <si>
    <t>Yorkshire and The Humber All Service Industries</t>
  </si>
  <si>
    <t xml:space="preserve">YORKSHIRE AND THE HUMBER, AGRICULTURE, FORESTRY AND FISHING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</si>
  <si>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</si>
  <si>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</si>
  <si>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</si>
  <si>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AND QUARRYING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</si>
  <si>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</si>
  <si>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</si>
  <si>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</si>
  <si>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</si>
  <si>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</si>
  <si>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MANUFACTURING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</si>
  <si>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</si>
  <si>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</si>
  <si>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</si>
  <si>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</si>
  <si>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</si>
  <si>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</si>
  <si>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</si>
  <si>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</si>
  <si>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</si>
  <si>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</si>
  <si>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</si>
  <si>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</si>
  <si>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</si>
  <si>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</si>
  <si>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</si>
  <si>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</si>
  <si>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</si>
  <si>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</si>
  <si>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</si>
  <si>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</si>
  <si>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</si>
  <si>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</si>
  <si>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</si>
  <si>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</si>
  <si>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</si>
  <si>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Electricity, gas, steam and air conditioning supply </t>
  </si>
  <si>
    <t xml:space="preserve">YORKSHIRE AND THE HUMBER, WATER SUPPLY; SEWERAGE, WASTE MANAGEMENT AND REMEDIATION ACTIVITIES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</si>
  <si>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</si>
  <si>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</si>
  <si>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</si>
  <si>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</si>
  <si>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</si>
  <si>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</si>
  <si>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</si>
  <si>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</si>
  <si>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REPAIR OF MOTOR VEHICLES AND MOTORCYCLES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</si>
  <si>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</si>
  <si>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</si>
  <si>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</si>
  <si>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TRANSPORTATION AND STORAGE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</si>
  <si>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</si>
  <si>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</si>
  <si>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</si>
  <si>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</si>
  <si>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</si>
  <si>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AND FOOD SERVICE ACTIVITIES </t>
  </si>
  <si>
    <t xml:space="preserve">YORKSHIRE AND THE HUMBER, Accommodation </t>
  </si>
  <si>
    <t xml:space="preserve">YORKSHIRE AND THE HUMBER, Food and beverage service activities </t>
  </si>
  <si>
    <t xml:space="preserve">YORKSHIRE AND THE HUMBER, INFORMATION AND COMMUNICATION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</si>
  <si>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</si>
  <si>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</si>
  <si>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</si>
  <si>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</si>
  <si>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</si>
  <si>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</si>
  <si>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AND INSURANCE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</si>
  <si>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</si>
  <si>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</si>
  <si>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</si>
  <si>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</si>
  <si>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Real estate activities </t>
  </si>
  <si>
    <t xml:space="preserve">YORKSHIRE AND THE HUMBER, PROFESSIONAL, SCIENTIFIC AND TECHNICAL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</si>
  <si>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</si>
  <si>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</si>
  <si>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</si>
  <si>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</si>
  <si>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</si>
  <si>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</si>
  <si>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</si>
  <si>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ADMINISTRATIVE AND SUPPORT SERVICE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</si>
  <si>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</si>
  <si>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</si>
  <si>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</si>
  <si>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</si>
  <si>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</si>
  <si>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</si>
  <si>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</si>
  <si>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Public administration and defence; compulsory social security </t>
  </si>
  <si>
    <t xml:space="preserve">YORKSHIRE AND THE HUMBER, EDUCATION </t>
  </si>
  <si>
    <t xml:space="preserve">YORKSHIRE AND THE HUMBER, Education </t>
  </si>
  <si>
    <t xml:space="preserve">YORKSHIRE AND THE HUMBER, HUMAN HEALTH AND SOCIAL WORK ACTIVITIES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</si>
  <si>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</si>
  <si>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</si>
  <si>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</si>
  <si>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ARTS, ENTERTAINMENT AND RECREATION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</si>
  <si>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</si>
  <si>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</si>
  <si>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</si>
  <si>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</si>
  <si>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OTHER SERVICE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</si>
  <si>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</si>
  <si>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</si>
  <si>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</si>
  <si>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UNDIFFERENTIATED GOODS-AND SERVICES-PRODUCING ACTIVITIES OF HOUSEHOLDS FOR OWN USE </t>
  </si>
  <si>
    <t xml:space="preserve">YORKSHIRE AND THE HUMBER, Activities of households as employers of domestic personnel </t>
  </si>
  <si>
    <t xml:space="preserve">YORKSHIRE AND THE HUMBER, Undifferentiated goods- and services-producing activities of private households for own use </t>
  </si>
  <si>
    <t xml:space="preserve">YORKSHIRE AND THE HUMBER, ACTIVITIES OF EXTRATERRITORIAL ORGANISATIONS AND BODIES </t>
  </si>
  <si>
    <t xml:space="preserve">YORKSHIRE AND THE HUMBER, Activities of extraterritorial organisations and bodies </t>
  </si>
  <si>
    <t>East Midlands All Industries and Services</t>
  </si>
  <si>
    <t>East Midlands All Index of Production Industries</t>
  </si>
  <si>
    <t>East Midlands All Manufacturing</t>
  </si>
  <si>
    <t>East Midlands All Service Industries</t>
  </si>
  <si>
    <t xml:space="preserve">EAST MIDLANDS, AGRICULTURE, FORESTRY AND FISHING </t>
  </si>
  <si>
    <t xml:space="preserve">EAST MIDLANDS, Crop and animal production, hunting and related service activities </t>
  </si>
  <si>
    <t xml:space="preserve">EAST MIDLANDS, Forestry and logging </t>
  </si>
  <si>
    <t xml:space="preserve">EAST MIDLANDS, Fishing and aquaculture </t>
  </si>
  <si>
    <t xml:space="preserve">EAST MIDLANDS, MINING AND QUARRYING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</si>
  <si>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</si>
  <si>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</si>
  <si>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</si>
  <si>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</si>
  <si>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</si>
  <si>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MANUFACTURING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</si>
  <si>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</si>
  <si>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</si>
  <si>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</si>
  <si>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</si>
  <si>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</si>
  <si>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</si>
  <si>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</si>
  <si>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</si>
  <si>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</si>
  <si>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</si>
  <si>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</si>
  <si>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</si>
  <si>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</si>
  <si>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</si>
  <si>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</si>
  <si>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</si>
  <si>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</si>
  <si>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</si>
  <si>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</si>
  <si>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</si>
  <si>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</si>
  <si>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</si>
  <si>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</si>
  <si>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</si>
  <si>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</si>
  <si>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Electricity, gas, steam and air conditioning supply </t>
  </si>
  <si>
    <t xml:space="preserve">EAST MIDLANDS, WATER SUPPLY; SEWERAGE, WASTE MANAGEMENT AND REMEDIATION ACTIVITIES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</si>
  <si>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</si>
  <si>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</si>
  <si>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</si>
  <si>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</si>
  <si>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t>
  </si>
  <si>
    <t xml:space="preserve">EAST MIDLANDS, Construction of buildings </t>
  </si>
  <si>
    <t xml:space="preserve">EAST MIDLANDS, Civil engineering </t>
  </si>
  <si>
    <t xml:space="preserve">EAST MIDLANDS, Specialised construction activities </t>
  </si>
  <si>
    <t xml:space="preserve">EAST MIDLANDS, WHOLESALE AND RETAIL TRADE; REPAIR OF MOTOR VEHICLES AND MOTORCYCLES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</si>
  <si>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</si>
  <si>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</si>
  <si>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</si>
  <si>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TRANSPORTATION AND STORAGE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</si>
  <si>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</si>
  <si>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</si>
  <si>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</si>
  <si>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</si>
  <si>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</si>
  <si>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AND FOOD SERVICE ACTIVITIES </t>
  </si>
  <si>
    <t xml:space="preserve">EAST MIDLANDS, Accommodation </t>
  </si>
  <si>
    <t xml:space="preserve">EAST MIDLANDS, Food and beverage service activities </t>
  </si>
  <si>
    <t xml:space="preserve">EAST MIDLANDS, INFORMATION AND COMMUNICATION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</si>
  <si>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</si>
  <si>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</si>
  <si>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</si>
  <si>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</si>
  <si>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</si>
  <si>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</si>
  <si>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AND INSURANCE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</si>
  <si>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</si>
  <si>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</si>
  <si>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</si>
  <si>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</si>
  <si>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Real estate activities </t>
  </si>
  <si>
    <t xml:space="preserve">EAST MIDLANDS, PROFESSIONAL, SCIENTIFIC AND TECHNICAL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</si>
  <si>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</si>
  <si>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</si>
  <si>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</si>
  <si>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</si>
  <si>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</si>
  <si>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</si>
  <si>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</si>
  <si>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ADMINISTRATIVE AND SUPPORT SERVICE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</si>
  <si>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</si>
  <si>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</si>
  <si>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</si>
  <si>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</si>
  <si>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</si>
  <si>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</si>
  <si>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</si>
  <si>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Public administration and defence; compulsory social security </t>
  </si>
  <si>
    <t xml:space="preserve">EAST MIDLANDS, EDUCATION </t>
  </si>
  <si>
    <t xml:space="preserve">EAST MIDLANDS, Education </t>
  </si>
  <si>
    <t xml:space="preserve">EAST MIDLANDS, HUMAN HEALTH AND SOCIAL WORK ACTIVITIES </t>
  </si>
  <si>
    <t xml:space="preserve">EAST MIDLANDS, Human health activities </t>
  </si>
  <si>
    <t xml:space="preserve">EAST MIDLANDS, Residential care activities </t>
  </si>
  <si>
    <t xml:space="preserve">EAST MIDLANDS, Social work activities without accommodation </t>
  </si>
  <si>
    <t xml:space="preserve">EAST MIDLANDS, ARTS, ENTERTAINMENT AND RECREATION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</si>
  <si>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</si>
  <si>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</si>
  <si>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</si>
  <si>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EAST MIDLANDS, Sports activities and amusement and recreation activities </t>
  </si>
  <si>
    <t xml:space="preserve">EAST MIDLANDS, OTHER SERVICE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</si>
  <si>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</si>
  <si>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</si>
  <si>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</si>
  <si>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UNDIFFERENTIATED GOODS-AND SERVICES-PRODUCING ACTIVITIES OF HOUSEHOLDS FOR OWN USE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</si>
  <si>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</si>
  <si>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</si>
  <si>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</si>
  <si>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EAST MIDLANDS, Activities of extraterritorial organisations and bodies </t>
  </si>
  <si>
    <t>West Midlands All Industries and Services</t>
  </si>
  <si>
    <t>West Midlands All Index of Production Industries</t>
  </si>
  <si>
    <t>West Midlands All Manufacturing</t>
  </si>
  <si>
    <t>West Midlands All Service Industries</t>
  </si>
  <si>
    <t xml:space="preserve">WEST MIDLANDS, AGRICULTURE, FORESTRY AND FISHING </t>
  </si>
  <si>
    <t xml:space="preserve">WEST MIDLANDS, Crop and animal production, hunting and related service activities </t>
  </si>
  <si>
    <t xml:space="preserve">WEST MIDLANDS, Forestry and logging </t>
  </si>
  <si>
    <t xml:space="preserve">WEST MIDLANDS, Fishing and aquaculture </t>
  </si>
  <si>
    <t xml:space="preserve">WEST MIDLANDS, MINING AND QUARRYING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</si>
  <si>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</si>
  <si>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</si>
  <si>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</si>
  <si>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</si>
  <si>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</si>
  <si>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MANUFACTURING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</si>
  <si>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</si>
  <si>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</si>
  <si>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</si>
  <si>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</si>
  <si>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</si>
  <si>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</si>
  <si>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</si>
  <si>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</si>
  <si>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</si>
  <si>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</si>
  <si>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</si>
  <si>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</si>
  <si>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</si>
  <si>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</si>
  <si>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</si>
  <si>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</si>
  <si>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</si>
  <si>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</si>
  <si>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</si>
  <si>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</si>
  <si>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</si>
  <si>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</si>
  <si>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</si>
  <si>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</si>
  <si>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</si>
  <si>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Electricity, gas, steam and air conditioning supply </t>
  </si>
  <si>
    <t xml:space="preserve">WEST MIDLANDS, WATER SUPPLY; SEWERAGE, WASTE MANAGEMENT AND REMEDIATION ACTIVITIES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</si>
  <si>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</si>
  <si>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</si>
  <si>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</si>
  <si>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</si>
  <si>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t>
  </si>
  <si>
    <t xml:space="preserve">WEST MIDLANDS, Construction of buildings </t>
  </si>
  <si>
    <t xml:space="preserve">WEST MIDLANDS, Civil engineering </t>
  </si>
  <si>
    <t xml:space="preserve">WEST MIDLANDS, Specialised construction activities </t>
  </si>
  <si>
    <t xml:space="preserve">WEST MIDLANDS, WHOLESALE AND RETAIL TRADE; REPAIR OF MOTOR VEHICLES AND MOTORCYCLES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</si>
  <si>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</si>
  <si>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</si>
  <si>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</si>
  <si>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TRANSPORTATION AND STORAGE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</si>
  <si>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</si>
  <si>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</si>
  <si>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</si>
  <si>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</si>
  <si>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</si>
  <si>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AND FOOD SERVICE ACTIVITIES </t>
  </si>
  <si>
    <t xml:space="preserve">WEST MIDLANDS, Accommodation </t>
  </si>
  <si>
    <t xml:space="preserve">WEST MIDLANDS, Food and beverage service activities </t>
  </si>
  <si>
    <t xml:space="preserve">WEST MIDLANDS, INFORMATION AND COMMUNICATION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</si>
  <si>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</si>
  <si>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</si>
  <si>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</si>
  <si>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</si>
  <si>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</si>
  <si>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</si>
  <si>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AND INSURANCE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</si>
  <si>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</si>
  <si>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</si>
  <si>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</si>
  <si>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</si>
  <si>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Real estate activities </t>
  </si>
  <si>
    <t xml:space="preserve">WEST MIDLANDS, PROFESSIONAL, SCIENTIFIC AND TECHNICAL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</si>
  <si>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</si>
  <si>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</si>
  <si>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</si>
  <si>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</si>
  <si>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</si>
  <si>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</si>
  <si>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</si>
  <si>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ADMINISTRATIVE AND SUPPORT SERVICE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</si>
  <si>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</si>
  <si>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</si>
  <si>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</si>
  <si>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</si>
  <si>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</si>
  <si>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</si>
  <si>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</si>
  <si>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Public administration and defence; compulsory social security </t>
  </si>
  <si>
    <t xml:space="preserve">WEST MIDLANDS, EDUCATION </t>
  </si>
  <si>
    <t xml:space="preserve">WEST MIDLANDS, Education </t>
  </si>
  <si>
    <t xml:space="preserve">WEST MIDLANDS, HUMAN HEALTH AND SOCIAL WORK ACTIVITIES </t>
  </si>
  <si>
    <t xml:space="preserve">WEST MIDLANDS, Human health activities </t>
  </si>
  <si>
    <t xml:space="preserve">WEST MIDLANDS, Residential care activities </t>
  </si>
  <si>
    <t xml:space="preserve">WEST MIDLANDS, Social work activities without accommodation </t>
  </si>
  <si>
    <t xml:space="preserve">WEST MIDLANDS, ARTS, ENTERTAINMENT AND RECREATION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</si>
  <si>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</si>
  <si>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</si>
  <si>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</si>
  <si>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</si>
  <si>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OTHER SERVICE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</si>
  <si>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</si>
  <si>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</si>
  <si>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</si>
  <si>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UNDIFFERENTIATED GOODS-AND SERVICES-PRODUCING ACTIVITIES OF HOUSEHOLDS FOR OWN USE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</si>
  <si>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</si>
  <si>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</si>
  <si>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</si>
  <si>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WEST MIDLANDS, Activities of extraterritorial organisations and bodies </t>
  </si>
  <si>
    <t>East All Industries and Services</t>
  </si>
  <si>
    <t>East All Index of Production Industries</t>
  </si>
  <si>
    <t>East All Manufacturing</t>
  </si>
  <si>
    <t>East All Service Industries</t>
  </si>
  <si>
    <t xml:space="preserve">EAST, AGRICULTURE, FORESTRY AND FISHING </t>
  </si>
  <si>
    <t xml:space="preserve">EAST, Crop and animal production, hunting and related service activities </t>
  </si>
  <si>
    <t xml:space="preserve">EAST, Forestry and logging </t>
  </si>
  <si>
    <t xml:space="preserve">EAST, Fishing and aquaculture </t>
  </si>
  <si>
    <t xml:space="preserve">EAST, MINING AND QUARRYING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</si>
  <si>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</si>
  <si>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</si>
  <si>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</si>
  <si>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</si>
  <si>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</si>
  <si>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 xml:space="preserve">EAST, MANUFACTURING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</si>
  <si>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</si>
  <si>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</si>
  <si>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</si>
  <si>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</si>
  <si>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</si>
  <si>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</si>
  <si>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</si>
  <si>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</si>
  <si>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</si>
  <si>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</si>
  <si>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</si>
  <si>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</si>
  <si>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</si>
  <si>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</si>
  <si>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</si>
  <si>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</si>
  <si>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</si>
  <si>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</si>
  <si>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</si>
  <si>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</si>
  <si>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</si>
  <si>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</si>
  <si>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</si>
  <si>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</si>
  <si>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</si>
  <si>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Electricity, gas, steam and air conditioning supply </t>
  </si>
  <si>
    <t xml:space="preserve">EAST, WATER SUPPLY; SEWERAGE, WASTE MANAGEMENT AND REMEDIATION ACTIVITIES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</si>
  <si>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</si>
  <si>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</si>
  <si>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</si>
  <si>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</si>
  <si>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t>
  </si>
  <si>
    <t xml:space="preserve">EAST, Construction of buildings </t>
  </si>
  <si>
    <t xml:space="preserve">EAST, Civil engineering </t>
  </si>
  <si>
    <t xml:space="preserve">EAST, Specialised construction activities </t>
  </si>
  <si>
    <t xml:space="preserve">EAST, WHOLESALE AND RETAIL TRADE; REPAIR OF MOTOR VEHICLES AND MOTORCYCLES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</si>
  <si>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</si>
  <si>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</si>
  <si>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</si>
  <si>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TRANSPORTATION AND STORAGE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</si>
  <si>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</si>
  <si>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</si>
  <si>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</si>
  <si>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</si>
  <si>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</si>
  <si>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AND FOOD SERVICE ACTIVITIES </t>
  </si>
  <si>
    <t xml:space="preserve">EAST, Accommodation </t>
  </si>
  <si>
    <t xml:space="preserve">EAST, Food and beverage service activities </t>
  </si>
  <si>
    <t xml:space="preserve">EAST, INFORMATION AND COMMUNICATION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</si>
  <si>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</si>
  <si>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</si>
  <si>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</si>
  <si>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</si>
  <si>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</si>
  <si>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</si>
  <si>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AND INSURANCE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</si>
  <si>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</si>
  <si>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</si>
  <si>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</si>
  <si>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</si>
  <si>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Real estate activities </t>
  </si>
  <si>
    <t xml:space="preserve">EAST, PROFESSIONAL, SCIENTIFIC AND TECHNICAL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</si>
  <si>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</si>
  <si>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</si>
  <si>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</si>
  <si>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</si>
  <si>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</si>
  <si>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</si>
  <si>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</si>
  <si>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ADMINISTRATIVE AND SUPPORT SERVICE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</si>
  <si>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</si>
  <si>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</si>
  <si>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</si>
  <si>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</si>
  <si>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</si>
  <si>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</si>
  <si>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</si>
  <si>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Public administration and defence; compulsory social security </t>
  </si>
  <si>
    <t xml:space="preserve">EAST, EDUCATION </t>
  </si>
  <si>
    <t xml:space="preserve">EAST, Education </t>
  </si>
  <si>
    <t xml:space="preserve">EAST, HUMAN HEALTH AND SOCIAL WORK ACTIVITIES </t>
  </si>
  <si>
    <t xml:space="preserve">EAST, Human health activities </t>
  </si>
  <si>
    <t xml:space="preserve">EAST, Residential care activities </t>
  </si>
  <si>
    <t xml:space="preserve">EAST, Social work activities without accommodation </t>
  </si>
  <si>
    <t xml:space="preserve">EAST, ARTS, ENTERTAINMENT AND RECREATION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</si>
  <si>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</si>
  <si>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</si>
  <si>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</si>
  <si>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</si>
  <si>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OTHER SERVICE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</si>
  <si>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</si>
  <si>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</si>
  <si>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</si>
  <si>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UNDIFFERENTIATED GOODS-AND SERVICES-PRODUCING ACTIVITIES OF HOUSEHOLDS FOR OWN USE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</si>
  <si>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</si>
  <si>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</si>
  <si>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</si>
  <si>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EAST, Activities of extraterritorial organisations and bodies </t>
  </si>
  <si>
    <t>London All Industries and Services</t>
  </si>
  <si>
    <t>London All Index of Production Industries</t>
  </si>
  <si>
    <t>London All Manufacturing</t>
  </si>
  <si>
    <t>London All Service Industries</t>
  </si>
  <si>
    <t xml:space="preserve">LONDON, AGRICULTURE, FORESTRY AND FISHING </t>
  </si>
  <si>
    <t xml:space="preserve">LONDON, Crop and animal production, hunting and related service activities </t>
  </si>
  <si>
    <t xml:space="preserve">LONDON, Forestry and logging </t>
  </si>
  <si>
    <t xml:space="preserve">LONDON, Fishing and aquaculture </t>
  </si>
  <si>
    <t xml:space="preserve">LONDON, MINING AND QUARRYING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</si>
  <si>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</si>
  <si>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</si>
  <si>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</si>
  <si>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</si>
  <si>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</si>
  <si>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MANUFACTURING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</si>
  <si>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</si>
  <si>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</si>
  <si>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</si>
  <si>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</si>
  <si>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</si>
  <si>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</si>
  <si>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</si>
  <si>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</si>
  <si>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</si>
  <si>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</si>
  <si>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</si>
  <si>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</si>
  <si>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</si>
  <si>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</si>
  <si>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</si>
  <si>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</si>
  <si>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</si>
  <si>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</si>
  <si>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</si>
  <si>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</si>
  <si>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</si>
  <si>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</si>
  <si>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</si>
  <si>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</si>
  <si>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</si>
  <si>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Electricity, gas, steam and air conditioning supply </t>
  </si>
  <si>
    <t xml:space="preserve">LONDON, WATER SUPPLY; SEWERAGE, WASTE MANAGEMENT AND REMEDIATION ACTIVITIES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</si>
  <si>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</si>
  <si>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</si>
  <si>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</si>
  <si>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</si>
  <si>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t>
  </si>
  <si>
    <t xml:space="preserve">LONDON, Construction of buildings </t>
  </si>
  <si>
    <t xml:space="preserve">LONDON, Civil engineering </t>
  </si>
  <si>
    <t xml:space="preserve">LONDON, Specialised construction activities </t>
  </si>
  <si>
    <t xml:space="preserve">LONDON, WHOLESALE AND RETAIL TRADE; REPAIR OF MOTOR VEHICLES AND MOTORCYCLES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</si>
  <si>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</si>
  <si>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</si>
  <si>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</si>
  <si>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TRANSPORTATION AND STORAGE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</si>
  <si>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</si>
  <si>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</si>
  <si>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</si>
  <si>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</si>
  <si>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</si>
  <si>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ACCOMMODATION AND FOOD SERVICE ACTIVITIES </t>
  </si>
  <si>
    <t xml:space="preserve">LONDON, Accommodation </t>
  </si>
  <si>
    <t xml:space="preserve">LONDON, Food and beverage service activities </t>
  </si>
  <si>
    <t xml:space="preserve">LONDON, INFORMATION AND COMMUNICATION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</si>
  <si>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</si>
  <si>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</si>
  <si>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</si>
  <si>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</si>
  <si>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</si>
  <si>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</si>
  <si>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AND INSURANCE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</si>
  <si>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</si>
  <si>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</si>
  <si>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</si>
  <si>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</si>
  <si>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Real estate activities </t>
  </si>
  <si>
    <t xml:space="preserve">LONDON, PROFESSIONAL, SCIENTIFIC AND TECHNICAL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</si>
  <si>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</si>
  <si>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</si>
  <si>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</si>
  <si>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</si>
  <si>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</si>
  <si>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</si>
  <si>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</si>
  <si>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ADMINISTRATIVE AND SUPPORT SERVICE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</si>
  <si>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</si>
  <si>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</si>
  <si>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</si>
  <si>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</si>
  <si>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</si>
  <si>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</si>
  <si>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</si>
  <si>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Public administration and defence; compulsory social security </t>
  </si>
  <si>
    <t xml:space="preserve">LONDON, EDUCATION </t>
  </si>
  <si>
    <t xml:space="preserve">LONDON, Education </t>
  </si>
  <si>
    <t xml:space="preserve">LONDON, HUMAN HEALTH AND SOCIAL WORK ACTIVITIES </t>
  </si>
  <si>
    <t xml:space="preserve">LONDON, Human health activities </t>
  </si>
  <si>
    <t xml:space="preserve">LONDON, Residential care activities </t>
  </si>
  <si>
    <t xml:space="preserve">LONDON, Social work activities without accommodation </t>
  </si>
  <si>
    <t xml:space="preserve">LONDON, ARTS, ENTERTAINMENT AND RECREATION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</si>
  <si>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</si>
  <si>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</si>
  <si>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</si>
  <si>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</si>
  <si>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OTHER SERVICE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</si>
  <si>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</si>
  <si>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</si>
  <si>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</si>
  <si>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UNDIFFERENTIATED GOODS-AND SERVICES-PRODUCING ACTIVITIES OF HOUSEHOLDS FOR OWN USE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</si>
  <si>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</si>
  <si>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</si>
  <si>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</si>
  <si>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LONDON, Activities of extraterritorial organisations and bodies </t>
  </si>
  <si>
    <t>South East All Industries and Services</t>
  </si>
  <si>
    <t>South East All Index of Production Industries</t>
  </si>
  <si>
    <t>South East All Manufacturing</t>
  </si>
  <si>
    <t>South East All Service Industries</t>
  </si>
  <si>
    <t xml:space="preserve">SOUTH EAST, AGRICULTURE, FORESTRY AND FISHING </t>
  </si>
  <si>
    <t xml:space="preserve">SOUTH EAST, Crop and animal production, hunting and related service activities </t>
  </si>
  <si>
    <t xml:space="preserve">SOUTH EAST, Forestry and logging </t>
  </si>
  <si>
    <t xml:space="preserve">SOUTH EAST, Fishing and aquaculture </t>
  </si>
  <si>
    <t xml:space="preserve">SOUTH EAST, MINING AND QUARRYING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</si>
  <si>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</si>
  <si>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</si>
  <si>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</si>
  <si>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</si>
  <si>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</si>
  <si>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MANUFACTURING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</si>
  <si>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</si>
  <si>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</si>
  <si>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</si>
  <si>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</si>
  <si>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</si>
  <si>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</si>
  <si>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</si>
  <si>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</si>
  <si>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</si>
  <si>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</si>
  <si>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</si>
  <si>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</si>
  <si>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</si>
  <si>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</si>
  <si>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</si>
  <si>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</si>
  <si>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</si>
  <si>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</si>
  <si>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</si>
  <si>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</si>
  <si>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</si>
  <si>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</si>
  <si>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</si>
  <si>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</si>
  <si>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</si>
  <si>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Electricity, gas, steam and air conditioning supply </t>
  </si>
  <si>
    <t xml:space="preserve">SOUTH EAST, WATER SUPPLY; SEWERAGE, WASTE MANAGEMENT AND REMEDIATION ACTIVITIES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</si>
  <si>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</si>
  <si>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</si>
  <si>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</si>
  <si>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</si>
  <si>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t>
  </si>
  <si>
    <t xml:space="preserve">SOUTH EAST, Construction of buildings </t>
  </si>
  <si>
    <t xml:space="preserve">SOUTH EAST, Civil engineering </t>
  </si>
  <si>
    <t xml:space="preserve">SOUTH EAST, Specialised construction activities </t>
  </si>
  <si>
    <t xml:space="preserve">SOUTH EAST, WHOLESALE AND RETAIL TRADE; REPAIR OF MOTOR VEHICLES AND MOTORCYCLES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</si>
  <si>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</si>
  <si>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</si>
  <si>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</si>
  <si>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TRANSPORTATION AND STORAGE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</si>
  <si>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</si>
  <si>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</si>
  <si>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</si>
  <si>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</si>
  <si>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</si>
  <si>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AND FOOD SERVICE ACTIVITIES </t>
  </si>
  <si>
    <t xml:space="preserve">SOUTH EAST, Accommodation </t>
  </si>
  <si>
    <t xml:space="preserve">SOUTH EAST, Food and beverage service activities </t>
  </si>
  <si>
    <t xml:space="preserve">SOUTH EAST, INFORMATION AND COMMUNICATION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</si>
  <si>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</si>
  <si>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</si>
  <si>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</si>
  <si>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</si>
  <si>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</si>
  <si>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</si>
  <si>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AND INSURANCE ACTIVITIES </t>
  </si>
  <si>
    <t xml:space="preserve">SOUTH EAST, Financial service activities, except insurance and pension funding </t>
  </si>
  <si>
    <t xml:space="preserve">SOUTH EAST, Insurance, reinsurance and pension funding, except compulsory social security </t>
  </si>
  <si>
    <t xml:space="preserve">SOUTH EAST, Activities auxiliary to financial services and insurance activities </t>
  </si>
  <si>
    <t xml:space="preserve">SOUTH EAST, REAL ESTATE ACTIVITIES </t>
  </si>
  <si>
    <t xml:space="preserve">SOUTH EAST, Real estate activities </t>
  </si>
  <si>
    <t xml:space="preserve">SOUTH EAST, PROFESSIONAL, SCIENTIFIC AND TECHNICAL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</si>
  <si>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</si>
  <si>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</si>
  <si>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</si>
  <si>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</si>
  <si>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</si>
  <si>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</si>
  <si>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</si>
  <si>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ADMINISTRATIVE AND SUPPORT SERVICE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</si>
  <si>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</si>
  <si>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</si>
  <si>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</si>
  <si>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</si>
  <si>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</si>
  <si>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</si>
  <si>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</si>
  <si>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Public administration and defence; compulsory social security </t>
  </si>
  <si>
    <t xml:space="preserve">SOUTH EAST, EDUCATION </t>
  </si>
  <si>
    <t xml:space="preserve">SOUTH EAST, Education </t>
  </si>
  <si>
    <t xml:space="preserve">SOUTH EAST, HUMAN HEALTH AND SOCIAL WORK ACTIVITIES </t>
  </si>
  <si>
    <t xml:space="preserve">SOUTH EAST, Human health activities </t>
  </si>
  <si>
    <t xml:space="preserve">SOUTH EAST, Residential care activities </t>
  </si>
  <si>
    <t xml:space="preserve">SOUTH EAST, Social work activities without accommodation </t>
  </si>
  <si>
    <t xml:space="preserve">SOUTH EAST, ARTS, ENTERTAINMENT AND RECREATION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</si>
  <si>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</si>
  <si>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</si>
  <si>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</si>
  <si>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</si>
  <si>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OTHER SERVICE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</si>
  <si>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</si>
  <si>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</si>
  <si>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</si>
  <si>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UNDIFFERENTIATED GOODS-AND SERVICES-PRODUCING ACTIVITIES OF HOUSEHOLDS FOR OWN USE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</si>
  <si>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</si>
  <si>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</si>
  <si>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</si>
  <si>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SOUTH EAST, Activities of extraterritorial organisations and bodies </t>
  </si>
  <si>
    <t>South West All Industries and Services</t>
  </si>
  <si>
    <t>South West All Index of Production Industries</t>
  </si>
  <si>
    <t>South West All Manufacturing</t>
  </si>
  <si>
    <t>South West All Service Industries</t>
  </si>
  <si>
    <t xml:space="preserve">SOUTH WEST, AGRICULTURE, FORESTRY AND FISHING </t>
  </si>
  <si>
    <t xml:space="preserve">SOUTH WEST, Crop and animal production, hunting and related service activities </t>
  </si>
  <si>
    <t xml:space="preserve">SOUTH WEST, Forestry and logging </t>
  </si>
  <si>
    <t xml:space="preserve">SOUTH WEST, Fishing and aquaculture </t>
  </si>
  <si>
    <t xml:space="preserve">SOUTH WEST, MINING AND QUARRYING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</si>
  <si>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</si>
  <si>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</si>
  <si>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</si>
  <si>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</si>
  <si>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</si>
  <si>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MANUFACTURING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</si>
  <si>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</si>
  <si>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</si>
  <si>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</si>
  <si>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</si>
  <si>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</si>
  <si>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</si>
  <si>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</si>
  <si>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</si>
  <si>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</si>
  <si>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</si>
  <si>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</si>
  <si>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</si>
  <si>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</si>
  <si>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</si>
  <si>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</si>
  <si>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</si>
  <si>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</si>
  <si>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</si>
  <si>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</si>
  <si>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</si>
  <si>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</si>
  <si>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</si>
  <si>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</si>
  <si>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</si>
  <si>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</si>
  <si>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Electricity, gas, steam and air conditioning supply </t>
  </si>
  <si>
    <t xml:space="preserve">SOUTH WEST, WATER SUPPLY; SEWERAGE, WASTE MANAGEMENT AND REMEDIATION ACTIVITIES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</si>
  <si>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</si>
  <si>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</si>
  <si>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</si>
  <si>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</si>
  <si>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t>
  </si>
  <si>
    <t xml:space="preserve">SOUTH WEST, Construction of buildings </t>
  </si>
  <si>
    <t xml:space="preserve">SOUTH WEST, Civil engineering </t>
  </si>
  <si>
    <t xml:space="preserve">SOUTH WEST, Specialised construction activities </t>
  </si>
  <si>
    <t xml:space="preserve">SOUTH WEST, WHOLESALE AND RETAIL TRADE; REPAIR OF MOTOR VEHICLES AND MOTORCYCLES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</si>
  <si>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</si>
  <si>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</si>
  <si>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</si>
  <si>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TRANSPORTATION AND STORAGE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</si>
  <si>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</si>
  <si>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</si>
  <si>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</si>
  <si>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</si>
  <si>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</si>
  <si>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AND FOOD SERVICE ACTIVITIES </t>
  </si>
  <si>
    <t xml:space="preserve">SOUTH WEST, Accommodation </t>
  </si>
  <si>
    <t xml:space="preserve">SOUTH WEST, Food and beverage service activities </t>
  </si>
  <si>
    <t xml:space="preserve">SOUTH WEST, INFORMATION AND COMMUNICATION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</si>
  <si>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</si>
  <si>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</si>
  <si>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</si>
  <si>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</si>
  <si>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</si>
  <si>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</si>
  <si>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AND INSURANCE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</si>
  <si>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</si>
  <si>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</si>
  <si>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</si>
  <si>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</si>
  <si>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Real estate activities </t>
  </si>
  <si>
    <t xml:space="preserve">SOUTH WEST, PROFESSIONAL, SCIENTIFIC AND TECHNICAL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</si>
  <si>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</si>
  <si>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</si>
  <si>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</si>
  <si>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</si>
  <si>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</si>
  <si>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</si>
  <si>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</si>
  <si>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ADMINISTRATIVE AND SUPPORT SERVICE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</si>
  <si>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</si>
  <si>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</si>
  <si>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</si>
  <si>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</si>
  <si>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</si>
  <si>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</si>
  <si>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</si>
  <si>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Public administration and defence; compulsory social security </t>
  </si>
  <si>
    <t xml:space="preserve">SOUTH WEST, EDUCATION </t>
  </si>
  <si>
    <t xml:space="preserve">SOUTH WEST, Education </t>
  </si>
  <si>
    <t xml:space="preserve">SOUTH WEST, HUMAN HEALTH AND SOCIAL WORK ACTIVITIES </t>
  </si>
  <si>
    <t xml:space="preserve">SOUTH WEST, Human health activities </t>
  </si>
  <si>
    <t xml:space="preserve">SOUTH WEST, Residential care activities </t>
  </si>
  <si>
    <t xml:space="preserve">SOUTH WEST, Social work activities without accommodation </t>
  </si>
  <si>
    <t xml:space="preserve">SOUTH WEST, ARTS, ENTERTAINMENT AND RECREATION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</si>
  <si>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</si>
  <si>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</si>
  <si>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</si>
  <si>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</si>
  <si>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OTHER SERVICE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</si>
  <si>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</si>
  <si>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</si>
  <si>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</si>
  <si>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UNDIFFERENTIATED GOODS-AND SERVICES-PRODUCING ACTIVITIES OF HOUSEHOLDS FOR OWN USE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</si>
  <si>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</si>
  <si>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</si>
  <si>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</si>
  <si>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SOUTH WEST, Activities of extraterritorial organisations and bodies </t>
  </si>
  <si>
    <t>Wales All Industries and Services</t>
  </si>
  <si>
    <t>Wales All Index of Production Industries</t>
  </si>
  <si>
    <t>Wales All Manufacturing</t>
  </si>
  <si>
    <t>Wales All Service Industries</t>
  </si>
  <si>
    <t xml:space="preserve">WALES, AGRICULTURE, FORESTRY AND FISHING </t>
  </si>
  <si>
    <t xml:space="preserve">WALES, Crop and animal production, hunting and related service activities </t>
  </si>
  <si>
    <t xml:space="preserve">WALES, Forestry and logging </t>
  </si>
  <si>
    <t xml:space="preserve">WALES, Fishing and aquaculture </t>
  </si>
  <si>
    <t xml:space="preserve">WALES, MINING AND QUARRYING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</si>
  <si>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</si>
  <si>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</si>
  <si>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</si>
  <si>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</si>
  <si>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</si>
  <si>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MANUFACTURING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</si>
  <si>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</si>
  <si>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</si>
  <si>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</si>
  <si>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</si>
  <si>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</si>
  <si>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</si>
  <si>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</si>
  <si>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</si>
  <si>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</si>
  <si>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</si>
  <si>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</si>
  <si>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</si>
  <si>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</si>
  <si>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</si>
  <si>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</si>
  <si>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</si>
  <si>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</si>
  <si>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</si>
  <si>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</si>
  <si>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</si>
  <si>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</si>
  <si>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</si>
  <si>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</si>
  <si>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</si>
  <si>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</si>
  <si>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Electricity, gas, steam and air conditioning supply </t>
  </si>
  <si>
    <t xml:space="preserve">WALES, WATER SUPPLY; SEWERAGE, WASTE MANAGEMENT AND REMEDIATION ACTIVITIES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</si>
  <si>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</si>
  <si>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</si>
  <si>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</si>
  <si>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</si>
  <si>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t>
  </si>
  <si>
    <t xml:space="preserve">WALES, Construction of buildings </t>
  </si>
  <si>
    <t xml:space="preserve">WALES, Civil engineering </t>
  </si>
  <si>
    <t xml:space="preserve">WALES, Specialised construction activities </t>
  </si>
  <si>
    <t xml:space="preserve">WALES, WHOLESALE AND RETAIL TRADE; REPAIR OF MOTOR VEHICLES AND MOTORCYCLES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</si>
  <si>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</si>
  <si>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</si>
  <si>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</si>
  <si>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TRANSPORTATION AND STORAGE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</si>
  <si>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</si>
  <si>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</si>
  <si>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</si>
  <si>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</si>
  <si>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</si>
  <si>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AND FOOD SERVICE ACTIVITIES </t>
  </si>
  <si>
    <t xml:space="preserve">WALES, Accommodation </t>
  </si>
  <si>
    <t xml:space="preserve">WALES, Food and beverage service activities </t>
  </si>
  <si>
    <t xml:space="preserve">WALES, INFORMATION AND COMMUNICATION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</si>
  <si>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</si>
  <si>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</si>
  <si>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</si>
  <si>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</si>
  <si>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</si>
  <si>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</si>
  <si>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AND INSURANCE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</si>
  <si>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</si>
  <si>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</si>
  <si>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</si>
  <si>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</si>
  <si>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Real estate activities </t>
  </si>
  <si>
    <t xml:space="preserve">WALES, PROFESSIONAL, SCIENTIFIC AND TECHNICAL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</si>
  <si>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</si>
  <si>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</si>
  <si>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</si>
  <si>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</si>
  <si>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</si>
  <si>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</si>
  <si>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</si>
  <si>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ADMINISTRATIVE AND SUPPORT SERVICE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</si>
  <si>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</si>
  <si>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</si>
  <si>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</si>
  <si>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</si>
  <si>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</si>
  <si>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</si>
  <si>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</si>
  <si>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Public administration and defence; compulsory social security </t>
  </si>
  <si>
    <t xml:space="preserve">WALES, EDUCATION </t>
  </si>
  <si>
    <t xml:space="preserve">WALES, Education </t>
  </si>
  <si>
    <t xml:space="preserve">WALES, HUMAN HEALTH AND SOCIAL WORK ACTIVITIES </t>
  </si>
  <si>
    <t xml:space="preserve">WALES, Human health activities </t>
  </si>
  <si>
    <t xml:space="preserve">WALES, Residential care activities </t>
  </si>
  <si>
    <t xml:space="preserve">WALES, Social work activities without accommodation </t>
  </si>
  <si>
    <t xml:space="preserve">WALES, ARTS, ENTERTAINMENT AND RECREATION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</si>
  <si>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</si>
  <si>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</si>
  <si>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</si>
  <si>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</si>
  <si>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OTHER SERVICE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</si>
  <si>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</si>
  <si>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</si>
  <si>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</si>
  <si>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UNDIFFERENTIATED GOODS-AND SERVICES-PRODUCING ACTIVITIES OF HOUSEHOLDS FOR OWN USE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</si>
  <si>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</si>
  <si>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</si>
  <si>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</si>
  <si>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WALES, Activities of extraterritorial organisations and bodies </t>
  </si>
  <si>
    <t>Scotland All Industries and Services</t>
  </si>
  <si>
    <t>Scotland All Index of Production Industries</t>
  </si>
  <si>
    <t>Scotland All Manufacturing</t>
  </si>
  <si>
    <t>Scotland All Service Industries</t>
  </si>
  <si>
    <t xml:space="preserve">SCOTLAND, AGRICULTURE, FORESTRY AND FISHING </t>
  </si>
  <si>
    <t xml:space="preserve">SCOTLAND, Crop and animal production, hunting and related service activities </t>
  </si>
  <si>
    <t xml:space="preserve">SCOTLAND, Forestry and logging </t>
  </si>
  <si>
    <t xml:space="preserve">SCOTLAND, Fishing and aquaculture </t>
  </si>
  <si>
    <t xml:space="preserve">SCOTLAND, MINING AND QUARRYING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</si>
  <si>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</si>
  <si>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</si>
  <si>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</si>
  <si>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</si>
  <si>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</si>
  <si>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MANUFACTURING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</si>
  <si>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</si>
  <si>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</si>
  <si>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</si>
  <si>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</si>
  <si>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</si>
  <si>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</si>
  <si>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</si>
  <si>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</si>
  <si>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</si>
  <si>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</si>
  <si>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</si>
  <si>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</si>
  <si>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</si>
  <si>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</si>
  <si>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</si>
  <si>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</si>
  <si>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</si>
  <si>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</si>
  <si>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</si>
  <si>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</si>
  <si>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</si>
  <si>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</si>
  <si>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</si>
  <si>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</si>
  <si>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</si>
  <si>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Electricity, gas, steam and air conditioning supply </t>
  </si>
  <si>
    <t xml:space="preserve">SCOTLAND, WATER SUPPLY; SEWERAGE, WASTE MANAGEMENT AND REMEDIATION ACTIVITIES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</si>
  <si>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</si>
  <si>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</si>
  <si>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</si>
  <si>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</si>
  <si>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t>
  </si>
  <si>
    <t xml:space="preserve">SCOTLAND, Construction of buildings </t>
  </si>
  <si>
    <t xml:space="preserve">SCOTLAND, Civil engineering </t>
  </si>
  <si>
    <t xml:space="preserve">SCOTLAND, Specialised construction activities </t>
  </si>
  <si>
    <t xml:space="preserve">SCOTLAND, WHOLESALE AND RETAIL TRADE; REPAIR OF MOTOR VEHICLES AND MOTORCYCLES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</si>
  <si>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</si>
  <si>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</si>
  <si>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</si>
  <si>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TRANSPORTATION AND STORAGE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</si>
  <si>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</si>
  <si>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</si>
  <si>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</si>
  <si>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</si>
  <si>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</si>
  <si>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AND FOOD SERVICE ACTIVITIES </t>
  </si>
  <si>
    <t xml:space="preserve">SCOTLAND, Accommodation </t>
  </si>
  <si>
    <t xml:space="preserve">SCOTLAND, Food and beverage service activities </t>
  </si>
  <si>
    <t xml:space="preserve">SCOTLAND, INFORMATION AND COMMUNICATION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</si>
  <si>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</si>
  <si>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</si>
  <si>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</si>
  <si>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</si>
  <si>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</si>
  <si>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</si>
  <si>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AND INSURANCE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</si>
  <si>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</si>
  <si>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</si>
  <si>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</si>
  <si>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</si>
  <si>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Real estate activities </t>
  </si>
  <si>
    <t xml:space="preserve">SCOTLAND, PROFESSIONAL, SCIENTIFIC AND TECHNICAL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</si>
  <si>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</si>
  <si>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</si>
  <si>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</si>
  <si>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</si>
  <si>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</si>
  <si>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</si>
  <si>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</si>
  <si>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ADMINISTRATIVE AND SUPPORT SERVICE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</si>
  <si>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</si>
  <si>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</si>
  <si>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</si>
  <si>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</si>
  <si>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</si>
  <si>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</si>
  <si>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</si>
  <si>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Public administration and defence; compulsory social security </t>
  </si>
  <si>
    <t xml:space="preserve">SCOTLAND, EDUCATION </t>
  </si>
  <si>
    <t xml:space="preserve">SCOTLAND, Education </t>
  </si>
  <si>
    <t xml:space="preserve">SCOTLAND, HUMAN HEALTH AND SOCIAL WORK ACTIVITIES </t>
  </si>
  <si>
    <t xml:space="preserve">SCOTLAND, Human health activities </t>
  </si>
  <si>
    <t xml:space="preserve">SCOTLAND, Residential care activities </t>
  </si>
  <si>
    <t xml:space="preserve">SCOTLAND, Social work activities without accommodation </t>
  </si>
  <si>
    <t xml:space="preserve">SCOTLAND, ARTS, ENTERTAINMENT AND RECREATION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</si>
  <si>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</si>
  <si>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</si>
  <si>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</si>
  <si>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</si>
  <si>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OTHER SERVICE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</si>
  <si>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</si>
  <si>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</si>
  <si>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</si>
  <si>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UNDIFFERENTIATED GOODS-AND SERVICES-PRODUCING ACTIVITIES OF HOUSEHOLDS FOR OWN USE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</si>
  <si>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</si>
  <si>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</si>
  <si>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</si>
  <si>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SCOTLAND, Activities of extraterritorial organisations and bodies </t>
  </si>
  <si>
    <t>Sector</t>
  </si>
  <si>
    <r>
      <t>SIC2007 Table 5.7a   Annual pay - Gross (£) - For all employee jobs</t>
    </r>
    <r>
      <rPr>
        <b/>
        <vertAlign val="superscript"/>
        <sz val="12"/>
        <rFont val="Arial"/>
        <family val="2"/>
      </rPr>
      <t>a</t>
    </r>
    <r>
      <rPr>
        <b/>
        <sz val="12"/>
        <rFont val="Arial"/>
        <family val="2"/>
      </rPr>
      <t>: United Kingdom, 2024</t>
    </r>
  </si>
  <si>
    <t>ASHE annual pay by sector</t>
  </si>
  <si>
    <t>Agriculture</t>
  </si>
  <si>
    <t>Extraction</t>
  </si>
  <si>
    <t>Manufacturing</t>
  </si>
  <si>
    <t>Utilities</t>
  </si>
  <si>
    <t>Water</t>
  </si>
  <si>
    <t>Construction</t>
  </si>
  <si>
    <t>Wholesale &amp; retail</t>
  </si>
  <si>
    <t>Transport</t>
  </si>
  <si>
    <t>Accommodation &amp; food</t>
  </si>
  <si>
    <t>Communications</t>
  </si>
  <si>
    <t>Financial services</t>
  </si>
  <si>
    <t>Real estate</t>
  </si>
  <si>
    <t>Professional services</t>
  </si>
  <si>
    <t>Administrative services</t>
  </si>
  <si>
    <t>Public admin</t>
  </si>
  <si>
    <t>Education</t>
  </si>
  <si>
    <t>Health</t>
  </si>
  <si>
    <t>Art &amp; recreation</t>
  </si>
  <si>
    <t>Other services</t>
  </si>
  <si>
    <t>Total</t>
  </si>
  <si>
    <t>Employer (secondary) contribution rates</t>
  </si>
  <si>
    <t>You pay secondary contributions (employer’s National Insurance) to HMRC as part of your PAYE bill. Find out more about running payroll and paying HMRC.</t>
  </si>
  <si>
    <t>Pay employers’ PAYE tax and National Insurance.</t>
  </si>
  <si>
    <t>National Insurance category letter</t>
  </si>
  <si>
    <t>Earnings above secondary threshold up to and including lower earnings limit</t>
  </si>
  <si>
    <t>Earnings above lower earnings limit up to and including Freeport and Investment Zone upper secondary thresholds</t>
  </si>
  <si>
    <t>Earnings above Freeport and Investment Zone upper secondary thresholds up to and including upper earnings limit, upper secondary thresholds for under 21s, apprentices and veterans</t>
  </si>
  <si>
    <t>Balance of earnings above upper earnings limit, upper secondary thresholds for under 21s, apprentices and veterans</t>
  </si>
  <si>
    <t>D (Investment Zone — deferment)</t>
  </si>
  <si>
    <t>E (Investment Zone — married women and widows reduced rate)</t>
  </si>
  <si>
    <t>F (Freeport)</t>
  </si>
  <si>
    <t>H (apprentice under 25)</t>
  </si>
  <si>
    <t>I (Freeport — married women and widows reduced rate)</t>
  </si>
  <si>
    <t>K (Investment Zone — state pensioner)</t>
  </si>
  <si>
    <t>L (Freeport — deferment)</t>
  </si>
  <si>
    <t>M (under 21)</t>
  </si>
  <si>
    <t>N (Investment Zone)</t>
  </si>
  <si>
    <t>S (Freeport — state pensioner)</t>
  </si>
  <si>
    <t>V (veteran)</t>
  </si>
  <si>
    <t>Z (under 21 — deferment)</t>
  </si>
  <si>
    <t>Class 1 National Insurance thresholds</t>
  </si>
  <si>
    <t>2025 to 2026</t>
  </si>
  <si>
    <t>Lower earnings limit</t>
  </si>
  <si>
    <t>£125 per week</t>
  </si>
  <si>
    <t>£542 per month</t>
  </si>
  <si>
    <t>£6,500 per year</t>
  </si>
  <si>
    <t>Primary threshold</t>
  </si>
  <si>
    <t>£242 per week</t>
  </si>
  <si>
    <t>£1,048 per month</t>
  </si>
  <si>
    <t>£12,570 per year</t>
  </si>
  <si>
    <t>Secondary threshold</t>
  </si>
  <si>
    <t>£96 per week</t>
  </si>
  <si>
    <t>£417 per month</t>
  </si>
  <si>
    <t>£5,000 per year</t>
  </si>
  <si>
    <t>Freeport upper secondary threshold</t>
  </si>
  <si>
    <t>£481 per week</t>
  </si>
  <si>
    <t>£2,083 per month</t>
  </si>
  <si>
    <t>£25,000 per year</t>
  </si>
  <si>
    <t>Investment Zone upper secondary threshold</t>
  </si>
  <si>
    <t>Upper secondary threshold (under 21)</t>
  </si>
  <si>
    <t>£967 per week</t>
  </si>
  <si>
    <t>£4,189 per month</t>
  </si>
  <si>
    <t>£50,270 per year</t>
  </si>
  <si>
    <t>Apprentice upper secondary threshold</t>
  </si>
  <si>
    <t>(apprentice under 25)</t>
  </si>
  <si>
    <t>Veterans upper secondary threshold</t>
  </si>
  <si>
    <t>Upper earnings limit</t>
  </si>
  <si>
    <t>https://zelt.app/blog/how-to-calculate-employers-ni-employer-s-ni-calculator-2024-2025-2026/#:~:text=How%20much%20NI%20does%20an,week%20or%20%C2%A3758%2Fmonth.</t>
  </si>
  <si>
    <t>Salary + NICs</t>
  </si>
  <si>
    <t>How much NI does an employer pay in the UK? It depends on the National Insurance category of your employees but for most employees in the tax year 2024/25, employers need to pay a 13.8% contribution on any employee earnings exceeding the secondary threshold, which is £175/week or £758/month</t>
  </si>
  <si>
    <t>2025-2026 change</t>
  </si>
  <si>
    <t>NICs &amp; NLW calculation - FT workers</t>
  </si>
  <si>
    <t>NICs &amp; NLW calculation - all workers</t>
  </si>
  <si>
    <t>UNVAL7@UK</t>
  </si>
  <si>
    <t>Jan-21-2025 07:04</t>
  </si>
  <si>
    <t>Q4-2024 &lt;- Dec-2024</t>
  </si>
  <si>
    <t>Feb-06-2025 12:09</t>
  </si>
  <si>
    <t>Q4-2024 &lt;- Jan-2025</t>
  </si>
  <si>
    <t>Jan-21-2025 07:03</t>
  </si>
  <si>
    <t>Q4-2017 &lt;- Oct-2017</t>
  </si>
  <si>
    <t>UK: BoE Agents' Survey: Employment Intentions (NSA, % Bal)</t>
  </si>
  <si>
    <t>UQVDEE@UK</t>
  </si>
  <si>
    <t>Feb-06-2025 14:10</t>
  </si>
  <si>
    <t>Q4-2016</t>
  </si>
  <si>
    <t>United Kingdom: BoE DMP: Avg Exp Annual Growth in Employment Over Next Year (%)</t>
  </si>
  <si>
    <t>UBCMEE@UK</t>
  </si>
  <si>
    <t>UBCSEE@UK</t>
  </si>
  <si>
    <t>UK: BCC Survey: Manufacturing: Employment Expectations, Balance (% Bal)</t>
  </si>
  <si>
    <t>UK: BCC Survey: Service: Employment Expectations, Balance (% Bal)</t>
  </si>
  <si>
    <t>Business surveys</t>
  </si>
  <si>
    <t>BoE agents</t>
  </si>
  <si>
    <t>UCBIEF@UK</t>
  </si>
  <si>
    <t>UCBSBEN@UK</t>
  </si>
  <si>
    <t>UCBSCEN@UK</t>
  </si>
  <si>
    <t>Jan-23-2025 11:00</t>
  </si>
  <si>
    <t>Confederation of British Industry</t>
  </si>
  <si>
    <t>Q1-2025</t>
  </si>
  <si>
    <t>Q2-1958</t>
  </si>
  <si>
    <t>UK: CBI Industrial Trends: Numbers Employed Over Next 3 Months(% Balance)</t>
  </si>
  <si>
    <t>Nov-28-2024 00:01</t>
  </si>
  <si>
    <t>Q4-1998</t>
  </si>
  <si>
    <t>UK: Service Sector: Numbers Employed: Next 3 Months: Business (% Bal)</t>
  </si>
  <si>
    <t>20251</t>
  </si>
  <si>
    <t>UK: Service Sector: Numbers Employed: Next 3 Months: Consumer, Bal (% Bal)</t>
  </si>
  <si>
    <t>BCC</t>
  </si>
  <si>
    <t>CBI</t>
  </si>
  <si>
    <t>Weighted averages</t>
  </si>
  <si>
    <t>MEAN</t>
  </si>
  <si>
    <t>STDEV</t>
  </si>
  <si>
    <t>2023 weights</t>
  </si>
  <si>
    <t>Nov-26-2024 11:03</t>
  </si>
  <si>
    <t>Q4-1983</t>
  </si>
  <si>
    <t>UCBDEE@UK</t>
  </si>
  <si>
    <t>UK: Dist Trades: Total: Employment with Year Ago: Expected, Bal (% Bal)</t>
  </si>
  <si>
    <t>Max</t>
  </si>
  <si>
    <t>Min</t>
  </si>
  <si>
    <t>Average</t>
  </si>
  <si>
    <t>ONS workforce jobs (LHS)</t>
  </si>
  <si>
    <t>Range of surveys (LHS)</t>
  </si>
  <si>
    <t>FEB010G</t>
  </si>
  <si>
    <t>FEB010G.db</t>
  </si>
  <si>
    <t>NICs timeseries</t>
  </si>
  <si>
    <t>FY25</t>
  </si>
  <si>
    <t>NICs payable</t>
  </si>
  <si>
    <t>Total cost</t>
  </si>
  <si>
    <t>FY24</t>
  </si>
  <si>
    <t>FY21</t>
  </si>
  <si>
    <t>FY22</t>
  </si>
  <si>
    <t>FY23</t>
  </si>
  <si>
    <t>FY19</t>
  </si>
  <si>
    <t>FY20</t>
  </si>
  <si>
    <t>UKAEAL@UK</t>
  </si>
  <si>
    <t>UKAEA@UK</t>
  </si>
  <si>
    <t>2000 !Y</t>
  </si>
  <si>
    <t>2000</t>
  </si>
  <si>
    <t>Nov-14-2024 08:18</t>
  </si>
  <si>
    <t>2024</t>
  </si>
  <si>
    <t>1999</t>
  </si>
  <si>
    <t>UK: Median Gross Annual Earnings: Full-Time Employees (GBP)</t>
  </si>
  <si>
    <t>Oct-30-2024 13:11</t>
  </si>
  <si>
    <t>UK: Median Gross Annual Earnings (GBP)</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</si>
  <si>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</si>
  <si>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</si>
  <si>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</si>
  <si>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</si>
  <si>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</si>
  <si>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</si>
  <si>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</si>
  <si>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</si>
  <si>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</si>
  <si>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</si>
  <si>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</si>
  <si>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</si>
  <si>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</si>
  <si>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</si>
  <si>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</si>
  <si>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</si>
  <si>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</si>
  <si>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</si>
  <si>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</si>
  <si>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</si>
  <si>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</si>
  <si>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</si>
  <si>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</si>
  <si>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Feb-13-2025 07:03</t>
  </si>
  <si>
    <t>Q1-1955</t>
  </si>
  <si>
    <t>UK: Gross Operating Surplus of Corporations (SA, Mil.Pounds)</t>
  </si>
  <si>
    <t>UK: Gross Domestic Product [GDP] (SA, Mil.Pounds)</t>
  </si>
  <si>
    <t>Company profits</t>
  </si>
  <si>
    <t>Corporate profits (LHS)</t>
  </si>
  <si>
    <t>Unit wage costs (RHS)</t>
  </si>
  <si>
    <t>Average 2020-2024</t>
  </si>
  <si>
    <t>Corporate profits</t>
  </si>
  <si>
    <t>OCT028D</t>
  </si>
  <si>
    <t>OCT028D.db</t>
  </si>
  <si>
    <t>Difference</t>
  </si>
  <si>
    <t>Employment, total workforce jobs</t>
  </si>
  <si>
    <t xml:space="preserve">UK: Total Workforce Jobs [Count of Jobs, Not People] (SA, Thous) </t>
  </si>
  <si>
    <t>ET</t>
  </si>
  <si>
    <t>Employment forecasts - ETILO</t>
  </si>
  <si>
    <t>Employment forecasts - ET</t>
  </si>
  <si>
    <t>Range of CBI &amp; BCC surveys, advanced three months (RHS)</t>
  </si>
  <si>
    <t>CIPD - impact of employment allowance</t>
  </si>
  <si>
    <t>Don't know</t>
  </si>
  <si>
    <t>All small firms (2-49 employees)</t>
  </si>
  <si>
    <t>2 to 9 employees</t>
  </si>
  <si>
    <t>10 to 49 employees</t>
  </si>
  <si>
    <t>CGCBQ@UK</t>
  </si>
  <si>
    <t>Jan-21-2025 07:06</t>
  </si>
  <si>
    <t>Jan-21-2025 07:05</t>
  </si>
  <si>
    <t>Nov-2024</t>
  </si>
  <si>
    <t>UK: Gross Value Added at Factor Cost (SA, Mil.Pounds)</t>
  </si>
  <si>
    <t>Lower to a large extent</t>
  </si>
  <si>
    <t>Lower to some extent</t>
  </si>
  <si>
    <t>Lower to a small extent</t>
  </si>
  <si>
    <t>Not lower at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</si>
</sst>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0;@"/>
    <numFmt numFmtId="167" formatCode="_-* #,##0_-;\-* #,##0_-;_-* &quot;-&quot;??_-;_-@_-"/>
    <numFmt numFmtId="168" formatCode="#,##0.0"/>
    <numFmt numFmtId="169" formatCode="_-* #,##0.0_-;\-* #,##0.0_-;_-* &quot;-&quot;??_-;_-@_-"/>
  </numFmts>
  <fonts count="34" x14ac:knownFonts="1">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font>
    <font>
      <sz val="11"/>
      <color indexed="16"/>
      <name val="Calibri"/>
      <family val="2"/>
      <scheme val="minor"/>
    </font>
    <font>
      <sz val="11"/>
      <color rgb="FF000000"/>
      <name val="Calibri"/>
      <family val="2"/>
    </font>
    <font>
      <b/>
      <sz val="11"/>
      <color rgb="FFFFFFFF"/>
      <name val="Calibri"/>
      <family val="2"/>
    </font>
    <font>
      <u/>
      <sz val="11"/>
      <color theme="10"/>
      <name val="Calibri"/>
      <family val="2"/>
      <scheme val="minor"/>
    </font>
    <font>
      <i/>
      <sz val="11"/>
      <color theme="1"/>
      <name val="Calibri"/>
      <family val="2"/>
    </font>
    <font>
      <sz val="11"/>
      <color theme="1"/>
      <name val="Calibri"/>
      <family val="2"/>
    </font>
    <font>
      <sz val="10"/>
      <color rgb="FF000000"/>
      <name val="Calibri"/>
      <family val="2"/>
      <scheme val="minor"/>
    </font>
    <font>
      <sz val="11"/>
      <color rgb="FF000000"/>
      <name val="Calibri"/>
      <family val="2"/>
    </font>
    <font>
      <sz val="10"/>
      <name val="Arial"/>
      <family val="2"/>
    </font>
    <font>
      <b/>
      <sz val="12"/>
      <name val="Arial"/>
      <family val="2"/>
    </font>
    <font>
      <b/>
      <vertAlign val="superscript"/>
      <sz val="12"/>
      <name val="Arial"/>
      <family val="2"/>
    </font>
    <font>
      <sz val="12"/>
      <name val="Arial"/>
      <family val="2"/>
    </font>
    <font>
      <b/>
      <sz val="10"/>
      <name val="Arial"/>
      <family val="2"/>
    </font>
    <font>
      <b/>
      <sz val="10"/>
      <color indexed="44"/>
      <name val="Arial"/>
      <family val="2"/>
    </font>
    <font>
      <sz val="10"/>
      <color indexed="8"/>
      <name val="Arial"/>
      <family val="2"/>
    </font>
    <font>
      <b/>
      <vertAlign val="superscript"/>
      <sz val="10"/>
      <name val="Arial"/>
      <family val="2"/>
    </font>
    <font>
      <sz val="9"/>
      <name val="Arial"/>
      <family val="2"/>
    </font>
    <font>
      <i/>
      <sz val="9"/>
      <name val="Arial"/>
      <family val="2"/>
    </font>
    <font>
      <sz val="12"/>
      <color theme="1"/>
      <name val="Arial"/>
      <family val="2"/>
    </font>
    <font>
      <sz val="10.5"/>
      <name val="Arial"/>
      <family val="2"/>
    </font>
    <font>
      <sz val="10"/>
      <color indexed="44"/>
      <name val="Arial"/>
      <family val="2"/>
    </font>
    <font>
      <b/>
      <sz val="13.5"/>
      <color rgb="FF0B0C0C"/>
      <name val="Arial"/>
      <family val="2"/>
    </font>
    <font>
      <sz val="11"/>
      <color rgb="FF0B0C0C"/>
      <name val="Arial"/>
      <family val="2"/>
    </font>
    <font>
      <b/>
      <sz val="11"/>
      <color rgb="FF0B0C0C"/>
      <name val="Arial"/>
      <family val="2"/>
    </font>
    <font>
      <b/>
      <sz val="18"/>
      <color rgb="FF0B0C0C"/>
      <name val="Arial"/>
      <family val="2"/>
    </font>
    <font>
      <sz val="11"/>
      <color rgb="FFFF0000"/>
      <name val="Calibri"/>
      <family val="2"/>
      <scheme val="minor"/>
    </font>
    <font>
      <sz val="8"/>
      <name val="Calibri"/>
      <family val="2"/>
      <scheme val="minor"/>
    </font>
    <font>
      <sz val="9"/>
      <color indexed="81"/>
      <name val="Tahoma"/>
      <family val="2"/>
    </font>
    <font>
      <b/>
      <sz val="9"/>
      <color indexed="81"/>
      <name val="Tahoma"/>
      <family val="2"/>
    </font>
    <font>
      <sz val="11"/>
      <color rgb="FF000000"/>
      <name val="Calibri"/>
    </font>
  </fonts>
  <fills count="9">
    <fill>
      <patternFill patternType="none"/>
    </fill>
    <fill>
      <patternFill patternType="gray125"/>
    </fill>
    <fill>
      <patternFill patternType="solid">
        <fgColor rgb="FF004A80"/>
      </patternFill>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21">
    <border>
      <left/>
      <right/>
      <top/>
      <bottom/>
      <diagonal/>
    </border>
    <border>
      <left style="thin">
        <color rgb="FF363636"/>
      </left>
      <right style="thin">
        <color rgb="FF363636"/>
      </right>
      <top style="thin">
        <color rgb="FF363636"/>
      </top>
      <bottom style="thin">
        <color rgb="FF363636"/>
      </bottom>
      <diagonal/>
    </border>
    <border>
      <left/>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top/>
      <bottom style="medium">
        <color rgb="FFB1B4B6"/>
      </bottom>
      <diagonal/>
    </border>
    <border>
      <left/>
      <right/>
      <top style="medium">
        <color rgb="FFB1B4B6"/>
      </top>
      <bottom/>
      <diagonal/>
    </border>
  </borders>
  <cellStyleXfs count="10">
    <xf numFmtId="0" fontId="0" fillId="0" borderId="0"/>
    <xf numFmtId="9" fontId="2" fillId="0" borderId="0" applyFont="0" applyFill="0" applyBorder="0" applyAlignment="0" applyProtection="0"/>
    <xf numFmtId="0" fontId="3" fillId="0" borderId="0"/>
    <xf numFmtId="0" fontId="2" fillId="0" borderId="0"/>
    <xf numFmtId="0" fontId="5" fillId="0" borderId="0"/>
    <xf numFmtId="0" fontId="7" fillId="0" borderId="0" applyNumberFormat="0" applyFill="0" applyBorder="0" applyAlignment="0" applyProtection="0"/>
    <xf numFmtId="0" fontId="10" fillId="0" borderId="0"/>
    <xf numFmtId="0" fontId="11" fillId="0" borderId="0"/>
    <xf numFmtId="0" fontId="12" fillId="0" borderId="0"/>
    <xf numFmtId="0" fontId="33" fillId="0" borderId="0"/>
  </cellStyleXfs>
  <cellXfs count="112">
    <xf numFmtId="0" fontId="0" fillId="0" borderId="0" xfId="0"/>
    <xf numFmtId="0" fontId="0" fillId="0" borderId="0" xfId="0" quotePrefix="1"/>
    <xf numFmtId="164" fontId="0" fillId="0" borderId="0" xfId="0" applyNumberFormat="1"/>
    <xf numFmtId="165" fontId="0" fillId="0" borderId="0" xfId="0" applyNumberFormat="1"/>
    <xf numFmtId="0" fontId="0" fillId="0" borderId="0" xfId="0" applyAlignment="1">
      <alignment wrapText="1"/>
    </xf>
    <xf numFmtId="17" fontId="0" fillId="0" borderId="0" xfId="0" applyNumberFormat="1"/>
    <xf numFmtId="0" fontId="1" fillId="0" borderId="0" xfId="0" applyFont="1"/>
    <xf numFmtId="0" fontId="0" fillId="0" borderId="0" xfId="0" applyFill="1"/>
    <xf numFmtId="1" fontId="0" fillId="0" borderId="0" xfId="0" applyNumberFormat="1"/>
    <xf numFmtId="2" fontId="0" fillId="0" borderId="0" xfId="0" applyNumberFormat="1"/>
    <xf numFmtId="166" fontId="0" fillId="0" borderId="0" xfId="0" applyNumberFormat="1"/>
    <xf numFmtId="166" fontId="4" fillId="0" borderId="0" xfId="0" applyNumberFormat="1" applyFont="1"/>
    <xf numFmtId="0" fontId="2" fillId="0" borderId="0" xfId="3"/>
    <xf numFmtId="0" fontId="2" fillId="0" borderId="0" xfId="3" applyAlignment="1">
      <alignment horizontal="right"/>
    </xf>
    <xf numFmtId="0" fontId="7" fillId="0" borderId="0" xfId="5"/>
    <xf numFmtId="1" fontId="0" fillId="0" borderId="0" xfId="1" applyNumberFormat="1" applyFont="1"/>
    <xf numFmtId="164" fontId="8" fillId="0" borderId="0" xfId="0" applyNumberFormat="1" applyFont="1" applyAlignment="1">
      <alignment horizontal="center"/>
    </xf>
    <xf numFmtId="0" fontId="1" fillId="0" borderId="0" xfId="0" applyFont="1" applyAlignment="1">
      <alignment horizontal="center" wrapText="1"/>
    </xf>
    <xf numFmtId="164" fontId="9" fillId="0" borderId="0" xfId="0" applyNumberFormat="1" applyFont="1" applyAlignment="1">
      <alignment horizontal="center"/>
    </xf>
    <xf numFmtId="0" fontId="6" fillId="2" borderId="1" xfId="2" applyFont="1" applyFill="1" applyBorder="1" applyAlignment="1">
      <alignment horizontal="left" wrapText="1"/>
    </xf>
    <xf numFmtId="14" fontId="0" fillId="0" borderId="0" xfId="0" applyNumberFormat="1"/>
    <xf numFmtId="0" fontId="13" fillId="3" borderId="0" xfId="8" applyFont="1" applyFill="1" applyAlignment="1">
      <alignment horizontal="left"/>
    </xf>
    <xf numFmtId="0" fontId="15" fillId="3" borderId="0" xfId="8" applyFont="1" applyFill="1"/>
    <xf numFmtId="0" fontId="13" fillId="3" borderId="0" xfId="8" applyFont="1" applyFill="1"/>
    <xf numFmtId="0" fontId="12" fillId="3" borderId="0" xfId="8" applyFill="1"/>
    <xf numFmtId="0" fontId="12" fillId="0" borderId="0" xfId="8"/>
    <xf numFmtId="0" fontId="16" fillId="0" borderId="0" xfId="8" applyFont="1"/>
    <xf numFmtId="0" fontId="12" fillId="3" borderId="2" xfId="8" applyFill="1" applyBorder="1"/>
    <xf numFmtId="0" fontId="13" fillId="0" borderId="0" xfId="8" applyFont="1" applyAlignment="1">
      <alignment horizontal="right"/>
    </xf>
    <xf numFmtId="0" fontId="17" fillId="4" borderId="0" xfId="8" applyFont="1" applyFill="1" applyAlignment="1">
      <alignment horizontal="left"/>
    </xf>
    <xf numFmtId="0" fontId="16" fillId="4" borderId="0" xfId="8" applyFont="1" applyFill="1"/>
    <xf numFmtId="0" fontId="16" fillId="4" borderId="3" xfId="8" applyFont="1" applyFill="1" applyBorder="1" applyAlignment="1">
      <alignment horizontal="right"/>
    </xf>
    <xf numFmtId="0" fontId="16" fillId="4" borderId="4" xfId="8" applyFont="1" applyFill="1" applyBorder="1" applyAlignment="1">
      <alignment horizontal="right"/>
    </xf>
    <xf numFmtId="0" fontId="16" fillId="4" borderId="5" xfId="8" applyFont="1" applyFill="1" applyBorder="1" applyAlignment="1">
      <alignment horizontal="right"/>
    </xf>
    <xf numFmtId="167" fontId="18" fillId="0" borderId="0" xfId="8" applyNumberFormat="1" applyFont="1"/>
    <xf numFmtId="0" fontId="12" fillId="0" borderId="0" xfId="8" applyAlignment="1">
      <alignment horizontal="center"/>
    </xf>
    <xf numFmtId="0" fontId="16" fillId="4" borderId="6" xfId="8" applyFont="1" applyFill="1" applyBorder="1" applyAlignment="1">
      <alignment wrapText="1"/>
    </xf>
    <xf numFmtId="3" fontId="12" fillId="4" borderId="6" xfId="8" quotePrefix="1" applyNumberFormat="1" applyFill="1" applyBorder="1" applyAlignment="1">
      <alignment horizontal="right"/>
    </xf>
    <xf numFmtId="3" fontId="12" fillId="0" borderId="7" xfId="8" applyNumberFormat="1" applyBorder="1" applyAlignment="1">
      <alignment horizontal="right"/>
    </xf>
    <xf numFmtId="168" fontId="12" fillId="5" borderId="8" xfId="8" applyNumberFormat="1" applyFill="1" applyBorder="1" applyAlignment="1">
      <alignment horizontal="right"/>
    </xf>
    <xf numFmtId="3" fontId="12" fillId="0" borderId="6" xfId="8" applyNumberFormat="1" applyBorder="1" applyAlignment="1">
      <alignment horizontal="right"/>
    </xf>
    <xf numFmtId="0" fontId="16" fillId="4" borderId="10" xfId="3" applyFont="1" applyFill="1" applyBorder="1" applyAlignment="1">
      <alignment horizontal="left"/>
    </xf>
    <xf numFmtId="169" fontId="18" fillId="5" borderId="3" xfId="3" applyNumberFormat="1" applyFont="1" applyFill="1" applyBorder="1" applyAlignment="1">
      <alignment horizontal="left"/>
    </xf>
    <xf numFmtId="169" fontId="18" fillId="6" borderId="10" xfId="3" applyNumberFormat="1" applyFont="1" applyFill="1" applyBorder="1" applyAlignment="1">
      <alignment horizontal="left"/>
    </xf>
    <xf numFmtId="169" fontId="18" fillId="3" borderId="3" xfId="3" applyNumberFormat="1" applyFont="1" applyFill="1" applyBorder="1" applyAlignment="1">
      <alignment horizontal="left"/>
    </xf>
    <xf numFmtId="169" fontId="18" fillId="3" borderId="10" xfId="3" applyNumberFormat="1" applyFont="1" applyFill="1" applyBorder="1" applyAlignment="1">
      <alignment horizontal="left"/>
    </xf>
    <xf numFmtId="169" fontId="18" fillId="0" borderId="0" xfId="8" applyNumberFormat="1" applyFont="1"/>
    <xf numFmtId="169" fontId="18" fillId="5" borderId="10" xfId="3" applyNumberFormat="1" applyFont="1" applyFill="1" applyBorder="1" applyAlignment="1">
      <alignment horizontal="left"/>
    </xf>
    <xf numFmtId="0" fontId="22" fillId="7" borderId="0" xfId="3" applyFont="1" applyFill="1" applyAlignment="1">
      <alignment horizontal="left" vertical="center"/>
    </xf>
    <xf numFmtId="0" fontId="16" fillId="4" borderId="14" xfId="8" applyFont="1" applyFill="1" applyBorder="1" applyAlignment="1">
      <alignment wrapText="1"/>
    </xf>
    <xf numFmtId="3" fontId="12" fillId="4" borderId="14" xfId="8" quotePrefix="1" applyNumberFormat="1" applyFill="1" applyBorder="1" applyAlignment="1">
      <alignment horizontal="right"/>
    </xf>
    <xf numFmtId="3" fontId="12" fillId="0" borderId="15" xfId="8" applyNumberFormat="1" applyBorder="1" applyAlignment="1">
      <alignment horizontal="right"/>
    </xf>
    <xf numFmtId="168" fontId="12" fillId="5" borderId="16" xfId="8" applyNumberFormat="1" applyFill="1" applyBorder="1" applyAlignment="1">
      <alignment horizontal="right"/>
    </xf>
    <xf numFmtId="3" fontId="12" fillId="0" borderId="14" xfId="8" applyNumberFormat="1" applyBorder="1" applyAlignment="1">
      <alignment horizontal="right"/>
    </xf>
    <xf numFmtId="0" fontId="16" fillId="4" borderId="0" xfId="8" applyFont="1" applyFill="1" applyAlignment="1">
      <alignment wrapText="1"/>
    </xf>
    <xf numFmtId="3" fontId="12" fillId="4" borderId="0" xfId="8" quotePrefix="1" applyNumberFormat="1" applyFill="1" applyAlignment="1">
      <alignment horizontal="right"/>
    </xf>
    <xf numFmtId="3" fontId="18" fillId="0" borderId="4" xfId="8" applyNumberFormat="1" applyFont="1" applyBorder="1" applyAlignment="1">
      <alignment horizontal="right"/>
    </xf>
    <xf numFmtId="168" fontId="18" fillId="5" borderId="5" xfId="8" applyNumberFormat="1" applyFont="1" applyFill="1" applyBorder="1" applyAlignment="1">
      <alignment horizontal="right"/>
    </xf>
    <xf numFmtId="3" fontId="18" fillId="0" borderId="0" xfId="8" applyNumberFormat="1" applyFont="1" applyAlignment="1">
      <alignment horizontal="right"/>
    </xf>
    <xf numFmtId="3" fontId="12" fillId="0" borderId="4" xfId="8" applyNumberFormat="1" applyBorder="1" applyAlignment="1">
      <alignment horizontal="right"/>
    </xf>
    <xf numFmtId="168" fontId="12" fillId="5" borderId="5" xfId="8" applyNumberFormat="1" applyFill="1" applyBorder="1" applyAlignment="1">
      <alignment horizontal="right"/>
    </xf>
    <xf numFmtId="3" fontId="12" fillId="0" borderId="0" xfId="8" applyNumberFormat="1" applyAlignment="1">
      <alignment horizontal="right"/>
    </xf>
    <xf numFmtId="3" fontId="12" fillId="6" borderId="0" xfId="8" applyNumberFormat="1" applyFill="1" applyAlignment="1">
      <alignment horizontal="right"/>
    </xf>
    <xf numFmtId="3" fontId="12" fillId="6" borderId="4" xfId="8" applyNumberFormat="1" applyFill="1" applyBorder="1" applyAlignment="1">
      <alignment horizontal="right"/>
    </xf>
    <xf numFmtId="3" fontId="12" fillId="3" borderId="0" xfId="8" applyNumberFormat="1" applyFill="1" applyAlignment="1">
      <alignment horizontal="right"/>
    </xf>
    <xf numFmtId="0" fontId="23" fillId="4" borderId="0" xfId="8" applyFont="1" applyFill="1" applyAlignment="1">
      <alignment wrapText="1"/>
    </xf>
    <xf numFmtId="3" fontId="12" fillId="3" borderId="4" xfId="8" applyNumberFormat="1" applyFill="1" applyBorder="1" applyAlignment="1">
      <alignment horizontal="right"/>
    </xf>
    <xf numFmtId="3" fontId="12" fillId="5" borderId="5" xfId="8" applyNumberFormat="1" applyFill="1" applyBorder="1" applyAlignment="1">
      <alignment horizontal="right"/>
    </xf>
    <xf numFmtId="0" fontId="12" fillId="4" borderId="0" xfId="8" applyFill="1" applyAlignment="1">
      <alignment wrapText="1"/>
    </xf>
    <xf numFmtId="0" fontId="12" fillId="4" borderId="2" xfId="8" applyFill="1" applyBorder="1" applyAlignment="1">
      <alignment wrapText="1"/>
    </xf>
    <xf numFmtId="3" fontId="12" fillId="4" borderId="2" xfId="8" quotePrefix="1" applyNumberFormat="1" applyFill="1" applyBorder="1" applyAlignment="1">
      <alignment horizontal="right"/>
    </xf>
    <xf numFmtId="3" fontId="12" fillId="0" borderId="17" xfId="8" applyNumberFormat="1" applyBorder="1" applyAlignment="1">
      <alignment horizontal="right"/>
    </xf>
    <xf numFmtId="3" fontId="12" fillId="5" borderId="18" xfId="8" applyNumberFormat="1" applyFill="1" applyBorder="1" applyAlignment="1">
      <alignment horizontal="right"/>
    </xf>
    <xf numFmtId="3" fontId="12" fillId="0" borderId="2" xfId="8" applyNumberFormat="1" applyBorder="1" applyAlignment="1">
      <alignment horizontal="right"/>
    </xf>
    <xf numFmtId="167" fontId="24" fillId="0" borderId="0" xfId="8" applyNumberFormat="1" applyFont="1"/>
    <xf numFmtId="0" fontId="12" fillId="0" borderId="5" xfId="8" applyBorder="1"/>
    <xf numFmtId="0" fontId="27" fillId="8" borderId="19" xfId="0" applyFont="1" applyFill="1" applyBorder="1" applyAlignment="1">
      <alignment horizontal="left" vertical="top" wrapText="1" indent="2"/>
    </xf>
    <xf numFmtId="0" fontId="27" fillId="8" borderId="19" xfId="0" applyFont="1" applyFill="1" applyBorder="1" applyAlignment="1">
      <alignment horizontal="left" vertical="top" wrapText="1"/>
    </xf>
    <xf numFmtId="0" fontId="26" fillId="8" borderId="19" xfId="0" applyFont="1" applyFill="1" applyBorder="1" applyAlignment="1">
      <alignment vertical="top" wrapText="1" indent="2"/>
    </xf>
    <xf numFmtId="9" fontId="26" fillId="8" borderId="19" xfId="0" applyNumberFormat="1" applyFont="1" applyFill="1" applyBorder="1" applyAlignment="1">
      <alignment vertical="top" wrapText="1" indent="2"/>
    </xf>
    <xf numFmtId="9" fontId="26" fillId="8" borderId="19" xfId="0" applyNumberFormat="1" applyFont="1" applyFill="1" applyBorder="1" applyAlignment="1">
      <alignment vertical="top" wrapText="1"/>
    </xf>
    <xf numFmtId="0" fontId="25" fillId="0" borderId="0" xfId="0" applyFont="1" applyAlignment="1">
      <alignment vertical="center"/>
    </xf>
    <xf numFmtId="0" fontId="7" fillId="0" borderId="0" xfId="5" applyAlignment="1">
      <alignment vertical="center"/>
    </xf>
    <xf numFmtId="0" fontId="27" fillId="8" borderId="19" xfId="0" applyFont="1" applyFill="1" applyBorder="1" applyAlignment="1">
      <alignment horizontal="left" vertical="top"/>
    </xf>
    <xf numFmtId="0" fontId="26" fillId="8" borderId="19" xfId="0" applyFont="1" applyFill="1" applyBorder="1" applyAlignment="1">
      <alignment vertical="top"/>
    </xf>
    <xf numFmtId="0" fontId="0" fillId="0" borderId="0" xfId="0" applyAlignment="1"/>
    <xf numFmtId="0" fontId="26" fillId="8" borderId="0" xfId="0" applyFont="1" applyFill="1" applyAlignment="1">
      <alignment vertical="top" wrapText="1" indent="2"/>
    </xf>
    <xf numFmtId="0" fontId="26" fillId="8" borderId="0" xfId="0" applyFont="1" applyFill="1" applyAlignment="1">
      <alignment vertical="top" wrapText="1"/>
    </xf>
    <xf numFmtId="0" fontId="26" fillId="8" borderId="19" xfId="0" applyFont="1" applyFill="1" applyBorder="1" applyAlignment="1">
      <alignment vertical="top" wrapText="1"/>
    </xf>
    <xf numFmtId="0" fontId="28" fillId="0" borderId="0" xfId="0" applyFont="1" applyAlignment="1">
      <alignment vertical="center"/>
    </xf>
    <xf numFmtId="164" fontId="29" fillId="0" borderId="0" xfId="0" applyNumberFormat="1" applyFont="1"/>
    <xf numFmtId="164" fontId="0" fillId="0" borderId="0" xfId="0" applyNumberFormat="1" applyFont="1"/>
    <xf numFmtId="0" fontId="26" fillId="8" borderId="20" xfId="0" applyFont="1" applyFill="1" applyBorder="1" applyAlignment="1">
      <alignment vertical="top" wrapText="1" indent="2"/>
    </xf>
    <xf numFmtId="0" fontId="26" fillId="8" borderId="0" xfId="0" applyFont="1" applyFill="1" applyAlignment="1">
      <alignment vertical="top" wrapText="1" indent="2"/>
    </xf>
    <xf numFmtId="0" fontId="26" fillId="8" borderId="19" xfId="0" applyFont="1" applyFill="1" applyBorder="1" applyAlignment="1">
      <alignment vertical="top" wrapText="1" indent="2"/>
    </xf>
    <xf numFmtId="0" fontId="0" fillId="0" borderId="0" xfId="0" applyAlignment="1">
      <alignment horizontal="center"/>
    </xf>
    <xf numFmtId="0" fontId="1" fillId="0" borderId="0" xfId="0" applyFont="1" applyAlignment="1">
      <alignment horizontal="center" wrapText="1"/>
    </xf>
    <xf numFmtId="0" fontId="20" fillId="0" borderId="0" xfId="8" applyFont="1" applyAlignment="1">
      <alignment horizontal="left"/>
    </xf>
    <xf numFmtId="0" fontId="21" fillId="0" borderId="0" xfId="8" applyFont="1" applyAlignment="1">
      <alignment horizontal="left"/>
    </xf>
    <xf numFmtId="0" fontId="16" fillId="4" borderId="11" xfId="3" applyFont="1" applyFill="1" applyBorder="1" applyAlignment="1">
      <alignment horizontal="left"/>
    </xf>
    <xf numFmtId="0" fontId="16" fillId="4" borderId="12" xfId="3" applyFont="1" applyFill="1" applyBorder="1" applyAlignment="1">
      <alignment horizontal="left"/>
    </xf>
    <xf numFmtId="0" fontId="16" fillId="4" borderId="13" xfId="3" applyFont="1" applyFill="1" applyBorder="1" applyAlignment="1">
      <alignment horizontal="left"/>
    </xf>
    <xf numFmtId="169" fontId="18" fillId="5" borderId="11" xfId="3" applyNumberFormat="1" applyFont="1" applyFill="1" applyBorder="1" applyAlignment="1">
      <alignment horizontal="left"/>
    </xf>
    <xf numFmtId="169" fontId="18" fillId="5" borderId="12" xfId="3" applyNumberFormat="1" applyFont="1" applyFill="1" applyBorder="1" applyAlignment="1">
      <alignment horizontal="left"/>
    </xf>
    <xf numFmtId="169" fontId="18" fillId="5" borderId="13" xfId="3" applyNumberFormat="1" applyFont="1" applyFill="1" applyBorder="1" applyAlignment="1">
      <alignment horizontal="left"/>
    </xf>
    <xf numFmtId="169" fontId="18" fillId="6" borderId="11" xfId="3" applyNumberFormat="1" applyFont="1" applyFill="1" applyBorder="1" applyAlignment="1">
      <alignment horizontal="left"/>
    </xf>
    <xf numFmtId="169" fontId="18" fillId="6" borderId="12" xfId="3" applyNumberFormat="1" applyFont="1" applyFill="1" applyBorder="1" applyAlignment="1">
      <alignment horizontal="left"/>
    </xf>
    <xf numFmtId="169" fontId="18" fillId="6" borderId="13" xfId="3" applyNumberFormat="1" applyFont="1" applyFill="1" applyBorder="1" applyAlignment="1">
      <alignment horizontal="left"/>
    </xf>
    <xf numFmtId="169" fontId="18" fillId="3" borderId="11" xfId="3" applyNumberFormat="1" applyFont="1" applyFill="1" applyBorder="1" applyAlignment="1">
      <alignment horizontal="left"/>
    </xf>
    <xf numFmtId="169" fontId="18" fillId="3" borderId="12" xfId="3" applyNumberFormat="1" applyFont="1" applyFill="1" applyBorder="1" applyAlignment="1">
      <alignment horizontal="left"/>
    </xf>
    <xf numFmtId="169" fontId="18" fillId="3" borderId="13" xfId="3" applyNumberFormat="1" applyFont="1" applyFill="1" applyBorder="1" applyAlignment="1">
      <alignment horizontal="left"/>
    </xf>
    <xf numFmtId="0" fontId="20" fillId="0" borderId="9" xfId="8" applyFont="1" applyBorder="1" applyAlignment="1">
      <alignment horizontal="left"/>
    </xf>
  </cellXfs>
  <cellStyles count="10">
    <cellStyle name="Hyperlink" xfId="5" builtinId="8"/>
    <cellStyle name="Normal" xfId="0" builtinId="0"/>
    <cellStyle name="Normal 2" xfId="2" xr:uid="{C4CA7049-D613-4AAC-81D8-27288F5206AB}"/>
    <cellStyle name="Normal 2 5" xfId="3" xr:uid="{10420136-F7B3-4719-8FC8-FE4A2674724C}"/>
    <cellStyle name="Normal 3" xfId="4" xr:uid="{1C179679-BA27-48CE-A22D-98ACC79DE8D6}"/>
    <cellStyle name="Normal 4" xfId="6" xr:uid="{6A00FDA6-77F9-4BA6-9F22-D5FC258586E9}"/>
    <cellStyle name="Normal 5" xfId="7" xr:uid="{6D398DB9-DDB2-45B4-A56C-3639C50455D7}"/>
    <cellStyle name="Normal 6" xfId="8" xr:uid="{C2999A08-9F78-4F7A-8A57-4C3733B99BDA}"/>
    <cellStyle name="Normal 7" xfId="9" xr:uid="{C49CC01C-CF75-4F9D-9171-BD991986B3F8}"/>
    <cellStyle name="Percent" xfId="1" builtinId="5"/>
  </cellStyles>
  <dxfs count="0"/>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6.xml"/><Relationship Id="rId18" Type="http://schemas.openxmlformats.org/officeDocument/2006/relationships/worksheet" Target="worksheets/sheet11.xml"/><Relationship Id="rId26" Type="http://schemas.openxmlformats.org/officeDocument/2006/relationships/chartsheet" Target="chartsheets/sheet11.xml"/><Relationship Id="rId21" Type="http://schemas.openxmlformats.org/officeDocument/2006/relationships/worksheet" Target="worksheets/sheet14.xml"/><Relationship Id="rId34" Type="http://schemas.openxmlformats.org/officeDocument/2006/relationships/styles" Target="styles.xml"/><Relationship Id="rId7" Type="http://schemas.openxmlformats.org/officeDocument/2006/relationships/chartsheet" Target="chartsheets/sheet6.xml"/><Relationship Id="rId12" Type="http://schemas.openxmlformats.org/officeDocument/2006/relationships/worksheet" Target="worksheets/sheet5.xml"/><Relationship Id="rId17" Type="http://schemas.openxmlformats.org/officeDocument/2006/relationships/worksheet" Target="worksheets/sheet10.xml"/><Relationship Id="rId25" Type="http://schemas.openxmlformats.org/officeDocument/2006/relationships/chartsheet" Target="chartsheets/sheet10.xml"/><Relationship Id="rId33" Type="http://schemas.openxmlformats.org/officeDocument/2006/relationships/theme" Target="theme/theme1.xml"/><Relationship Id="rId2" Type="http://schemas.openxmlformats.org/officeDocument/2006/relationships/chartsheet" Target="chartsheets/sheet1.xml"/><Relationship Id="rId16" Type="http://schemas.openxmlformats.org/officeDocument/2006/relationships/worksheet" Target="worksheets/sheet9.xml"/><Relationship Id="rId20" Type="http://schemas.openxmlformats.org/officeDocument/2006/relationships/worksheet" Target="worksheets/sheet13.xml"/><Relationship Id="rId29" Type="http://schemas.openxmlformats.org/officeDocument/2006/relationships/chartsheet" Target="chartsheets/sheet14.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4.xml"/><Relationship Id="rId24" Type="http://schemas.openxmlformats.org/officeDocument/2006/relationships/chartsheet" Target="chartsheets/sheet9.xml"/><Relationship Id="rId32" Type="http://schemas.openxmlformats.org/officeDocument/2006/relationships/externalLink" Target="externalLinks/externalLink1.xml"/><Relationship Id="rId37" Type="http://schemas.openxmlformats.org/officeDocument/2006/relationships/calcChain" Target="calcChain.xml"/><Relationship Id="rId5" Type="http://schemas.openxmlformats.org/officeDocument/2006/relationships/chartsheet" Target="chartsheets/sheet4.xml"/><Relationship Id="rId15" Type="http://schemas.openxmlformats.org/officeDocument/2006/relationships/worksheet" Target="worksheets/sheet8.xml"/><Relationship Id="rId23" Type="http://schemas.openxmlformats.org/officeDocument/2006/relationships/chartsheet" Target="chartsheets/sheet8.xml"/><Relationship Id="rId28" Type="http://schemas.openxmlformats.org/officeDocument/2006/relationships/chartsheet" Target="chartsheets/sheet13.xml"/><Relationship Id="rId36" Type="http://schemas.openxmlformats.org/officeDocument/2006/relationships/sheetMetadata" Target="metadata.xml"/><Relationship Id="rId10" Type="http://schemas.openxmlformats.org/officeDocument/2006/relationships/worksheet" Target="worksheets/sheet3.xml"/><Relationship Id="rId19" Type="http://schemas.openxmlformats.org/officeDocument/2006/relationships/worksheet" Target="worksheets/sheet12.xml"/><Relationship Id="rId31" Type="http://schemas.openxmlformats.org/officeDocument/2006/relationships/chartsheet" Target="chartsheets/sheet16.xml"/><Relationship Id="rId4" Type="http://schemas.openxmlformats.org/officeDocument/2006/relationships/chartsheet" Target="chartsheets/sheet3.xml"/><Relationship Id="rId9" Type="http://schemas.openxmlformats.org/officeDocument/2006/relationships/worksheet" Target="worksheets/sheet2.xml"/><Relationship Id="rId14" Type="http://schemas.openxmlformats.org/officeDocument/2006/relationships/worksheet" Target="worksheets/sheet7.xml"/><Relationship Id="rId22" Type="http://schemas.openxmlformats.org/officeDocument/2006/relationships/worksheet" Target="worksheets/sheet15.xml"/><Relationship Id="rId27" Type="http://schemas.openxmlformats.org/officeDocument/2006/relationships/chartsheet" Target="chartsheets/sheet12.xml"/><Relationship Id="rId30" Type="http://schemas.openxmlformats.org/officeDocument/2006/relationships/chartsheet" Target="chartsheets/sheet15.xml"/><Relationship Id="rId35" Type="http://schemas.openxmlformats.org/officeDocument/2006/relationships/sharedStrings" Target="sharedStrings.xml"/><Relationship Id="rId8" Type="http://schemas.openxmlformats.org/officeDocument/2006/relationships/chartsheet" Target="chartsheets/sheet7.xml"/><Relationship Id="rId3" Type="http://schemas.openxmlformats.org/officeDocument/2006/relationships/chartsheet" Target="chartsheets/sheet2.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3.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7.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13.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7.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9.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1.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3.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5.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27.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29.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31.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2" Type="http://schemas.openxmlformats.org/officeDocument/2006/relationships/chartUserShapes" Target="../drawings/drawing33.xml"/><Relationship Id="rId1" Type="http://schemas.openxmlformats.org/officeDocument/2006/relationships/themeOverride" Target="../theme/themeOverrid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1870440518895785E-2"/>
          <c:y val="0.14711796166988561"/>
          <c:w val="0.39814665499515445"/>
          <c:h val="0.7125141880849799"/>
        </c:manualLayout>
      </c:layout>
      <c:lineChart>
        <c:grouping val="standard"/>
        <c:varyColors val="0"/>
        <c:ser>
          <c:idx val="0"/>
          <c:order val="0"/>
          <c:tx>
            <c:strRef>
              <c:f>'Chart Data'!$AH$3</c:f>
              <c:strCache>
                <c:ptCount val="1"/>
                <c:pt idx="0">
                  <c:v>Baseline</c:v>
                </c:pt>
              </c:strCache>
            </c:strRef>
          </c:tx>
          <c:spPr>
            <a:ln w="38100">
              <a:solidFill>
                <a:srgbClr val="BD1B21"/>
              </a:solidFill>
            </a:ln>
          </c:spPr>
          <c:marker>
            <c:symbol val="none"/>
          </c:marker>
          <c:cat>
            <c:numRef>
              <c:f>'Chart Data'!$AG$4:$AG$23</c:f>
              <c:numCache>
                <c:formatCode>m/d/yyyy</c:formatCode>
                <c:ptCount val="20"/>
                <c:pt idx="0">
                  <c:v>44562</c:v>
                </c:pt>
                <c:pt idx="1">
                  <c:v>44652</c:v>
                </c:pt>
                <c:pt idx="2">
                  <c:v>44743</c:v>
                </c:pt>
                <c:pt idx="3">
                  <c:v>44835</c:v>
                </c:pt>
                <c:pt idx="4">
                  <c:v>44927</c:v>
                </c:pt>
                <c:pt idx="5">
                  <c:v>45017</c:v>
                </c:pt>
                <c:pt idx="6">
                  <c:v>45108</c:v>
                </c:pt>
                <c:pt idx="7">
                  <c:v>45200</c:v>
                </c:pt>
                <c:pt idx="8">
                  <c:v>45292</c:v>
                </c:pt>
                <c:pt idx="9">
                  <c:v>45383</c:v>
                </c:pt>
                <c:pt idx="10">
                  <c:v>45474</c:v>
                </c:pt>
                <c:pt idx="11">
                  <c:v>45566</c:v>
                </c:pt>
                <c:pt idx="12">
                  <c:v>45658</c:v>
                </c:pt>
                <c:pt idx="13">
                  <c:v>45748</c:v>
                </c:pt>
                <c:pt idx="14">
                  <c:v>45839</c:v>
                </c:pt>
                <c:pt idx="15">
                  <c:v>45931</c:v>
                </c:pt>
                <c:pt idx="16">
                  <c:v>46023</c:v>
                </c:pt>
                <c:pt idx="17">
                  <c:v>46113</c:v>
                </c:pt>
                <c:pt idx="18">
                  <c:v>46204</c:v>
                </c:pt>
                <c:pt idx="19">
                  <c:v>46296</c:v>
                </c:pt>
              </c:numCache>
            </c:numRef>
          </c:cat>
          <c:val>
            <c:numRef>
              <c:f>'Chart Data'!$AH$4:$AH$23</c:f>
              <c:numCache>
                <c:formatCode>0</c:formatCode>
                <c:ptCount val="20"/>
                <c:pt idx="0">
                  <c:v>32784</c:v>
                </c:pt>
                <c:pt idx="1">
                  <c:v>33007</c:v>
                </c:pt>
                <c:pt idx="2">
                  <c:v>32904</c:v>
                </c:pt>
                <c:pt idx="3">
                  <c:v>33114</c:v>
                </c:pt>
                <c:pt idx="4">
                  <c:v>33320</c:v>
                </c:pt>
                <c:pt idx="5">
                  <c:v>33356</c:v>
                </c:pt>
                <c:pt idx="6">
                  <c:v>33326</c:v>
                </c:pt>
                <c:pt idx="7">
                  <c:v>33377</c:v>
                </c:pt>
                <c:pt idx="8">
                  <c:v>33331</c:v>
                </c:pt>
                <c:pt idx="9">
                  <c:v>33496</c:v>
                </c:pt>
                <c:pt idx="10">
                  <c:v>33749</c:v>
                </c:pt>
                <c:pt idx="11">
                  <c:v>33775.699999999997</c:v>
                </c:pt>
                <c:pt idx="12">
                  <c:v>33755.699999999997</c:v>
                </c:pt>
                <c:pt idx="13">
                  <c:v>33817.199999999997</c:v>
                </c:pt>
                <c:pt idx="14">
                  <c:v>33891.79</c:v>
                </c:pt>
                <c:pt idx="15">
                  <c:v>33987.769999999997</c:v>
                </c:pt>
                <c:pt idx="16">
                  <c:v>34094.86</c:v>
                </c:pt>
                <c:pt idx="17">
                  <c:v>34192.07</c:v>
                </c:pt>
                <c:pt idx="18">
                  <c:v>34296.36</c:v>
                </c:pt>
                <c:pt idx="19">
                  <c:v>34399.230000000003</c:v>
                </c:pt>
              </c:numCache>
            </c:numRef>
          </c:val>
          <c:smooth val="0"/>
          <c:extLst>
            <c:ext xmlns:c16="http://schemas.microsoft.com/office/drawing/2014/chart" uri="{C3380CC4-5D6E-409C-BE32-E72D297353CC}">
              <c16:uniqueId val="{00000000-F037-4420-9609-31E0667967D5}"/>
            </c:ext>
          </c:extLst>
        </c:ser>
        <c:ser>
          <c:idx val="1"/>
          <c:order val="1"/>
          <c:tx>
            <c:strRef>
              <c:f>'Chart Data'!$AI$3</c:f>
              <c:strCache>
                <c:ptCount val="1"/>
                <c:pt idx="0">
                  <c:v>No NICs rise</c:v>
                </c:pt>
              </c:strCache>
            </c:strRef>
          </c:tx>
          <c:spPr>
            <a:ln w="38100">
              <a:solidFill>
                <a:srgbClr val="003469"/>
              </a:solidFill>
            </a:ln>
          </c:spPr>
          <c:marker>
            <c:symbol val="none"/>
          </c:marker>
          <c:cat>
            <c:numRef>
              <c:f>'Chart Data'!$AG$4:$AG$23</c:f>
              <c:numCache>
                <c:formatCode>m/d/yyyy</c:formatCode>
                <c:ptCount val="20"/>
                <c:pt idx="0">
                  <c:v>44562</c:v>
                </c:pt>
                <c:pt idx="1">
                  <c:v>44652</c:v>
                </c:pt>
                <c:pt idx="2">
                  <c:v>44743</c:v>
                </c:pt>
                <c:pt idx="3">
                  <c:v>44835</c:v>
                </c:pt>
                <c:pt idx="4">
                  <c:v>44927</c:v>
                </c:pt>
                <c:pt idx="5">
                  <c:v>45017</c:v>
                </c:pt>
                <c:pt idx="6">
                  <c:v>45108</c:v>
                </c:pt>
                <c:pt idx="7">
                  <c:v>45200</c:v>
                </c:pt>
                <c:pt idx="8">
                  <c:v>45292</c:v>
                </c:pt>
                <c:pt idx="9">
                  <c:v>45383</c:v>
                </c:pt>
                <c:pt idx="10">
                  <c:v>45474</c:v>
                </c:pt>
                <c:pt idx="11">
                  <c:v>45566</c:v>
                </c:pt>
                <c:pt idx="12">
                  <c:v>45658</c:v>
                </c:pt>
                <c:pt idx="13">
                  <c:v>45748</c:v>
                </c:pt>
                <c:pt idx="14">
                  <c:v>45839</c:v>
                </c:pt>
                <c:pt idx="15">
                  <c:v>45931</c:v>
                </c:pt>
                <c:pt idx="16">
                  <c:v>46023</c:v>
                </c:pt>
                <c:pt idx="17">
                  <c:v>46113</c:v>
                </c:pt>
                <c:pt idx="18">
                  <c:v>46204</c:v>
                </c:pt>
                <c:pt idx="19">
                  <c:v>46296</c:v>
                </c:pt>
              </c:numCache>
            </c:numRef>
          </c:cat>
          <c:val>
            <c:numRef>
              <c:f>'Chart Data'!$AI$4:$AI$23</c:f>
              <c:numCache>
                <c:formatCode>0</c:formatCode>
                <c:ptCount val="20"/>
                <c:pt idx="0">
                  <c:v>32784</c:v>
                </c:pt>
                <c:pt idx="1">
                  <c:v>33007</c:v>
                </c:pt>
                <c:pt idx="2">
                  <c:v>32904</c:v>
                </c:pt>
                <c:pt idx="3">
                  <c:v>33114</c:v>
                </c:pt>
                <c:pt idx="4">
                  <c:v>33320</c:v>
                </c:pt>
                <c:pt idx="5">
                  <c:v>33356</c:v>
                </c:pt>
                <c:pt idx="6">
                  <c:v>33326</c:v>
                </c:pt>
                <c:pt idx="7">
                  <c:v>33377</c:v>
                </c:pt>
                <c:pt idx="8">
                  <c:v>33331</c:v>
                </c:pt>
                <c:pt idx="9">
                  <c:v>33496</c:v>
                </c:pt>
                <c:pt idx="10">
                  <c:v>33749</c:v>
                </c:pt>
                <c:pt idx="11">
                  <c:v>33775.699999999997</c:v>
                </c:pt>
                <c:pt idx="12">
                  <c:v>33755.699999999997</c:v>
                </c:pt>
                <c:pt idx="13">
                  <c:v>33842.925655058752</c:v>
                </c:pt>
                <c:pt idx="14">
                  <c:v>33927.678377358447</c:v>
                </c:pt>
                <c:pt idx="15">
                  <c:v>34034.891318004826</c:v>
                </c:pt>
                <c:pt idx="16">
                  <c:v>34147.994015428507</c:v>
                </c:pt>
                <c:pt idx="17">
                  <c:v>34247.755580071251</c:v>
                </c:pt>
                <c:pt idx="18">
                  <c:v>34351.348352515131</c:v>
                </c:pt>
                <c:pt idx="19">
                  <c:v>34451.837716420865</c:v>
                </c:pt>
              </c:numCache>
            </c:numRef>
          </c:val>
          <c:smooth val="0"/>
          <c:extLst>
            <c:ext xmlns:c16="http://schemas.microsoft.com/office/drawing/2014/chart" uri="{C3380CC4-5D6E-409C-BE32-E72D297353CC}">
              <c16:uniqueId val="{00000001-F037-4420-9609-31E0667967D5}"/>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2000"/>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dispUnits>
          <c:builtInUnit val="thousands"/>
        </c:dispUnits>
      </c:valAx>
      <c:spPr>
        <a:noFill/>
        <a:ln w="25400">
          <a:noFill/>
        </a:ln>
      </c:spPr>
    </c:plotArea>
    <c:legend>
      <c:legendPos val="t"/>
      <c:layout>
        <c:manualLayout>
          <c:xMode val="edge"/>
          <c:yMode val="edge"/>
          <c:x val="0.22347943726603722"/>
          <c:y val="0.71425642549398305"/>
          <c:w val="0.25125908395716473"/>
          <c:h val="0.1145387015302332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353696182563525E-2"/>
          <c:y val="0.14711796166988561"/>
          <c:w val="0.88604066494394373"/>
          <c:h val="0.71060572819618917"/>
        </c:manualLayout>
      </c:layout>
      <c:lineChart>
        <c:grouping val="standard"/>
        <c:varyColors val="0"/>
        <c:ser>
          <c:idx val="0"/>
          <c:order val="0"/>
          <c:tx>
            <c:strRef>
              <c:f>'Chart Data'!$AQ$3</c:f>
              <c:strCache>
                <c:ptCount val="1"/>
                <c:pt idx="0">
                  <c:v>Baseline</c:v>
                </c:pt>
              </c:strCache>
            </c:strRef>
          </c:tx>
          <c:spPr>
            <a:ln w="38100">
              <a:solidFill>
                <a:srgbClr val="BD1B21"/>
              </a:solidFill>
            </a:ln>
          </c:spPr>
          <c:marker>
            <c:symbol val="none"/>
          </c:marker>
          <c:cat>
            <c:numRef>
              <c:f>'Chart Data'!$AP$4:$AP$23</c:f>
              <c:numCache>
                <c:formatCode>m/d/yyyy</c:formatCode>
                <c:ptCount val="20"/>
                <c:pt idx="0">
                  <c:v>44562</c:v>
                </c:pt>
                <c:pt idx="1">
                  <c:v>44652</c:v>
                </c:pt>
                <c:pt idx="2">
                  <c:v>44743</c:v>
                </c:pt>
                <c:pt idx="3">
                  <c:v>44835</c:v>
                </c:pt>
                <c:pt idx="4">
                  <c:v>44927</c:v>
                </c:pt>
                <c:pt idx="5">
                  <c:v>45017</c:v>
                </c:pt>
                <c:pt idx="6">
                  <c:v>45108</c:v>
                </c:pt>
                <c:pt idx="7">
                  <c:v>45200</c:v>
                </c:pt>
                <c:pt idx="8">
                  <c:v>45292</c:v>
                </c:pt>
                <c:pt idx="9">
                  <c:v>45383</c:v>
                </c:pt>
                <c:pt idx="10">
                  <c:v>45474</c:v>
                </c:pt>
                <c:pt idx="11">
                  <c:v>45566</c:v>
                </c:pt>
                <c:pt idx="12">
                  <c:v>45658</c:v>
                </c:pt>
                <c:pt idx="13">
                  <c:v>45748</c:v>
                </c:pt>
                <c:pt idx="14">
                  <c:v>45839</c:v>
                </c:pt>
                <c:pt idx="15">
                  <c:v>45931</c:v>
                </c:pt>
                <c:pt idx="16">
                  <c:v>46023</c:v>
                </c:pt>
                <c:pt idx="17">
                  <c:v>46113</c:v>
                </c:pt>
                <c:pt idx="18">
                  <c:v>46204</c:v>
                </c:pt>
                <c:pt idx="19">
                  <c:v>46296</c:v>
                </c:pt>
              </c:numCache>
            </c:numRef>
          </c:cat>
          <c:val>
            <c:numRef>
              <c:f>'Chart Data'!$AQ$4:$AQ$23</c:f>
              <c:numCache>
                <c:formatCode>0.0</c:formatCode>
                <c:ptCount val="20"/>
                <c:pt idx="0">
                  <c:v>5.9815700207878741</c:v>
                </c:pt>
                <c:pt idx="1">
                  <c:v>3.9892354077939896</c:v>
                </c:pt>
                <c:pt idx="2">
                  <c:v>6.1822602870668542</c:v>
                </c:pt>
                <c:pt idx="3">
                  <c:v>7.6937643424842328</c:v>
                </c:pt>
                <c:pt idx="4">
                  <c:v>7.9306075713568625</c:v>
                </c:pt>
                <c:pt idx="5">
                  <c:v>9.0108253681462145</c:v>
                </c:pt>
                <c:pt idx="6">
                  <c:v>7.6947348049869468</c:v>
                </c:pt>
                <c:pt idx="7">
                  <c:v>5.9569959169613051</c:v>
                </c:pt>
                <c:pt idx="8">
                  <c:v>4.8107057894529071</c:v>
                </c:pt>
                <c:pt idx="9">
                  <c:v>4.4659615807993491</c:v>
                </c:pt>
                <c:pt idx="10">
                  <c:v>3.298979844136829</c:v>
                </c:pt>
                <c:pt idx="11">
                  <c:v>4.7839717178463914</c:v>
                </c:pt>
                <c:pt idx="12">
                  <c:v>4.4331976674359064</c:v>
                </c:pt>
                <c:pt idx="13">
                  <c:v>4.0731328391961252</c:v>
                </c:pt>
                <c:pt idx="14">
                  <c:v>5.0902573896688619</c:v>
                </c:pt>
                <c:pt idx="15">
                  <c:v>3.7508984011405344</c:v>
                </c:pt>
                <c:pt idx="16">
                  <c:v>3.4427313203585275</c:v>
                </c:pt>
                <c:pt idx="17">
                  <c:v>2.9112280068088081</c:v>
                </c:pt>
                <c:pt idx="18">
                  <c:v>2.7887265422192442</c:v>
                </c:pt>
                <c:pt idx="19">
                  <c:v>2.7699071997334901</c:v>
                </c:pt>
              </c:numCache>
            </c:numRef>
          </c:val>
          <c:smooth val="0"/>
          <c:extLst>
            <c:ext xmlns:c16="http://schemas.microsoft.com/office/drawing/2014/chart" uri="{C3380CC4-5D6E-409C-BE32-E72D297353CC}">
              <c16:uniqueId val="{00000000-87AB-445A-8088-35CC1B2418C5}"/>
            </c:ext>
          </c:extLst>
        </c:ser>
        <c:ser>
          <c:idx val="1"/>
          <c:order val="1"/>
          <c:tx>
            <c:strRef>
              <c:f>'Chart Data'!$AR$3</c:f>
              <c:strCache>
                <c:ptCount val="1"/>
                <c:pt idx="0">
                  <c:v>No NICs rise</c:v>
                </c:pt>
              </c:strCache>
            </c:strRef>
          </c:tx>
          <c:spPr>
            <a:ln w="38100">
              <a:solidFill>
                <a:srgbClr val="003469"/>
              </a:solidFill>
            </a:ln>
          </c:spPr>
          <c:marker>
            <c:symbol val="none"/>
          </c:marker>
          <c:cat>
            <c:numRef>
              <c:f>'Chart Data'!$AP$4:$AP$23</c:f>
              <c:numCache>
                <c:formatCode>m/d/yyyy</c:formatCode>
                <c:ptCount val="20"/>
                <c:pt idx="0">
                  <c:v>44562</c:v>
                </c:pt>
                <c:pt idx="1">
                  <c:v>44652</c:v>
                </c:pt>
                <c:pt idx="2">
                  <c:v>44743</c:v>
                </c:pt>
                <c:pt idx="3">
                  <c:v>44835</c:v>
                </c:pt>
                <c:pt idx="4">
                  <c:v>44927</c:v>
                </c:pt>
                <c:pt idx="5">
                  <c:v>45017</c:v>
                </c:pt>
                <c:pt idx="6">
                  <c:v>45108</c:v>
                </c:pt>
                <c:pt idx="7">
                  <c:v>45200</c:v>
                </c:pt>
                <c:pt idx="8">
                  <c:v>45292</c:v>
                </c:pt>
                <c:pt idx="9">
                  <c:v>45383</c:v>
                </c:pt>
                <c:pt idx="10">
                  <c:v>45474</c:v>
                </c:pt>
                <c:pt idx="11">
                  <c:v>45566</c:v>
                </c:pt>
                <c:pt idx="12">
                  <c:v>45658</c:v>
                </c:pt>
                <c:pt idx="13">
                  <c:v>45748</c:v>
                </c:pt>
                <c:pt idx="14">
                  <c:v>45839</c:v>
                </c:pt>
                <c:pt idx="15">
                  <c:v>45931</c:v>
                </c:pt>
                <c:pt idx="16">
                  <c:v>46023</c:v>
                </c:pt>
                <c:pt idx="17">
                  <c:v>46113</c:v>
                </c:pt>
                <c:pt idx="18">
                  <c:v>46204</c:v>
                </c:pt>
                <c:pt idx="19">
                  <c:v>46296</c:v>
                </c:pt>
              </c:numCache>
            </c:numRef>
          </c:cat>
          <c:val>
            <c:numRef>
              <c:f>'Chart Data'!$AR$4:$AR$23</c:f>
              <c:numCache>
                <c:formatCode>0.0</c:formatCode>
                <c:ptCount val="20"/>
                <c:pt idx="0">
                  <c:v>5.9815700207878741</c:v>
                </c:pt>
                <c:pt idx="1">
                  <c:v>3.9892354077939896</c:v>
                </c:pt>
                <c:pt idx="2">
                  <c:v>6.1822602870668542</c:v>
                </c:pt>
                <c:pt idx="3">
                  <c:v>7.6937643424842328</c:v>
                </c:pt>
                <c:pt idx="4">
                  <c:v>7.9306075713568625</c:v>
                </c:pt>
                <c:pt idx="5">
                  <c:v>9.0108253681462145</c:v>
                </c:pt>
                <c:pt idx="6">
                  <c:v>7.6947348049869468</c:v>
                </c:pt>
                <c:pt idx="7">
                  <c:v>5.9569959169613051</c:v>
                </c:pt>
                <c:pt idx="8">
                  <c:v>4.8107057894529071</c:v>
                </c:pt>
                <c:pt idx="9">
                  <c:v>4.4659615807993491</c:v>
                </c:pt>
                <c:pt idx="10">
                  <c:v>3.298979844136829</c:v>
                </c:pt>
                <c:pt idx="11">
                  <c:v>4.7839717178463914</c:v>
                </c:pt>
                <c:pt idx="12">
                  <c:v>4.4331976674359064</c:v>
                </c:pt>
                <c:pt idx="13">
                  <c:v>4.1253998007855008</c:v>
                </c:pt>
                <c:pt idx="14">
                  <c:v>5.1886053376827279</c:v>
                </c:pt>
                <c:pt idx="15">
                  <c:v>3.892814473516748</c:v>
                </c:pt>
                <c:pt idx="16">
                  <c:v>3.6184940804805166</c:v>
                </c:pt>
                <c:pt idx="17">
                  <c:v>3.0563065642926102</c:v>
                </c:pt>
                <c:pt idx="18">
                  <c:v>2.8982266530601208</c:v>
                </c:pt>
                <c:pt idx="19">
                  <c:v>2.8340884226558005</c:v>
                </c:pt>
              </c:numCache>
            </c:numRef>
          </c:val>
          <c:smooth val="0"/>
          <c:extLst>
            <c:ext xmlns:c16="http://schemas.microsoft.com/office/drawing/2014/chart" uri="{C3380CC4-5D6E-409C-BE32-E72D297353CC}">
              <c16:uniqueId val="{00000001-87AB-445A-8088-35CC1B2418C5}"/>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108474781348194E-2"/>
          <c:y val="0.14714391023940784"/>
          <c:w val="0.9316683016866999"/>
          <c:h val="0.62226528433999573"/>
        </c:manualLayout>
      </c:layout>
      <c:barChart>
        <c:barDir val="col"/>
        <c:grouping val="clustered"/>
        <c:varyColors val="0"/>
        <c:ser>
          <c:idx val="0"/>
          <c:order val="0"/>
          <c:tx>
            <c:strRef>
              <c:f>'Chart Data'!$Q$10</c:f>
              <c:strCache>
                <c:ptCount val="1"/>
                <c:pt idx="0">
                  <c:v>Nov-24</c:v>
                </c:pt>
              </c:strCache>
            </c:strRef>
          </c:tx>
          <c:spPr>
            <a:solidFill>
              <a:srgbClr val="BD1B21"/>
            </a:solidFill>
            <a:ln w="6350">
              <a:solidFill>
                <a:srgbClr val="495057"/>
              </a:solidFill>
            </a:ln>
          </c:spPr>
          <c:invertIfNegative val="0"/>
          <c:cat>
            <c:strRef>
              <c:f>'Chart Data'!$R$9:$W$9</c:f>
              <c:strCache>
                <c:ptCount val="6"/>
                <c:pt idx="0">
                  <c:v>Lower profit margins</c:v>
                </c:pt>
                <c:pt idx="1">
                  <c:v>Higher prices</c:v>
                </c:pt>
                <c:pt idx="2">
                  <c:v>Lower number of employees</c:v>
                </c:pt>
                <c:pt idx="3">
                  <c:v>Lower employee wages</c:v>
                </c:pt>
                <c:pt idx="4">
                  <c:v>Other</c:v>
                </c:pt>
                <c:pt idx="5">
                  <c:v>None of the above</c:v>
                </c:pt>
              </c:strCache>
            </c:strRef>
          </c:cat>
          <c:val>
            <c:numRef>
              <c:f>'Chart Data'!$R$10:$W$10</c:f>
              <c:numCache>
                <c:formatCode>0.0</c:formatCode>
                <c:ptCount val="6"/>
                <c:pt idx="0">
                  <c:v>58.72</c:v>
                </c:pt>
                <c:pt idx="1">
                  <c:v>53.64</c:v>
                </c:pt>
                <c:pt idx="2">
                  <c:v>53.68</c:v>
                </c:pt>
                <c:pt idx="3">
                  <c:v>37.880000000000003</c:v>
                </c:pt>
                <c:pt idx="4">
                  <c:v>7.51</c:v>
                </c:pt>
                <c:pt idx="5">
                  <c:v>2.67</c:v>
                </c:pt>
              </c:numCache>
            </c:numRef>
          </c:val>
          <c:extLst>
            <c:ext xmlns:c16="http://schemas.microsoft.com/office/drawing/2014/chart" uri="{C3380CC4-5D6E-409C-BE32-E72D297353CC}">
              <c16:uniqueId val="{00000000-35D6-4E4B-91F4-0D9ED376BC7E}"/>
            </c:ext>
          </c:extLst>
        </c:ser>
        <c:ser>
          <c:idx val="1"/>
          <c:order val="1"/>
          <c:tx>
            <c:strRef>
              <c:f>'Chart Data'!$Q$11</c:f>
              <c:strCache>
                <c:ptCount val="1"/>
                <c:pt idx="0">
                  <c:v>Dec-24</c:v>
                </c:pt>
              </c:strCache>
            </c:strRef>
          </c:tx>
          <c:spPr>
            <a:solidFill>
              <a:srgbClr val="003469"/>
            </a:solidFill>
            <a:ln w="6350">
              <a:solidFill>
                <a:srgbClr val="495057"/>
              </a:solidFill>
            </a:ln>
          </c:spPr>
          <c:invertIfNegative val="0"/>
          <c:cat>
            <c:strRef>
              <c:f>'Chart Data'!$R$9:$W$9</c:f>
              <c:strCache>
                <c:ptCount val="6"/>
                <c:pt idx="0">
                  <c:v>Lower profit margins</c:v>
                </c:pt>
                <c:pt idx="1">
                  <c:v>Higher prices</c:v>
                </c:pt>
                <c:pt idx="2">
                  <c:v>Lower number of employees</c:v>
                </c:pt>
                <c:pt idx="3">
                  <c:v>Lower employee wages</c:v>
                </c:pt>
                <c:pt idx="4">
                  <c:v>Other</c:v>
                </c:pt>
                <c:pt idx="5">
                  <c:v>None of the above</c:v>
                </c:pt>
              </c:strCache>
            </c:strRef>
          </c:cat>
          <c:val>
            <c:numRef>
              <c:f>'Chart Data'!$R$11:$W$11</c:f>
              <c:numCache>
                <c:formatCode>0.0</c:formatCode>
                <c:ptCount val="6"/>
                <c:pt idx="0">
                  <c:v>63.5</c:v>
                </c:pt>
                <c:pt idx="1">
                  <c:v>54.45</c:v>
                </c:pt>
                <c:pt idx="2">
                  <c:v>52.76</c:v>
                </c:pt>
                <c:pt idx="3">
                  <c:v>40.67</c:v>
                </c:pt>
                <c:pt idx="4">
                  <c:v>7.33</c:v>
                </c:pt>
                <c:pt idx="5">
                  <c:v>3.75</c:v>
                </c:pt>
              </c:numCache>
            </c:numRef>
          </c:val>
          <c:extLst>
            <c:ext xmlns:c16="http://schemas.microsoft.com/office/drawing/2014/chart" uri="{C3380CC4-5D6E-409C-BE32-E72D297353CC}">
              <c16:uniqueId val="{00000001-35D6-4E4B-91F4-0D9ED376BC7E}"/>
            </c:ext>
          </c:extLst>
        </c:ser>
        <c:ser>
          <c:idx val="2"/>
          <c:order val="2"/>
          <c:tx>
            <c:strRef>
              <c:f>'Chart Data'!$Q$12</c:f>
              <c:strCache>
                <c:ptCount val="1"/>
                <c:pt idx="0">
                  <c:v>Jan-25</c:v>
                </c:pt>
              </c:strCache>
            </c:strRef>
          </c:tx>
          <c:spPr>
            <a:solidFill>
              <a:srgbClr val="D1A21E"/>
            </a:solidFill>
            <a:ln w="6350">
              <a:solidFill>
                <a:srgbClr val="495057"/>
              </a:solidFill>
            </a:ln>
          </c:spPr>
          <c:invertIfNegative val="0"/>
          <c:cat>
            <c:strRef>
              <c:f>'Chart Data'!$R$9:$W$9</c:f>
              <c:strCache>
                <c:ptCount val="6"/>
                <c:pt idx="0">
                  <c:v>Lower profit margins</c:v>
                </c:pt>
                <c:pt idx="1">
                  <c:v>Higher prices</c:v>
                </c:pt>
                <c:pt idx="2">
                  <c:v>Lower number of employees</c:v>
                </c:pt>
                <c:pt idx="3">
                  <c:v>Lower employee wages</c:v>
                </c:pt>
                <c:pt idx="4">
                  <c:v>Other</c:v>
                </c:pt>
                <c:pt idx="5">
                  <c:v>None of the above</c:v>
                </c:pt>
              </c:strCache>
            </c:strRef>
          </c:cat>
          <c:val>
            <c:numRef>
              <c:f>'Chart Data'!$R$12:$W$12</c:f>
              <c:numCache>
                <c:formatCode>0.0</c:formatCode>
                <c:ptCount val="6"/>
                <c:pt idx="0">
                  <c:v>63.46</c:v>
                </c:pt>
                <c:pt idx="1">
                  <c:v>61.1</c:v>
                </c:pt>
                <c:pt idx="2">
                  <c:v>53.63</c:v>
                </c:pt>
                <c:pt idx="3">
                  <c:v>36.630000000000003</c:v>
                </c:pt>
                <c:pt idx="4">
                  <c:v>11.88</c:v>
                </c:pt>
                <c:pt idx="5">
                  <c:v>2.94</c:v>
                </c:pt>
              </c:numCache>
            </c:numRef>
          </c:val>
          <c:extLst>
            <c:ext xmlns:c16="http://schemas.microsoft.com/office/drawing/2014/chart" uri="{C3380CC4-5D6E-409C-BE32-E72D297353CC}">
              <c16:uniqueId val="{00000000-01C5-4A2A-950D-DBD9AE0E6296}"/>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legend>
      <c:legendPos val="t"/>
      <c:layout>
        <c:manualLayout>
          <c:xMode val="edge"/>
          <c:yMode val="edge"/>
          <c:x val="0.29663514094636473"/>
          <c:y val="8.9653456938550896E-2"/>
          <c:w val="0.46987309637142816"/>
          <c:h val="5.6021710157517439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52830188679245"/>
          <c:w val="1"/>
          <c:h val="0.8075471698113208"/>
        </c:manualLayout>
      </c:layout>
      <c:areaChart>
        <c:grouping val="stacked"/>
        <c:varyColors val="0"/>
        <c:ser>
          <c:idx val="1"/>
          <c:order val="1"/>
          <c:tx>
            <c:strRef>
              <c:f>'Chart Data'!$GB$3</c:f>
              <c:strCache>
                <c:ptCount val="1"/>
                <c:pt idx="0">
                  <c:v>Min</c:v>
                </c:pt>
              </c:strCache>
            </c:strRef>
          </c:tx>
          <c:spPr>
            <a:noFill/>
            <a:ln w="38100">
              <a:noFill/>
            </a:ln>
          </c:spPr>
          <c:cat>
            <c:numRef>
              <c:f>'Chart Data'!$FZ$4:$FZ$104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Data'!$GB$4:$GB$104</c:f>
              <c:numCache>
                <c:formatCode>0.0</c:formatCode>
                <c:ptCount val="101"/>
                <c:pt idx="0">
                  <c:v>0</c:v>
                </c:pt>
                <c:pt idx="1">
                  <c:v>0.66633495354549543</c:v>
                </c:pt>
                <c:pt idx="2">
                  <c:v>1.0688007002846642</c:v>
                </c:pt>
                <c:pt idx="3">
                  <c:v>0.7794268901730147</c:v>
                </c:pt>
                <c:pt idx="4">
                  <c:v>0.40547657187436437</c:v>
                </c:pt>
                <c:pt idx="5">
                  <c:v>0.21955999508260685</c:v>
                </c:pt>
                <c:pt idx="6">
                  <c:v>7.5462300265838972E-2</c:v>
                </c:pt>
                <c:pt idx="7">
                  <c:v>-0.53358289564518269</c:v>
                </c:pt>
                <c:pt idx="8">
                  <c:v>-1.5733115876381925</c:v>
                </c:pt>
                <c:pt idx="9">
                  <c:v>0.11417724550503275</c:v>
                </c:pt>
                <c:pt idx="10">
                  <c:v>-0.30226418761061202</c:v>
                </c:pt>
                <c:pt idx="11">
                  <c:v>-0.7933755946032689</c:v>
                </c:pt>
                <c:pt idx="12">
                  <c:v>-0.82849654251455151</c:v>
                </c:pt>
                <c:pt idx="13">
                  <c:v>-0.66977625069639524</c:v>
                </c:pt>
                <c:pt idx="14">
                  <c:v>-0.6961602086696046</c:v>
                </c:pt>
                <c:pt idx="15">
                  <c:v>-0.40960735255442249</c:v>
                </c:pt>
                <c:pt idx="16">
                  <c:v>-0.80139648224854065</c:v>
                </c:pt>
                <c:pt idx="17">
                  <c:v>0.31785502028524659</c:v>
                </c:pt>
                <c:pt idx="18">
                  <c:v>0.1271938174976083</c:v>
                </c:pt>
                <c:pt idx="19">
                  <c:v>8.8557110456750146E-2</c:v>
                </c:pt>
                <c:pt idx="20">
                  <c:v>-1.7405969060638911E-2</c:v>
                </c:pt>
                <c:pt idx="21">
                  <c:v>0.56822103516410316</c:v>
                </c:pt>
                <c:pt idx="22">
                  <c:v>-0.36996971602890044</c:v>
                </c:pt>
                <c:pt idx="23">
                  <c:v>-0.16108523118181298</c:v>
                </c:pt>
                <c:pt idx="24">
                  <c:v>-0.26400663651151124</c:v>
                </c:pt>
                <c:pt idx="25">
                  <c:v>0.31897616178200161</c:v>
                </c:pt>
                <c:pt idx="26">
                  <c:v>-0.48603436172259062</c:v>
                </c:pt>
                <c:pt idx="27">
                  <c:v>0.54167555916341448</c:v>
                </c:pt>
                <c:pt idx="28">
                  <c:v>0.29335441238139964</c:v>
                </c:pt>
                <c:pt idx="29">
                  <c:v>0.79368460439327393</c:v>
                </c:pt>
                <c:pt idx="30">
                  <c:v>0.75435728376964217</c:v>
                </c:pt>
                <c:pt idx="31">
                  <c:v>0.26034932869239324</c:v>
                </c:pt>
                <c:pt idx="32">
                  <c:v>0.85687454124988571</c:v>
                </c:pt>
                <c:pt idx="33">
                  <c:v>-0.54386494906247385</c:v>
                </c:pt>
                <c:pt idx="34">
                  <c:v>-0.98339184466829366</c:v>
                </c:pt>
                <c:pt idx="35">
                  <c:v>-1.4775629567045923</c:v>
                </c:pt>
                <c:pt idx="36">
                  <c:v>-3.9749943910574963</c:v>
                </c:pt>
                <c:pt idx="37">
                  <c:v>-3.3141965664891191</c:v>
                </c:pt>
                <c:pt idx="38">
                  <c:v>-2.5281253404992476</c:v>
                </c:pt>
                <c:pt idx="39">
                  <c:v>-1.3759029147649684</c:v>
                </c:pt>
                <c:pt idx="40">
                  <c:v>-1.3216978774162962</c:v>
                </c:pt>
                <c:pt idx="41">
                  <c:v>-1.6345112911769715</c:v>
                </c:pt>
                <c:pt idx="42">
                  <c:v>-0.75759867365672007</c:v>
                </c:pt>
                <c:pt idx="43">
                  <c:v>-1.511267687986132</c:v>
                </c:pt>
                <c:pt idx="44">
                  <c:v>-1.3207281002817421</c:v>
                </c:pt>
                <c:pt idx="45">
                  <c:v>-0.7429502571929969</c:v>
                </c:pt>
                <c:pt idx="46">
                  <c:v>-0.53102409815821827</c:v>
                </c:pt>
                <c:pt idx="47">
                  <c:v>-1.0741274328308699</c:v>
                </c:pt>
                <c:pt idx="48">
                  <c:v>-1.5407528935612045</c:v>
                </c:pt>
                <c:pt idx="49">
                  <c:v>-0.61560060634521885</c:v>
                </c:pt>
                <c:pt idx="50">
                  <c:v>-0.54528181237847728</c:v>
                </c:pt>
                <c:pt idx="51">
                  <c:v>-0.88455762226103396</c:v>
                </c:pt>
                <c:pt idx="52">
                  <c:v>-0.53815295526834772</c:v>
                </c:pt>
                <c:pt idx="53">
                  <c:v>-0.6227294634553483</c:v>
                </c:pt>
                <c:pt idx="54">
                  <c:v>0.237576512584939</c:v>
                </c:pt>
                <c:pt idx="55">
                  <c:v>0.45221092347496766</c:v>
                </c:pt>
                <c:pt idx="56">
                  <c:v>0.58946543814281249</c:v>
                </c:pt>
                <c:pt idx="57">
                  <c:v>0.94623076917455207</c:v>
                </c:pt>
                <c:pt idx="58">
                  <c:v>0.76710873022186332</c:v>
                </c:pt>
                <c:pt idx="59">
                  <c:v>1.1268013343002548</c:v>
                </c:pt>
                <c:pt idx="60">
                  <c:v>0.86594295262912313</c:v>
                </c:pt>
                <c:pt idx="61">
                  <c:v>0.77423758733199299</c:v>
                </c:pt>
                <c:pt idx="62">
                  <c:v>1.06520749379812</c:v>
                </c:pt>
                <c:pt idx="63">
                  <c:v>0.37244142297871241</c:v>
                </c:pt>
                <c:pt idx="64">
                  <c:v>0.2444221897450467</c:v>
                </c:pt>
                <c:pt idx="65">
                  <c:v>0.72336581042653181</c:v>
                </c:pt>
                <c:pt idx="66">
                  <c:v>0.8507154612743103</c:v>
                </c:pt>
                <c:pt idx="67">
                  <c:v>-0.27016571648708676</c:v>
                </c:pt>
                <c:pt idx="68">
                  <c:v>4.9503794043038113E-3</c:v>
                </c:pt>
                <c:pt idx="69">
                  <c:v>0.46347720588995472</c:v>
                </c:pt>
                <c:pt idx="70">
                  <c:v>0.32996847506660154</c:v>
                </c:pt>
                <c:pt idx="71">
                  <c:v>0.32996847506660154</c:v>
                </c:pt>
                <c:pt idx="72">
                  <c:v>0.11804231603182247</c:v>
                </c:pt>
                <c:pt idx="73">
                  <c:v>0.4216738403637314</c:v>
                </c:pt>
                <c:pt idx="74">
                  <c:v>0.28858491798739438</c:v>
                </c:pt>
                <c:pt idx="75">
                  <c:v>0.37177184059282453</c:v>
                </c:pt>
                <c:pt idx="76">
                  <c:v>0.20261882421882305</c:v>
                </c:pt>
                <c:pt idx="77">
                  <c:v>-0.21249617887832212</c:v>
                </c:pt>
                <c:pt idx="78">
                  <c:v>0.20974768132895266</c:v>
                </c:pt>
                <c:pt idx="79">
                  <c:v>-1.6436191926084982E-2</c:v>
                </c:pt>
                <c:pt idx="80">
                  <c:v>-0.63518722857157439</c:v>
                </c:pt>
                <c:pt idx="81">
                  <c:v>0.29987531470234824</c:v>
                </c:pt>
                <c:pt idx="82">
                  <c:v>-3.4133843494803999</c:v>
                </c:pt>
                <c:pt idx="83">
                  <c:v>-2.3922619628606863</c:v>
                </c:pt>
                <c:pt idx="84">
                  <c:v>-1.8722705459973672</c:v>
                </c:pt>
                <c:pt idx="85">
                  <c:v>-0.29625069255666359</c:v>
                </c:pt>
                <c:pt idx="86">
                  <c:v>1.1481879056306432</c:v>
                </c:pt>
                <c:pt idx="87">
                  <c:v>6.7687534778009359E-2</c:v>
                </c:pt>
                <c:pt idx="88">
                  <c:v>0.94697040561833923</c:v>
                </c:pt>
                <c:pt idx="89">
                  <c:v>1.3173409220046444</c:v>
                </c:pt>
                <c:pt idx="90">
                  <c:v>1.3805308588612564</c:v>
                </c:pt>
                <c:pt idx="91">
                  <c:v>0.26499330600701626</c:v>
                </c:pt>
                <c:pt idx="92">
                  <c:v>-0.46790502000143913</c:v>
                </c:pt>
                <c:pt idx="93">
                  <c:v>-1.5223313769763387E-2</c:v>
                </c:pt>
                <c:pt idx="94">
                  <c:v>0.30987966203226586</c:v>
                </c:pt>
                <c:pt idx="95">
                  <c:v>-1.7700673580303222E-2</c:v>
                </c:pt>
                <c:pt idx="96">
                  <c:v>4.1685081857768085E-2</c:v>
                </c:pt>
                <c:pt idx="97">
                  <c:v>-0.15164021483549223</c:v>
                </c:pt>
                <c:pt idx="98">
                  <c:v>0.21435383014838602</c:v>
                </c:pt>
                <c:pt idx="99">
                  <c:v>-8.5119931202379207E-2</c:v>
                </c:pt>
                <c:pt idx="100">
                  <c:v>-1.2579474860546458</c:v>
                </c:pt>
              </c:numCache>
            </c:numRef>
          </c:val>
          <c:extLst>
            <c:ext xmlns:c16="http://schemas.microsoft.com/office/drawing/2014/chart" uri="{C3380CC4-5D6E-409C-BE32-E72D297353CC}">
              <c16:uniqueId val="{00000001-E850-417B-95DA-4ED900504230}"/>
            </c:ext>
          </c:extLst>
        </c:ser>
        <c:ser>
          <c:idx val="2"/>
          <c:order val="2"/>
          <c:tx>
            <c:strRef>
              <c:f>'Chart Data'!$GC$3</c:f>
              <c:strCache>
                <c:ptCount val="1"/>
                <c:pt idx="0">
                  <c:v>Range of CBI &amp; BCC surveys, advanced three months (RHS)</c:v>
                </c:pt>
              </c:strCache>
            </c:strRef>
          </c:tx>
          <c:spPr>
            <a:solidFill>
              <a:srgbClr val="7B7C77"/>
            </a:solidFill>
            <a:ln w="38100">
              <a:solidFill>
                <a:srgbClr val="7B7C77"/>
              </a:solidFill>
            </a:ln>
          </c:spPr>
          <c:cat>
            <c:numRef>
              <c:f>'Chart Data'!$FZ$4:$FZ$104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Data'!$GC$4:$GC$104</c:f>
              <c:numCache>
                <c:formatCode>0.0</c:formatCode>
                <c:ptCount val="101"/>
                <c:pt idx="0">
                  <c:v>0</c:v>
                </c:pt>
                <c:pt idx="1">
                  <c:v>0.38871762916659569</c:v>
                </c:pt>
                <c:pt idx="2">
                  <c:v>4.6420155043789268E-2</c:v>
                </c:pt>
                <c:pt idx="3">
                  <c:v>0.22607741277166193</c:v>
                </c:pt>
                <c:pt idx="4">
                  <c:v>0.43226118085230891</c:v>
                </c:pt>
                <c:pt idx="5">
                  <c:v>0.16549978259592266</c:v>
                </c:pt>
                <c:pt idx="6">
                  <c:v>0.14660354101426501</c:v>
                </c:pt>
                <c:pt idx="7">
                  <c:v>0.21254540225263496</c:v>
                </c:pt>
                <c:pt idx="8">
                  <c:v>0.94151371280360641</c:v>
                </c:pt>
                <c:pt idx="9">
                  <c:v>0.31981475480984967</c:v>
                </c:pt>
                <c:pt idx="10">
                  <c:v>0.48252666336449268</c:v>
                </c:pt>
                <c:pt idx="11">
                  <c:v>0.61394546627875801</c:v>
                </c:pt>
                <c:pt idx="12">
                  <c:v>0.69550568719183892</c:v>
                </c:pt>
                <c:pt idx="13">
                  <c:v>0.11639580407323424</c:v>
                </c:pt>
                <c:pt idx="14">
                  <c:v>0.30480392131031536</c:v>
                </c:pt>
                <c:pt idx="15">
                  <c:v>0.30049601819665339</c:v>
                </c:pt>
                <c:pt idx="16">
                  <c:v>0.57919321126325252</c:v>
                </c:pt>
                <c:pt idx="17">
                  <c:v>0.39838193303115599</c:v>
                </c:pt>
                <c:pt idx="18">
                  <c:v>0.85703037460005527</c:v>
                </c:pt>
                <c:pt idx="19">
                  <c:v>0.55381463500561601</c:v>
                </c:pt>
                <c:pt idx="20">
                  <c:v>0.2387242565756004</c:v>
                </c:pt>
                <c:pt idx="21">
                  <c:v>0.21930448925359469</c:v>
                </c:pt>
                <c:pt idx="22">
                  <c:v>0.73534383631302802</c:v>
                </c:pt>
                <c:pt idx="23">
                  <c:v>8.0489325264561942E-2</c:v>
                </c:pt>
                <c:pt idx="24">
                  <c:v>0.16439830347402257</c:v>
                </c:pt>
                <c:pt idx="25">
                  <c:v>0.39726079153440097</c:v>
                </c:pt>
                <c:pt idx="26">
                  <c:v>0.92715521914760268</c:v>
                </c:pt>
                <c:pt idx="27">
                  <c:v>0.4211620616038606</c:v>
                </c:pt>
                <c:pt idx="28">
                  <c:v>0.10886885109293892</c:v>
                </c:pt>
                <c:pt idx="29">
                  <c:v>0.4460692523076013</c:v>
                </c:pt>
                <c:pt idx="30">
                  <c:v>0.48359643288902321</c:v>
                </c:pt>
                <c:pt idx="31">
                  <c:v>0.25206009983391442</c:v>
                </c:pt>
                <c:pt idx="32">
                  <c:v>9.5326109594603747E-2</c:v>
                </c:pt>
                <c:pt idx="33">
                  <c:v>0.73125628192648406</c:v>
                </c:pt>
                <c:pt idx="34">
                  <c:v>0.40120336498433284</c:v>
                </c:pt>
                <c:pt idx="35">
                  <c:v>0.12900647574135626</c:v>
                </c:pt>
                <c:pt idx="36">
                  <c:v>1.2486074000228635</c:v>
                </c:pt>
                <c:pt idx="37">
                  <c:v>0.39689341633640796</c:v>
                </c:pt>
                <c:pt idx="38">
                  <c:v>0.59604007987716123</c:v>
                </c:pt>
                <c:pt idx="39">
                  <c:v>0.11026611709515466</c:v>
                </c:pt>
                <c:pt idx="40">
                  <c:v>4.8974347854702227E-2</c:v>
                </c:pt>
                <c:pt idx="41">
                  <c:v>0.64399058939854814</c:v>
                </c:pt>
                <c:pt idx="42">
                  <c:v>0.13486921020137177</c:v>
                </c:pt>
                <c:pt idx="43">
                  <c:v>1.3309400191823255</c:v>
                </c:pt>
                <c:pt idx="44">
                  <c:v>0.52618743874058471</c:v>
                </c:pt>
                <c:pt idx="45">
                  <c:v>0.48892052630841742</c:v>
                </c:pt>
                <c:pt idx="46">
                  <c:v>0.79024766437158211</c:v>
                </c:pt>
                <c:pt idx="47">
                  <c:v>0.67954119250109901</c:v>
                </c:pt>
                <c:pt idx="48">
                  <c:v>0.30613246543985184</c:v>
                </c:pt>
                <c:pt idx="49">
                  <c:v>5.7633732554214223E-3</c:v>
                </c:pt>
                <c:pt idx="50">
                  <c:v>0.69283256364861856</c:v>
                </c:pt>
                <c:pt idx="51">
                  <c:v>0.49585720142914813</c:v>
                </c:pt>
                <c:pt idx="52">
                  <c:v>0.43729331263861543</c:v>
                </c:pt>
                <c:pt idx="53">
                  <c:v>0.96278776025245549</c:v>
                </c:pt>
                <c:pt idx="54">
                  <c:v>0.11280875667749707</c:v>
                </c:pt>
                <c:pt idx="55">
                  <c:v>0.30064009252663654</c:v>
                </c:pt>
                <c:pt idx="56">
                  <c:v>0.26221980026605141</c:v>
                </c:pt>
                <c:pt idx="57">
                  <c:v>0.13876719959947936</c:v>
                </c:pt>
                <c:pt idx="58">
                  <c:v>0.29818385316832052</c:v>
                </c:pt>
                <c:pt idx="59">
                  <c:v>0.55465675470610187</c:v>
                </c:pt>
                <c:pt idx="60">
                  <c:v>0.61601471824688381</c:v>
                </c:pt>
                <c:pt idx="61">
                  <c:v>0.62227897653079689</c:v>
                </c:pt>
                <c:pt idx="62">
                  <c:v>1.1691840731228087E-2</c:v>
                </c:pt>
                <c:pt idx="63">
                  <c:v>0.16135457687798371</c:v>
                </c:pt>
                <c:pt idx="64">
                  <c:v>0.78247870117222562</c:v>
                </c:pt>
                <c:pt idx="65">
                  <c:v>0.19322536766181508</c:v>
                </c:pt>
                <c:pt idx="66">
                  <c:v>0.36443217190874788</c:v>
                </c:pt>
                <c:pt idx="67">
                  <c:v>0.36483946426275071</c:v>
                </c:pt>
                <c:pt idx="68">
                  <c:v>0.55280425243118925</c:v>
                </c:pt>
                <c:pt idx="69">
                  <c:v>0.17035654281096685</c:v>
                </c:pt>
                <c:pt idx="70">
                  <c:v>0.4766978027706551</c:v>
                </c:pt>
                <c:pt idx="71">
                  <c:v>0.68871571254088415</c:v>
                </c:pt>
                <c:pt idx="72">
                  <c:v>0.23392720322607108</c:v>
                </c:pt>
                <c:pt idx="73">
                  <c:v>0.26072399014818853</c:v>
                </c:pt>
                <c:pt idx="74">
                  <c:v>0.21053657345320836</c:v>
                </c:pt>
                <c:pt idx="75">
                  <c:v>2.1428416872011413E-2</c:v>
                </c:pt>
                <c:pt idx="76">
                  <c:v>0.19206837016670503</c:v>
                </c:pt>
                <c:pt idx="77">
                  <c:v>0.30915192357975613</c:v>
                </c:pt>
                <c:pt idx="78">
                  <c:v>0.29500931137487335</c:v>
                </c:pt>
                <c:pt idx="79">
                  <c:v>7.2120463647175528E-3</c:v>
                </c:pt>
                <c:pt idx="80">
                  <c:v>0.60449332242523024</c:v>
                </c:pt>
                <c:pt idx="81">
                  <c:v>0.1707307482977361</c:v>
                </c:pt>
                <c:pt idx="82">
                  <c:v>0.18013151504462899</c:v>
                </c:pt>
                <c:pt idx="83">
                  <c:v>0.46427081391512659</c:v>
                </c:pt>
                <c:pt idx="84">
                  <c:v>0.26216863560397541</c:v>
                </c:pt>
                <c:pt idx="85">
                  <c:v>4.747154739996548E-2</c:v>
                </c:pt>
                <c:pt idx="86">
                  <c:v>0.12430858714938031</c:v>
                </c:pt>
                <c:pt idx="87">
                  <c:v>1.235395673006376</c:v>
                </c:pt>
                <c:pt idx="88">
                  <c:v>0.10238327760504462</c:v>
                </c:pt>
                <c:pt idx="89">
                  <c:v>0.73789860074526281</c:v>
                </c:pt>
                <c:pt idx="90">
                  <c:v>2.1985982965876394E-2</c:v>
                </c:pt>
                <c:pt idx="91">
                  <c:v>0.11390739169593789</c:v>
                </c:pt>
                <c:pt idx="92">
                  <c:v>0.50849968495639064</c:v>
                </c:pt>
                <c:pt idx="93">
                  <c:v>0.78946090110175637</c:v>
                </c:pt>
                <c:pt idx="94">
                  <c:v>0.3583948457823381</c:v>
                </c:pt>
                <c:pt idx="95">
                  <c:v>0.73490740403125976</c:v>
                </c:pt>
                <c:pt idx="96">
                  <c:v>0.42179212403218663</c:v>
                </c:pt>
                <c:pt idx="97">
                  <c:v>0.97481002480383805</c:v>
                </c:pt>
                <c:pt idx="98">
                  <c:v>0.63733140826047785</c:v>
                </c:pt>
                <c:pt idx="99">
                  <c:v>0.53433942287207481</c:v>
                </c:pt>
                <c:pt idx="100">
                  <c:v>0.96639519823717035</c:v>
                </c:pt>
              </c:numCache>
            </c:numRef>
          </c:val>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axId val="1240282928"/>
        <c:axId val="1240259408"/>
      </c:areaChart>
      <c:lineChart>
        <c:grouping val="standard"/>
        <c:varyColors val="0"/>
        <c:ser>
          <c:idx val="0"/>
          <c:order val="0"/>
          <c:tx>
            <c:strRef>
              <c:f>'Chart Data'!$GA$3</c:f>
              <c:strCache>
                <c:ptCount val="1"/>
                <c:pt idx="0">
                  <c:v>ONS workforce jobs (LHS)</c:v>
                </c:pt>
              </c:strCache>
            </c:strRef>
          </c:tx>
          <c:spPr>
            <a:ln w="38100">
              <a:solidFill>
                <a:srgbClr val="BD1B21"/>
              </a:solidFill>
            </a:ln>
          </c:spPr>
          <c:marker>
            <c:symbol val="none"/>
          </c:marker>
          <c:cat>
            <c:numRef>
              <c:f>'Chart Data'!$FZ$4:$FZ$104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f>'Chart Data'!$GA$4:$GA$104</c:f>
              <c:numCache>
                <c:formatCode>0.0</c:formatCode>
                <c:ptCount val="101"/>
                <c:pt idx="0">
                  <c:v>1.3920716899818775</c:v>
                </c:pt>
                <c:pt idx="1">
                  <c:v>1.5276025505506885</c:v>
                </c:pt>
                <c:pt idx="2">
                  <c:v>1.2608166576527857</c:v>
                </c:pt>
                <c:pt idx="3">
                  <c:v>0.9994952044422023</c:v>
                </c:pt>
                <c:pt idx="4">
                  <c:v>1.2886250168668179</c:v>
                </c:pt>
                <c:pt idx="5">
                  <c:v>1.2124265323257832</c:v>
                </c:pt>
                <c:pt idx="6">
                  <c:v>1.198384350902959</c:v>
                </c:pt>
                <c:pt idx="7">
                  <c:v>1.0329201652672371</c:v>
                </c:pt>
                <c:pt idx="8">
                  <c:v>0.95583827349630113</c:v>
                </c:pt>
                <c:pt idx="9">
                  <c:v>0.93907618794797365</c:v>
                </c:pt>
                <c:pt idx="10">
                  <c:v>0.63003034701147875</c:v>
                </c:pt>
                <c:pt idx="11">
                  <c:v>0.54415935624299028</c:v>
                </c:pt>
                <c:pt idx="12">
                  <c:v>0.72576122455711989</c:v>
                </c:pt>
                <c:pt idx="13">
                  <c:v>0.94348926657681353</c:v>
                </c:pt>
                <c:pt idx="14">
                  <c:v>1.2161143344150416</c:v>
                </c:pt>
                <c:pt idx="15">
                  <c:v>1.3481155902515862</c:v>
                </c:pt>
                <c:pt idx="16">
                  <c:v>1.450889201847172</c:v>
                </c:pt>
                <c:pt idx="17">
                  <c:v>1.0551683710024129</c:v>
                </c:pt>
                <c:pt idx="18">
                  <c:v>0.6056091715784806</c:v>
                </c:pt>
                <c:pt idx="19">
                  <c:v>1.0259563725807386</c:v>
                </c:pt>
                <c:pt idx="20">
                  <c:v>1.2170712809917328</c:v>
                </c:pt>
                <c:pt idx="21">
                  <c:v>1.1956171446986685</c:v>
                </c:pt>
                <c:pt idx="22">
                  <c:v>1.5387091582166335</c:v>
                </c:pt>
                <c:pt idx="23">
                  <c:v>1.3390997917667846</c:v>
                </c:pt>
                <c:pt idx="24">
                  <c:v>1.1131311198290472</c:v>
                </c:pt>
                <c:pt idx="25">
                  <c:v>1.2929524537435011</c:v>
                </c:pt>
                <c:pt idx="26">
                  <c:v>1.2934724027517941</c:v>
                </c:pt>
                <c:pt idx="27">
                  <c:v>1.384629975026086</c:v>
                </c:pt>
                <c:pt idx="28">
                  <c:v>0.92738628477697649</c:v>
                </c:pt>
                <c:pt idx="29">
                  <c:v>0.87087747980003627</c:v>
                </c:pt>
                <c:pt idx="30">
                  <c:v>0.84504397358455829</c:v>
                </c:pt>
                <c:pt idx="31">
                  <c:v>0.58619937014747769</c:v>
                </c:pt>
                <c:pt idx="32">
                  <c:v>0.87823477934740879</c:v>
                </c:pt>
                <c:pt idx="33">
                  <c:v>0.81972322653036667</c:v>
                </c:pt>
                <c:pt idx="34">
                  <c:v>0.29794233574376161</c:v>
                </c:pt>
                <c:pt idx="35">
                  <c:v>-0.3998884032363037</c:v>
                </c:pt>
                <c:pt idx="36">
                  <c:v>-1.1494252873563204</c:v>
                </c:pt>
                <c:pt idx="37">
                  <c:v>-1.9136241382508468</c:v>
                </c:pt>
                <c:pt idx="38">
                  <c:v>-2.1784200266113829</c:v>
                </c:pt>
                <c:pt idx="39">
                  <c:v>-2.0292561469032022</c:v>
                </c:pt>
                <c:pt idx="40">
                  <c:v>-1.3477088948787075</c:v>
                </c:pt>
                <c:pt idx="41">
                  <c:v>-0.53580433686334361</c:v>
                </c:pt>
                <c:pt idx="42">
                  <c:v>-0.31316230664599765</c:v>
                </c:pt>
                <c:pt idx="43">
                  <c:v>0.28273714975537434</c:v>
                </c:pt>
                <c:pt idx="44">
                  <c:v>0.50196975473375538</c:v>
                </c:pt>
                <c:pt idx="45">
                  <c:v>-3.1687686165127182E-3</c:v>
                </c:pt>
                <c:pt idx="46">
                  <c:v>0.85993526686551913</c:v>
                </c:pt>
                <c:pt idx="47">
                  <c:v>0.74761618145531283</c:v>
                </c:pt>
                <c:pt idx="48">
                  <c:v>1.62167288360624</c:v>
                </c:pt>
                <c:pt idx="49">
                  <c:v>1.6985138004246281</c:v>
                </c:pt>
                <c:pt idx="50">
                  <c:v>0.7865345288658121</c:v>
                </c:pt>
                <c:pt idx="51">
                  <c:v>0.58799484325378071</c:v>
                </c:pt>
                <c:pt idx="52">
                  <c:v>8.0878464553446605E-2</c:v>
                </c:pt>
                <c:pt idx="53">
                  <c:v>0.44558003302901383</c:v>
                </c:pt>
                <c:pt idx="54">
                  <c:v>1.3391602934290647</c:v>
                </c:pt>
                <c:pt idx="55">
                  <c:v>2.6445764301344266</c:v>
                </c:pt>
                <c:pt idx="56">
                  <c:v>2.9869766574456946</c:v>
                </c:pt>
                <c:pt idx="57">
                  <c:v>3.7535674401290464</c:v>
                </c:pt>
                <c:pt idx="58">
                  <c:v>3.4222523410547101</c:v>
                </c:pt>
                <c:pt idx="59">
                  <c:v>2.5886222438786799</c:v>
                </c:pt>
                <c:pt idx="60">
                  <c:v>2.0281282066759276</c:v>
                </c:pt>
                <c:pt idx="61">
                  <c:v>1.3334927943550845</c:v>
                </c:pt>
                <c:pt idx="62">
                  <c:v>1.5130305286671586</c:v>
                </c:pt>
                <c:pt idx="63">
                  <c:v>1.3982069702547006</c:v>
                </c:pt>
                <c:pt idx="64">
                  <c:v>1.6653848429272866</c:v>
                </c:pt>
                <c:pt idx="65">
                  <c:v>1.9768676973917154</c:v>
                </c:pt>
                <c:pt idx="66">
                  <c:v>1.5022151805885731</c:v>
                </c:pt>
                <c:pt idx="67">
                  <c:v>1.4989606815586809</c:v>
                </c:pt>
                <c:pt idx="68">
                  <c:v>1.3878786115394615</c:v>
                </c:pt>
                <c:pt idx="69">
                  <c:v>0.85064521729065756</c:v>
                </c:pt>
                <c:pt idx="70">
                  <c:v>1.0550657609481151</c:v>
                </c:pt>
                <c:pt idx="71">
                  <c:v>0.59130635437998347</c:v>
                </c:pt>
                <c:pt idx="72">
                  <c:v>0.28697698444584141</c:v>
                </c:pt>
                <c:pt idx="73">
                  <c:v>0.33279779664907583</c:v>
                </c:pt>
                <c:pt idx="74">
                  <c:v>0.32894736842106198</c:v>
                </c:pt>
                <c:pt idx="75">
                  <c:v>1.0609623215002584</c:v>
                </c:pt>
                <c:pt idx="76">
                  <c:v>1.407886453385232</c:v>
                </c:pt>
                <c:pt idx="77">
                  <c:v>1.6413130504403517</c:v>
                </c:pt>
                <c:pt idx="78">
                  <c:v>1.5395580898075467</c:v>
                </c:pt>
                <c:pt idx="79">
                  <c:v>1.1831801157643929</c:v>
                </c:pt>
                <c:pt idx="80">
                  <c:v>0.4825328743156998</c:v>
                </c:pt>
                <c:pt idx="81">
                  <c:v>-1.1562482417149633</c:v>
                </c:pt>
                <c:pt idx="82">
                  <c:v>-2.8667696195423309</c:v>
                </c:pt>
                <c:pt idx="83">
                  <c:v>-3.1939653963713899</c:v>
                </c:pt>
                <c:pt idx="84">
                  <c:v>-2.4572439551798664</c:v>
                </c:pt>
                <c:pt idx="85">
                  <c:v>-0.17930838195531207</c:v>
                </c:pt>
                <c:pt idx="86">
                  <c:v>2.0003468809620228</c:v>
                </c:pt>
                <c:pt idx="87">
                  <c:v>2.3347430623949839</c:v>
                </c:pt>
                <c:pt idx="88">
                  <c:v>2.8156849196752542</c:v>
                </c:pt>
                <c:pt idx="89">
                  <c:v>2.4178832116788396</c:v>
                </c:pt>
                <c:pt idx="90">
                  <c:v>1.980955619792546</c:v>
                </c:pt>
                <c:pt idx="91">
                  <c:v>2.4145153985507317</c:v>
                </c:pt>
                <c:pt idx="92">
                  <c:v>2.3101478494623739</c:v>
                </c:pt>
                <c:pt idx="93">
                  <c:v>1.0690423162583507</c:v>
                </c:pt>
                <c:pt idx="94">
                  <c:v>1.2338474364318452</c:v>
                </c:pt>
                <c:pt idx="95">
                  <c:v>0.89826151847653968</c:v>
                </c:pt>
                <c:pt idx="96">
                  <c:v>0.69518570216493547</c:v>
                </c:pt>
                <c:pt idx="97">
                  <c:v>1.1458792419568153</c:v>
                </c:pt>
                <c:pt idx="98">
                  <c:v>0.99920393093415605</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extLst>
          <c:ext xmlns:c15="http://schemas.microsoft.com/office/drawing/2012/chart" uri="{02D57815-91ED-43cb-92C2-25804820EDAC}">
            <c15:filteredLineSeries>
              <c15:ser>
                <c:idx val="3"/>
                <c:order val="3"/>
                <c:tx>
                  <c:strRef>
                    <c:extLst>
                      <c:ext uri="{02D57815-91ED-43cb-92C2-25804820EDAC}">
                        <c15:formulaRef>
                          <c15:sqref>'Chart Data'!$GD$3</c15:sqref>
                        </c15:formulaRef>
                      </c:ext>
                    </c:extLst>
                    <c:strCache>
                      <c:ptCount val="1"/>
                      <c:pt idx="0">
                        <c:v>Average</c:v>
                      </c:pt>
                    </c:strCache>
                  </c:strRef>
                </c:tx>
                <c:spPr>
                  <a:ln w="38100">
                    <a:solidFill>
                      <a:srgbClr val="002060"/>
                    </a:solidFill>
                  </a:ln>
                </c:spPr>
                <c:marker>
                  <c:symbol val="none"/>
                </c:marker>
                <c:cat>
                  <c:numRef>
                    <c:extLst>
                      <c:ext uri="{02D57815-91ED-43cb-92C2-25804820EDAC}">
                        <c15:formulaRef>
                          <c15:sqref>'Chart Data'!$FZ$4:$FZ$104</c15:sqref>
                        </c15:formulaRef>
                      </c:ext>
                    </c:extLst>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pt idx="100">
                        <c:v>45658</c:v>
                      </c:pt>
                    </c:numCache>
                  </c:numRef>
                </c:cat>
                <c:val>
                  <c:numRef>
                    <c:extLst>
                      <c:ext uri="{02D57815-91ED-43cb-92C2-25804820EDAC}">
                        <c15:formulaRef>
                          <c15:sqref>'Chart Data'!$GD$4:$GD$104</c15:sqref>
                        </c15:formulaRef>
                      </c:ext>
                    </c:extLst>
                    <c:numCache>
                      <c:formatCode>0.0</c:formatCode>
                      <c:ptCount val="101"/>
                      <c:pt idx="0">
                        <c:v>0</c:v>
                      </c:pt>
                      <c:pt idx="1">
                        <c:v>0.86069376812879328</c:v>
                      </c:pt>
                      <c:pt idx="2">
                        <c:v>1.0920107778065589</c:v>
                      </c:pt>
                      <c:pt idx="3">
                        <c:v>0.89246559655884572</c:v>
                      </c:pt>
                      <c:pt idx="4">
                        <c:v>0.62160716230051882</c:v>
                      </c:pt>
                      <c:pt idx="5">
                        <c:v>0.30230988638056816</c:v>
                      </c:pt>
                      <c:pt idx="6">
                        <c:v>0.14876407077297149</c:v>
                      </c:pt>
                      <c:pt idx="7">
                        <c:v>-0.42731019451886521</c:v>
                      </c:pt>
                      <c:pt idx="8">
                        <c:v>-1.1025547312363893</c:v>
                      </c:pt>
                      <c:pt idx="9">
                        <c:v>0.27408462290995761</c:v>
                      </c:pt>
                      <c:pt idx="10">
                        <c:v>-6.1000855928365683E-2</c:v>
                      </c:pt>
                      <c:pt idx="11">
                        <c:v>-0.48640286146388989</c:v>
                      </c:pt>
                      <c:pt idx="12">
                        <c:v>-0.48074369891863206</c:v>
                      </c:pt>
                      <c:pt idx="13">
                        <c:v>-0.61157834865977811</c:v>
                      </c:pt>
                      <c:pt idx="14">
                        <c:v>-0.54375824801444694</c:v>
                      </c:pt>
                      <c:pt idx="15">
                        <c:v>-0.25935934345609579</c:v>
                      </c:pt>
                      <c:pt idx="16">
                        <c:v>-0.5117998766169144</c:v>
                      </c:pt>
                      <c:pt idx="17">
                        <c:v>0.51704598680082459</c:v>
                      </c:pt>
                      <c:pt idx="18">
                        <c:v>0.55570900479763596</c:v>
                      </c:pt>
                      <c:pt idx="19">
                        <c:v>0.36546442795955819</c:v>
                      </c:pt>
                      <c:pt idx="20">
                        <c:v>0.10195615922716129</c:v>
                      </c:pt>
                      <c:pt idx="21">
                        <c:v>0.67787327979090051</c:v>
                      </c:pt>
                      <c:pt idx="22">
                        <c:v>-2.2977978723864312E-3</c:v>
                      </c:pt>
                      <c:pt idx="23">
                        <c:v>-0.12084056854953201</c:v>
                      </c:pt>
                      <c:pt idx="24">
                        <c:v>-0.18180748477449996</c:v>
                      </c:pt>
                      <c:pt idx="25">
                        <c:v>0.51760655754920215</c:v>
                      </c:pt>
                      <c:pt idx="26">
                        <c:v>-2.2456752148789311E-2</c:v>
                      </c:pt>
                      <c:pt idx="27">
                        <c:v>0.75225658996534484</c:v>
                      </c:pt>
                      <c:pt idx="28">
                        <c:v>0.34778883792786908</c:v>
                      </c:pt>
                      <c:pt idx="29">
                        <c:v>1.0167192305470745</c:v>
                      </c:pt>
                      <c:pt idx="30">
                        <c:v>0.99615550021415378</c:v>
                      </c:pt>
                      <c:pt idx="31">
                        <c:v>0.38637937860935045</c:v>
                      </c:pt>
                      <c:pt idx="32">
                        <c:v>0.90453759604718753</c:v>
                      </c:pt>
                      <c:pt idx="33">
                        <c:v>-0.17823680809923181</c:v>
                      </c:pt>
                      <c:pt idx="34">
                        <c:v>-0.78279016217612729</c:v>
                      </c:pt>
                      <c:pt idx="35">
                        <c:v>-1.4130597188339142</c:v>
                      </c:pt>
                      <c:pt idx="36">
                        <c:v>-3.3506906910460645</c:v>
                      </c:pt>
                      <c:pt idx="37">
                        <c:v>-3.1157498583209149</c:v>
                      </c:pt>
                      <c:pt idx="38">
                        <c:v>-2.230105300560667</c:v>
                      </c:pt>
                      <c:pt idx="39">
                        <c:v>-1.3207698562173911</c:v>
                      </c:pt>
                      <c:pt idx="40">
                        <c:v>-1.2972107034889451</c:v>
                      </c:pt>
                      <c:pt idx="41">
                        <c:v>-1.3125159964776973</c:v>
                      </c:pt>
                      <c:pt idx="42">
                        <c:v>-0.69016406855603418</c:v>
                      </c:pt>
                      <c:pt idx="43">
                        <c:v>-0.84579767839496922</c:v>
                      </c:pt>
                      <c:pt idx="44">
                        <c:v>-1.0576343809114497</c:v>
                      </c:pt>
                      <c:pt idx="45">
                        <c:v>-0.49848999403878819</c:v>
                      </c:pt>
                      <c:pt idx="46">
                        <c:v>-0.13590026597242724</c:v>
                      </c:pt>
                      <c:pt idx="47">
                        <c:v>-0.73435683658032036</c:v>
                      </c:pt>
                      <c:pt idx="48">
                        <c:v>-1.3876866608412786</c:v>
                      </c:pt>
                      <c:pt idx="49">
                        <c:v>-0.61271891971750814</c:v>
                      </c:pt>
                      <c:pt idx="50">
                        <c:v>-0.19886553055416797</c:v>
                      </c:pt>
                      <c:pt idx="51">
                        <c:v>-0.63662902154645984</c:v>
                      </c:pt>
                      <c:pt idx="52">
                        <c:v>-0.31950629894903998</c:v>
                      </c:pt>
                      <c:pt idx="53">
                        <c:v>-0.14133558332912058</c:v>
                      </c:pt>
                      <c:pt idx="54">
                        <c:v>0.29398089092368751</c:v>
                      </c:pt>
                      <c:pt idx="55">
                        <c:v>0.6025309697382859</c:v>
                      </c:pt>
                      <c:pt idx="56">
                        <c:v>0.7205753382758382</c:v>
                      </c:pt>
                      <c:pt idx="57">
                        <c:v>1.0156143689742918</c:v>
                      </c:pt>
                      <c:pt idx="58">
                        <c:v>0.91620065680602358</c:v>
                      </c:pt>
                      <c:pt idx="59">
                        <c:v>1.4041297116533058</c:v>
                      </c:pt>
                      <c:pt idx="60">
                        <c:v>1.1739503117525651</c:v>
                      </c:pt>
                      <c:pt idx="61">
                        <c:v>1.0853770755973915</c:v>
                      </c:pt>
                      <c:pt idx="62">
                        <c:v>1.071053414163734</c:v>
                      </c:pt>
                      <c:pt idx="63">
                        <c:v>0.45311871141770427</c:v>
                      </c:pt>
                      <c:pt idx="64">
                        <c:v>0.63566154033115951</c:v>
                      </c:pt>
                      <c:pt idx="65">
                        <c:v>0.81997849425743929</c:v>
                      </c:pt>
                      <c:pt idx="66">
                        <c:v>1.0329315472286842</c:v>
                      </c:pt>
                      <c:pt idx="67">
                        <c:v>-8.7745984355711404E-2</c:v>
                      </c:pt>
                      <c:pt idx="68">
                        <c:v>0.28135250561989839</c:v>
                      </c:pt>
                      <c:pt idx="69">
                        <c:v>0.54865547729543818</c:v>
                      </c:pt>
                      <c:pt idx="70">
                        <c:v>0.56831737645192915</c:v>
                      </c:pt>
                      <c:pt idx="71">
                        <c:v>0.67432633133704356</c:v>
                      </c:pt>
                      <c:pt idx="72">
                        <c:v>0.23500591764485801</c:v>
                      </c:pt>
                      <c:pt idx="73">
                        <c:v>0.55203583543782564</c:v>
                      </c:pt>
                      <c:pt idx="74">
                        <c:v>0.39385320471399854</c:v>
                      </c:pt>
                      <c:pt idx="75">
                        <c:v>0.38248604902883021</c:v>
                      </c:pt>
                      <c:pt idx="76">
                        <c:v>0.29865300930217553</c:v>
                      </c:pt>
                      <c:pt idx="77">
                        <c:v>-5.7920217088444061E-2</c:v>
                      </c:pt>
                      <c:pt idx="78">
                        <c:v>0.35725233701638937</c:v>
                      </c:pt>
                      <c:pt idx="79">
                        <c:v>-1.2830168743726205E-2</c:v>
                      </c:pt>
                      <c:pt idx="80">
                        <c:v>-0.33294056735895927</c:v>
                      </c:pt>
                      <c:pt idx="81">
                        <c:v>0.38524068885121632</c:v>
                      </c:pt>
                      <c:pt idx="82">
                        <c:v>-3.3233185919580857</c:v>
                      </c:pt>
                      <c:pt idx="83">
                        <c:v>-2.1601265559031231</c:v>
                      </c:pt>
                      <c:pt idx="84">
                        <c:v>-1.7411862281953794</c:v>
                      </c:pt>
                      <c:pt idx="85">
                        <c:v>-0.27251491885668083</c:v>
                      </c:pt>
                      <c:pt idx="86">
                        <c:v>1.2103421992053334</c:v>
                      </c:pt>
                      <c:pt idx="87">
                        <c:v>0.68538537128119725</c:v>
                      </c:pt>
                      <c:pt idx="88">
                        <c:v>0.99816204442086154</c:v>
                      </c:pt>
                      <c:pt idx="89">
                        <c:v>1.6862902223772758</c:v>
                      </c:pt>
                      <c:pt idx="90">
                        <c:v>1.3915238503441945</c:v>
                      </c:pt>
                      <c:pt idx="91">
                        <c:v>0.3219470018549852</c:v>
                      </c:pt>
                      <c:pt idx="92">
                        <c:v>-0.21365517752324384</c:v>
                      </c:pt>
                      <c:pt idx="93">
                        <c:v>0.37950713678111481</c:v>
                      </c:pt>
                      <c:pt idx="94">
                        <c:v>0.48907708492343493</c:v>
                      </c:pt>
                      <c:pt idx="95">
                        <c:v>0.34975302843532663</c:v>
                      </c:pt>
                      <c:pt idx="96">
                        <c:v>0.25258114387386138</c:v>
                      </c:pt>
                      <c:pt idx="97">
                        <c:v>0.33576479756642685</c:v>
                      </c:pt>
                      <c:pt idx="98">
                        <c:v>0.53301953427862492</c:v>
                      </c:pt>
                      <c:pt idx="99">
                        <c:v>0.18204978023365817</c:v>
                      </c:pt>
                      <c:pt idx="100">
                        <c:v>-0.77474988693606062</c:v>
                      </c:pt>
                    </c:numCache>
                  </c:numRef>
                </c:val>
                <c:smooth val="0"/>
                <c:extLst>
                  <c:ext xmlns:c16="http://schemas.microsoft.com/office/drawing/2014/chart" uri="{C3380CC4-5D6E-409C-BE32-E72D297353CC}">
                    <c16:uniqueId val="{00000003-E850-417B-95DA-4ED900504230}"/>
                  </c:ext>
                </c:extLst>
              </c15:ser>
            </c15:filteredLineSeries>
          </c:ext>
        </c:extLst>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Algn val="ctr"/>
        <c:lblOffset val="100"/>
        <c:tickLblSkip val="8"/>
        <c:tickMarkSkip val="4"/>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valAx>
        <c:axId val="1240259408"/>
        <c:scaling>
          <c:orientation val="minMax"/>
          <c:min val="-4"/>
        </c:scaling>
        <c:delete val="0"/>
        <c:axPos val="r"/>
        <c:numFmt formatCode="0" sourceLinked="0"/>
        <c:majorTickMark val="out"/>
        <c:minorTickMark val="none"/>
        <c:tickLblPos val="nextTo"/>
        <c:spPr>
          <a:ln>
            <a:solidFill>
              <a:srgbClr val="495057"/>
            </a:solidFill>
          </a:ln>
        </c:spPr>
        <c:txPr>
          <a:bodyPr/>
          <a:lstStyle/>
          <a:p>
            <a:pPr>
              <a:defRPr sz="1800">
                <a:solidFill>
                  <a:srgbClr val="495057"/>
                </a:solidFill>
                <a:latin typeface="Segoe UI" panose="020B0502040204020203" pitchFamily="34" charset="0"/>
                <a:cs typeface="Segoe UI" panose="020B0502040204020203" pitchFamily="34" charset="0"/>
              </a:defRPr>
            </a:pPr>
            <a:endParaRPr lang="en-US"/>
          </a:p>
        </c:txPr>
        <c:crossAx val="1240282928"/>
        <c:crosses val="max"/>
        <c:crossBetween val="between"/>
      </c:valAx>
      <c:dateAx>
        <c:axId val="1240282928"/>
        <c:scaling>
          <c:orientation val="minMax"/>
        </c:scaling>
        <c:delete val="1"/>
        <c:axPos val="b"/>
        <c:numFmt formatCode="m/d/yyyy" sourceLinked="1"/>
        <c:majorTickMark val="out"/>
        <c:minorTickMark val="none"/>
        <c:tickLblPos val="nextTo"/>
        <c:crossAx val="1240259408"/>
        <c:crosses val="autoZero"/>
        <c:auto val="1"/>
        <c:lblOffset val="100"/>
        <c:baseTimeUnit val="months"/>
      </c:dateAx>
      <c:spPr>
        <a:noFill/>
        <a:ln w="25400">
          <a:noFill/>
        </a:ln>
      </c:spPr>
    </c:plotArea>
    <c:legend>
      <c:legendPos val="r"/>
      <c:legendEntry>
        <c:idx val="1"/>
        <c:delete val="1"/>
      </c:legendEntry>
      <c:layout>
        <c:manualLayout>
          <c:xMode val="edge"/>
          <c:yMode val="edge"/>
          <c:x val="6.9420525824102491E-2"/>
          <c:y val="0.12912197856456059"/>
          <c:w val="0.80549466909856615"/>
          <c:h val="0.1172010102510771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454566597807587E-2"/>
          <c:y val="0.14711796166988561"/>
          <c:w val="0.9304199406765371"/>
          <c:h val="0.65400052716182755"/>
        </c:manualLayout>
      </c:layout>
      <c:barChart>
        <c:barDir val="col"/>
        <c:grouping val="clustered"/>
        <c:varyColors val="0"/>
        <c:ser>
          <c:idx val="0"/>
          <c:order val="0"/>
          <c:tx>
            <c:strRef>
              <c:f>'Chart Data'!$CZ$8</c:f>
              <c:strCache>
                <c:ptCount val="1"/>
                <c:pt idx="0">
                  <c:v>2025-2026 change</c:v>
                </c:pt>
              </c:strCache>
            </c:strRef>
          </c:tx>
          <c:spPr>
            <a:solidFill>
              <a:srgbClr val="BD1B21"/>
            </a:solidFill>
            <a:ln w="6350">
              <a:solidFill>
                <a:srgbClr val="495057"/>
              </a:solidFill>
            </a:ln>
          </c:spPr>
          <c:invertIfNegative val="0"/>
          <c:dLbls>
            <c:dLbl>
              <c:idx val="0"/>
              <c:tx>
                <c:rich>
                  <a:bodyPr/>
                  <a:lstStyle/>
                  <a:p>
                    <a:fld id="{B2D78259-15AD-4440-87F9-491763F81F69}"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EEE-44FD-89CF-94487BA49CCA}"/>
                </c:ext>
              </c:extLst>
            </c:dLbl>
            <c:dLbl>
              <c:idx val="1"/>
              <c:tx>
                <c:rich>
                  <a:bodyPr/>
                  <a:lstStyle/>
                  <a:p>
                    <a:fld id="{F4CA724B-3465-4F7C-ACFD-BC3BB083B514}"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FEEE-44FD-89CF-94487BA49CCA}"/>
                </c:ext>
              </c:extLst>
            </c:dLbl>
            <c:dLbl>
              <c:idx val="2"/>
              <c:tx>
                <c:rich>
                  <a:bodyPr/>
                  <a:lstStyle/>
                  <a:p>
                    <a:fld id="{3F98A597-D7DB-4776-8653-27BA608080A3}"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FEEE-44FD-89CF-94487BA49CCA}"/>
                </c:ext>
              </c:extLst>
            </c:dLbl>
            <c:dLbl>
              <c:idx val="3"/>
              <c:tx>
                <c:rich>
                  <a:bodyPr/>
                  <a:lstStyle/>
                  <a:p>
                    <a:fld id="{F1B03434-54BE-4579-9F59-A3E16B607F70}"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FEEE-44FD-89CF-94487BA49CCA}"/>
                </c:ext>
              </c:extLst>
            </c:dLbl>
            <c:dLbl>
              <c:idx val="4"/>
              <c:tx>
                <c:rich>
                  <a:bodyPr/>
                  <a:lstStyle/>
                  <a:p>
                    <a:fld id="{55ECBB6F-A477-41C6-8427-312A7FAD51D9}"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EEE-44FD-89CF-94487BA49CCA}"/>
                </c:ext>
              </c:extLst>
            </c:dLbl>
            <c:dLbl>
              <c:idx val="5"/>
              <c:tx>
                <c:rich>
                  <a:bodyPr/>
                  <a:lstStyle/>
                  <a:p>
                    <a:fld id="{D4779E1F-C88E-44BC-B9C6-2F03FF19C939}"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FEEE-44FD-89CF-94487BA49CCA}"/>
                </c:ext>
              </c:extLst>
            </c:dLbl>
            <c:dLbl>
              <c:idx val="6"/>
              <c:tx>
                <c:rich>
                  <a:bodyPr/>
                  <a:lstStyle/>
                  <a:p>
                    <a:fld id="{D3B90896-B995-480B-96B8-A955909DEECD}"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FEEE-44FD-89CF-94487BA49CCA}"/>
                </c:ext>
              </c:extLst>
            </c:dLbl>
            <c:dLbl>
              <c:idx val="7"/>
              <c:tx>
                <c:rich>
                  <a:bodyPr/>
                  <a:lstStyle/>
                  <a:p>
                    <a:fld id="{4E1F1D55-0A2B-48C8-9E2A-4A9CDC35CACB}"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FEEE-44FD-89CF-94487BA49CCA}"/>
                </c:ext>
              </c:extLst>
            </c:dLbl>
            <c:dLbl>
              <c:idx val="8"/>
              <c:tx>
                <c:rich>
                  <a:bodyPr/>
                  <a:lstStyle/>
                  <a:p>
                    <a:fld id="{BBBD4D4E-4284-4D1B-915F-5E99B47715F2}"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FEEE-44FD-89CF-94487BA49CCA}"/>
                </c:ext>
              </c:extLst>
            </c:dLbl>
            <c:dLbl>
              <c:idx val="9"/>
              <c:tx>
                <c:rich>
                  <a:bodyPr/>
                  <a:lstStyle/>
                  <a:p>
                    <a:endParaRPr lang="en-GB"/>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FEEE-44FD-89CF-94487BA49CCA}"/>
                </c:ext>
              </c:extLst>
            </c:dLbl>
            <c:dLbl>
              <c:idx val="10"/>
              <c:tx>
                <c:rich>
                  <a:bodyPr/>
                  <a:lstStyle/>
                  <a:p>
                    <a:fld id="{662DE864-9E72-48AB-8E5A-A358C7088287}"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FEEE-44FD-89CF-94487BA49CCA}"/>
                </c:ext>
              </c:extLst>
            </c:dLbl>
            <c:dLbl>
              <c:idx val="11"/>
              <c:tx>
                <c:rich>
                  <a:bodyPr/>
                  <a:lstStyle/>
                  <a:p>
                    <a:fld id="{5565EE64-E3A7-432C-9615-431F9BFA03C7}"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FEEE-44FD-89CF-94487BA49CCA}"/>
                </c:ext>
              </c:extLst>
            </c:dLbl>
            <c:numFmt formatCode="#,##0" sourceLinked="0"/>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'Chart Data'!$DA$3:$DL$3</c:f>
              <c:strCache>
                <c:ptCount val="12"/>
                <c:pt idx="0">
                  <c:v>10</c:v>
                </c:pt>
                <c:pt idx="1">
                  <c:v>20</c:v>
                </c:pt>
                <c:pt idx="2">
                  <c:v>30</c:v>
                </c:pt>
                <c:pt idx="3">
                  <c:v>40</c:v>
                </c:pt>
                <c:pt idx="4">
                  <c:v>Median</c:v>
                </c:pt>
                <c:pt idx="5">
                  <c:v>60</c:v>
                </c:pt>
                <c:pt idx="6">
                  <c:v>70</c:v>
                </c:pt>
                <c:pt idx="7">
                  <c:v>80</c:v>
                </c:pt>
                <c:pt idx="8">
                  <c:v>90</c:v>
                </c:pt>
                <c:pt idx="10">
                  <c:v>NLW</c:v>
                </c:pt>
                <c:pt idx="11">
                  <c:v>Mean</c:v>
                </c:pt>
              </c:strCache>
            </c:strRef>
          </c:cat>
          <c:val>
            <c:numRef>
              <c:f>'Chart Data'!$DA$8:$DL$8</c:f>
              <c:numCache>
                <c:formatCode>0.0</c:formatCode>
                <c:ptCount val="12"/>
                <c:pt idx="0">
                  <c:v>8.5863786240407691</c:v>
                </c:pt>
                <c:pt idx="1">
                  <c:v>8.257899416240333</c:v>
                </c:pt>
                <c:pt idx="2">
                  <c:v>8.0098004862700911</c:v>
                </c:pt>
                <c:pt idx="3">
                  <c:v>7.8123174534896256</c:v>
                </c:pt>
                <c:pt idx="4">
                  <c:v>7.6299531384298236</c:v>
                </c:pt>
                <c:pt idx="5">
                  <c:v>7.4675998458722193</c:v>
                </c:pt>
                <c:pt idx="6">
                  <c:v>7.3139968402128774</c:v>
                </c:pt>
                <c:pt idx="7">
                  <c:v>7.2378371182762802</c:v>
                </c:pt>
                <c:pt idx="8">
                  <c:v>7.1536766495467363</c:v>
                </c:pt>
                <c:pt idx="10">
                  <c:v>10.550098371218496</c:v>
                </c:pt>
                <c:pt idx="11">
                  <c:v>7.3645388277185475</c:v>
                </c:pt>
              </c:numCache>
            </c:numRef>
          </c:val>
          <c:extLst>
            <c:ext xmlns:c15="http://schemas.microsoft.com/office/drawing/2012/chart" uri="{02D57815-91ED-43cb-92C2-25804820EDAC}">
              <c15:datalabelsRange>
                <c15:f>'Chart Data'!$DA$7:$DL$7</c15:f>
                <c15:dlblRangeCache>
                  <c:ptCount val="12"/>
                  <c:pt idx="0">
                    <c:v>25</c:v>
                  </c:pt>
                  <c:pt idx="1">
                    <c:v>29</c:v>
                  </c:pt>
                  <c:pt idx="2">
                    <c:v>33</c:v>
                  </c:pt>
                  <c:pt idx="3">
                    <c:v>37</c:v>
                  </c:pt>
                  <c:pt idx="4">
                    <c:v>41</c:v>
                  </c:pt>
                  <c:pt idx="5">
                    <c:v>47</c:v>
                  </c:pt>
                  <c:pt idx="6">
                    <c:v>53</c:v>
                  </c:pt>
                  <c:pt idx="7">
                    <c:v>57</c:v>
                  </c:pt>
                  <c:pt idx="8">
                    <c:v>62</c:v>
                  </c:pt>
                  <c:pt idx="10">
                    <c:v>22</c:v>
                  </c:pt>
                  <c:pt idx="11">
                    <c:v>51</c:v>
                  </c:pt>
                </c15:dlblRangeCache>
              </c15:datalabelsRange>
            </c:ext>
            <c:ext xmlns:c16="http://schemas.microsoft.com/office/drawing/2014/chart" uri="{C3380CC4-5D6E-409C-BE32-E72D297353CC}">
              <c16:uniqueId val="{00000000-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1"/>
        <c:noMultiLvlLbl val="0"/>
      </c:catAx>
      <c:valAx>
        <c:axId val="274950400"/>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353696182563525E-2"/>
          <c:y val="0.14711796166988561"/>
          <c:w val="0.88604066494394373"/>
          <c:h val="0.7125141880849799"/>
        </c:manualLayout>
      </c:layout>
      <c:lineChart>
        <c:grouping val="standard"/>
        <c:varyColors val="0"/>
        <c:ser>
          <c:idx val="0"/>
          <c:order val="0"/>
          <c:tx>
            <c:strRef>
              <c:f>'Chart Data'!$GS$3</c:f>
              <c:strCache>
                <c:ptCount val="1"/>
                <c:pt idx="0">
                  <c:v>Corporate profits</c:v>
                </c:pt>
              </c:strCache>
            </c:strRef>
          </c:tx>
          <c:spPr>
            <a:ln w="38100">
              <a:solidFill>
                <a:srgbClr val="BD1B21"/>
              </a:solidFill>
            </a:ln>
          </c:spPr>
          <c:marker>
            <c:symbol val="none"/>
          </c:marker>
          <c:cat>
            <c:numRef>
              <c:f>'Chart Data'!$GR$4:$GR$104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numCache>
            </c:numRef>
          </c:cat>
          <c:val>
            <c:numRef>
              <c:f>'Chart Data'!$GS$4:$GS$104</c:f>
              <c:numCache>
                <c:formatCode>0.0</c:formatCode>
                <c:ptCount val="101"/>
                <c:pt idx="0">
                  <c:v>25.409105672099201</c:v>
                </c:pt>
                <c:pt idx="1">
                  <c:v>24.420992371162249</c:v>
                </c:pt>
                <c:pt idx="2">
                  <c:v>23.762266383943981</c:v>
                </c:pt>
                <c:pt idx="3">
                  <c:v>22.877807230091229</c:v>
                </c:pt>
                <c:pt idx="4">
                  <c:v>22.598775337500697</c:v>
                </c:pt>
                <c:pt idx="5">
                  <c:v>23.450621961230031</c:v>
                </c:pt>
                <c:pt idx="6">
                  <c:v>23.511473180776772</c:v>
                </c:pt>
                <c:pt idx="7">
                  <c:v>23.194698623319319</c:v>
                </c:pt>
                <c:pt idx="8">
                  <c:v>23.492578580307388</c:v>
                </c:pt>
                <c:pt idx="9">
                  <c:v>23.852336298298752</c:v>
                </c:pt>
                <c:pt idx="10">
                  <c:v>24.361057372589322</c:v>
                </c:pt>
                <c:pt idx="11">
                  <c:v>24.914941404078363</c:v>
                </c:pt>
                <c:pt idx="12">
                  <c:v>24.612060426861927</c:v>
                </c:pt>
                <c:pt idx="13">
                  <c:v>25.268378610567655</c:v>
                </c:pt>
                <c:pt idx="14">
                  <c:v>25.178479011435417</c:v>
                </c:pt>
                <c:pt idx="15">
                  <c:v>24.537819872421693</c:v>
                </c:pt>
                <c:pt idx="16">
                  <c:v>23.526332799370486</c:v>
                </c:pt>
                <c:pt idx="17">
                  <c:v>24.977398808300801</c:v>
                </c:pt>
                <c:pt idx="18">
                  <c:v>24.186305992488979</c:v>
                </c:pt>
                <c:pt idx="19">
                  <c:v>24.557864568250132</c:v>
                </c:pt>
                <c:pt idx="20">
                  <c:v>23.978383229186601</c:v>
                </c:pt>
                <c:pt idx="21">
                  <c:v>25.258449560442394</c:v>
                </c:pt>
                <c:pt idx="22">
                  <c:v>24.699611845428791</c:v>
                </c:pt>
                <c:pt idx="23">
                  <c:v>25.48795318917594</c:v>
                </c:pt>
                <c:pt idx="24">
                  <c:v>23.95071260016562</c:v>
                </c:pt>
                <c:pt idx="25">
                  <c:v>25.379888592494815</c:v>
                </c:pt>
                <c:pt idx="26">
                  <c:v>24.980083663757721</c:v>
                </c:pt>
                <c:pt idx="27">
                  <c:v>23.598796898026237</c:v>
                </c:pt>
                <c:pt idx="28">
                  <c:v>22.905026259261145</c:v>
                </c:pt>
                <c:pt idx="29">
                  <c:v>24.629006727344677</c:v>
                </c:pt>
                <c:pt idx="30">
                  <c:v>23.963197518778102</c:v>
                </c:pt>
                <c:pt idx="31">
                  <c:v>24.445938022851749</c:v>
                </c:pt>
                <c:pt idx="32">
                  <c:v>23.895795360280797</c:v>
                </c:pt>
                <c:pt idx="33">
                  <c:v>24.654431555696512</c:v>
                </c:pt>
                <c:pt idx="34">
                  <c:v>25.293319409619645</c:v>
                </c:pt>
                <c:pt idx="35">
                  <c:v>24.704001711119179</c:v>
                </c:pt>
                <c:pt idx="36">
                  <c:v>25.03994227696748</c:v>
                </c:pt>
                <c:pt idx="37">
                  <c:v>24.251616669014876</c:v>
                </c:pt>
                <c:pt idx="38">
                  <c:v>24.857717157214644</c:v>
                </c:pt>
                <c:pt idx="39">
                  <c:v>23.610408311381885</c:v>
                </c:pt>
                <c:pt idx="40">
                  <c:v>24.556805130712636</c:v>
                </c:pt>
                <c:pt idx="41">
                  <c:v>24.260172014085747</c:v>
                </c:pt>
                <c:pt idx="42">
                  <c:v>25.080111027898962</c:v>
                </c:pt>
                <c:pt idx="43">
                  <c:v>25.241015196962824</c:v>
                </c:pt>
                <c:pt idx="44">
                  <c:v>24.608563646427612</c:v>
                </c:pt>
                <c:pt idx="45">
                  <c:v>24.799100809106513</c:v>
                </c:pt>
                <c:pt idx="46">
                  <c:v>25.15020447543554</c:v>
                </c:pt>
                <c:pt idx="47">
                  <c:v>25.779680999552802</c:v>
                </c:pt>
                <c:pt idx="48">
                  <c:v>25.042717389263387</c:v>
                </c:pt>
                <c:pt idx="49">
                  <c:v>24.820655757837883</c:v>
                </c:pt>
                <c:pt idx="50">
                  <c:v>25.841766596107561</c:v>
                </c:pt>
                <c:pt idx="51">
                  <c:v>25.80830027576453</c:v>
                </c:pt>
                <c:pt idx="52">
                  <c:v>26.176466767979839</c:v>
                </c:pt>
                <c:pt idx="53">
                  <c:v>24.875472202721223</c:v>
                </c:pt>
                <c:pt idx="54">
                  <c:v>25.316207795510902</c:v>
                </c:pt>
                <c:pt idx="55">
                  <c:v>25.096551376424319</c:v>
                </c:pt>
                <c:pt idx="56">
                  <c:v>24.792515580057525</c:v>
                </c:pt>
                <c:pt idx="57">
                  <c:v>25.535610743057351</c:v>
                </c:pt>
                <c:pt idx="58">
                  <c:v>27.084774291532241</c:v>
                </c:pt>
                <c:pt idx="59">
                  <c:v>26.644753488798013</c:v>
                </c:pt>
                <c:pt idx="60">
                  <c:v>25.999256211236009</c:v>
                </c:pt>
                <c:pt idx="61">
                  <c:v>25.462523323009968</c:v>
                </c:pt>
                <c:pt idx="62">
                  <c:v>24.656130691732397</c:v>
                </c:pt>
                <c:pt idx="63">
                  <c:v>25.117433681059037</c:v>
                </c:pt>
                <c:pt idx="64">
                  <c:v>25.047163439367615</c:v>
                </c:pt>
                <c:pt idx="65">
                  <c:v>24.558979319239096</c:v>
                </c:pt>
                <c:pt idx="66">
                  <c:v>25.155901068419272</c:v>
                </c:pt>
                <c:pt idx="67">
                  <c:v>25.698142324584026</c:v>
                </c:pt>
                <c:pt idx="68">
                  <c:v>25.666705794543208</c:v>
                </c:pt>
                <c:pt idx="69">
                  <c:v>25.243044577932345</c:v>
                </c:pt>
                <c:pt idx="70">
                  <c:v>25.189306506980436</c:v>
                </c:pt>
                <c:pt idx="71">
                  <c:v>25.970340829332056</c:v>
                </c:pt>
                <c:pt idx="72">
                  <c:v>24.820088545494947</c:v>
                </c:pt>
                <c:pt idx="73">
                  <c:v>25.072438812322357</c:v>
                </c:pt>
                <c:pt idx="74">
                  <c:v>24.724311330862186</c:v>
                </c:pt>
                <c:pt idx="75">
                  <c:v>24.399701466400376</c:v>
                </c:pt>
                <c:pt idx="76">
                  <c:v>24.128477032380172</c:v>
                </c:pt>
                <c:pt idx="77">
                  <c:v>24.163631761170627</c:v>
                </c:pt>
                <c:pt idx="78">
                  <c:v>25.011035347376609</c:v>
                </c:pt>
                <c:pt idx="79">
                  <c:v>25.232793502003098</c:v>
                </c:pt>
                <c:pt idx="80">
                  <c:v>24.337593626790184</c:v>
                </c:pt>
                <c:pt idx="81">
                  <c:v>24.093353830514971</c:v>
                </c:pt>
                <c:pt idx="82">
                  <c:v>25.249760009940296</c:v>
                </c:pt>
                <c:pt idx="83">
                  <c:v>23.498272953650893</c:v>
                </c:pt>
                <c:pt idx="84">
                  <c:v>23.526986409693077</c:v>
                </c:pt>
                <c:pt idx="85">
                  <c:v>24.639313530035938</c:v>
                </c:pt>
                <c:pt idx="86">
                  <c:v>24.175557061212615</c:v>
                </c:pt>
                <c:pt idx="87">
                  <c:v>24.376897396370239</c:v>
                </c:pt>
                <c:pt idx="88">
                  <c:v>23.838602286319485</c:v>
                </c:pt>
                <c:pt idx="89">
                  <c:v>24.175671204941906</c:v>
                </c:pt>
                <c:pt idx="90">
                  <c:v>23.950137538121012</c:v>
                </c:pt>
                <c:pt idx="91">
                  <c:v>25.168844316707094</c:v>
                </c:pt>
                <c:pt idx="92">
                  <c:v>25.759632572729558</c:v>
                </c:pt>
                <c:pt idx="93">
                  <c:v>24.22112026842408</c:v>
                </c:pt>
                <c:pt idx="94">
                  <c:v>23.636892142002001</c:v>
                </c:pt>
                <c:pt idx="95">
                  <c:v>23.103852555115562</c:v>
                </c:pt>
                <c:pt idx="96">
                  <c:v>23.250340304020959</c:v>
                </c:pt>
                <c:pt idx="97">
                  <c:v>23.452606777653568</c:v>
                </c:pt>
                <c:pt idx="98">
                  <c:v>23.244691983544133</c:v>
                </c:pt>
                <c:pt idx="99">
                  <c:v>22.709181777387812</c:v>
                </c:pt>
              </c:numCache>
            </c:numRef>
          </c:val>
          <c:smooth val="0"/>
          <c:extLst>
            <c:ext xmlns:c16="http://schemas.microsoft.com/office/drawing/2014/chart" uri="{C3380CC4-5D6E-409C-BE32-E72D297353CC}">
              <c16:uniqueId val="{00000000-E850-417B-95DA-4ED900504230}"/>
            </c:ext>
          </c:extLst>
        </c:ser>
        <c:ser>
          <c:idx val="1"/>
          <c:order val="1"/>
          <c:tx>
            <c:strRef>
              <c:f>'Chart Data'!$GT$3</c:f>
              <c:strCache>
                <c:ptCount val="1"/>
                <c:pt idx="0">
                  <c:v>Average 2020-2024</c:v>
                </c:pt>
              </c:strCache>
            </c:strRef>
          </c:tx>
          <c:spPr>
            <a:ln w="38100">
              <a:solidFill>
                <a:srgbClr val="003469"/>
              </a:solidFill>
            </a:ln>
          </c:spPr>
          <c:marker>
            <c:symbol val="none"/>
          </c:marker>
          <c:cat>
            <c:numRef>
              <c:f>'Chart Data'!$GR$4:$GR$104</c:f>
              <c:numCache>
                <c:formatCode>m/d/yyyy</c:formatCode>
                <c:ptCount val="101"/>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numCache>
            </c:numRef>
          </c:cat>
          <c:val>
            <c:numRef>
              <c:f>'Chart Data'!$GT$4:$GT$104</c:f>
              <c:numCache>
                <c:formatCode>0.0</c:formatCode>
                <c:ptCount val="101"/>
                <c:pt idx="0">
                  <c:v>24.605137347391629</c:v>
                </c:pt>
                <c:pt idx="1">
                  <c:v>24.605137347391629</c:v>
                </c:pt>
                <c:pt idx="2">
                  <c:v>24.605137347391629</c:v>
                </c:pt>
                <c:pt idx="3">
                  <c:v>24.605137347391629</c:v>
                </c:pt>
                <c:pt idx="4">
                  <c:v>24.605137347391629</c:v>
                </c:pt>
                <c:pt idx="5">
                  <c:v>24.605137347391629</c:v>
                </c:pt>
                <c:pt idx="6">
                  <c:v>24.605137347391629</c:v>
                </c:pt>
                <c:pt idx="7">
                  <c:v>24.605137347391629</c:v>
                </c:pt>
                <c:pt idx="8">
                  <c:v>24.605137347391629</c:v>
                </c:pt>
                <c:pt idx="9">
                  <c:v>24.605137347391629</c:v>
                </c:pt>
                <c:pt idx="10">
                  <c:v>24.605137347391629</c:v>
                </c:pt>
                <c:pt idx="11">
                  <c:v>24.605137347391629</c:v>
                </c:pt>
                <c:pt idx="12">
                  <c:v>24.605137347391629</c:v>
                </c:pt>
                <c:pt idx="13">
                  <c:v>24.605137347391629</c:v>
                </c:pt>
                <c:pt idx="14">
                  <c:v>24.605137347391629</c:v>
                </c:pt>
                <c:pt idx="15">
                  <c:v>24.605137347391629</c:v>
                </c:pt>
                <c:pt idx="16">
                  <c:v>24.605137347391629</c:v>
                </c:pt>
                <c:pt idx="17">
                  <c:v>24.605137347391629</c:v>
                </c:pt>
                <c:pt idx="18">
                  <c:v>24.605137347391629</c:v>
                </c:pt>
                <c:pt idx="19">
                  <c:v>24.605137347391629</c:v>
                </c:pt>
                <c:pt idx="20">
                  <c:v>24.605137347391629</c:v>
                </c:pt>
                <c:pt idx="21">
                  <c:v>24.605137347391629</c:v>
                </c:pt>
                <c:pt idx="22">
                  <c:v>24.605137347391629</c:v>
                </c:pt>
                <c:pt idx="23">
                  <c:v>24.605137347391629</c:v>
                </c:pt>
                <c:pt idx="24">
                  <c:v>24.605137347391629</c:v>
                </c:pt>
                <c:pt idx="25">
                  <c:v>24.605137347391629</c:v>
                </c:pt>
                <c:pt idx="26">
                  <c:v>24.605137347391629</c:v>
                </c:pt>
                <c:pt idx="27">
                  <c:v>24.605137347391629</c:v>
                </c:pt>
                <c:pt idx="28">
                  <c:v>24.605137347391629</c:v>
                </c:pt>
                <c:pt idx="29">
                  <c:v>24.605137347391629</c:v>
                </c:pt>
                <c:pt idx="30">
                  <c:v>24.605137347391629</c:v>
                </c:pt>
                <c:pt idx="31">
                  <c:v>24.605137347391629</c:v>
                </c:pt>
                <c:pt idx="32">
                  <c:v>24.605137347391629</c:v>
                </c:pt>
                <c:pt idx="33">
                  <c:v>24.605137347391629</c:v>
                </c:pt>
                <c:pt idx="34">
                  <c:v>24.605137347391629</c:v>
                </c:pt>
                <c:pt idx="35">
                  <c:v>24.605137347391629</c:v>
                </c:pt>
                <c:pt idx="36">
                  <c:v>24.605137347391629</c:v>
                </c:pt>
                <c:pt idx="37">
                  <c:v>24.605137347391629</c:v>
                </c:pt>
                <c:pt idx="38">
                  <c:v>24.605137347391629</c:v>
                </c:pt>
                <c:pt idx="39">
                  <c:v>24.605137347391629</c:v>
                </c:pt>
                <c:pt idx="40">
                  <c:v>24.605137347391629</c:v>
                </c:pt>
                <c:pt idx="41">
                  <c:v>24.605137347391629</c:v>
                </c:pt>
                <c:pt idx="42">
                  <c:v>24.605137347391629</c:v>
                </c:pt>
                <c:pt idx="43">
                  <c:v>24.605137347391629</c:v>
                </c:pt>
                <c:pt idx="44">
                  <c:v>24.605137347391629</c:v>
                </c:pt>
                <c:pt idx="45">
                  <c:v>24.605137347391629</c:v>
                </c:pt>
                <c:pt idx="46">
                  <c:v>24.605137347391629</c:v>
                </c:pt>
                <c:pt idx="47">
                  <c:v>24.605137347391629</c:v>
                </c:pt>
                <c:pt idx="48">
                  <c:v>24.605137347391629</c:v>
                </c:pt>
                <c:pt idx="49">
                  <c:v>24.605137347391629</c:v>
                </c:pt>
                <c:pt idx="50">
                  <c:v>24.605137347391629</c:v>
                </c:pt>
                <c:pt idx="51">
                  <c:v>24.605137347391629</c:v>
                </c:pt>
                <c:pt idx="52">
                  <c:v>24.605137347391629</c:v>
                </c:pt>
                <c:pt idx="53">
                  <c:v>24.605137347391629</c:v>
                </c:pt>
                <c:pt idx="54">
                  <c:v>24.605137347391629</c:v>
                </c:pt>
                <c:pt idx="55">
                  <c:v>24.605137347391629</c:v>
                </c:pt>
                <c:pt idx="56">
                  <c:v>24.605137347391629</c:v>
                </c:pt>
                <c:pt idx="57">
                  <c:v>24.605137347391629</c:v>
                </c:pt>
                <c:pt idx="58">
                  <c:v>24.605137347391629</c:v>
                </c:pt>
                <c:pt idx="59">
                  <c:v>24.605137347391629</c:v>
                </c:pt>
                <c:pt idx="60">
                  <c:v>24.605137347391629</c:v>
                </c:pt>
                <c:pt idx="61">
                  <c:v>24.605137347391629</c:v>
                </c:pt>
                <c:pt idx="62">
                  <c:v>24.605137347391629</c:v>
                </c:pt>
                <c:pt idx="63">
                  <c:v>24.605137347391629</c:v>
                </c:pt>
                <c:pt idx="64">
                  <c:v>24.605137347391629</c:v>
                </c:pt>
                <c:pt idx="65">
                  <c:v>24.605137347391629</c:v>
                </c:pt>
                <c:pt idx="66">
                  <c:v>24.605137347391629</c:v>
                </c:pt>
                <c:pt idx="67">
                  <c:v>24.605137347391629</c:v>
                </c:pt>
                <c:pt idx="68">
                  <c:v>24.605137347391629</c:v>
                </c:pt>
                <c:pt idx="69">
                  <c:v>24.605137347391629</c:v>
                </c:pt>
                <c:pt idx="70">
                  <c:v>24.605137347391629</c:v>
                </c:pt>
                <c:pt idx="71">
                  <c:v>24.605137347391629</c:v>
                </c:pt>
                <c:pt idx="72">
                  <c:v>24.605137347391629</c:v>
                </c:pt>
                <c:pt idx="73">
                  <c:v>24.605137347391629</c:v>
                </c:pt>
                <c:pt idx="74">
                  <c:v>24.605137347391629</c:v>
                </c:pt>
                <c:pt idx="75">
                  <c:v>24.605137347391629</c:v>
                </c:pt>
                <c:pt idx="76">
                  <c:v>24.605137347391629</c:v>
                </c:pt>
                <c:pt idx="77">
                  <c:v>24.605137347391629</c:v>
                </c:pt>
                <c:pt idx="78">
                  <c:v>24.605137347391629</c:v>
                </c:pt>
                <c:pt idx="79">
                  <c:v>24.605137347391629</c:v>
                </c:pt>
                <c:pt idx="80">
                  <c:v>24.605137347391629</c:v>
                </c:pt>
                <c:pt idx="81">
                  <c:v>24.605137347391629</c:v>
                </c:pt>
                <c:pt idx="82">
                  <c:v>24.605137347391629</c:v>
                </c:pt>
                <c:pt idx="83">
                  <c:v>24.605137347391629</c:v>
                </c:pt>
                <c:pt idx="84">
                  <c:v>24.605137347391629</c:v>
                </c:pt>
                <c:pt idx="85">
                  <c:v>24.605137347391629</c:v>
                </c:pt>
                <c:pt idx="86">
                  <c:v>24.605137347391629</c:v>
                </c:pt>
                <c:pt idx="87">
                  <c:v>24.605137347391629</c:v>
                </c:pt>
                <c:pt idx="88">
                  <c:v>24.605137347391629</c:v>
                </c:pt>
                <c:pt idx="89">
                  <c:v>24.605137347391629</c:v>
                </c:pt>
                <c:pt idx="90">
                  <c:v>24.605137347391629</c:v>
                </c:pt>
                <c:pt idx="91">
                  <c:v>24.605137347391629</c:v>
                </c:pt>
                <c:pt idx="92">
                  <c:v>24.605137347391629</c:v>
                </c:pt>
                <c:pt idx="93">
                  <c:v>24.605137347391629</c:v>
                </c:pt>
                <c:pt idx="94">
                  <c:v>24.605137347391629</c:v>
                </c:pt>
                <c:pt idx="95">
                  <c:v>24.605137347391629</c:v>
                </c:pt>
                <c:pt idx="96">
                  <c:v>24.605137347391629</c:v>
                </c:pt>
                <c:pt idx="97">
                  <c:v>24.605137347391629</c:v>
                </c:pt>
                <c:pt idx="98">
                  <c:v>24.605137347391629</c:v>
                </c:pt>
                <c:pt idx="99">
                  <c:v>24.605137347391629</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2"/>
        <c:tickMarkSkip val="4"/>
        <c:noMultiLvlLbl val="0"/>
      </c:catAx>
      <c:valAx>
        <c:axId val="263608576"/>
        <c:scaling>
          <c:orientation val="minMax"/>
          <c:min val="22"/>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279871850688182E-3"/>
          <c:y val="0.12452830188679245"/>
          <c:w val="0.99396857164114438"/>
          <c:h val="0.8075471698113208"/>
        </c:manualLayout>
      </c:layout>
      <c:barChart>
        <c:barDir val="bar"/>
        <c:grouping val="clustered"/>
        <c:varyColors val="0"/>
        <c:ser>
          <c:idx val="3"/>
          <c:order val="0"/>
          <c:tx>
            <c:strRef>
              <c:f>'Chart Data'!$BN$3</c:f>
              <c:strCache>
                <c:ptCount val="1"/>
                <c:pt idx="0">
                  <c:v>Median</c:v>
                </c:pt>
              </c:strCache>
            </c:strRef>
          </c:tx>
          <c:spPr>
            <a:solidFill>
              <a:schemeClr val="accent4"/>
            </a:solidFill>
            <a:ln>
              <a:noFill/>
            </a:ln>
            <a:effectLst/>
          </c:spPr>
          <c:invertIfNegative val="0"/>
          <c:cat>
            <c:strRef>
              <c:f>'Chart Data'!$BK$4:$BK$24</c:f>
              <c:strCache>
                <c:ptCount val="21"/>
                <c:pt idx="0">
                  <c:v>Utilities</c:v>
                </c:pt>
                <c:pt idx="1">
                  <c:v>Extraction</c:v>
                </c:pt>
                <c:pt idx="2">
                  <c:v>Communications</c:v>
                </c:pt>
                <c:pt idx="3">
                  <c:v>Financial services</c:v>
                </c:pt>
                <c:pt idx="4">
                  <c:v>Water</c:v>
                </c:pt>
                <c:pt idx="5">
                  <c:v>Transport</c:v>
                </c:pt>
                <c:pt idx="6">
                  <c:v>Construction</c:v>
                </c:pt>
                <c:pt idx="7">
                  <c:v>Manufacturing</c:v>
                </c:pt>
                <c:pt idx="8">
                  <c:v>Public admin</c:v>
                </c:pt>
                <c:pt idx="9">
                  <c:v>Professional services</c:v>
                </c:pt>
                <c:pt idx="10">
                  <c:v>Real estate</c:v>
                </c:pt>
                <c:pt idx="11">
                  <c:v>Education</c:v>
                </c:pt>
                <c:pt idx="12">
                  <c:v>Health</c:v>
                </c:pt>
                <c:pt idx="13">
                  <c:v>Agriculture</c:v>
                </c:pt>
                <c:pt idx="14">
                  <c:v>Administrative services</c:v>
                </c:pt>
                <c:pt idx="15">
                  <c:v>Wholesale &amp; retail</c:v>
                </c:pt>
                <c:pt idx="16">
                  <c:v>Other services</c:v>
                </c:pt>
                <c:pt idx="17">
                  <c:v>Art &amp; recreation</c:v>
                </c:pt>
                <c:pt idx="18">
                  <c:v>Accommodation &amp; food</c:v>
                </c:pt>
                <c:pt idx="20">
                  <c:v>Total</c:v>
                </c:pt>
              </c:strCache>
            </c:strRef>
          </c:cat>
          <c:val>
            <c:numRef>
              <c:f>'Chart Data'!$BK$4:$BK$24</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20">
                  <c:v>0</c:v>
                </c:pt>
              </c:numCache>
            </c:numRef>
          </c:val>
          <c:extLst>
            <c:ext xmlns:c16="http://schemas.microsoft.com/office/drawing/2014/chart" uri="{C3380CC4-5D6E-409C-BE32-E72D297353CC}">
              <c16:uniqueId val="{00000000-2197-41F9-81B5-D29CD3A4E09B}"/>
            </c:ext>
          </c:extLst>
        </c:ser>
        <c:dLbls>
          <c:showLegendKey val="0"/>
          <c:showVal val="0"/>
          <c:showCatName val="0"/>
          <c:showSerName val="0"/>
          <c:showPercent val="0"/>
          <c:showBubbleSize val="0"/>
        </c:dLbls>
        <c:gapWidth val="80"/>
        <c:axId val="1631339631"/>
        <c:axId val="1639976431"/>
      </c:barChart>
      <c:scatterChart>
        <c:scatterStyle val="lineMarker"/>
        <c:varyColors val="0"/>
        <c:ser>
          <c:idx val="0"/>
          <c:order val="1"/>
          <c:tx>
            <c:strRef>
              <c:f>'Chart Data'!$BE$3</c:f>
              <c:strCache>
                <c:ptCount val="1"/>
                <c:pt idx="0">
                  <c:v>25</c:v>
                </c:pt>
              </c:strCache>
            </c:strRef>
          </c:tx>
          <c:spPr>
            <a:ln w="25400" cap="rnd">
              <a:noFill/>
              <a:round/>
            </a:ln>
            <a:effectLst/>
          </c:spPr>
          <c:marker>
            <c:symbol val="circle"/>
            <c:size val="10"/>
            <c:spPr>
              <a:solidFill>
                <a:schemeClr val="accent1"/>
              </a:solidFill>
              <a:ln w="9525">
                <a:solidFill>
                  <a:schemeClr val="accent1"/>
                </a:solidFill>
              </a:ln>
              <a:effectLst/>
            </c:spPr>
          </c:marker>
          <c:xVal>
            <c:numRef>
              <c:f>'Chart Data'!$BM$4:$BM$24</c:f>
              <c:numCache>
                <c:formatCode>0</c:formatCode>
                <c:ptCount val="21"/>
                <c:pt idx="0">
                  <c:v>37550</c:v>
                </c:pt>
                <c:pt idx="1">
                  <c:v>33999</c:v>
                </c:pt>
                <c:pt idx="2">
                  <c:v>32656</c:v>
                </c:pt>
                <c:pt idx="3">
                  <c:v>29873</c:v>
                </c:pt>
                <c:pt idx="4">
                  <c:v>29282</c:v>
                </c:pt>
                <c:pt idx="5">
                  <c:v>27347</c:v>
                </c:pt>
                <c:pt idx="6">
                  <c:v>26871</c:v>
                </c:pt>
                <c:pt idx="7">
                  <c:v>26686</c:v>
                </c:pt>
                <c:pt idx="8">
                  <c:v>26528</c:v>
                </c:pt>
                <c:pt idx="9">
                  <c:v>26405</c:v>
                </c:pt>
                <c:pt idx="10">
                  <c:v>22774</c:v>
                </c:pt>
                <c:pt idx="11">
                  <c:v>19555</c:v>
                </c:pt>
                <c:pt idx="12">
                  <c:v>18893</c:v>
                </c:pt>
                <c:pt idx="13">
                  <c:v>18000</c:v>
                </c:pt>
                <c:pt idx="14">
                  <c:v>15239</c:v>
                </c:pt>
                <c:pt idx="15">
                  <c:v>15193</c:v>
                </c:pt>
                <c:pt idx="16">
                  <c:v>14665</c:v>
                </c:pt>
                <c:pt idx="17">
                  <c:v>10437</c:v>
                </c:pt>
                <c:pt idx="18">
                  <c:v>8951</c:v>
                </c:pt>
                <c:pt idx="20">
                  <c:v>21216</c:v>
                </c:pt>
              </c:numCache>
            </c:numRef>
          </c:xVal>
          <c:yVal>
            <c:numRef>
              <c:f>'Chart Data'!$BP$4:$BP$24</c:f>
              <c:numCache>
                <c:formatCode>0.0</c:formatCode>
                <c:ptCount val="21"/>
                <c:pt idx="0">
                  <c:v>1.5</c:v>
                </c:pt>
                <c:pt idx="1">
                  <c:v>2.5</c:v>
                </c:pt>
                <c:pt idx="2">
                  <c:v>3.5</c:v>
                </c:pt>
                <c:pt idx="3">
                  <c:v>4.5</c:v>
                </c:pt>
                <c:pt idx="4">
                  <c:v>5.5</c:v>
                </c:pt>
                <c:pt idx="5">
                  <c:v>6.5</c:v>
                </c:pt>
                <c:pt idx="6">
                  <c:v>7.5</c:v>
                </c:pt>
                <c:pt idx="7">
                  <c:v>8.5</c:v>
                </c:pt>
                <c:pt idx="8">
                  <c:v>9.5</c:v>
                </c:pt>
                <c:pt idx="9">
                  <c:v>10.5</c:v>
                </c:pt>
                <c:pt idx="10">
                  <c:v>11.5</c:v>
                </c:pt>
                <c:pt idx="11">
                  <c:v>12.5</c:v>
                </c:pt>
                <c:pt idx="12">
                  <c:v>13.5</c:v>
                </c:pt>
                <c:pt idx="13">
                  <c:v>14.5</c:v>
                </c:pt>
                <c:pt idx="14">
                  <c:v>15.5</c:v>
                </c:pt>
                <c:pt idx="15">
                  <c:v>16.5</c:v>
                </c:pt>
                <c:pt idx="16">
                  <c:v>17.5</c:v>
                </c:pt>
                <c:pt idx="17">
                  <c:v>18.5</c:v>
                </c:pt>
                <c:pt idx="18">
                  <c:v>19.5</c:v>
                </c:pt>
                <c:pt idx="19">
                  <c:v>20.5</c:v>
                </c:pt>
                <c:pt idx="20">
                  <c:v>21.5</c:v>
                </c:pt>
              </c:numCache>
            </c:numRef>
          </c:yVal>
          <c:smooth val="0"/>
          <c:extLst>
            <c:ext xmlns:c16="http://schemas.microsoft.com/office/drawing/2014/chart" uri="{C3380CC4-5D6E-409C-BE32-E72D297353CC}">
              <c16:uniqueId val="{00000001-2197-41F9-81B5-D29CD3A4E09B}"/>
            </c:ext>
          </c:extLst>
        </c:ser>
        <c:ser>
          <c:idx val="1"/>
          <c:order val="2"/>
          <c:tx>
            <c:strRef>
              <c:f>'Chart Data'!$BF$3</c:f>
              <c:strCache>
                <c:ptCount val="1"/>
                <c:pt idx="0">
                  <c:v>Median</c:v>
                </c:pt>
              </c:strCache>
            </c:strRef>
          </c:tx>
          <c:spPr>
            <a:ln w="25400" cap="rnd">
              <a:noFill/>
              <a:round/>
            </a:ln>
            <a:effectLst/>
          </c:spPr>
          <c:marker>
            <c:symbol val="circle"/>
            <c:size val="10"/>
            <c:spPr>
              <a:solidFill>
                <a:schemeClr val="accent2"/>
              </a:solidFill>
              <a:ln w="9525">
                <a:solidFill>
                  <a:schemeClr val="accent2"/>
                </a:solidFill>
              </a:ln>
              <a:effectLst/>
            </c:spPr>
          </c:marker>
          <c:xVal>
            <c:numRef>
              <c:f>'Chart Data'!$BN$4:$BN$24</c:f>
              <c:numCache>
                <c:formatCode>0</c:formatCode>
                <c:ptCount val="21"/>
                <c:pt idx="0">
                  <c:v>51886</c:v>
                </c:pt>
                <c:pt idx="1">
                  <c:v>47022</c:v>
                </c:pt>
                <c:pt idx="2">
                  <c:v>46063</c:v>
                </c:pt>
                <c:pt idx="3">
                  <c:v>47248</c:v>
                </c:pt>
                <c:pt idx="4">
                  <c:v>38435</c:v>
                </c:pt>
                <c:pt idx="5">
                  <c:v>35868</c:v>
                </c:pt>
                <c:pt idx="6">
                  <c:v>38209</c:v>
                </c:pt>
                <c:pt idx="7">
                  <c:v>35518</c:v>
                </c:pt>
                <c:pt idx="8">
                  <c:v>36109</c:v>
                </c:pt>
                <c:pt idx="9">
                  <c:v>39880</c:v>
                </c:pt>
                <c:pt idx="10">
                  <c:v>30891</c:v>
                </c:pt>
                <c:pt idx="11">
                  <c:v>31094</c:v>
                </c:pt>
                <c:pt idx="12">
                  <c:v>28150</c:v>
                </c:pt>
                <c:pt idx="13">
                  <c:v>27288</c:v>
                </c:pt>
                <c:pt idx="14">
                  <c:v>26803</c:v>
                </c:pt>
                <c:pt idx="15">
                  <c:v>25560</c:v>
                </c:pt>
                <c:pt idx="16">
                  <c:v>25747</c:v>
                </c:pt>
                <c:pt idx="17">
                  <c:v>23786</c:v>
                </c:pt>
                <c:pt idx="18">
                  <c:v>16800</c:v>
                </c:pt>
                <c:pt idx="20">
                  <c:v>31602</c:v>
                </c:pt>
              </c:numCache>
            </c:numRef>
          </c:xVal>
          <c:yVal>
            <c:numRef>
              <c:f>'Chart Data'!$BP$4:$BP$24</c:f>
              <c:numCache>
                <c:formatCode>0.0</c:formatCode>
                <c:ptCount val="21"/>
                <c:pt idx="0">
                  <c:v>1.5</c:v>
                </c:pt>
                <c:pt idx="1">
                  <c:v>2.5</c:v>
                </c:pt>
                <c:pt idx="2">
                  <c:v>3.5</c:v>
                </c:pt>
                <c:pt idx="3">
                  <c:v>4.5</c:v>
                </c:pt>
                <c:pt idx="4">
                  <c:v>5.5</c:v>
                </c:pt>
                <c:pt idx="5">
                  <c:v>6.5</c:v>
                </c:pt>
                <c:pt idx="6">
                  <c:v>7.5</c:v>
                </c:pt>
                <c:pt idx="7">
                  <c:v>8.5</c:v>
                </c:pt>
                <c:pt idx="8">
                  <c:v>9.5</c:v>
                </c:pt>
                <c:pt idx="9">
                  <c:v>10.5</c:v>
                </c:pt>
                <c:pt idx="10">
                  <c:v>11.5</c:v>
                </c:pt>
                <c:pt idx="11">
                  <c:v>12.5</c:v>
                </c:pt>
                <c:pt idx="12">
                  <c:v>13.5</c:v>
                </c:pt>
                <c:pt idx="13">
                  <c:v>14.5</c:v>
                </c:pt>
                <c:pt idx="14">
                  <c:v>15.5</c:v>
                </c:pt>
                <c:pt idx="15">
                  <c:v>16.5</c:v>
                </c:pt>
                <c:pt idx="16">
                  <c:v>17.5</c:v>
                </c:pt>
                <c:pt idx="17">
                  <c:v>18.5</c:v>
                </c:pt>
                <c:pt idx="18">
                  <c:v>19.5</c:v>
                </c:pt>
                <c:pt idx="19">
                  <c:v>20.5</c:v>
                </c:pt>
                <c:pt idx="20">
                  <c:v>21.5</c:v>
                </c:pt>
              </c:numCache>
            </c:numRef>
          </c:yVal>
          <c:smooth val="0"/>
          <c:extLst>
            <c:ext xmlns:c16="http://schemas.microsoft.com/office/drawing/2014/chart" uri="{C3380CC4-5D6E-409C-BE32-E72D297353CC}">
              <c16:uniqueId val="{00000002-2197-41F9-81B5-D29CD3A4E09B}"/>
            </c:ext>
          </c:extLst>
        </c:ser>
        <c:ser>
          <c:idx val="2"/>
          <c:order val="3"/>
          <c:tx>
            <c:strRef>
              <c:f>'Chart Data'!$BG$3</c:f>
              <c:strCache>
                <c:ptCount val="1"/>
                <c:pt idx="0">
                  <c:v>75</c:v>
                </c:pt>
              </c:strCache>
            </c:strRef>
          </c:tx>
          <c:spPr>
            <a:ln w="25400" cap="rnd">
              <a:noFill/>
              <a:round/>
            </a:ln>
            <a:effectLst/>
          </c:spPr>
          <c:marker>
            <c:symbol val="circle"/>
            <c:size val="10"/>
            <c:spPr>
              <a:solidFill>
                <a:schemeClr val="accent3"/>
              </a:solidFill>
              <a:ln w="9525">
                <a:solidFill>
                  <a:schemeClr val="accent3"/>
                </a:solidFill>
              </a:ln>
              <a:effectLst/>
            </c:spPr>
          </c:marker>
          <c:xVal>
            <c:numRef>
              <c:f>'Chart Data'!$BO$4:$BO$24</c:f>
              <c:numCache>
                <c:formatCode>0</c:formatCode>
                <c:ptCount val="21"/>
                <c:pt idx="0">
                  <c:v>73580</c:v>
                </c:pt>
                <c:pt idx="1">
                  <c:v>64863</c:v>
                </c:pt>
                <c:pt idx="2">
                  <c:v>68998</c:v>
                </c:pt>
                <c:pt idx="3">
                  <c:v>78520</c:v>
                </c:pt>
                <c:pt idx="4">
                  <c:v>48565</c:v>
                </c:pt>
                <c:pt idx="5">
                  <c:v>47741</c:v>
                </c:pt>
                <c:pt idx="6">
                  <c:v>53463</c:v>
                </c:pt>
                <c:pt idx="7">
                  <c:v>49243</c:v>
                </c:pt>
                <c:pt idx="8">
                  <c:v>47310</c:v>
                </c:pt>
                <c:pt idx="9">
                  <c:v>59607</c:v>
                </c:pt>
                <c:pt idx="10">
                  <c:v>41645</c:v>
                </c:pt>
                <c:pt idx="11">
                  <c:v>44533</c:v>
                </c:pt>
                <c:pt idx="12">
                  <c:v>40481</c:v>
                </c:pt>
                <c:pt idx="13">
                  <c:v>36266</c:v>
                </c:pt>
                <c:pt idx="14">
                  <c:v>40000</c:v>
                </c:pt>
                <c:pt idx="15">
                  <c:v>37000</c:v>
                </c:pt>
                <c:pt idx="16">
                  <c:v>36952</c:v>
                </c:pt>
                <c:pt idx="17">
                  <c:v>34323</c:v>
                </c:pt>
                <c:pt idx="18">
                  <c:v>27056</c:v>
                </c:pt>
                <c:pt idx="20">
                  <c:v>46084</c:v>
                </c:pt>
              </c:numCache>
            </c:numRef>
          </c:xVal>
          <c:yVal>
            <c:numRef>
              <c:f>'Chart Data'!$BP$4:$BP$24</c:f>
              <c:numCache>
                <c:formatCode>0.0</c:formatCode>
                <c:ptCount val="21"/>
                <c:pt idx="0">
                  <c:v>1.5</c:v>
                </c:pt>
                <c:pt idx="1">
                  <c:v>2.5</c:v>
                </c:pt>
                <c:pt idx="2">
                  <c:v>3.5</c:v>
                </c:pt>
                <c:pt idx="3">
                  <c:v>4.5</c:v>
                </c:pt>
                <c:pt idx="4">
                  <c:v>5.5</c:v>
                </c:pt>
                <c:pt idx="5">
                  <c:v>6.5</c:v>
                </c:pt>
                <c:pt idx="6">
                  <c:v>7.5</c:v>
                </c:pt>
                <c:pt idx="7">
                  <c:v>8.5</c:v>
                </c:pt>
                <c:pt idx="8">
                  <c:v>9.5</c:v>
                </c:pt>
                <c:pt idx="9">
                  <c:v>10.5</c:v>
                </c:pt>
                <c:pt idx="10">
                  <c:v>11.5</c:v>
                </c:pt>
                <c:pt idx="11">
                  <c:v>12.5</c:v>
                </c:pt>
                <c:pt idx="12">
                  <c:v>13.5</c:v>
                </c:pt>
                <c:pt idx="13">
                  <c:v>14.5</c:v>
                </c:pt>
                <c:pt idx="14">
                  <c:v>15.5</c:v>
                </c:pt>
                <c:pt idx="15">
                  <c:v>16.5</c:v>
                </c:pt>
                <c:pt idx="16">
                  <c:v>17.5</c:v>
                </c:pt>
                <c:pt idx="17">
                  <c:v>18.5</c:v>
                </c:pt>
                <c:pt idx="18">
                  <c:v>19.5</c:v>
                </c:pt>
                <c:pt idx="19">
                  <c:v>20.5</c:v>
                </c:pt>
                <c:pt idx="20">
                  <c:v>21.5</c:v>
                </c:pt>
              </c:numCache>
            </c:numRef>
          </c:yVal>
          <c:smooth val="0"/>
          <c:extLst>
            <c:ext xmlns:c16="http://schemas.microsoft.com/office/drawing/2014/chart" uri="{C3380CC4-5D6E-409C-BE32-E72D297353CC}">
              <c16:uniqueId val="{00000003-2197-41F9-81B5-D29CD3A4E09B}"/>
            </c:ext>
          </c:extLst>
        </c:ser>
        <c:dLbls>
          <c:showLegendKey val="0"/>
          <c:showVal val="0"/>
          <c:showCatName val="0"/>
          <c:showSerName val="0"/>
          <c:showPercent val="0"/>
          <c:showBubbleSize val="0"/>
        </c:dLbls>
        <c:axId val="781283007"/>
        <c:axId val="781266687"/>
      </c:scatterChart>
      <c:valAx>
        <c:axId val="1639976431"/>
        <c:scaling>
          <c:orientation val="minMax"/>
          <c:max val="80000"/>
        </c:scaling>
        <c:delete val="0"/>
        <c:axPos val="b"/>
        <c:numFmt formatCode="0" sourceLinked="1"/>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1339631"/>
        <c:crosses val="autoZero"/>
        <c:crossBetween val="between"/>
        <c:dispUnits>
          <c:builtInUnit val="thousands"/>
        </c:dispUnits>
      </c:valAx>
      <c:catAx>
        <c:axId val="1631339631"/>
        <c:scaling>
          <c:orientation val="minMax"/>
          <c:max val="2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eneral" sourceLinked="1"/>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auto val="0"/>
        <c:lblAlgn val="ctr"/>
        <c:lblOffset val="100"/>
        <c:tickLblSkip val="1"/>
        <c:noMultiLvlLbl val="0"/>
      </c:catAx>
      <c:valAx>
        <c:axId val="781266687"/>
        <c:scaling>
          <c:orientation val="minMax"/>
          <c:max val="22"/>
          <c:min val="0"/>
        </c:scaling>
        <c:delete val="0"/>
        <c:axPos val="r"/>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81283007"/>
        <c:crosses val="max"/>
        <c:crossBetween val="midCat"/>
      </c:valAx>
      <c:valAx>
        <c:axId val="781283007"/>
        <c:scaling>
          <c:orientation val="minMax"/>
        </c:scaling>
        <c:delete val="1"/>
        <c:axPos val="b"/>
        <c:numFmt formatCode="0" sourceLinked="1"/>
        <c:majorTickMark val="out"/>
        <c:minorTickMark val="none"/>
        <c:tickLblPos val="nextTo"/>
        <c:crossAx val="781266687"/>
        <c:crosses val="autoZero"/>
        <c:crossBetween val="midCat"/>
      </c:valAx>
      <c:spPr>
        <a:noFill/>
        <a:ln w="25400">
          <a:noFill/>
        </a:ln>
        <a:effectLst/>
      </c:spPr>
    </c:plotArea>
    <c:legend>
      <c:legendPos val="t"/>
      <c:legendEntry>
        <c:idx val="0"/>
        <c:delete val="1"/>
      </c:legendEntry>
      <c:layout>
        <c:manualLayout>
          <c:xMode val="edge"/>
          <c:yMode val="edge"/>
          <c:x val="0.38846117471942859"/>
          <c:y val="7.0860199078888728E-2"/>
          <c:w val="0.44309930147731963"/>
          <c:h val="5.6048135492497403E-2"/>
        </c:manualLayout>
      </c:layout>
      <c:overlay val="1"/>
      <c:spPr>
        <a:noFill/>
        <a:ln>
          <a:noFill/>
        </a:ln>
        <a:effectLst/>
      </c:spPr>
      <c:txPr>
        <a:bodyPr rot="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legend>
    <c:plotVisOnly val="1"/>
    <c:dispBlanksAs val="gap"/>
    <c:showDLblsOverMax val="0"/>
    <c:extLst/>
  </c:chart>
  <c:spPr>
    <a:solidFill>
      <a:srgbClr val="FFFFFF"/>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41143829782793234"/>
          <c:y val="0.27011112765334988"/>
          <c:w val="0.55760026829764053"/>
          <c:h val="0.59047622163896374"/>
        </c:manualLayout>
      </c:layout>
      <c:barChart>
        <c:barDir val="bar"/>
        <c:grouping val="stacked"/>
        <c:varyColors val="0"/>
        <c:ser>
          <c:idx val="0"/>
          <c:order val="0"/>
          <c:tx>
            <c:strRef>
              <c:f>'Chart Data'!$HV$4</c:f>
              <c:strCache>
                <c:ptCount val="1"/>
                <c:pt idx="0">
                  <c:v>Lower to a large extent</c:v>
                </c:pt>
              </c:strCache>
            </c:strRef>
          </c:tx>
          <c:spPr>
            <a:solidFill>
              <a:srgbClr val="BD1B21"/>
            </a:solidFill>
            <a:ln w="6350">
              <a:solidFill>
                <a:srgbClr val="495057"/>
              </a:solidFill>
            </a:ln>
          </c:spPr>
          <c:invertIfNegative val="0"/>
          <c:cat>
            <c:strRef>
              <c:f>'Chart Data'!$HW$3:$HY$3</c:f>
              <c:strCache>
                <c:ptCount val="3"/>
                <c:pt idx="0">
                  <c:v>All small firms (2-49 employees)</c:v>
                </c:pt>
                <c:pt idx="1">
                  <c:v>2 to 9 employees</c:v>
                </c:pt>
                <c:pt idx="2">
                  <c:v>10 to 49 employees</c:v>
                </c:pt>
              </c:strCache>
            </c:strRef>
          </c:cat>
          <c:val>
            <c:numRef>
              <c:f>'Chart Data'!$HW$4:$HY$4</c:f>
              <c:numCache>
                <c:formatCode>0</c:formatCode>
                <c:ptCount val="3"/>
                <c:pt idx="0">
                  <c:v>5</c:v>
                </c:pt>
                <c:pt idx="1">
                  <c:v>5</c:v>
                </c:pt>
                <c:pt idx="2">
                  <c:v>5</c:v>
                </c:pt>
              </c:numCache>
            </c:numRef>
          </c:val>
          <c:extLst>
            <c:ext xmlns:c16="http://schemas.microsoft.com/office/drawing/2014/chart" uri="{C3380CC4-5D6E-409C-BE32-E72D297353CC}">
              <c16:uniqueId val="{00000000-046E-42CE-87AB-166FF5477628}"/>
            </c:ext>
          </c:extLst>
        </c:ser>
        <c:ser>
          <c:idx val="1"/>
          <c:order val="1"/>
          <c:tx>
            <c:strRef>
              <c:f>'Chart Data'!$HV$5</c:f>
              <c:strCache>
                <c:ptCount val="1"/>
                <c:pt idx="0">
                  <c:v>Lower to some extent</c:v>
                </c:pt>
              </c:strCache>
            </c:strRef>
          </c:tx>
          <c:spPr>
            <a:solidFill>
              <a:srgbClr val="003469"/>
            </a:solidFill>
            <a:ln w="6350">
              <a:solidFill>
                <a:srgbClr val="495057"/>
              </a:solidFill>
            </a:ln>
          </c:spPr>
          <c:invertIfNegative val="0"/>
          <c:cat>
            <c:strRef>
              <c:f>'Chart Data'!$HW$3:$HY$3</c:f>
              <c:strCache>
                <c:ptCount val="3"/>
                <c:pt idx="0">
                  <c:v>All small firms (2-49 employees)</c:v>
                </c:pt>
                <c:pt idx="1">
                  <c:v>2 to 9 employees</c:v>
                </c:pt>
                <c:pt idx="2">
                  <c:v>10 to 49 employees</c:v>
                </c:pt>
              </c:strCache>
            </c:strRef>
          </c:cat>
          <c:val>
            <c:numRef>
              <c:f>'Chart Data'!$HW$5:$HY$5</c:f>
              <c:numCache>
                <c:formatCode>0</c:formatCode>
                <c:ptCount val="3"/>
                <c:pt idx="0">
                  <c:v>23</c:v>
                </c:pt>
                <c:pt idx="1">
                  <c:v>18.329999999999998</c:v>
                </c:pt>
                <c:pt idx="2">
                  <c:v>27</c:v>
                </c:pt>
              </c:numCache>
            </c:numRef>
          </c:val>
          <c:extLst>
            <c:ext xmlns:c16="http://schemas.microsoft.com/office/drawing/2014/chart" uri="{C3380CC4-5D6E-409C-BE32-E72D297353CC}">
              <c16:uniqueId val="{00000001-046E-42CE-87AB-166FF5477628}"/>
            </c:ext>
          </c:extLst>
        </c:ser>
        <c:ser>
          <c:idx val="2"/>
          <c:order val="2"/>
          <c:tx>
            <c:strRef>
              <c:f>'Chart Data'!$HV$6</c:f>
              <c:strCache>
                <c:ptCount val="1"/>
                <c:pt idx="0">
                  <c:v>Lower to a small extent</c:v>
                </c:pt>
              </c:strCache>
            </c:strRef>
          </c:tx>
          <c:spPr>
            <a:solidFill>
              <a:srgbClr val="D1A21E"/>
            </a:solidFill>
            <a:ln w="6350">
              <a:solidFill>
                <a:srgbClr val="495057"/>
              </a:solidFill>
            </a:ln>
          </c:spPr>
          <c:invertIfNegative val="0"/>
          <c:cat>
            <c:strRef>
              <c:f>'Chart Data'!$HW$3:$HY$3</c:f>
              <c:strCache>
                <c:ptCount val="3"/>
                <c:pt idx="0">
                  <c:v>All small firms (2-49 employees)</c:v>
                </c:pt>
                <c:pt idx="1">
                  <c:v>2 to 9 employees</c:v>
                </c:pt>
                <c:pt idx="2">
                  <c:v>10 to 49 employees</c:v>
                </c:pt>
              </c:strCache>
            </c:strRef>
          </c:cat>
          <c:val>
            <c:numRef>
              <c:f>'Chart Data'!$HW$6:$HY$6</c:f>
              <c:numCache>
                <c:formatCode>0</c:formatCode>
                <c:ptCount val="3"/>
                <c:pt idx="0">
                  <c:v>24</c:v>
                </c:pt>
                <c:pt idx="1">
                  <c:v>25.33</c:v>
                </c:pt>
                <c:pt idx="2">
                  <c:v>23</c:v>
                </c:pt>
              </c:numCache>
            </c:numRef>
          </c:val>
          <c:extLst>
            <c:ext xmlns:c16="http://schemas.microsoft.com/office/drawing/2014/chart" uri="{C3380CC4-5D6E-409C-BE32-E72D297353CC}">
              <c16:uniqueId val="{00000002-046E-42CE-87AB-166FF5477628}"/>
            </c:ext>
          </c:extLst>
        </c:ser>
        <c:ser>
          <c:idx val="3"/>
          <c:order val="3"/>
          <c:tx>
            <c:strRef>
              <c:f>'Chart Data'!$HV$7</c:f>
              <c:strCache>
                <c:ptCount val="1"/>
                <c:pt idx="0">
                  <c:v>Not lower at all</c:v>
                </c:pt>
              </c:strCache>
            </c:strRef>
          </c:tx>
          <c:spPr>
            <a:ln w="6350">
              <a:solidFill>
                <a:srgbClr val="495057"/>
              </a:solidFill>
            </a:ln>
          </c:spPr>
          <c:invertIfNegative val="0"/>
          <c:cat>
            <c:strRef>
              <c:f>'Chart Data'!$HW$3:$HY$3</c:f>
              <c:strCache>
                <c:ptCount val="3"/>
                <c:pt idx="0">
                  <c:v>All small firms (2-49 employees)</c:v>
                </c:pt>
                <c:pt idx="1">
                  <c:v>2 to 9 employees</c:v>
                </c:pt>
                <c:pt idx="2">
                  <c:v>10 to 49 employees</c:v>
                </c:pt>
              </c:strCache>
            </c:strRef>
          </c:cat>
          <c:val>
            <c:numRef>
              <c:f>'Chart Data'!$HW$7:$HY$7</c:f>
              <c:numCache>
                <c:formatCode>0</c:formatCode>
                <c:ptCount val="3"/>
                <c:pt idx="0">
                  <c:v>29</c:v>
                </c:pt>
                <c:pt idx="1">
                  <c:v>33.340000000000003</c:v>
                </c:pt>
                <c:pt idx="2">
                  <c:v>24</c:v>
                </c:pt>
              </c:numCache>
            </c:numRef>
          </c:val>
          <c:extLst>
            <c:ext xmlns:c16="http://schemas.microsoft.com/office/drawing/2014/chart" uri="{C3380CC4-5D6E-409C-BE32-E72D297353CC}">
              <c16:uniqueId val="{0000000B-9658-4F07-9F9F-C1C63B9EB483}"/>
            </c:ext>
          </c:extLst>
        </c:ser>
        <c:ser>
          <c:idx val="4"/>
          <c:order val="4"/>
          <c:tx>
            <c:strRef>
              <c:f>'Chart Data'!$HV$8</c:f>
              <c:strCache>
                <c:ptCount val="1"/>
                <c:pt idx="0">
                  <c:v>Don't know</c:v>
                </c:pt>
              </c:strCache>
            </c:strRef>
          </c:tx>
          <c:spPr>
            <a:ln w="6350">
              <a:solidFill>
                <a:srgbClr val="495057"/>
              </a:solidFill>
            </a:ln>
          </c:spPr>
          <c:invertIfNegative val="0"/>
          <c:cat>
            <c:strRef>
              <c:f>'Chart Data'!$HW$3:$HY$3</c:f>
              <c:strCache>
                <c:ptCount val="3"/>
                <c:pt idx="0">
                  <c:v>All small firms (2-49 employees)</c:v>
                </c:pt>
                <c:pt idx="1">
                  <c:v>2 to 9 employees</c:v>
                </c:pt>
                <c:pt idx="2">
                  <c:v>10 to 49 employees</c:v>
                </c:pt>
              </c:strCache>
            </c:strRef>
          </c:cat>
          <c:val>
            <c:numRef>
              <c:f>'Chart Data'!$HW$8:$HY$8</c:f>
              <c:numCache>
                <c:formatCode>0</c:formatCode>
                <c:ptCount val="3"/>
                <c:pt idx="0">
                  <c:v>19</c:v>
                </c:pt>
                <c:pt idx="1">
                  <c:v>18</c:v>
                </c:pt>
                <c:pt idx="2">
                  <c:v>21</c:v>
                </c:pt>
              </c:numCache>
            </c:numRef>
          </c:val>
          <c:extLst>
            <c:ext xmlns:c16="http://schemas.microsoft.com/office/drawing/2014/chart" uri="{C3380CC4-5D6E-409C-BE32-E72D297353CC}">
              <c16:uniqueId val="{0000000C-9658-4F07-9F9F-C1C63B9EB483}"/>
            </c:ext>
          </c:extLst>
        </c:ser>
        <c:dLbls>
          <c:showLegendKey val="0"/>
          <c:showVal val="0"/>
          <c:showCatName val="0"/>
          <c:showSerName val="0"/>
          <c:showPercent val="0"/>
          <c:showBubbleSize val="0"/>
        </c:dLbls>
        <c:gapWidth val="50"/>
        <c:overlap val="100"/>
        <c:axId val="275934208"/>
        <c:axId val="275936000"/>
      </c:barChart>
      <c:catAx>
        <c:axId val="275934208"/>
        <c:scaling>
          <c:orientation val="maxMin"/>
        </c:scaling>
        <c:delete val="0"/>
        <c:axPos val="l"/>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max val="100"/>
        </c:scaling>
        <c:delete val="0"/>
        <c:axPos val="b"/>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max"/>
        <c:crossBetween val="between"/>
      </c:valAx>
      <c:spPr>
        <a:noFill/>
      </c:spPr>
    </c:plotArea>
    <c:legend>
      <c:legendPos val="t"/>
      <c:layout>
        <c:manualLayout>
          <c:xMode val="edge"/>
          <c:yMode val="edge"/>
          <c:x val="1.0803090291679644E-2"/>
          <c:y val="0.15001035914324157"/>
          <c:w val="0.98919690970832019"/>
          <c:h val="0.1093874957630137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454566597807587E-2"/>
          <c:y val="0.14711796166988561"/>
          <c:w val="0.9304199406765371"/>
          <c:h val="0.60496701827365917"/>
        </c:manualLayout>
      </c:layout>
      <c:barChart>
        <c:barDir val="col"/>
        <c:grouping val="clustered"/>
        <c:varyColors val="0"/>
        <c:ser>
          <c:idx val="0"/>
          <c:order val="0"/>
          <c:tx>
            <c:strRef>
              <c:f>'Chart Data'!$ER$8</c:f>
              <c:strCache>
                <c:ptCount val="1"/>
                <c:pt idx="0">
                  <c:v>2025-2026 change</c:v>
                </c:pt>
              </c:strCache>
            </c:strRef>
          </c:tx>
          <c:spPr>
            <a:solidFill>
              <a:srgbClr val="BD1B21"/>
            </a:solidFill>
            <a:ln w="6350">
              <a:solidFill>
                <a:srgbClr val="495057"/>
              </a:solidFill>
            </a:ln>
          </c:spPr>
          <c:invertIfNegative val="0"/>
          <c:dLbls>
            <c:dLbl>
              <c:idx val="0"/>
              <c:tx>
                <c:rich>
                  <a:bodyPr/>
                  <a:lstStyle/>
                  <a:p>
                    <a:fld id="{5AC03674-2BE9-4316-B36D-B029A75FE294}" type="CELLRANGE">
                      <a:rPr lang="en-US"/>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D57-4C12-9559-CFA649130A5F}"/>
                </c:ext>
              </c:extLst>
            </c:dLbl>
            <c:dLbl>
              <c:idx val="1"/>
              <c:tx>
                <c:rich>
                  <a:bodyPr/>
                  <a:lstStyle/>
                  <a:p>
                    <a:fld id="{FC57461A-FB17-46D6-B631-16FB56894A4B}"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D57-4C12-9559-CFA649130A5F}"/>
                </c:ext>
              </c:extLst>
            </c:dLbl>
            <c:dLbl>
              <c:idx val="2"/>
              <c:tx>
                <c:rich>
                  <a:bodyPr/>
                  <a:lstStyle/>
                  <a:p>
                    <a:fld id="{F679B972-7551-434D-9F42-0E314EC30985}"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D57-4C12-9559-CFA649130A5F}"/>
                </c:ext>
              </c:extLst>
            </c:dLbl>
            <c:dLbl>
              <c:idx val="3"/>
              <c:tx>
                <c:rich>
                  <a:bodyPr/>
                  <a:lstStyle/>
                  <a:p>
                    <a:fld id="{A4B619E4-0765-430C-B180-F93911D627D5}"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D57-4C12-9559-CFA649130A5F}"/>
                </c:ext>
              </c:extLst>
            </c:dLbl>
            <c:dLbl>
              <c:idx val="4"/>
              <c:tx>
                <c:rich>
                  <a:bodyPr/>
                  <a:lstStyle/>
                  <a:p>
                    <a:fld id="{578DDEDE-B9B2-4DCE-AEC6-FC9AAFEC7D90}"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D57-4C12-9559-CFA649130A5F}"/>
                </c:ext>
              </c:extLst>
            </c:dLbl>
            <c:dLbl>
              <c:idx val="5"/>
              <c:tx>
                <c:rich>
                  <a:bodyPr/>
                  <a:lstStyle/>
                  <a:p>
                    <a:fld id="{D9BBB2E6-195D-4F37-9DE5-588185FB41F5}"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D57-4C12-9559-CFA649130A5F}"/>
                </c:ext>
              </c:extLst>
            </c:dLbl>
            <c:dLbl>
              <c:idx val="6"/>
              <c:tx>
                <c:rich>
                  <a:bodyPr/>
                  <a:lstStyle/>
                  <a:p>
                    <a:fld id="{A2FC5525-7FFE-493D-8092-4741CC7D89ED}"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D57-4C12-9559-CFA649130A5F}"/>
                </c:ext>
              </c:extLst>
            </c:dLbl>
            <c:dLbl>
              <c:idx val="7"/>
              <c:tx>
                <c:rich>
                  <a:bodyPr/>
                  <a:lstStyle/>
                  <a:p>
                    <a:fld id="{CDA0D4E0-9440-461F-98DA-78895A4BF0F6}"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D57-4C12-9559-CFA649130A5F}"/>
                </c:ext>
              </c:extLst>
            </c:dLbl>
            <c:dLbl>
              <c:idx val="8"/>
              <c:tx>
                <c:rich>
                  <a:bodyPr/>
                  <a:lstStyle/>
                  <a:p>
                    <a:fld id="{1BAC15DA-DC46-4EC0-9412-715D7ABAAF03}"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D57-4C12-9559-CFA649130A5F}"/>
                </c:ext>
              </c:extLst>
            </c:dLbl>
            <c:dLbl>
              <c:idx val="9"/>
              <c:tx>
                <c:rich>
                  <a:bodyPr/>
                  <a:lstStyle/>
                  <a:p>
                    <a:endParaRPr lang="en-GB"/>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DD57-4C12-9559-CFA649130A5F}"/>
                </c:ext>
              </c:extLst>
            </c:dLbl>
            <c:dLbl>
              <c:idx val="10"/>
              <c:tx>
                <c:rich>
                  <a:bodyPr/>
                  <a:lstStyle/>
                  <a:p>
                    <a:fld id="{1AA5DEC9-9706-49E4-B822-98FF1BF258CE}"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D57-4C12-9559-CFA649130A5F}"/>
                </c:ext>
              </c:extLst>
            </c:dLbl>
            <c:dLbl>
              <c:idx val="11"/>
              <c:tx>
                <c:rich>
                  <a:bodyPr/>
                  <a:lstStyle/>
                  <a:p>
                    <a:fld id="{08E23B10-F164-432F-A5A4-655772AAFBE7}" type="CELLRANGE">
                      <a:rPr lang="en-GB"/>
                      <a:pPr/>
                      <a:t>[CELLRANGE]</a:t>
                    </a:fld>
                    <a:endParaRPr lang="en-GB"/>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D57-4C12-9559-CFA649130A5F}"/>
                </c:ext>
              </c:extLst>
            </c:dLbl>
            <c:spPr>
              <a:noFill/>
              <a:ln>
                <a:noFill/>
              </a:ln>
              <a:effectLst/>
            </c:spPr>
            <c:txPr>
              <a:bodyPr wrap="square" lIns="38100" tIns="19050" rIns="38100" bIns="19050" anchor="ctr">
                <a:spAutoFit/>
              </a:bodyPr>
              <a:lstStyle/>
              <a:p>
                <a:pPr>
                  <a:defRPr>
                    <a:solidFill>
                      <a:schemeClr val="bg1"/>
                    </a:solidFill>
                    <a:latin typeface="Segoe UI" panose="020B0502040204020203" pitchFamily="34" charset="0"/>
                    <a:cs typeface="Segoe UI" panose="020B0502040204020203" pitchFamily="34" charset="0"/>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'Chart Data'!$ES$3:$FD$3</c:f>
              <c:strCache>
                <c:ptCount val="12"/>
                <c:pt idx="0">
                  <c:v>10</c:v>
                </c:pt>
                <c:pt idx="1">
                  <c:v>20</c:v>
                </c:pt>
                <c:pt idx="2">
                  <c:v>30</c:v>
                </c:pt>
                <c:pt idx="3">
                  <c:v>40</c:v>
                </c:pt>
                <c:pt idx="4">
                  <c:v>Median</c:v>
                </c:pt>
                <c:pt idx="5">
                  <c:v>60</c:v>
                </c:pt>
                <c:pt idx="6">
                  <c:v>70</c:v>
                </c:pt>
                <c:pt idx="7">
                  <c:v>80</c:v>
                </c:pt>
                <c:pt idx="8">
                  <c:v>90</c:v>
                </c:pt>
                <c:pt idx="10">
                  <c:v>NLW</c:v>
                </c:pt>
                <c:pt idx="11">
                  <c:v>Mean</c:v>
                </c:pt>
              </c:strCache>
            </c:strRef>
          </c:cat>
          <c:val>
            <c:numRef>
              <c:f>'Chart Data'!$ES$8:$FD$8</c:f>
              <c:numCache>
                <c:formatCode>0.0</c:formatCode>
                <c:ptCount val="12"/>
                <c:pt idx="0">
                  <c:v>13.221200955492085</c:v>
                </c:pt>
                <c:pt idx="1">
                  <c:v>11.000760106450546</c:v>
                </c:pt>
                <c:pt idx="2">
                  <c:v>8.5042416600551896</c:v>
                </c:pt>
                <c:pt idx="3">
                  <c:v>8.1657074211128453</c:v>
                </c:pt>
                <c:pt idx="4">
                  <c:v>7.899850880464232</c:v>
                </c:pt>
                <c:pt idx="5">
                  <c:v>7.6655078126767862</c:v>
                </c:pt>
                <c:pt idx="6">
                  <c:v>7.4564019171392104</c:v>
                </c:pt>
                <c:pt idx="7">
                  <c:v>7.2595314259874755</c:v>
                </c:pt>
                <c:pt idx="8">
                  <c:v>7.0176890535060155</c:v>
                </c:pt>
                <c:pt idx="10">
                  <c:v>10.550098371218496</c:v>
                </c:pt>
                <c:pt idx="11">
                  <c:v>7.5997421569021339</c:v>
                </c:pt>
              </c:numCache>
            </c:numRef>
          </c:val>
          <c:extLst>
            <c:ext xmlns:c15="http://schemas.microsoft.com/office/drawing/2012/chart" uri="{02D57815-91ED-43cb-92C2-25804820EDAC}">
              <c15:datalabelsRange>
                <c15:f>'Chart Data'!$ES$7:$FD$7</c15:f>
                <c15:dlblRangeCache>
                  <c:ptCount val="12"/>
                  <c:pt idx="0">
                    <c:v>11</c:v>
                  </c:pt>
                  <c:pt idx="1">
                    <c:v>19</c:v>
                  </c:pt>
                  <c:pt idx="2">
                    <c:v>26</c:v>
                  </c:pt>
                  <c:pt idx="3">
                    <c:v>30</c:v>
                  </c:pt>
                  <c:pt idx="4">
                    <c:v>35</c:v>
                  </c:pt>
                  <c:pt idx="5">
                    <c:v>40</c:v>
                  </c:pt>
                  <c:pt idx="6">
                    <c:v>47</c:v>
                  </c:pt>
                  <c:pt idx="7">
                    <c:v>56</c:v>
                  </c:pt>
                  <c:pt idx="8">
                    <c:v>73</c:v>
                  </c:pt>
                  <c:pt idx="10">
                    <c:v>22</c:v>
                  </c:pt>
                  <c:pt idx="11">
                    <c:v>42</c:v>
                  </c:pt>
                </c15:dlblRangeCache>
              </c15:datalabelsRange>
            </c:ext>
            <c:ext xmlns:c16="http://schemas.microsoft.com/office/drawing/2014/chart" uri="{C3380CC4-5D6E-409C-BE32-E72D297353CC}">
              <c16:uniqueId val="{0000000C-DD57-4C12-9559-CFA649130A5F}"/>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1"/>
        <c:noMultiLvlLbl val="0"/>
      </c:catAx>
      <c:valAx>
        <c:axId val="274950400"/>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2.0945259054788393E-3"/>
          <c:y val="0.12455026610694829"/>
          <c:w val="0.99790547409452113"/>
          <c:h val="0.80768960445111926"/>
        </c:manualLayout>
      </c:layout>
      <c:barChart>
        <c:barDir val="col"/>
        <c:grouping val="stacked"/>
        <c:varyColors val="0"/>
        <c:ser>
          <c:idx val="0"/>
          <c:order val="0"/>
          <c:tx>
            <c:strRef>
              <c:f>'Chart Data'!$B$3</c:f>
              <c:strCache>
                <c:ptCount val="1"/>
                <c:pt idx="0">
                  <c:v>Labour income</c:v>
                </c:pt>
              </c:strCache>
            </c:strRef>
          </c:tx>
          <c:spPr>
            <a:solidFill>
              <a:srgbClr val="BD1B21"/>
            </a:solidFill>
            <a:ln w="6350">
              <a:solidFill>
                <a:srgbClr val="495057"/>
              </a:solidFill>
              <a:prstDash val="solid"/>
            </a:ln>
          </c:spPr>
          <c:invertIfNegative val="0"/>
          <c:cat>
            <c:numRef>
              <c:f>'Chart Data'!$A$4:$A$16</c:f>
              <c:numCache>
                <c:formatCode>General</c:formatCod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numCache>
            </c:numRef>
          </c:cat>
          <c:val>
            <c:numRef>
              <c:f>'Chart Data'!$B$4:$B$16</c:f>
              <c:numCache>
                <c:formatCode>0.0</c:formatCode>
                <c:ptCount val="13"/>
                <c:pt idx="0">
                  <c:v>2.2545385888488405</c:v>
                </c:pt>
                <c:pt idx="1">
                  <c:v>2.0418208427112634</c:v>
                </c:pt>
                <c:pt idx="2">
                  <c:v>2.0449226798112283</c:v>
                </c:pt>
                <c:pt idx="3">
                  <c:v>2.4443958098686331</c:v>
                </c:pt>
                <c:pt idx="4">
                  <c:v>2.6151515174010616</c:v>
                </c:pt>
                <c:pt idx="5">
                  <c:v>2.1285774283230854</c:v>
                </c:pt>
                <c:pt idx="6">
                  <c:v>1.2388486416024646E-3</c:v>
                </c:pt>
                <c:pt idx="7">
                  <c:v>3.8447945830881021</c:v>
                </c:pt>
                <c:pt idx="8">
                  <c:v>4.5968489464357862</c:v>
                </c:pt>
                <c:pt idx="9">
                  <c:v>5.4343165438119634</c:v>
                </c:pt>
                <c:pt idx="10">
                  <c:v>3.3758444223985689</c:v>
                </c:pt>
                <c:pt idx="11">
                  <c:v>3.0681355268468784</c:v>
                </c:pt>
                <c:pt idx="12">
                  <c:v>2.4224672770480744</c:v>
                </c:pt>
              </c:numCache>
            </c:numRef>
          </c:val>
          <c:extLst>
            <c:ext xmlns:c16="http://schemas.microsoft.com/office/drawing/2014/chart" uri="{C3380CC4-5D6E-409C-BE32-E72D297353CC}">
              <c16:uniqueId val="{00000000-146E-4599-A5E6-C1D44CA8266C}"/>
            </c:ext>
          </c:extLst>
        </c:ser>
        <c:ser>
          <c:idx val="1"/>
          <c:order val="1"/>
          <c:tx>
            <c:strRef>
              <c:f>'Chart Data'!$C$3</c:f>
              <c:strCache>
                <c:ptCount val="1"/>
                <c:pt idx="0">
                  <c:v>Other</c:v>
                </c:pt>
              </c:strCache>
            </c:strRef>
          </c:tx>
          <c:spPr>
            <a:solidFill>
              <a:srgbClr val="003469"/>
            </a:solidFill>
            <a:ln w="6350">
              <a:solidFill>
                <a:srgbClr val="495057"/>
              </a:solidFill>
            </a:ln>
          </c:spPr>
          <c:invertIfNegative val="0"/>
          <c:cat>
            <c:numRef>
              <c:f>'Chart Data'!$A$4:$A$16</c:f>
              <c:numCache>
                <c:formatCode>General</c:formatCod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numCache>
            </c:numRef>
          </c:cat>
          <c:val>
            <c:numRef>
              <c:f>'Chart Data'!$C$4:$C$16</c:f>
              <c:numCache>
                <c:formatCode>0.0</c:formatCode>
                <c:ptCount val="13"/>
                <c:pt idx="0">
                  <c:v>1.2449332628001648</c:v>
                </c:pt>
                <c:pt idx="1">
                  <c:v>3.6491959837397263</c:v>
                </c:pt>
                <c:pt idx="2">
                  <c:v>-8.9021232924629601E-2</c:v>
                </c:pt>
                <c:pt idx="3">
                  <c:v>0.2784117642124655</c:v>
                </c:pt>
                <c:pt idx="4">
                  <c:v>1.4949449658630192</c:v>
                </c:pt>
                <c:pt idx="5">
                  <c:v>1.4739321995466579</c:v>
                </c:pt>
                <c:pt idx="6">
                  <c:v>9.8281992233786461E-2</c:v>
                </c:pt>
                <c:pt idx="7">
                  <c:v>0.29847195559980433</c:v>
                </c:pt>
                <c:pt idx="8">
                  <c:v>1.6454430938000888</c:v>
                </c:pt>
                <c:pt idx="9">
                  <c:v>3.682906852893769</c:v>
                </c:pt>
                <c:pt idx="10">
                  <c:v>3.2222110853824844</c:v>
                </c:pt>
                <c:pt idx="11">
                  <c:v>0.98726807980483011</c:v>
                </c:pt>
                <c:pt idx="12">
                  <c:v>1.1063715041976057</c:v>
                </c:pt>
              </c:numCache>
            </c:numRef>
          </c:val>
          <c:extLst>
            <c:ext xmlns:c16="http://schemas.microsoft.com/office/drawing/2014/chart" uri="{C3380CC4-5D6E-409C-BE32-E72D297353CC}">
              <c16:uniqueId val="{00000001-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2"/>
          <c:order val="2"/>
          <c:tx>
            <c:strRef>
              <c:f>'Chart Data'!$D$3</c:f>
              <c:strCache>
                <c:ptCount val="1"/>
                <c:pt idx="0">
                  <c:v>Nominal household income</c:v>
                </c:pt>
              </c:strCache>
            </c:strRef>
          </c:tx>
          <c:spPr>
            <a:ln>
              <a:noFill/>
            </a:ln>
          </c:spPr>
          <c:marker>
            <c:symbol val="diamond"/>
            <c:size val="12"/>
            <c:spPr>
              <a:ln w="6350">
                <a:solidFill>
                  <a:srgbClr val="495057"/>
                </a:solidFill>
              </a:ln>
            </c:spPr>
          </c:marker>
          <c:cat>
            <c:numRef>
              <c:f>'Chart Data'!$A$4:$A$16</c:f>
              <c:numCache>
                <c:formatCode>General</c:formatCod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numCache>
            </c:numRef>
          </c:cat>
          <c:val>
            <c:numRef>
              <c:f>'Chart Data'!$D$4:$D$16</c:f>
              <c:numCache>
                <c:formatCode>0.0</c:formatCode>
                <c:ptCount val="13"/>
                <c:pt idx="0">
                  <c:v>3.4994718516490053</c:v>
                </c:pt>
                <c:pt idx="1">
                  <c:v>5.6910168264509897</c:v>
                </c:pt>
                <c:pt idx="2">
                  <c:v>1.9559014468865987</c:v>
                </c:pt>
                <c:pt idx="3">
                  <c:v>2.7228075740810986</c:v>
                </c:pt>
                <c:pt idx="4">
                  <c:v>4.1100964832640807</c:v>
                </c:pt>
                <c:pt idx="5">
                  <c:v>3.6025096278697433</c:v>
                </c:pt>
                <c:pt idx="6">
                  <c:v>9.9520840875388927E-2</c:v>
                </c:pt>
                <c:pt idx="7">
                  <c:v>4.1432665386879064</c:v>
                </c:pt>
                <c:pt idx="8">
                  <c:v>6.242292040235875</c:v>
                </c:pt>
                <c:pt idx="9">
                  <c:v>9.1172233967057323</c:v>
                </c:pt>
                <c:pt idx="10">
                  <c:v>6.5980555077810532</c:v>
                </c:pt>
                <c:pt idx="11">
                  <c:v>4.0554036066517085</c:v>
                </c:pt>
                <c:pt idx="12">
                  <c:v>3.5288387812456801</c:v>
                </c:pt>
              </c:numCache>
            </c:numRef>
          </c:val>
          <c:smooth val="0"/>
          <c:extLst>
            <c:ext xmlns:c16="http://schemas.microsoft.com/office/drawing/2014/chart" uri="{C3380CC4-5D6E-409C-BE32-E72D297353CC}">
              <c16:uniqueId val="{00000002-146E-4599-A5E6-C1D44CA8266C}"/>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27026703218359988"/>
          <c:y val="9.1327351889272393E-2"/>
          <c:w val="0.38926129913511992"/>
          <c:h val="0.1681740636775494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ln>
      <a:noFill/>
    </a:ln>
  </c:sp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2.0945259054788393E-3"/>
          <c:y val="0.12455026610694829"/>
          <c:w val="0.99790547409452113"/>
          <c:h val="0.80768960445111926"/>
        </c:manualLayout>
      </c:layout>
      <c:barChart>
        <c:barDir val="col"/>
        <c:grouping val="stacked"/>
        <c:varyColors val="0"/>
        <c:ser>
          <c:idx val="0"/>
          <c:order val="0"/>
          <c:tx>
            <c:strRef>
              <c:f>'Chart Data'!$G$3</c:f>
              <c:strCache>
                <c:ptCount val="1"/>
                <c:pt idx="0">
                  <c:v>Labour income</c:v>
                </c:pt>
              </c:strCache>
            </c:strRef>
          </c:tx>
          <c:spPr>
            <a:ln w="6350">
              <a:solidFill>
                <a:srgbClr val="495057"/>
              </a:solidFill>
            </a:ln>
          </c:spPr>
          <c:invertIfNegative val="0"/>
          <c:cat>
            <c:numRef>
              <c:f>'Chart Data'!$F$4:$F$16</c:f>
              <c:numCache>
                <c:formatCode>General</c:formatCod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numCache>
            </c:numRef>
          </c:cat>
          <c:val>
            <c:numRef>
              <c:f>'Chart Data'!$G$4:$G$16</c:f>
              <c:numCache>
                <c:formatCode>0.0</c:formatCode>
                <c:ptCount val="13"/>
                <c:pt idx="0">
                  <c:v>1.0973014337525604</c:v>
                </c:pt>
                <c:pt idx="1">
                  <c:v>2.4131255136380831</c:v>
                </c:pt>
                <c:pt idx="2">
                  <c:v>0.77782891120837228</c:v>
                </c:pt>
                <c:pt idx="3">
                  <c:v>0.59145312714301079</c:v>
                </c:pt>
                <c:pt idx="4">
                  <c:v>0.5158088670180101</c:v>
                </c:pt>
                <c:pt idx="5">
                  <c:v>0.64390525012687405</c:v>
                </c:pt>
                <c:pt idx="6">
                  <c:v>-6.7846844878019105E-2</c:v>
                </c:pt>
                <c:pt idx="7">
                  <c:v>1.1780466209708025</c:v>
                </c:pt>
                <c:pt idx="8">
                  <c:v>-3.8985319990347236</c:v>
                </c:pt>
                <c:pt idx="9">
                  <c:v>-1.4588863006073804</c:v>
                </c:pt>
                <c:pt idx="10">
                  <c:v>0.8032884967357794</c:v>
                </c:pt>
                <c:pt idx="11">
                  <c:v>-3.3234758556459187E-2</c:v>
                </c:pt>
                <c:pt idx="12">
                  <c:v>-6.7460705232529783E-2</c:v>
                </c:pt>
              </c:numCache>
            </c:numRef>
          </c:val>
          <c:extLst>
            <c:ext xmlns:c16="http://schemas.microsoft.com/office/drawing/2014/chart" uri="{C3380CC4-5D6E-409C-BE32-E72D297353CC}">
              <c16:uniqueId val="{00000000-9445-4BA6-ABAC-10970599DA12}"/>
            </c:ext>
          </c:extLst>
        </c:ser>
        <c:ser>
          <c:idx val="1"/>
          <c:order val="1"/>
          <c:tx>
            <c:strRef>
              <c:f>'Chart Data'!$H$3</c:f>
              <c:strCache>
                <c:ptCount val="1"/>
                <c:pt idx="0">
                  <c:v>Other</c:v>
                </c:pt>
              </c:strCache>
            </c:strRef>
          </c:tx>
          <c:spPr>
            <a:ln w="6350">
              <a:solidFill>
                <a:srgbClr val="495057"/>
              </a:solidFill>
            </a:ln>
          </c:spPr>
          <c:invertIfNegative val="0"/>
          <c:cat>
            <c:numRef>
              <c:f>'Chart Data'!$F$4:$F$16</c:f>
              <c:numCache>
                <c:formatCode>General</c:formatCod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numCache>
            </c:numRef>
          </c:cat>
          <c:val>
            <c:numRef>
              <c:f>'Chart Data'!$H$4:$H$16</c:f>
              <c:numCache>
                <c:formatCode>0.0</c:formatCode>
                <c:ptCount val="13"/>
                <c:pt idx="0">
                  <c:v>1.1592146426135392</c:v>
                </c:pt>
                <c:pt idx="1">
                  <c:v>3.6485662134447576</c:v>
                </c:pt>
                <c:pt idx="2">
                  <c:v>-8.3554616018305161E-2</c:v>
                </c:pt>
                <c:pt idx="3">
                  <c:v>0.29775587006360338</c:v>
                </c:pt>
                <c:pt idx="4">
                  <c:v>1.4675348531760317</c:v>
                </c:pt>
                <c:pt idx="5">
                  <c:v>1.4090850310572343</c:v>
                </c:pt>
                <c:pt idx="6">
                  <c:v>-0.30916745645287219</c:v>
                </c:pt>
                <c:pt idx="7">
                  <c:v>0.41896108307475854</c:v>
                </c:pt>
                <c:pt idx="8">
                  <c:v>2.1482270327550204</c:v>
                </c:pt>
                <c:pt idx="9">
                  <c:v>3.5919099182899972</c:v>
                </c:pt>
                <c:pt idx="10">
                  <c:v>3.0470275582746482</c:v>
                </c:pt>
                <c:pt idx="11">
                  <c:v>0.95504008055616163</c:v>
                </c:pt>
                <c:pt idx="12">
                  <c:v>1.0828110138606899</c:v>
                </c:pt>
              </c:numCache>
            </c:numRef>
          </c:val>
          <c:extLst>
            <c:ext xmlns:c16="http://schemas.microsoft.com/office/drawing/2014/chart" uri="{C3380CC4-5D6E-409C-BE32-E72D297353CC}">
              <c16:uniqueId val="{00000001-9445-4BA6-ABAC-10970599DA12}"/>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2"/>
          <c:order val="2"/>
          <c:tx>
            <c:strRef>
              <c:f>'Chart Data'!$I$3</c:f>
              <c:strCache>
                <c:ptCount val="1"/>
                <c:pt idx="0">
                  <c:v>Real household income</c:v>
                </c:pt>
              </c:strCache>
            </c:strRef>
          </c:tx>
          <c:spPr>
            <a:ln w="28575">
              <a:noFill/>
            </a:ln>
          </c:spPr>
          <c:marker>
            <c:symbol val="diamond"/>
            <c:size val="12"/>
            <c:spPr>
              <a:ln w="6350">
                <a:solidFill>
                  <a:srgbClr val="495057"/>
                </a:solidFill>
              </a:ln>
            </c:spPr>
          </c:marker>
          <c:cat>
            <c:numRef>
              <c:f>'Chart Data'!$F$4:$F$16</c:f>
              <c:numCache>
                <c:formatCode>General</c:formatCod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numCache>
            </c:numRef>
          </c:cat>
          <c:val>
            <c:numRef>
              <c:f>'Chart Data'!$I$4:$I$16</c:f>
              <c:numCache>
                <c:formatCode>0.0</c:formatCode>
                <c:ptCount val="13"/>
                <c:pt idx="0">
                  <c:v>2.2565160763660996</c:v>
                </c:pt>
                <c:pt idx="1">
                  <c:v>6.0616917270828408</c:v>
                </c:pt>
                <c:pt idx="2">
                  <c:v>0.69427429519006711</c:v>
                </c:pt>
                <c:pt idx="3">
                  <c:v>0.88920899720661417</c:v>
                </c:pt>
                <c:pt idx="4">
                  <c:v>1.9833437201940418</c:v>
                </c:pt>
                <c:pt idx="5">
                  <c:v>2.0529902811841083</c:v>
                </c:pt>
                <c:pt idx="6">
                  <c:v>-0.37701430133089131</c:v>
                </c:pt>
                <c:pt idx="7">
                  <c:v>1.597007704045561</c:v>
                </c:pt>
                <c:pt idx="8">
                  <c:v>-1.7503049662797032</c:v>
                </c:pt>
                <c:pt idx="9">
                  <c:v>2.1330236176826167</c:v>
                </c:pt>
                <c:pt idx="10">
                  <c:v>3.8503160550104276</c:v>
                </c:pt>
                <c:pt idx="11">
                  <c:v>0.92180532199970244</c:v>
                </c:pt>
                <c:pt idx="12">
                  <c:v>1.0153503086281601</c:v>
                </c:pt>
              </c:numCache>
            </c:numRef>
          </c:val>
          <c:smooth val="0"/>
          <c:extLst>
            <c:ext xmlns:c16="http://schemas.microsoft.com/office/drawing/2014/chart" uri="{C3380CC4-5D6E-409C-BE32-E72D297353CC}">
              <c16:uniqueId val="{00000002-9445-4BA6-ABAC-10970599DA12}"/>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min val="-4"/>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27026703218359988"/>
          <c:y val="9.1327351889272393E-2"/>
          <c:w val="0.38926129913511992"/>
          <c:h val="0.1681740636775494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ln>
      <a:noFill/>
    </a:ln>
  </c:sp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1870440518895785E-2"/>
          <c:y val="0.14711796166988561"/>
          <c:w val="0.86983665222678952"/>
          <c:h val="0.7125141880849799"/>
        </c:manualLayout>
      </c:layout>
      <c:lineChart>
        <c:grouping val="standard"/>
        <c:varyColors val="0"/>
        <c:ser>
          <c:idx val="0"/>
          <c:order val="0"/>
          <c:tx>
            <c:strRef>
              <c:f>'Chart Data'!$AH$3</c:f>
              <c:strCache>
                <c:ptCount val="1"/>
                <c:pt idx="0">
                  <c:v>Baseline</c:v>
                </c:pt>
              </c:strCache>
            </c:strRef>
          </c:tx>
          <c:spPr>
            <a:ln w="38100">
              <a:solidFill>
                <a:srgbClr val="BD1B21"/>
              </a:solidFill>
            </a:ln>
          </c:spPr>
          <c:marker>
            <c:symbol val="none"/>
          </c:marker>
          <c:cat>
            <c:numRef>
              <c:f>'Chart Data'!$AG$8:$AG$27</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Data'!$AH$8:$AH$27</c:f>
              <c:numCache>
                <c:formatCode>0</c:formatCode>
                <c:ptCount val="20"/>
                <c:pt idx="0">
                  <c:v>33320</c:v>
                </c:pt>
                <c:pt idx="1">
                  <c:v>33356</c:v>
                </c:pt>
                <c:pt idx="2">
                  <c:v>33326</c:v>
                </c:pt>
                <c:pt idx="3">
                  <c:v>33377</c:v>
                </c:pt>
                <c:pt idx="4">
                  <c:v>33331</c:v>
                </c:pt>
                <c:pt idx="5">
                  <c:v>33496</c:v>
                </c:pt>
                <c:pt idx="6">
                  <c:v>33749</c:v>
                </c:pt>
                <c:pt idx="7">
                  <c:v>33775.699999999997</c:v>
                </c:pt>
                <c:pt idx="8">
                  <c:v>33755.699999999997</c:v>
                </c:pt>
                <c:pt idx="9">
                  <c:v>33817.199999999997</c:v>
                </c:pt>
                <c:pt idx="10">
                  <c:v>33891.79</c:v>
                </c:pt>
                <c:pt idx="11">
                  <c:v>33987.769999999997</c:v>
                </c:pt>
                <c:pt idx="12">
                  <c:v>34094.86</c:v>
                </c:pt>
                <c:pt idx="13">
                  <c:v>34192.07</c:v>
                </c:pt>
                <c:pt idx="14">
                  <c:v>34296.36</c:v>
                </c:pt>
                <c:pt idx="15">
                  <c:v>34399.230000000003</c:v>
                </c:pt>
                <c:pt idx="16">
                  <c:v>34506.910000000003</c:v>
                </c:pt>
                <c:pt idx="17">
                  <c:v>34617.35</c:v>
                </c:pt>
                <c:pt idx="18">
                  <c:v>34725.69</c:v>
                </c:pt>
                <c:pt idx="19">
                  <c:v>34830.730000000003</c:v>
                </c:pt>
              </c:numCache>
            </c:numRef>
          </c:val>
          <c:smooth val="0"/>
          <c:extLst>
            <c:ext xmlns:c16="http://schemas.microsoft.com/office/drawing/2014/chart" uri="{C3380CC4-5D6E-409C-BE32-E72D297353CC}">
              <c16:uniqueId val="{00000000-E850-417B-95DA-4ED900504230}"/>
            </c:ext>
          </c:extLst>
        </c:ser>
        <c:ser>
          <c:idx val="1"/>
          <c:order val="1"/>
          <c:tx>
            <c:strRef>
              <c:f>'Chart Data'!$AI$3</c:f>
              <c:strCache>
                <c:ptCount val="1"/>
                <c:pt idx="0">
                  <c:v>No NICs rise</c:v>
                </c:pt>
              </c:strCache>
            </c:strRef>
          </c:tx>
          <c:spPr>
            <a:ln w="38100">
              <a:solidFill>
                <a:srgbClr val="003469"/>
              </a:solidFill>
            </a:ln>
          </c:spPr>
          <c:marker>
            <c:symbol val="none"/>
          </c:marker>
          <c:cat>
            <c:numRef>
              <c:f>'Chart Data'!$AG$8:$AG$27</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Data'!$AI$8:$AI$27</c:f>
              <c:numCache>
                <c:formatCode>0</c:formatCode>
                <c:ptCount val="20"/>
                <c:pt idx="0">
                  <c:v>33320</c:v>
                </c:pt>
                <c:pt idx="1">
                  <c:v>33356</c:v>
                </c:pt>
                <c:pt idx="2">
                  <c:v>33326</c:v>
                </c:pt>
                <c:pt idx="3">
                  <c:v>33377</c:v>
                </c:pt>
                <c:pt idx="4">
                  <c:v>33331</c:v>
                </c:pt>
                <c:pt idx="5">
                  <c:v>33496</c:v>
                </c:pt>
                <c:pt idx="6">
                  <c:v>33749</c:v>
                </c:pt>
                <c:pt idx="7">
                  <c:v>33775.699999999997</c:v>
                </c:pt>
                <c:pt idx="8">
                  <c:v>33755.699999999997</c:v>
                </c:pt>
                <c:pt idx="9">
                  <c:v>33842.925655058752</c:v>
                </c:pt>
                <c:pt idx="10">
                  <c:v>33927.678377358447</c:v>
                </c:pt>
                <c:pt idx="11">
                  <c:v>34034.891318004826</c:v>
                </c:pt>
                <c:pt idx="12">
                  <c:v>34147.994015428507</c:v>
                </c:pt>
                <c:pt idx="13">
                  <c:v>34247.755580071251</c:v>
                </c:pt>
                <c:pt idx="14">
                  <c:v>34351.348352515131</c:v>
                </c:pt>
                <c:pt idx="15">
                  <c:v>34451.837716420865</c:v>
                </c:pt>
                <c:pt idx="16">
                  <c:v>34556.649383570431</c:v>
                </c:pt>
                <c:pt idx="17">
                  <c:v>34664.659573803867</c:v>
                </c:pt>
                <c:pt idx="18">
                  <c:v>34770.344615360387</c:v>
                </c:pt>
                <c:pt idx="19">
                  <c:v>34872.819355998472</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3000"/>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dispUnits>
          <c:builtInUnit val="thousands"/>
        </c:dispUnits>
      </c:valAx>
      <c:spPr>
        <a:noFill/>
        <a:ln w="25400">
          <a:noFill/>
        </a:ln>
      </c:spPr>
    </c:plotArea>
    <c:legend>
      <c:legendPos val="t"/>
      <c:layout>
        <c:manualLayout>
          <c:xMode val="edge"/>
          <c:yMode val="edge"/>
          <c:x val="0.29882927707939749"/>
          <c:y val="7.2746956585246408E-2"/>
          <c:w val="0.4712806162121766"/>
          <c:h val="5.6048135492497403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353696182563525E-2"/>
          <c:y val="0.14711796166988561"/>
          <c:w val="0.88604066494394373"/>
          <c:h val="0.7125141880849799"/>
        </c:manualLayout>
      </c:layout>
      <c:lineChart>
        <c:grouping val="standard"/>
        <c:varyColors val="0"/>
        <c:ser>
          <c:idx val="0"/>
          <c:order val="0"/>
          <c:tx>
            <c:strRef>
              <c:f>'Chart Data'!$AQ$3</c:f>
              <c:strCache>
                <c:ptCount val="1"/>
                <c:pt idx="0">
                  <c:v>Baseline</c:v>
                </c:pt>
              </c:strCache>
            </c:strRef>
          </c:tx>
          <c:spPr>
            <a:ln w="38100">
              <a:solidFill>
                <a:srgbClr val="BD1B21"/>
              </a:solidFill>
            </a:ln>
          </c:spPr>
          <c:marker>
            <c:symbol val="none"/>
          </c:marker>
          <c:cat>
            <c:numRef>
              <c:f>'Chart Data'!$AP$8:$AP$27</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Data'!$AQ$8:$AQ$27</c:f>
              <c:numCache>
                <c:formatCode>0.0</c:formatCode>
                <c:ptCount val="20"/>
                <c:pt idx="0">
                  <c:v>7.9306075713568625</c:v>
                </c:pt>
                <c:pt idx="1">
                  <c:v>9.0108253681462145</c:v>
                </c:pt>
                <c:pt idx="2">
                  <c:v>7.6947348049869468</c:v>
                </c:pt>
                <c:pt idx="3">
                  <c:v>5.9569959169613051</c:v>
                </c:pt>
                <c:pt idx="4">
                  <c:v>4.8107057894529071</c:v>
                </c:pt>
                <c:pt idx="5">
                  <c:v>4.4659615807993491</c:v>
                </c:pt>
                <c:pt idx="6">
                  <c:v>3.298979844136829</c:v>
                </c:pt>
                <c:pt idx="7">
                  <c:v>4.7839717178463914</c:v>
                </c:pt>
                <c:pt idx="8">
                  <c:v>4.4331976674359064</c:v>
                </c:pt>
                <c:pt idx="9">
                  <c:v>4.0731328391961252</c:v>
                </c:pt>
                <c:pt idx="10">
                  <c:v>5.0902573896688619</c:v>
                </c:pt>
                <c:pt idx="11">
                  <c:v>3.7508984011405344</c:v>
                </c:pt>
                <c:pt idx="12">
                  <c:v>3.4427313203585275</c:v>
                </c:pt>
                <c:pt idx="13">
                  <c:v>2.9112280068088081</c:v>
                </c:pt>
                <c:pt idx="14">
                  <c:v>2.7887265422192442</c:v>
                </c:pt>
                <c:pt idx="15">
                  <c:v>2.7699071997334901</c:v>
                </c:pt>
                <c:pt idx="16">
                  <c:v>2.7464255305551966</c:v>
                </c:pt>
                <c:pt idx="17">
                  <c:v>2.7315156210620639</c:v>
                </c:pt>
                <c:pt idx="18">
                  <c:v>2.7144572337160833</c:v>
                </c:pt>
                <c:pt idx="19">
                  <c:v>2.6922124192064745</c:v>
                </c:pt>
              </c:numCache>
            </c:numRef>
          </c:val>
          <c:smooth val="0"/>
          <c:extLst>
            <c:ext xmlns:c16="http://schemas.microsoft.com/office/drawing/2014/chart" uri="{C3380CC4-5D6E-409C-BE32-E72D297353CC}">
              <c16:uniqueId val="{00000000-E850-417B-95DA-4ED900504230}"/>
            </c:ext>
          </c:extLst>
        </c:ser>
        <c:ser>
          <c:idx val="1"/>
          <c:order val="1"/>
          <c:tx>
            <c:strRef>
              <c:f>'Chart Data'!$AR$3</c:f>
              <c:strCache>
                <c:ptCount val="1"/>
                <c:pt idx="0">
                  <c:v>No NICs rise</c:v>
                </c:pt>
              </c:strCache>
            </c:strRef>
          </c:tx>
          <c:spPr>
            <a:ln w="38100">
              <a:solidFill>
                <a:srgbClr val="003469"/>
              </a:solidFill>
            </a:ln>
          </c:spPr>
          <c:marker>
            <c:symbol val="none"/>
          </c:marker>
          <c:cat>
            <c:numRef>
              <c:f>'Chart Data'!$AP$8:$AP$27</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Data'!$AR$8:$AR$27</c:f>
              <c:numCache>
                <c:formatCode>0.0</c:formatCode>
                <c:ptCount val="20"/>
                <c:pt idx="0">
                  <c:v>7.9306075713568625</c:v>
                </c:pt>
                <c:pt idx="1">
                  <c:v>9.0108253681462145</c:v>
                </c:pt>
                <c:pt idx="2">
                  <c:v>7.6947348049869468</c:v>
                </c:pt>
                <c:pt idx="3">
                  <c:v>5.9569959169613051</c:v>
                </c:pt>
                <c:pt idx="4">
                  <c:v>4.8107057894529071</c:v>
                </c:pt>
                <c:pt idx="5">
                  <c:v>4.4659615807993491</c:v>
                </c:pt>
                <c:pt idx="6">
                  <c:v>3.298979844136829</c:v>
                </c:pt>
                <c:pt idx="7">
                  <c:v>4.7839717178463914</c:v>
                </c:pt>
                <c:pt idx="8">
                  <c:v>4.4331976674359064</c:v>
                </c:pt>
                <c:pt idx="9">
                  <c:v>4.1253998007855008</c:v>
                </c:pt>
                <c:pt idx="10">
                  <c:v>5.1886053376827279</c:v>
                </c:pt>
                <c:pt idx="11">
                  <c:v>3.892814473516748</c:v>
                </c:pt>
                <c:pt idx="12">
                  <c:v>3.6184940804805166</c:v>
                </c:pt>
                <c:pt idx="13">
                  <c:v>3.0563065642926102</c:v>
                </c:pt>
                <c:pt idx="14">
                  <c:v>2.8982266530601208</c:v>
                </c:pt>
                <c:pt idx="15">
                  <c:v>2.8340884226558005</c:v>
                </c:pt>
                <c:pt idx="16">
                  <c:v>2.7697978435381909</c:v>
                </c:pt>
                <c:pt idx="17">
                  <c:v>2.7242088083003768</c:v>
                </c:pt>
                <c:pt idx="18">
                  <c:v>2.6879121441779397</c:v>
                </c:pt>
                <c:pt idx="19">
                  <c:v>2.6561918603910106</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4457739241377813"/>
          <c:y val="7.2746956585246408E-2"/>
          <c:w val="0.49840655854498628"/>
          <c:h val="5.6048135492497403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279871850688182E-3"/>
          <c:y val="0.12452830188679245"/>
          <c:w val="0.99396857164114438"/>
          <c:h val="0.8075471698113208"/>
        </c:manualLayout>
      </c:layout>
      <c:barChart>
        <c:barDir val="bar"/>
        <c:grouping val="clustered"/>
        <c:varyColors val="0"/>
        <c:ser>
          <c:idx val="3"/>
          <c:order val="0"/>
          <c:tx>
            <c:strRef>
              <c:f>'Chart Data'!$BF$3</c:f>
              <c:strCache>
                <c:ptCount val="1"/>
                <c:pt idx="0">
                  <c:v>Median</c:v>
                </c:pt>
              </c:strCache>
            </c:strRef>
          </c:tx>
          <c:spPr>
            <a:solidFill>
              <a:schemeClr val="accent4"/>
            </a:solidFill>
            <a:ln w="25400">
              <a:noFill/>
            </a:ln>
            <a:effectLst/>
          </c:spPr>
          <c:invertIfNegative val="0"/>
          <c:cat>
            <c:strRef>
              <c:f>'Chart Data'!$BC$4:$BC$24</c:f>
              <c:strCache>
                <c:ptCount val="21"/>
                <c:pt idx="0">
                  <c:v>Agriculture</c:v>
                </c:pt>
                <c:pt idx="1">
                  <c:v>Extraction</c:v>
                </c:pt>
                <c:pt idx="2">
                  <c:v>Manufacturing</c:v>
                </c:pt>
                <c:pt idx="3">
                  <c:v>Utilities</c:v>
                </c:pt>
                <c:pt idx="4">
                  <c:v>Water</c:v>
                </c:pt>
                <c:pt idx="5">
                  <c:v>Construction</c:v>
                </c:pt>
                <c:pt idx="6">
                  <c:v>Wholesale &amp; retail</c:v>
                </c:pt>
                <c:pt idx="7">
                  <c:v>Transport</c:v>
                </c:pt>
                <c:pt idx="8">
                  <c:v>Accommodation &amp; food</c:v>
                </c:pt>
                <c:pt idx="9">
                  <c:v>Communications</c:v>
                </c:pt>
                <c:pt idx="10">
                  <c:v>Financial services</c:v>
                </c:pt>
                <c:pt idx="11">
                  <c:v>Real estate</c:v>
                </c:pt>
                <c:pt idx="12">
                  <c:v>Professional services</c:v>
                </c:pt>
                <c:pt idx="13">
                  <c:v>Administrative services</c:v>
                </c:pt>
                <c:pt idx="14">
                  <c:v>Public admin</c:v>
                </c:pt>
                <c:pt idx="15">
                  <c:v>Education</c:v>
                </c:pt>
                <c:pt idx="16">
                  <c:v>Health</c:v>
                </c:pt>
                <c:pt idx="17">
                  <c:v>Art &amp; recreation</c:v>
                </c:pt>
                <c:pt idx="18">
                  <c:v>Other services</c:v>
                </c:pt>
                <c:pt idx="20">
                  <c:v>Total</c:v>
                </c:pt>
              </c:strCache>
            </c:strRef>
          </c:cat>
          <c:val>
            <c:numRef>
              <c:f>'Chart Data'!$BC$4:$BC$24</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20">
                  <c:v>0</c:v>
                </c:pt>
              </c:numCache>
            </c:numRef>
          </c:val>
          <c:extLst>
            <c:ext xmlns:c16="http://schemas.microsoft.com/office/drawing/2014/chart" uri="{C3380CC4-5D6E-409C-BE32-E72D297353CC}">
              <c16:uniqueId val="{0000000B-78F2-41D8-BD41-6E992D23D704}"/>
            </c:ext>
          </c:extLst>
        </c:ser>
        <c:dLbls>
          <c:showLegendKey val="0"/>
          <c:showVal val="0"/>
          <c:showCatName val="0"/>
          <c:showSerName val="0"/>
          <c:showPercent val="0"/>
          <c:showBubbleSize val="0"/>
        </c:dLbls>
        <c:gapWidth val="80"/>
        <c:axId val="1631339631"/>
        <c:axId val="1639976431"/>
      </c:barChart>
      <c:scatterChart>
        <c:scatterStyle val="lineMarker"/>
        <c:varyColors val="0"/>
        <c:ser>
          <c:idx val="0"/>
          <c:order val="1"/>
          <c:tx>
            <c:strRef>
              <c:f>'Chart Data'!$BE$3</c:f>
              <c:strCache>
                <c:ptCount val="1"/>
                <c:pt idx="0">
                  <c:v>25</c:v>
                </c:pt>
              </c:strCache>
            </c:strRef>
          </c:tx>
          <c:spPr>
            <a:ln w="25400" cap="rnd">
              <a:noFill/>
              <a:round/>
            </a:ln>
            <a:effectLst/>
          </c:spPr>
          <c:marker>
            <c:symbol val="circle"/>
            <c:size val="10"/>
            <c:spPr>
              <a:solidFill>
                <a:schemeClr val="accent1"/>
              </a:solidFill>
              <a:ln w="9525">
                <a:solidFill>
                  <a:schemeClr val="accent1"/>
                </a:solidFill>
              </a:ln>
              <a:effectLst/>
            </c:spPr>
          </c:marker>
          <c:xVal>
            <c:numRef>
              <c:f>'Chart Data'!$BE$4:$BE$24</c:f>
              <c:numCache>
                <c:formatCode>0</c:formatCode>
                <c:ptCount val="21"/>
                <c:pt idx="0">
                  <c:v>18000</c:v>
                </c:pt>
                <c:pt idx="1">
                  <c:v>33999</c:v>
                </c:pt>
                <c:pt idx="2">
                  <c:v>26686</c:v>
                </c:pt>
                <c:pt idx="3">
                  <c:v>37550</c:v>
                </c:pt>
                <c:pt idx="4">
                  <c:v>29282</c:v>
                </c:pt>
                <c:pt idx="5">
                  <c:v>26871</c:v>
                </c:pt>
                <c:pt idx="6">
                  <c:v>15193</c:v>
                </c:pt>
                <c:pt idx="7">
                  <c:v>27347</c:v>
                </c:pt>
                <c:pt idx="8">
                  <c:v>8951</c:v>
                </c:pt>
                <c:pt idx="9">
                  <c:v>32656</c:v>
                </c:pt>
                <c:pt idx="10">
                  <c:v>29873</c:v>
                </c:pt>
                <c:pt idx="11">
                  <c:v>22774</c:v>
                </c:pt>
                <c:pt idx="12">
                  <c:v>26405</c:v>
                </c:pt>
                <c:pt idx="13">
                  <c:v>15239</c:v>
                </c:pt>
                <c:pt idx="14">
                  <c:v>26528</c:v>
                </c:pt>
                <c:pt idx="15">
                  <c:v>19555</c:v>
                </c:pt>
                <c:pt idx="16">
                  <c:v>18893</c:v>
                </c:pt>
                <c:pt idx="17">
                  <c:v>10437</c:v>
                </c:pt>
                <c:pt idx="18">
                  <c:v>14665</c:v>
                </c:pt>
                <c:pt idx="20">
                  <c:v>21216</c:v>
                </c:pt>
              </c:numCache>
            </c:numRef>
          </c:xVal>
          <c:yVal>
            <c:numRef>
              <c:f>'Chart Data'!$BH$4:$BH$24</c:f>
              <c:numCache>
                <c:formatCode>0.0</c:formatCode>
                <c:ptCount val="21"/>
                <c:pt idx="0">
                  <c:v>1.5</c:v>
                </c:pt>
                <c:pt idx="1">
                  <c:v>2.5</c:v>
                </c:pt>
                <c:pt idx="2">
                  <c:v>3.5</c:v>
                </c:pt>
                <c:pt idx="3">
                  <c:v>4.5</c:v>
                </c:pt>
                <c:pt idx="4">
                  <c:v>5.5</c:v>
                </c:pt>
                <c:pt idx="5">
                  <c:v>6.5</c:v>
                </c:pt>
                <c:pt idx="6">
                  <c:v>7.5</c:v>
                </c:pt>
                <c:pt idx="7">
                  <c:v>8.5</c:v>
                </c:pt>
                <c:pt idx="8">
                  <c:v>9.5</c:v>
                </c:pt>
                <c:pt idx="9">
                  <c:v>10.5</c:v>
                </c:pt>
                <c:pt idx="10">
                  <c:v>11.5</c:v>
                </c:pt>
                <c:pt idx="11">
                  <c:v>12.5</c:v>
                </c:pt>
                <c:pt idx="12">
                  <c:v>13.5</c:v>
                </c:pt>
                <c:pt idx="13">
                  <c:v>14.5</c:v>
                </c:pt>
                <c:pt idx="14">
                  <c:v>15.5</c:v>
                </c:pt>
                <c:pt idx="15">
                  <c:v>16.5</c:v>
                </c:pt>
                <c:pt idx="16">
                  <c:v>17.5</c:v>
                </c:pt>
                <c:pt idx="17">
                  <c:v>18.5</c:v>
                </c:pt>
                <c:pt idx="18">
                  <c:v>19.5</c:v>
                </c:pt>
                <c:pt idx="19">
                  <c:v>20.5</c:v>
                </c:pt>
                <c:pt idx="20">
                  <c:v>21.5</c:v>
                </c:pt>
              </c:numCache>
            </c:numRef>
          </c:yVal>
          <c:smooth val="0"/>
          <c:extLst>
            <c:ext xmlns:c16="http://schemas.microsoft.com/office/drawing/2014/chart" uri="{C3380CC4-5D6E-409C-BE32-E72D297353CC}">
              <c16:uniqueId val="{0000000C-78F2-41D8-BD41-6E992D23D704}"/>
            </c:ext>
          </c:extLst>
        </c:ser>
        <c:ser>
          <c:idx val="1"/>
          <c:order val="2"/>
          <c:tx>
            <c:strRef>
              <c:f>'Chart Data'!$BF$3</c:f>
              <c:strCache>
                <c:ptCount val="1"/>
                <c:pt idx="0">
                  <c:v>Median</c:v>
                </c:pt>
              </c:strCache>
            </c:strRef>
          </c:tx>
          <c:spPr>
            <a:ln w="25400" cap="rnd">
              <a:noFill/>
              <a:round/>
            </a:ln>
            <a:effectLst/>
          </c:spPr>
          <c:marker>
            <c:symbol val="circle"/>
            <c:size val="10"/>
            <c:spPr>
              <a:solidFill>
                <a:schemeClr val="accent2"/>
              </a:solidFill>
              <a:ln w="9525">
                <a:solidFill>
                  <a:schemeClr val="accent2"/>
                </a:solidFill>
              </a:ln>
              <a:effectLst/>
            </c:spPr>
          </c:marker>
          <c:xVal>
            <c:numRef>
              <c:f>'Chart Data'!$BF$4:$BF$24</c:f>
              <c:numCache>
                <c:formatCode>0</c:formatCode>
                <c:ptCount val="21"/>
                <c:pt idx="0">
                  <c:v>27288</c:v>
                </c:pt>
                <c:pt idx="1">
                  <c:v>47022</c:v>
                </c:pt>
                <c:pt idx="2">
                  <c:v>35518</c:v>
                </c:pt>
                <c:pt idx="3">
                  <c:v>51886</c:v>
                </c:pt>
                <c:pt idx="4">
                  <c:v>38435</c:v>
                </c:pt>
                <c:pt idx="5">
                  <c:v>38209</c:v>
                </c:pt>
                <c:pt idx="6">
                  <c:v>25560</c:v>
                </c:pt>
                <c:pt idx="7">
                  <c:v>35868</c:v>
                </c:pt>
                <c:pt idx="8">
                  <c:v>16800</c:v>
                </c:pt>
                <c:pt idx="9">
                  <c:v>46063</c:v>
                </c:pt>
                <c:pt idx="10">
                  <c:v>47248</c:v>
                </c:pt>
                <c:pt idx="11">
                  <c:v>30891</c:v>
                </c:pt>
                <c:pt idx="12">
                  <c:v>39880</c:v>
                </c:pt>
                <c:pt idx="13">
                  <c:v>26803</c:v>
                </c:pt>
                <c:pt idx="14">
                  <c:v>36109</c:v>
                </c:pt>
                <c:pt idx="15">
                  <c:v>31094</c:v>
                </c:pt>
                <c:pt idx="16">
                  <c:v>28150</c:v>
                </c:pt>
                <c:pt idx="17">
                  <c:v>23786</c:v>
                </c:pt>
                <c:pt idx="18">
                  <c:v>25747</c:v>
                </c:pt>
                <c:pt idx="20">
                  <c:v>31602</c:v>
                </c:pt>
              </c:numCache>
            </c:numRef>
          </c:xVal>
          <c:yVal>
            <c:numRef>
              <c:f>'Chart Data'!$BH$4:$BH$24</c:f>
              <c:numCache>
                <c:formatCode>0.0</c:formatCode>
                <c:ptCount val="21"/>
                <c:pt idx="0">
                  <c:v>1.5</c:v>
                </c:pt>
                <c:pt idx="1">
                  <c:v>2.5</c:v>
                </c:pt>
                <c:pt idx="2">
                  <c:v>3.5</c:v>
                </c:pt>
                <c:pt idx="3">
                  <c:v>4.5</c:v>
                </c:pt>
                <c:pt idx="4">
                  <c:v>5.5</c:v>
                </c:pt>
                <c:pt idx="5">
                  <c:v>6.5</c:v>
                </c:pt>
                <c:pt idx="6">
                  <c:v>7.5</c:v>
                </c:pt>
                <c:pt idx="7">
                  <c:v>8.5</c:v>
                </c:pt>
                <c:pt idx="8">
                  <c:v>9.5</c:v>
                </c:pt>
                <c:pt idx="9">
                  <c:v>10.5</c:v>
                </c:pt>
                <c:pt idx="10">
                  <c:v>11.5</c:v>
                </c:pt>
                <c:pt idx="11">
                  <c:v>12.5</c:v>
                </c:pt>
                <c:pt idx="12">
                  <c:v>13.5</c:v>
                </c:pt>
                <c:pt idx="13">
                  <c:v>14.5</c:v>
                </c:pt>
                <c:pt idx="14">
                  <c:v>15.5</c:v>
                </c:pt>
                <c:pt idx="15">
                  <c:v>16.5</c:v>
                </c:pt>
                <c:pt idx="16">
                  <c:v>17.5</c:v>
                </c:pt>
                <c:pt idx="17">
                  <c:v>18.5</c:v>
                </c:pt>
                <c:pt idx="18">
                  <c:v>19.5</c:v>
                </c:pt>
                <c:pt idx="19">
                  <c:v>20.5</c:v>
                </c:pt>
                <c:pt idx="20">
                  <c:v>21.5</c:v>
                </c:pt>
              </c:numCache>
            </c:numRef>
          </c:yVal>
          <c:smooth val="0"/>
          <c:extLst>
            <c:ext xmlns:c16="http://schemas.microsoft.com/office/drawing/2014/chart" uri="{C3380CC4-5D6E-409C-BE32-E72D297353CC}">
              <c16:uniqueId val="{0000000D-78F2-41D8-BD41-6E992D23D704}"/>
            </c:ext>
          </c:extLst>
        </c:ser>
        <c:ser>
          <c:idx val="2"/>
          <c:order val="3"/>
          <c:tx>
            <c:strRef>
              <c:f>'Chart Data'!$BG$3</c:f>
              <c:strCache>
                <c:ptCount val="1"/>
                <c:pt idx="0">
                  <c:v>75</c:v>
                </c:pt>
              </c:strCache>
            </c:strRef>
          </c:tx>
          <c:spPr>
            <a:ln w="25400" cap="rnd">
              <a:noFill/>
              <a:round/>
            </a:ln>
            <a:effectLst/>
          </c:spPr>
          <c:marker>
            <c:symbol val="circle"/>
            <c:size val="10"/>
            <c:spPr>
              <a:solidFill>
                <a:schemeClr val="accent3"/>
              </a:solidFill>
              <a:ln w="9525">
                <a:solidFill>
                  <a:schemeClr val="accent3"/>
                </a:solidFill>
              </a:ln>
              <a:effectLst/>
            </c:spPr>
          </c:marker>
          <c:xVal>
            <c:numRef>
              <c:f>'Chart Data'!$BG$4:$BG$24</c:f>
              <c:numCache>
                <c:formatCode>0</c:formatCode>
                <c:ptCount val="21"/>
                <c:pt idx="0">
                  <c:v>36266</c:v>
                </c:pt>
                <c:pt idx="1">
                  <c:v>64863</c:v>
                </c:pt>
                <c:pt idx="2">
                  <c:v>49243</c:v>
                </c:pt>
                <c:pt idx="3">
                  <c:v>73580</c:v>
                </c:pt>
                <c:pt idx="4">
                  <c:v>48565</c:v>
                </c:pt>
                <c:pt idx="5">
                  <c:v>53463</c:v>
                </c:pt>
                <c:pt idx="6">
                  <c:v>37000</c:v>
                </c:pt>
                <c:pt idx="7">
                  <c:v>47741</c:v>
                </c:pt>
                <c:pt idx="8">
                  <c:v>27056</c:v>
                </c:pt>
                <c:pt idx="9">
                  <c:v>68998</c:v>
                </c:pt>
                <c:pt idx="10">
                  <c:v>78520</c:v>
                </c:pt>
                <c:pt idx="11">
                  <c:v>41645</c:v>
                </c:pt>
                <c:pt idx="12">
                  <c:v>59607</c:v>
                </c:pt>
                <c:pt idx="13">
                  <c:v>40000</c:v>
                </c:pt>
                <c:pt idx="14">
                  <c:v>47310</c:v>
                </c:pt>
                <c:pt idx="15">
                  <c:v>44533</c:v>
                </c:pt>
                <c:pt idx="16">
                  <c:v>40481</c:v>
                </c:pt>
                <c:pt idx="17">
                  <c:v>34323</c:v>
                </c:pt>
                <c:pt idx="18">
                  <c:v>36952</c:v>
                </c:pt>
                <c:pt idx="20">
                  <c:v>46084</c:v>
                </c:pt>
              </c:numCache>
            </c:numRef>
          </c:xVal>
          <c:yVal>
            <c:numRef>
              <c:f>'Chart Data'!$BH$4:$BH$24</c:f>
              <c:numCache>
                <c:formatCode>0.0</c:formatCode>
                <c:ptCount val="21"/>
                <c:pt idx="0">
                  <c:v>1.5</c:v>
                </c:pt>
                <c:pt idx="1">
                  <c:v>2.5</c:v>
                </c:pt>
                <c:pt idx="2">
                  <c:v>3.5</c:v>
                </c:pt>
                <c:pt idx="3">
                  <c:v>4.5</c:v>
                </c:pt>
                <c:pt idx="4">
                  <c:v>5.5</c:v>
                </c:pt>
                <c:pt idx="5">
                  <c:v>6.5</c:v>
                </c:pt>
                <c:pt idx="6">
                  <c:v>7.5</c:v>
                </c:pt>
                <c:pt idx="7">
                  <c:v>8.5</c:v>
                </c:pt>
                <c:pt idx="8">
                  <c:v>9.5</c:v>
                </c:pt>
                <c:pt idx="9">
                  <c:v>10.5</c:v>
                </c:pt>
                <c:pt idx="10">
                  <c:v>11.5</c:v>
                </c:pt>
                <c:pt idx="11">
                  <c:v>12.5</c:v>
                </c:pt>
                <c:pt idx="12">
                  <c:v>13.5</c:v>
                </c:pt>
                <c:pt idx="13">
                  <c:v>14.5</c:v>
                </c:pt>
                <c:pt idx="14">
                  <c:v>15.5</c:v>
                </c:pt>
                <c:pt idx="15">
                  <c:v>16.5</c:v>
                </c:pt>
                <c:pt idx="16">
                  <c:v>17.5</c:v>
                </c:pt>
                <c:pt idx="17">
                  <c:v>18.5</c:v>
                </c:pt>
                <c:pt idx="18">
                  <c:v>19.5</c:v>
                </c:pt>
                <c:pt idx="19">
                  <c:v>20.5</c:v>
                </c:pt>
                <c:pt idx="20">
                  <c:v>21.5</c:v>
                </c:pt>
              </c:numCache>
            </c:numRef>
          </c:yVal>
          <c:smooth val="0"/>
          <c:extLst>
            <c:ext xmlns:c16="http://schemas.microsoft.com/office/drawing/2014/chart" uri="{C3380CC4-5D6E-409C-BE32-E72D297353CC}">
              <c16:uniqueId val="{0000000E-78F2-41D8-BD41-6E992D23D704}"/>
            </c:ext>
          </c:extLst>
        </c:ser>
        <c:dLbls>
          <c:showLegendKey val="0"/>
          <c:showVal val="0"/>
          <c:showCatName val="0"/>
          <c:showSerName val="0"/>
          <c:showPercent val="0"/>
          <c:showBubbleSize val="0"/>
        </c:dLbls>
        <c:axId val="781283007"/>
        <c:axId val="781266687"/>
      </c:scatterChart>
      <c:valAx>
        <c:axId val="1639976431"/>
        <c:scaling>
          <c:orientation val="minMax"/>
          <c:max val="80000"/>
        </c:scaling>
        <c:delete val="0"/>
        <c:axPos val="b"/>
        <c:numFmt formatCode="0" sourceLinked="1"/>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1339631"/>
        <c:crosses val="autoZero"/>
        <c:crossBetween val="between"/>
        <c:dispUnits>
          <c:builtInUnit val="thousands"/>
        </c:dispUnits>
      </c:valAx>
      <c:catAx>
        <c:axId val="1631339631"/>
        <c:scaling>
          <c:orientation val="minMax"/>
          <c:max val="2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auto val="0"/>
        <c:lblAlgn val="ctr"/>
        <c:lblOffset val="100"/>
        <c:tickLblSkip val="1"/>
        <c:noMultiLvlLbl val="0"/>
      </c:catAx>
      <c:valAx>
        <c:axId val="781266687"/>
        <c:scaling>
          <c:orientation val="minMax"/>
          <c:max val="22"/>
          <c:min val="0"/>
        </c:scaling>
        <c:delete val="0"/>
        <c:axPos val="r"/>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81283007"/>
        <c:crosses val="max"/>
        <c:crossBetween val="midCat"/>
      </c:valAx>
      <c:valAx>
        <c:axId val="781283007"/>
        <c:scaling>
          <c:orientation val="minMax"/>
        </c:scaling>
        <c:delete val="1"/>
        <c:axPos val="b"/>
        <c:numFmt formatCode="0" sourceLinked="1"/>
        <c:majorTickMark val="out"/>
        <c:minorTickMark val="none"/>
        <c:tickLblPos val="nextTo"/>
        <c:crossAx val="781266687"/>
        <c:crosses val="autoZero"/>
        <c:crossBetween val="midCat"/>
      </c:valAx>
      <c:spPr>
        <a:noFill/>
        <a:ln w="25400">
          <a:noFill/>
        </a:ln>
        <a:effectLst/>
      </c:spPr>
    </c:plotArea>
    <c:legend>
      <c:legendPos val="t"/>
      <c:legendEntry>
        <c:idx val="0"/>
        <c:delete val="1"/>
      </c:legendEntry>
      <c:layout>
        <c:manualLayout>
          <c:xMode val="edge"/>
          <c:yMode val="edge"/>
          <c:x val="0.38846117471942859"/>
          <c:y val="7.0860199078888728E-2"/>
          <c:w val="0.44309930147731963"/>
          <c:h val="5.6048135492497403E-2"/>
        </c:manualLayout>
      </c:layout>
      <c:overlay val="1"/>
      <c:spPr>
        <a:noFill/>
        <a:ln>
          <a:noFill/>
        </a:ln>
        <a:effectLst/>
      </c:spPr>
      <c:txPr>
        <a:bodyPr rot="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legend>
    <c:plotVisOnly val="1"/>
    <c:dispBlanksAs val="gap"/>
    <c:showDLblsOverMax val="0"/>
    <c:extLst/>
  </c:chart>
  <c:spPr>
    <a:solidFill>
      <a:srgbClr val="FFFFFF"/>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279871850688182E-3"/>
          <c:y val="0.12452830188679245"/>
          <c:w val="0.99396857164114438"/>
          <c:h val="0.8075471698113208"/>
        </c:manualLayout>
      </c:layout>
      <c:barChart>
        <c:barDir val="bar"/>
        <c:grouping val="stacked"/>
        <c:varyColors val="0"/>
        <c:ser>
          <c:idx val="0"/>
          <c:order val="0"/>
          <c:tx>
            <c:strRef>
              <c:f>'Chart Data'!$BS$3</c:f>
              <c:strCache>
                <c:ptCount val="1"/>
                <c:pt idx="0">
                  <c:v>10</c:v>
                </c:pt>
              </c:strCache>
            </c:strRef>
          </c:tx>
          <c:spPr>
            <a:solidFill>
              <a:schemeClr val="accent1"/>
            </a:solidFill>
            <a:ln>
              <a:noFill/>
            </a:ln>
            <a:effectLst/>
          </c:spPr>
          <c:invertIfNegative val="0"/>
          <c:cat>
            <c:strRef>
              <c:f>'Chart Data'!$BR$4:$BR$24</c:f>
              <c:strCache>
                <c:ptCount val="21"/>
                <c:pt idx="0">
                  <c:v>Agriculture</c:v>
                </c:pt>
                <c:pt idx="1">
                  <c:v>Extraction</c:v>
                </c:pt>
                <c:pt idx="2">
                  <c:v>Manufacturing</c:v>
                </c:pt>
                <c:pt idx="3">
                  <c:v>Utilities</c:v>
                </c:pt>
                <c:pt idx="4">
                  <c:v>Water</c:v>
                </c:pt>
                <c:pt idx="5">
                  <c:v>Construction</c:v>
                </c:pt>
                <c:pt idx="6">
                  <c:v>Wholesale &amp; retail</c:v>
                </c:pt>
                <c:pt idx="7">
                  <c:v>Transport</c:v>
                </c:pt>
                <c:pt idx="8">
                  <c:v>Accommodation &amp; food</c:v>
                </c:pt>
                <c:pt idx="9">
                  <c:v>Communications</c:v>
                </c:pt>
                <c:pt idx="10">
                  <c:v>Financial services</c:v>
                </c:pt>
                <c:pt idx="11">
                  <c:v>Real estate</c:v>
                </c:pt>
                <c:pt idx="12">
                  <c:v>Professional services</c:v>
                </c:pt>
                <c:pt idx="13">
                  <c:v>Administrative services</c:v>
                </c:pt>
                <c:pt idx="14">
                  <c:v>Public admin</c:v>
                </c:pt>
                <c:pt idx="15">
                  <c:v>Education</c:v>
                </c:pt>
                <c:pt idx="16">
                  <c:v>Health</c:v>
                </c:pt>
                <c:pt idx="17">
                  <c:v>Art &amp; recreation</c:v>
                </c:pt>
                <c:pt idx="18">
                  <c:v>Other services</c:v>
                </c:pt>
                <c:pt idx="20">
                  <c:v>Total</c:v>
                </c:pt>
              </c:strCache>
            </c:strRef>
          </c:cat>
          <c:val>
            <c:numRef>
              <c:f>'Chart Data'!$BS$4:$BS$24</c:f>
              <c:numCache>
                <c:formatCode>0</c:formatCode>
                <c:ptCount val="21"/>
                <c:pt idx="0">
                  <c:v>9753</c:v>
                </c:pt>
                <c:pt idx="1">
                  <c:v>25213</c:v>
                </c:pt>
                <c:pt idx="2">
                  <c:v>21424</c:v>
                </c:pt>
                <c:pt idx="3">
                  <c:v>25643</c:v>
                </c:pt>
                <c:pt idx="4">
                  <c:v>23302</c:v>
                </c:pt>
                <c:pt idx="5">
                  <c:v>14049</c:v>
                </c:pt>
                <c:pt idx="6">
                  <c:v>9031</c:v>
                </c:pt>
                <c:pt idx="7">
                  <c:v>19034</c:v>
                </c:pt>
                <c:pt idx="8">
                  <c:v>4239</c:v>
                </c:pt>
                <c:pt idx="9">
                  <c:v>23599</c:v>
                </c:pt>
                <c:pt idx="10">
                  <c:v>21567</c:v>
                </c:pt>
                <c:pt idx="11">
                  <c:v>12244</c:v>
                </c:pt>
                <c:pt idx="12">
                  <c:v>15685</c:v>
                </c:pt>
                <c:pt idx="13">
                  <c:v>7394</c:v>
                </c:pt>
                <c:pt idx="14">
                  <c:v>16564</c:v>
                </c:pt>
                <c:pt idx="15">
                  <c:v>10561</c:v>
                </c:pt>
                <c:pt idx="16">
                  <c:v>11105</c:v>
                </c:pt>
                <c:pt idx="17">
                  <c:v>3691</c:v>
                </c:pt>
                <c:pt idx="18">
                  <c:v>7693</c:v>
                </c:pt>
                <c:pt idx="20">
                  <c:v>11004</c:v>
                </c:pt>
              </c:numCache>
            </c:numRef>
          </c:val>
          <c:extLst>
            <c:ext xmlns:c16="http://schemas.microsoft.com/office/drawing/2014/chart" uri="{C3380CC4-5D6E-409C-BE32-E72D297353CC}">
              <c16:uniqueId val="{00000001-50C5-48B8-AA57-936A3C4DCA44}"/>
            </c:ext>
          </c:extLst>
        </c:ser>
        <c:ser>
          <c:idx val="1"/>
          <c:order val="1"/>
          <c:tx>
            <c:strRef>
              <c:f>'Chart Data'!$BT$3</c:f>
              <c:strCache>
                <c:ptCount val="1"/>
                <c:pt idx="0">
                  <c:v>25</c:v>
                </c:pt>
              </c:strCache>
            </c:strRef>
          </c:tx>
          <c:spPr>
            <a:solidFill>
              <a:schemeClr val="accent2"/>
            </a:solidFill>
            <a:ln>
              <a:noFill/>
            </a:ln>
            <a:effectLst/>
          </c:spPr>
          <c:invertIfNegative val="0"/>
          <c:cat>
            <c:strRef>
              <c:f>'Chart Data'!$BR$4:$BR$24</c:f>
              <c:strCache>
                <c:ptCount val="21"/>
                <c:pt idx="0">
                  <c:v>Agriculture</c:v>
                </c:pt>
                <c:pt idx="1">
                  <c:v>Extraction</c:v>
                </c:pt>
                <c:pt idx="2">
                  <c:v>Manufacturing</c:v>
                </c:pt>
                <c:pt idx="3">
                  <c:v>Utilities</c:v>
                </c:pt>
                <c:pt idx="4">
                  <c:v>Water</c:v>
                </c:pt>
                <c:pt idx="5">
                  <c:v>Construction</c:v>
                </c:pt>
                <c:pt idx="6">
                  <c:v>Wholesale &amp; retail</c:v>
                </c:pt>
                <c:pt idx="7">
                  <c:v>Transport</c:v>
                </c:pt>
                <c:pt idx="8">
                  <c:v>Accommodation &amp; food</c:v>
                </c:pt>
                <c:pt idx="9">
                  <c:v>Communications</c:v>
                </c:pt>
                <c:pt idx="10">
                  <c:v>Financial services</c:v>
                </c:pt>
                <c:pt idx="11">
                  <c:v>Real estate</c:v>
                </c:pt>
                <c:pt idx="12">
                  <c:v>Professional services</c:v>
                </c:pt>
                <c:pt idx="13">
                  <c:v>Administrative services</c:v>
                </c:pt>
                <c:pt idx="14">
                  <c:v>Public admin</c:v>
                </c:pt>
                <c:pt idx="15">
                  <c:v>Education</c:v>
                </c:pt>
                <c:pt idx="16">
                  <c:v>Health</c:v>
                </c:pt>
                <c:pt idx="17">
                  <c:v>Art &amp; recreation</c:v>
                </c:pt>
                <c:pt idx="18">
                  <c:v>Other services</c:v>
                </c:pt>
                <c:pt idx="20">
                  <c:v>Total</c:v>
                </c:pt>
              </c:strCache>
            </c:strRef>
          </c:cat>
          <c:val>
            <c:numRef>
              <c:f>'Chart Data'!$BT$4:$BT$24</c:f>
              <c:numCache>
                <c:formatCode>0</c:formatCode>
                <c:ptCount val="21"/>
                <c:pt idx="0">
                  <c:v>8247</c:v>
                </c:pt>
                <c:pt idx="1">
                  <c:v>8786</c:v>
                </c:pt>
                <c:pt idx="2">
                  <c:v>5262</c:v>
                </c:pt>
                <c:pt idx="3">
                  <c:v>11907</c:v>
                </c:pt>
                <c:pt idx="4">
                  <c:v>5980</c:v>
                </c:pt>
                <c:pt idx="5">
                  <c:v>12822</c:v>
                </c:pt>
                <c:pt idx="6">
                  <c:v>6162</c:v>
                </c:pt>
                <c:pt idx="7">
                  <c:v>8313</c:v>
                </c:pt>
                <c:pt idx="8">
                  <c:v>4712</c:v>
                </c:pt>
                <c:pt idx="9">
                  <c:v>9057</c:v>
                </c:pt>
                <c:pt idx="10">
                  <c:v>8306</c:v>
                </c:pt>
                <c:pt idx="11">
                  <c:v>10530</c:v>
                </c:pt>
                <c:pt idx="12">
                  <c:v>10720</c:v>
                </c:pt>
                <c:pt idx="13">
                  <c:v>7845</c:v>
                </c:pt>
                <c:pt idx="14">
                  <c:v>9964</c:v>
                </c:pt>
                <c:pt idx="15">
                  <c:v>8994</c:v>
                </c:pt>
                <c:pt idx="16">
                  <c:v>7788</c:v>
                </c:pt>
                <c:pt idx="17">
                  <c:v>6746</c:v>
                </c:pt>
                <c:pt idx="18">
                  <c:v>6972</c:v>
                </c:pt>
                <c:pt idx="20">
                  <c:v>10212</c:v>
                </c:pt>
              </c:numCache>
            </c:numRef>
          </c:val>
          <c:extLst>
            <c:ext xmlns:c16="http://schemas.microsoft.com/office/drawing/2014/chart" uri="{C3380CC4-5D6E-409C-BE32-E72D297353CC}">
              <c16:uniqueId val="{00000002-50C5-48B8-AA57-936A3C4DCA44}"/>
            </c:ext>
          </c:extLst>
        </c:ser>
        <c:ser>
          <c:idx val="2"/>
          <c:order val="2"/>
          <c:tx>
            <c:strRef>
              <c:f>'Chart Data'!$BU$3</c:f>
              <c:strCache>
                <c:ptCount val="1"/>
                <c:pt idx="0">
                  <c:v>Median</c:v>
                </c:pt>
              </c:strCache>
            </c:strRef>
          </c:tx>
          <c:spPr>
            <a:solidFill>
              <a:schemeClr val="accent3"/>
            </a:solidFill>
            <a:ln>
              <a:noFill/>
            </a:ln>
            <a:effectLst/>
          </c:spPr>
          <c:invertIfNegative val="0"/>
          <c:cat>
            <c:strRef>
              <c:f>'Chart Data'!$BR$4:$BR$24</c:f>
              <c:strCache>
                <c:ptCount val="21"/>
                <c:pt idx="0">
                  <c:v>Agriculture</c:v>
                </c:pt>
                <c:pt idx="1">
                  <c:v>Extraction</c:v>
                </c:pt>
                <c:pt idx="2">
                  <c:v>Manufacturing</c:v>
                </c:pt>
                <c:pt idx="3">
                  <c:v>Utilities</c:v>
                </c:pt>
                <c:pt idx="4">
                  <c:v>Water</c:v>
                </c:pt>
                <c:pt idx="5">
                  <c:v>Construction</c:v>
                </c:pt>
                <c:pt idx="6">
                  <c:v>Wholesale &amp; retail</c:v>
                </c:pt>
                <c:pt idx="7">
                  <c:v>Transport</c:v>
                </c:pt>
                <c:pt idx="8">
                  <c:v>Accommodation &amp; food</c:v>
                </c:pt>
                <c:pt idx="9">
                  <c:v>Communications</c:v>
                </c:pt>
                <c:pt idx="10">
                  <c:v>Financial services</c:v>
                </c:pt>
                <c:pt idx="11">
                  <c:v>Real estate</c:v>
                </c:pt>
                <c:pt idx="12">
                  <c:v>Professional services</c:v>
                </c:pt>
                <c:pt idx="13">
                  <c:v>Administrative services</c:v>
                </c:pt>
                <c:pt idx="14">
                  <c:v>Public admin</c:v>
                </c:pt>
                <c:pt idx="15">
                  <c:v>Education</c:v>
                </c:pt>
                <c:pt idx="16">
                  <c:v>Health</c:v>
                </c:pt>
                <c:pt idx="17">
                  <c:v>Art &amp; recreation</c:v>
                </c:pt>
                <c:pt idx="18">
                  <c:v>Other services</c:v>
                </c:pt>
                <c:pt idx="20">
                  <c:v>Total</c:v>
                </c:pt>
              </c:strCache>
            </c:strRef>
          </c:cat>
          <c:val>
            <c:numRef>
              <c:f>'Chart Data'!$BU$4:$BU$24</c:f>
              <c:numCache>
                <c:formatCode>0</c:formatCode>
                <c:ptCount val="21"/>
                <c:pt idx="0">
                  <c:v>19041</c:v>
                </c:pt>
                <c:pt idx="1">
                  <c:v>38236</c:v>
                </c:pt>
                <c:pt idx="2">
                  <c:v>30256</c:v>
                </c:pt>
                <c:pt idx="3">
                  <c:v>39979</c:v>
                </c:pt>
                <c:pt idx="4">
                  <c:v>32455</c:v>
                </c:pt>
                <c:pt idx="5">
                  <c:v>25387</c:v>
                </c:pt>
                <c:pt idx="6">
                  <c:v>19398</c:v>
                </c:pt>
                <c:pt idx="7">
                  <c:v>27555</c:v>
                </c:pt>
                <c:pt idx="8">
                  <c:v>12088</c:v>
                </c:pt>
                <c:pt idx="9">
                  <c:v>37006</c:v>
                </c:pt>
                <c:pt idx="10">
                  <c:v>38942</c:v>
                </c:pt>
                <c:pt idx="11">
                  <c:v>20361</c:v>
                </c:pt>
                <c:pt idx="12">
                  <c:v>29160</c:v>
                </c:pt>
                <c:pt idx="13">
                  <c:v>18958</c:v>
                </c:pt>
                <c:pt idx="14">
                  <c:v>26145</c:v>
                </c:pt>
                <c:pt idx="15">
                  <c:v>22100</c:v>
                </c:pt>
                <c:pt idx="16">
                  <c:v>20362</c:v>
                </c:pt>
                <c:pt idx="17">
                  <c:v>17040</c:v>
                </c:pt>
                <c:pt idx="18">
                  <c:v>18775</c:v>
                </c:pt>
                <c:pt idx="20">
                  <c:v>21390</c:v>
                </c:pt>
              </c:numCache>
            </c:numRef>
          </c:val>
          <c:extLst>
            <c:ext xmlns:c16="http://schemas.microsoft.com/office/drawing/2014/chart" uri="{C3380CC4-5D6E-409C-BE32-E72D297353CC}">
              <c16:uniqueId val="{00000003-50C5-48B8-AA57-936A3C4DCA44}"/>
            </c:ext>
          </c:extLst>
        </c:ser>
        <c:ser>
          <c:idx val="3"/>
          <c:order val="3"/>
          <c:tx>
            <c:strRef>
              <c:f>'Chart Data'!$BV$3</c:f>
              <c:strCache>
                <c:ptCount val="1"/>
                <c:pt idx="0">
                  <c:v>75</c:v>
                </c:pt>
              </c:strCache>
            </c:strRef>
          </c:tx>
          <c:spPr>
            <a:solidFill>
              <a:schemeClr val="accent4"/>
            </a:solidFill>
            <a:ln>
              <a:noFill/>
            </a:ln>
            <a:effectLst/>
          </c:spPr>
          <c:invertIfNegative val="0"/>
          <c:cat>
            <c:strRef>
              <c:f>'Chart Data'!$BR$4:$BR$24</c:f>
              <c:strCache>
                <c:ptCount val="21"/>
                <c:pt idx="0">
                  <c:v>Agriculture</c:v>
                </c:pt>
                <c:pt idx="1">
                  <c:v>Extraction</c:v>
                </c:pt>
                <c:pt idx="2">
                  <c:v>Manufacturing</c:v>
                </c:pt>
                <c:pt idx="3">
                  <c:v>Utilities</c:v>
                </c:pt>
                <c:pt idx="4">
                  <c:v>Water</c:v>
                </c:pt>
                <c:pt idx="5">
                  <c:v>Construction</c:v>
                </c:pt>
                <c:pt idx="6">
                  <c:v>Wholesale &amp; retail</c:v>
                </c:pt>
                <c:pt idx="7">
                  <c:v>Transport</c:v>
                </c:pt>
                <c:pt idx="8">
                  <c:v>Accommodation &amp; food</c:v>
                </c:pt>
                <c:pt idx="9">
                  <c:v>Communications</c:v>
                </c:pt>
                <c:pt idx="10">
                  <c:v>Financial services</c:v>
                </c:pt>
                <c:pt idx="11">
                  <c:v>Real estate</c:v>
                </c:pt>
                <c:pt idx="12">
                  <c:v>Professional services</c:v>
                </c:pt>
                <c:pt idx="13">
                  <c:v>Administrative services</c:v>
                </c:pt>
                <c:pt idx="14">
                  <c:v>Public admin</c:v>
                </c:pt>
                <c:pt idx="15">
                  <c:v>Education</c:v>
                </c:pt>
                <c:pt idx="16">
                  <c:v>Health</c:v>
                </c:pt>
                <c:pt idx="17">
                  <c:v>Art &amp; recreation</c:v>
                </c:pt>
                <c:pt idx="18">
                  <c:v>Other services</c:v>
                </c:pt>
                <c:pt idx="20">
                  <c:v>Total</c:v>
                </c:pt>
              </c:strCache>
            </c:strRef>
          </c:cat>
          <c:val>
            <c:numRef>
              <c:f>'Chart Data'!$BV$4:$BV$24</c:f>
              <c:numCache>
                <c:formatCode>0</c:formatCode>
                <c:ptCount val="21"/>
                <c:pt idx="0">
                  <c:v>17225</c:v>
                </c:pt>
                <c:pt idx="1">
                  <c:v>26627</c:v>
                </c:pt>
                <c:pt idx="2">
                  <c:v>18987</c:v>
                </c:pt>
                <c:pt idx="3">
                  <c:v>33601</c:v>
                </c:pt>
                <c:pt idx="4">
                  <c:v>16110</c:v>
                </c:pt>
                <c:pt idx="5">
                  <c:v>28076</c:v>
                </c:pt>
                <c:pt idx="6">
                  <c:v>17602</c:v>
                </c:pt>
                <c:pt idx="7">
                  <c:v>20186</c:v>
                </c:pt>
                <c:pt idx="8">
                  <c:v>14968</c:v>
                </c:pt>
                <c:pt idx="9">
                  <c:v>31992</c:v>
                </c:pt>
                <c:pt idx="10">
                  <c:v>39578</c:v>
                </c:pt>
                <c:pt idx="11">
                  <c:v>21284</c:v>
                </c:pt>
                <c:pt idx="12">
                  <c:v>30447</c:v>
                </c:pt>
                <c:pt idx="13">
                  <c:v>21042</c:v>
                </c:pt>
                <c:pt idx="14">
                  <c:v>21165</c:v>
                </c:pt>
                <c:pt idx="15">
                  <c:v>22433</c:v>
                </c:pt>
                <c:pt idx="16">
                  <c:v>20119</c:v>
                </c:pt>
                <c:pt idx="17">
                  <c:v>17283</c:v>
                </c:pt>
                <c:pt idx="18">
                  <c:v>18177</c:v>
                </c:pt>
                <c:pt idx="20">
                  <c:v>24694</c:v>
                </c:pt>
              </c:numCache>
            </c:numRef>
          </c:val>
          <c:extLst>
            <c:ext xmlns:c16="http://schemas.microsoft.com/office/drawing/2014/chart" uri="{C3380CC4-5D6E-409C-BE32-E72D297353CC}">
              <c16:uniqueId val="{00000004-50C5-48B8-AA57-936A3C4DCA44}"/>
            </c:ext>
          </c:extLst>
        </c:ser>
        <c:dLbls>
          <c:showLegendKey val="0"/>
          <c:showVal val="0"/>
          <c:showCatName val="0"/>
          <c:showSerName val="0"/>
          <c:showPercent val="0"/>
          <c:showBubbleSize val="0"/>
        </c:dLbls>
        <c:gapWidth val="50"/>
        <c:overlap val="100"/>
        <c:axId val="1631339631"/>
        <c:axId val="1639976431"/>
      </c:barChart>
      <c:valAx>
        <c:axId val="1639976431"/>
        <c:scaling>
          <c:orientation val="minMax"/>
        </c:scaling>
        <c:delete val="0"/>
        <c:axPos val="b"/>
        <c:numFmt formatCode="0" sourceLinked="1"/>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1339631"/>
        <c:crosses val="autoZero"/>
        <c:crossBetween val="between"/>
      </c:valAx>
      <c:catAx>
        <c:axId val="1631339631"/>
        <c:scaling>
          <c:orientation val="minMax"/>
          <c:max val="2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auto val="0"/>
        <c:lblAlgn val="ctr"/>
        <c:lblOffset val="100"/>
        <c:tickLblSkip val="1"/>
        <c:noMultiLvlLbl val="0"/>
      </c:catAx>
      <c:spPr>
        <a:noFill/>
        <a:ln w="25400">
          <a:noFill/>
        </a:ln>
        <a:effectLst/>
      </c:spPr>
    </c:plotArea>
    <c:legend>
      <c:legendPos val="t"/>
      <c:layout>
        <c:manualLayout>
          <c:xMode val="edge"/>
          <c:yMode val="edge"/>
          <c:x val="0.38846117471942859"/>
          <c:y val="7.0860199078888728E-2"/>
          <c:w val="0.36948642379811369"/>
          <c:h val="5.6048135492497403E-2"/>
        </c:manualLayout>
      </c:layout>
      <c:overlay val="1"/>
      <c:spPr>
        <a:noFill/>
        <a:ln>
          <a:noFill/>
        </a:ln>
        <a:effectLst/>
      </c:spPr>
      <c:txPr>
        <a:bodyPr rot="0" spcFirstLastPara="1" vertOverflow="ellipsis" vert="horz" wrap="square" anchor="ctr" anchorCtr="1"/>
        <a:lstStyle/>
        <a:p>
          <a:pPr rtl="0">
            <a:defRPr sz="1800" b="0" i="0" u="none" strike="noStrike" kern="1200" baseline="0">
              <a:solidFill>
                <a:srgbClr val="495057"/>
              </a:solidFill>
              <a:latin typeface="Segoe UI"/>
              <a:ea typeface="Segoe UI"/>
              <a:cs typeface="Segoe UI"/>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1367689775097928E-2"/>
          <c:y val="0.14711796166988561"/>
          <c:w val="0.84399545432808887"/>
          <c:h val="0.7125141880849799"/>
        </c:manualLayout>
      </c:layout>
      <c:lineChart>
        <c:grouping val="standard"/>
        <c:varyColors val="0"/>
        <c:ser>
          <c:idx val="0"/>
          <c:order val="0"/>
          <c:tx>
            <c:strRef>
              <c:f>'Chart Data'!$GW$3</c:f>
              <c:strCache>
                <c:ptCount val="1"/>
                <c:pt idx="0">
                  <c:v>Corporate profits (LHS)</c:v>
                </c:pt>
              </c:strCache>
            </c:strRef>
          </c:tx>
          <c:spPr>
            <a:ln w="38100">
              <a:solidFill>
                <a:srgbClr val="BD1B21"/>
              </a:solidFill>
            </a:ln>
          </c:spPr>
          <c:marker>
            <c:symbol val="none"/>
          </c:marker>
          <c:cat>
            <c:numRef>
              <c:f>'Chart Data'!$GV$4:$GV$103</c:f>
              <c:numCache>
                <c:formatCode>m/d/yyyy</c:formatCode>
                <c:ptCount val="100"/>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numCache>
            </c:numRef>
          </c:cat>
          <c:val>
            <c:numRef>
              <c:f>'Chart Data'!$GW$4:$GW$103</c:f>
              <c:numCache>
                <c:formatCode>0.0</c:formatCode>
                <c:ptCount val="100"/>
                <c:pt idx="0">
                  <c:v>25.409105672099201</c:v>
                </c:pt>
                <c:pt idx="1">
                  <c:v>24.420992371162249</c:v>
                </c:pt>
                <c:pt idx="2">
                  <c:v>23.762266383943981</c:v>
                </c:pt>
                <c:pt idx="3">
                  <c:v>22.877807230091229</c:v>
                </c:pt>
                <c:pt idx="4">
                  <c:v>22.598775337500697</c:v>
                </c:pt>
                <c:pt idx="5">
                  <c:v>23.450621961230031</c:v>
                </c:pt>
                <c:pt idx="6">
                  <c:v>23.511473180776772</c:v>
                </c:pt>
                <c:pt idx="7">
                  <c:v>23.194698623319319</c:v>
                </c:pt>
                <c:pt idx="8">
                  <c:v>23.492578580307388</c:v>
                </c:pt>
                <c:pt idx="9">
                  <c:v>23.852336298298752</c:v>
                </c:pt>
                <c:pt idx="10">
                  <c:v>24.361057372589322</c:v>
                </c:pt>
                <c:pt idx="11">
                  <c:v>24.914941404078363</c:v>
                </c:pt>
                <c:pt idx="12">
                  <c:v>24.612060426861927</c:v>
                </c:pt>
                <c:pt idx="13">
                  <c:v>25.268378610567655</c:v>
                </c:pt>
                <c:pt idx="14">
                  <c:v>25.178479011435417</c:v>
                </c:pt>
                <c:pt idx="15">
                  <c:v>24.537819872421693</c:v>
                </c:pt>
                <c:pt idx="16">
                  <c:v>23.526332799370486</c:v>
                </c:pt>
                <c:pt idx="17">
                  <c:v>24.977398808300801</c:v>
                </c:pt>
                <c:pt idx="18">
                  <c:v>24.186305992488979</c:v>
                </c:pt>
                <c:pt idx="19">
                  <c:v>24.557864568250132</c:v>
                </c:pt>
                <c:pt idx="20">
                  <c:v>23.978383229186601</c:v>
                </c:pt>
                <c:pt idx="21">
                  <c:v>25.258449560442394</c:v>
                </c:pt>
                <c:pt idx="22">
                  <c:v>24.699611845428791</c:v>
                </c:pt>
                <c:pt idx="23">
                  <c:v>25.48795318917594</c:v>
                </c:pt>
                <c:pt idx="24">
                  <c:v>23.95071260016562</c:v>
                </c:pt>
                <c:pt idx="25">
                  <c:v>25.379888592494815</c:v>
                </c:pt>
                <c:pt idx="26">
                  <c:v>24.980083663757721</c:v>
                </c:pt>
                <c:pt idx="27">
                  <c:v>23.598796898026237</c:v>
                </c:pt>
                <c:pt idx="28">
                  <c:v>22.905026259261145</c:v>
                </c:pt>
                <c:pt idx="29">
                  <c:v>24.629006727344677</c:v>
                </c:pt>
                <c:pt idx="30">
                  <c:v>23.963197518778102</c:v>
                </c:pt>
                <c:pt idx="31">
                  <c:v>24.445938022851749</c:v>
                </c:pt>
                <c:pt idx="32">
                  <c:v>23.895795360280797</c:v>
                </c:pt>
                <c:pt idx="33">
                  <c:v>24.654431555696512</c:v>
                </c:pt>
                <c:pt idx="34">
                  <c:v>25.293319409619645</c:v>
                </c:pt>
                <c:pt idx="35">
                  <c:v>24.704001711119179</c:v>
                </c:pt>
                <c:pt idx="36">
                  <c:v>25.03994227696748</c:v>
                </c:pt>
                <c:pt idx="37">
                  <c:v>24.251616669014876</c:v>
                </c:pt>
                <c:pt idx="38">
                  <c:v>24.857717157214644</c:v>
                </c:pt>
                <c:pt idx="39">
                  <c:v>23.610408311381885</c:v>
                </c:pt>
                <c:pt idx="40">
                  <c:v>24.556805130712636</c:v>
                </c:pt>
                <c:pt idx="41">
                  <c:v>24.260172014085747</c:v>
                </c:pt>
                <c:pt idx="42">
                  <c:v>25.080111027898962</c:v>
                </c:pt>
                <c:pt idx="43">
                  <c:v>25.241015196962824</c:v>
                </c:pt>
                <c:pt idx="44">
                  <c:v>24.608563646427612</c:v>
                </c:pt>
                <c:pt idx="45">
                  <c:v>24.799100809106513</c:v>
                </c:pt>
                <c:pt idx="46">
                  <c:v>25.15020447543554</c:v>
                </c:pt>
                <c:pt idx="47">
                  <c:v>25.779680999552802</c:v>
                </c:pt>
                <c:pt idx="48">
                  <c:v>25.042717389263387</c:v>
                </c:pt>
                <c:pt idx="49">
                  <c:v>24.820655757837883</c:v>
                </c:pt>
                <c:pt idx="50">
                  <c:v>25.841766596107561</c:v>
                </c:pt>
                <c:pt idx="51">
                  <c:v>25.80830027576453</c:v>
                </c:pt>
                <c:pt idx="52">
                  <c:v>26.176466767979839</c:v>
                </c:pt>
                <c:pt idx="53">
                  <c:v>24.875472202721223</c:v>
                </c:pt>
                <c:pt idx="54">
                  <c:v>25.316207795510902</c:v>
                </c:pt>
                <c:pt idx="55">
                  <c:v>25.096551376424319</c:v>
                </c:pt>
                <c:pt idx="56">
                  <c:v>24.792515580057525</c:v>
                </c:pt>
                <c:pt idx="57">
                  <c:v>25.535610743057351</c:v>
                </c:pt>
                <c:pt idx="58">
                  <c:v>27.084774291532241</c:v>
                </c:pt>
                <c:pt idx="59">
                  <c:v>26.644753488798013</c:v>
                </c:pt>
                <c:pt idx="60">
                  <c:v>25.999256211236009</c:v>
                </c:pt>
                <c:pt idx="61">
                  <c:v>25.462523323009968</c:v>
                </c:pt>
                <c:pt idx="62">
                  <c:v>24.656130691732397</c:v>
                </c:pt>
                <c:pt idx="63">
                  <c:v>25.117433681059037</c:v>
                </c:pt>
                <c:pt idx="64">
                  <c:v>25.047163439367615</c:v>
                </c:pt>
                <c:pt idx="65">
                  <c:v>24.558979319239096</c:v>
                </c:pt>
                <c:pt idx="66">
                  <c:v>25.155901068419272</c:v>
                </c:pt>
                <c:pt idx="67">
                  <c:v>25.698142324584026</c:v>
                </c:pt>
                <c:pt idx="68">
                  <c:v>25.666705794543208</c:v>
                </c:pt>
                <c:pt idx="69">
                  <c:v>25.243044577932345</c:v>
                </c:pt>
                <c:pt idx="70">
                  <c:v>25.189306506980436</c:v>
                </c:pt>
                <c:pt idx="71">
                  <c:v>25.970340829332056</c:v>
                </c:pt>
                <c:pt idx="72">
                  <c:v>24.820088545494947</c:v>
                </c:pt>
                <c:pt idx="73">
                  <c:v>25.072438812322357</c:v>
                </c:pt>
                <c:pt idx="74">
                  <c:v>24.724311330862186</c:v>
                </c:pt>
                <c:pt idx="75">
                  <c:v>24.399701466400376</c:v>
                </c:pt>
                <c:pt idx="76">
                  <c:v>24.128477032380172</c:v>
                </c:pt>
                <c:pt idx="77">
                  <c:v>24.163631761170627</c:v>
                </c:pt>
                <c:pt idx="78">
                  <c:v>25.011035347376609</c:v>
                </c:pt>
                <c:pt idx="79">
                  <c:v>25.232793502003098</c:v>
                </c:pt>
                <c:pt idx="80">
                  <c:v>24.337593626790184</c:v>
                </c:pt>
                <c:pt idx="81">
                  <c:v>24.093353830514971</c:v>
                </c:pt>
                <c:pt idx="82">
                  <c:v>25.249760009940296</c:v>
                </c:pt>
                <c:pt idx="83">
                  <c:v>23.498272953650893</c:v>
                </c:pt>
                <c:pt idx="84">
                  <c:v>23.526986409693077</c:v>
                </c:pt>
                <c:pt idx="85">
                  <c:v>24.639313530035938</c:v>
                </c:pt>
                <c:pt idx="86">
                  <c:v>24.175557061212615</c:v>
                </c:pt>
                <c:pt idx="87">
                  <c:v>24.376897396370239</c:v>
                </c:pt>
                <c:pt idx="88">
                  <c:v>23.838602286319485</c:v>
                </c:pt>
                <c:pt idx="89">
                  <c:v>24.175671204941906</c:v>
                </c:pt>
                <c:pt idx="90">
                  <c:v>23.950137538121012</c:v>
                </c:pt>
                <c:pt idx="91">
                  <c:v>25.168844316707094</c:v>
                </c:pt>
                <c:pt idx="92">
                  <c:v>25.759632572729558</c:v>
                </c:pt>
                <c:pt idx="93">
                  <c:v>24.22112026842408</c:v>
                </c:pt>
                <c:pt idx="94">
                  <c:v>23.636892142002001</c:v>
                </c:pt>
                <c:pt idx="95">
                  <c:v>23.103852555115562</c:v>
                </c:pt>
                <c:pt idx="96">
                  <c:v>23.250340304020959</c:v>
                </c:pt>
                <c:pt idx="97">
                  <c:v>23.452606777653568</c:v>
                </c:pt>
                <c:pt idx="98">
                  <c:v>23.244691983544133</c:v>
                </c:pt>
                <c:pt idx="99">
                  <c:v>22.709181777387812</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Data'!$GX$3</c:f>
              <c:strCache>
                <c:ptCount val="1"/>
                <c:pt idx="0">
                  <c:v>Unit wage costs (RHS)</c:v>
                </c:pt>
              </c:strCache>
            </c:strRef>
          </c:tx>
          <c:spPr>
            <a:ln w="38100">
              <a:solidFill>
                <a:srgbClr val="003469"/>
              </a:solidFill>
            </a:ln>
          </c:spPr>
          <c:marker>
            <c:symbol val="none"/>
          </c:marker>
          <c:cat>
            <c:numRef>
              <c:f>'Chart Data'!$GV$4:$GV$103</c:f>
              <c:numCache>
                <c:formatCode>m/d/yyyy</c:formatCode>
                <c:ptCount val="100"/>
                <c:pt idx="0">
                  <c:v>36526</c:v>
                </c:pt>
                <c:pt idx="1">
                  <c:v>36617</c:v>
                </c:pt>
                <c:pt idx="2">
                  <c:v>36708</c:v>
                </c:pt>
                <c:pt idx="3">
                  <c:v>36800</c:v>
                </c:pt>
                <c:pt idx="4">
                  <c:v>36892</c:v>
                </c:pt>
                <c:pt idx="5">
                  <c:v>36982</c:v>
                </c:pt>
                <c:pt idx="6">
                  <c:v>37073</c:v>
                </c:pt>
                <c:pt idx="7">
                  <c:v>37165</c:v>
                </c:pt>
                <c:pt idx="8">
                  <c:v>37257</c:v>
                </c:pt>
                <c:pt idx="9">
                  <c:v>37347</c:v>
                </c:pt>
                <c:pt idx="10">
                  <c:v>37438</c:v>
                </c:pt>
                <c:pt idx="11">
                  <c:v>37530</c:v>
                </c:pt>
                <c:pt idx="12">
                  <c:v>37622</c:v>
                </c:pt>
                <c:pt idx="13">
                  <c:v>37712</c:v>
                </c:pt>
                <c:pt idx="14">
                  <c:v>37803</c:v>
                </c:pt>
                <c:pt idx="15">
                  <c:v>37895</c:v>
                </c:pt>
                <c:pt idx="16">
                  <c:v>37987</c:v>
                </c:pt>
                <c:pt idx="17">
                  <c:v>38078</c:v>
                </c:pt>
                <c:pt idx="18">
                  <c:v>38169</c:v>
                </c:pt>
                <c:pt idx="19">
                  <c:v>38261</c:v>
                </c:pt>
                <c:pt idx="20">
                  <c:v>38353</c:v>
                </c:pt>
                <c:pt idx="21">
                  <c:v>38443</c:v>
                </c:pt>
                <c:pt idx="22">
                  <c:v>38534</c:v>
                </c:pt>
                <c:pt idx="23">
                  <c:v>38626</c:v>
                </c:pt>
                <c:pt idx="24">
                  <c:v>38718</c:v>
                </c:pt>
                <c:pt idx="25">
                  <c:v>38808</c:v>
                </c:pt>
                <c:pt idx="26">
                  <c:v>38899</c:v>
                </c:pt>
                <c:pt idx="27">
                  <c:v>38991</c:v>
                </c:pt>
                <c:pt idx="28">
                  <c:v>39083</c:v>
                </c:pt>
                <c:pt idx="29">
                  <c:v>39173</c:v>
                </c:pt>
                <c:pt idx="30">
                  <c:v>39264</c:v>
                </c:pt>
                <c:pt idx="31">
                  <c:v>39356</c:v>
                </c:pt>
                <c:pt idx="32">
                  <c:v>39448</c:v>
                </c:pt>
                <c:pt idx="33">
                  <c:v>39539</c:v>
                </c:pt>
                <c:pt idx="34">
                  <c:v>39630</c:v>
                </c:pt>
                <c:pt idx="35">
                  <c:v>39722</c:v>
                </c:pt>
                <c:pt idx="36">
                  <c:v>39814</c:v>
                </c:pt>
                <c:pt idx="37">
                  <c:v>39904</c:v>
                </c:pt>
                <c:pt idx="38">
                  <c:v>39995</c:v>
                </c:pt>
                <c:pt idx="39">
                  <c:v>40087</c:v>
                </c:pt>
                <c:pt idx="40">
                  <c:v>40179</c:v>
                </c:pt>
                <c:pt idx="41">
                  <c:v>40269</c:v>
                </c:pt>
                <c:pt idx="42">
                  <c:v>40360</c:v>
                </c:pt>
                <c:pt idx="43">
                  <c:v>40452</c:v>
                </c:pt>
                <c:pt idx="44">
                  <c:v>40544</c:v>
                </c:pt>
                <c:pt idx="45">
                  <c:v>40634</c:v>
                </c:pt>
                <c:pt idx="46">
                  <c:v>40725</c:v>
                </c:pt>
                <c:pt idx="47">
                  <c:v>40817</c:v>
                </c:pt>
                <c:pt idx="48">
                  <c:v>40909</c:v>
                </c:pt>
                <c:pt idx="49">
                  <c:v>41000</c:v>
                </c:pt>
                <c:pt idx="50">
                  <c:v>41091</c:v>
                </c:pt>
                <c:pt idx="51">
                  <c:v>41183</c:v>
                </c:pt>
                <c:pt idx="52">
                  <c:v>41275</c:v>
                </c:pt>
                <c:pt idx="53">
                  <c:v>41365</c:v>
                </c:pt>
                <c:pt idx="54">
                  <c:v>41456</c:v>
                </c:pt>
                <c:pt idx="55">
                  <c:v>41548</c:v>
                </c:pt>
                <c:pt idx="56">
                  <c:v>41640</c:v>
                </c:pt>
                <c:pt idx="57">
                  <c:v>41730</c:v>
                </c:pt>
                <c:pt idx="58">
                  <c:v>41821</c:v>
                </c:pt>
                <c:pt idx="59">
                  <c:v>41913</c:v>
                </c:pt>
                <c:pt idx="60">
                  <c:v>42005</c:v>
                </c:pt>
                <c:pt idx="61">
                  <c:v>42095</c:v>
                </c:pt>
                <c:pt idx="62">
                  <c:v>42186</c:v>
                </c:pt>
                <c:pt idx="63">
                  <c:v>42278</c:v>
                </c:pt>
                <c:pt idx="64">
                  <c:v>42370</c:v>
                </c:pt>
                <c:pt idx="65">
                  <c:v>42461</c:v>
                </c:pt>
                <c:pt idx="66">
                  <c:v>42552</c:v>
                </c:pt>
                <c:pt idx="67">
                  <c:v>42644</c:v>
                </c:pt>
                <c:pt idx="68">
                  <c:v>42736</c:v>
                </c:pt>
                <c:pt idx="69">
                  <c:v>42826</c:v>
                </c:pt>
                <c:pt idx="70">
                  <c:v>42917</c:v>
                </c:pt>
                <c:pt idx="71">
                  <c:v>43009</c:v>
                </c:pt>
                <c:pt idx="72">
                  <c:v>43101</c:v>
                </c:pt>
                <c:pt idx="73">
                  <c:v>43191</c:v>
                </c:pt>
                <c:pt idx="74">
                  <c:v>43282</c:v>
                </c:pt>
                <c:pt idx="75">
                  <c:v>43374</c:v>
                </c:pt>
                <c:pt idx="76">
                  <c:v>43466</c:v>
                </c:pt>
                <c:pt idx="77">
                  <c:v>43556</c:v>
                </c:pt>
                <c:pt idx="78">
                  <c:v>43647</c:v>
                </c:pt>
                <c:pt idx="79">
                  <c:v>43739</c:v>
                </c:pt>
                <c:pt idx="80">
                  <c:v>43831</c:v>
                </c:pt>
                <c:pt idx="81">
                  <c:v>43922</c:v>
                </c:pt>
                <c:pt idx="82">
                  <c:v>44013</c:v>
                </c:pt>
                <c:pt idx="83">
                  <c:v>44105</c:v>
                </c:pt>
                <c:pt idx="84">
                  <c:v>44197</c:v>
                </c:pt>
                <c:pt idx="85">
                  <c:v>44287</c:v>
                </c:pt>
                <c:pt idx="86">
                  <c:v>44378</c:v>
                </c:pt>
                <c:pt idx="87">
                  <c:v>44470</c:v>
                </c:pt>
                <c:pt idx="88">
                  <c:v>44562</c:v>
                </c:pt>
                <c:pt idx="89">
                  <c:v>44652</c:v>
                </c:pt>
                <c:pt idx="90">
                  <c:v>44743</c:v>
                </c:pt>
                <c:pt idx="91">
                  <c:v>44835</c:v>
                </c:pt>
                <c:pt idx="92">
                  <c:v>44927</c:v>
                </c:pt>
                <c:pt idx="93">
                  <c:v>45017</c:v>
                </c:pt>
                <c:pt idx="94">
                  <c:v>45108</c:v>
                </c:pt>
                <c:pt idx="95">
                  <c:v>45200</c:v>
                </c:pt>
                <c:pt idx="96">
                  <c:v>45292</c:v>
                </c:pt>
                <c:pt idx="97">
                  <c:v>45383</c:v>
                </c:pt>
                <c:pt idx="98">
                  <c:v>45474</c:v>
                </c:pt>
                <c:pt idx="99">
                  <c:v>45566</c:v>
                </c:pt>
              </c:numCache>
            </c:numRef>
          </c:cat>
          <c:val>
            <c:numRef>
              <c:f>'Chart Data'!$GX$4:$GX$103</c:f>
              <c:numCache>
                <c:formatCode>0.0</c:formatCode>
                <c:ptCount val="100"/>
                <c:pt idx="0">
                  <c:v>6.6139866124014457</c:v>
                </c:pt>
                <c:pt idx="1">
                  <c:v>4.3324967497252898</c:v>
                </c:pt>
                <c:pt idx="2">
                  <c:v>2.8586522870857278</c:v>
                </c:pt>
                <c:pt idx="3">
                  <c:v>1.4319515434967345</c:v>
                </c:pt>
                <c:pt idx="4">
                  <c:v>0.28021328654126432</c:v>
                </c:pt>
                <c:pt idx="5">
                  <c:v>0.75233745248490802</c:v>
                </c:pt>
                <c:pt idx="6">
                  <c:v>0.69965391905804086</c:v>
                </c:pt>
                <c:pt idx="7">
                  <c:v>0.80160473322288261</c:v>
                </c:pt>
                <c:pt idx="8">
                  <c:v>1.1604897316813467</c:v>
                </c:pt>
                <c:pt idx="9">
                  <c:v>1.4409180100064534</c:v>
                </c:pt>
                <c:pt idx="10">
                  <c:v>2.9935053555181668</c:v>
                </c:pt>
                <c:pt idx="11">
                  <c:v>3.0185752849649639</c:v>
                </c:pt>
                <c:pt idx="12">
                  <c:v>4.0886883823795683</c:v>
                </c:pt>
                <c:pt idx="13">
                  <c:v>3.8825169898771161</c:v>
                </c:pt>
                <c:pt idx="14">
                  <c:v>4.0445545152408613</c:v>
                </c:pt>
                <c:pt idx="15">
                  <c:v>4.8799041240694896</c:v>
                </c:pt>
                <c:pt idx="16">
                  <c:v>4.4804438498645682</c:v>
                </c:pt>
                <c:pt idx="17">
                  <c:v>3.7992268532288653</c:v>
                </c:pt>
                <c:pt idx="18">
                  <c:v>2.9573151969638722</c:v>
                </c:pt>
                <c:pt idx="19">
                  <c:v>0.84362974983800409</c:v>
                </c:pt>
                <c:pt idx="20">
                  <c:v>2.2525081131139713</c:v>
                </c:pt>
                <c:pt idx="21">
                  <c:v>2.4903053798442265</c:v>
                </c:pt>
                <c:pt idx="22">
                  <c:v>2.8823212006146681</c:v>
                </c:pt>
                <c:pt idx="23">
                  <c:v>5.6848524247347099</c:v>
                </c:pt>
                <c:pt idx="24">
                  <c:v>4.259250190657915</c:v>
                </c:pt>
                <c:pt idx="25">
                  <c:v>4.8015292781527164</c:v>
                </c:pt>
                <c:pt idx="26">
                  <c:v>4.9529405843554475</c:v>
                </c:pt>
                <c:pt idx="27">
                  <c:v>2.0615973537640331</c:v>
                </c:pt>
                <c:pt idx="28">
                  <c:v>2.2665178019451782</c:v>
                </c:pt>
                <c:pt idx="29">
                  <c:v>1.7386136030575372</c:v>
                </c:pt>
                <c:pt idx="30">
                  <c:v>1.39209332679473</c:v>
                </c:pt>
                <c:pt idx="31">
                  <c:v>3.7176578386082459</c:v>
                </c:pt>
                <c:pt idx="32">
                  <c:v>2.8709780935247009</c:v>
                </c:pt>
                <c:pt idx="33">
                  <c:v>5.2942511916325152</c:v>
                </c:pt>
                <c:pt idx="34">
                  <c:v>3.6689064874810162</c:v>
                </c:pt>
                <c:pt idx="35">
                  <c:v>3.1545328385972793</c:v>
                </c:pt>
                <c:pt idx="36">
                  <c:v>2.1337790877730578</c:v>
                </c:pt>
                <c:pt idx="37">
                  <c:v>-0.5500236259493585</c:v>
                </c:pt>
                <c:pt idx="38">
                  <c:v>0.27595266847484368</c:v>
                </c:pt>
                <c:pt idx="39">
                  <c:v>-0.83705362467213495</c:v>
                </c:pt>
                <c:pt idx="40">
                  <c:v>1.6050903748144218</c:v>
                </c:pt>
                <c:pt idx="41">
                  <c:v>1.5795252732735188</c:v>
                </c:pt>
                <c:pt idx="42">
                  <c:v>0.4432333333012739</c:v>
                </c:pt>
                <c:pt idx="43">
                  <c:v>0.54747966916446344</c:v>
                </c:pt>
                <c:pt idx="44">
                  <c:v>-1.0460325888435706</c:v>
                </c:pt>
                <c:pt idx="45">
                  <c:v>0.71283453929573692</c:v>
                </c:pt>
                <c:pt idx="46">
                  <c:v>0.63328292989837109</c:v>
                </c:pt>
                <c:pt idx="47">
                  <c:v>1.2250741149743893</c:v>
                </c:pt>
                <c:pt idx="48">
                  <c:v>0.66949356526966319</c:v>
                </c:pt>
                <c:pt idx="49">
                  <c:v>2.5837419939491513</c:v>
                </c:pt>
                <c:pt idx="50">
                  <c:v>2.7966777497159256</c:v>
                </c:pt>
                <c:pt idx="51">
                  <c:v>2.2815276989979205</c:v>
                </c:pt>
                <c:pt idx="52">
                  <c:v>2.457354011321855</c:v>
                </c:pt>
                <c:pt idx="53">
                  <c:v>-1.5163895959055096</c:v>
                </c:pt>
                <c:pt idx="54">
                  <c:v>-1.8918891397583737</c:v>
                </c:pt>
                <c:pt idx="55">
                  <c:v>-1.6332789245924406</c:v>
                </c:pt>
                <c:pt idx="56">
                  <c:v>-0.69899237362239797</c:v>
                </c:pt>
                <c:pt idx="57">
                  <c:v>0.67171409964241757</c:v>
                </c:pt>
                <c:pt idx="58">
                  <c:v>2.4865871678401597</c:v>
                </c:pt>
                <c:pt idx="59">
                  <c:v>1.9929284396807967</c:v>
                </c:pt>
                <c:pt idx="60">
                  <c:v>1.5236578936123957</c:v>
                </c:pt>
                <c:pt idx="61">
                  <c:v>2.6310611488756575</c:v>
                </c:pt>
                <c:pt idx="62">
                  <c:v>2.2021637716025166</c:v>
                </c:pt>
                <c:pt idx="63">
                  <c:v>1.733990619757475</c:v>
                </c:pt>
                <c:pt idx="64">
                  <c:v>1.7811313711335375</c:v>
                </c:pt>
                <c:pt idx="65">
                  <c:v>1.3309109193115454</c:v>
                </c:pt>
                <c:pt idx="66">
                  <c:v>0.720850246559257</c:v>
                </c:pt>
                <c:pt idx="67">
                  <c:v>1.1563938983695454</c:v>
                </c:pt>
                <c:pt idx="68">
                  <c:v>2.5453424233925048</c:v>
                </c:pt>
                <c:pt idx="69">
                  <c:v>1.4605073980299865</c:v>
                </c:pt>
                <c:pt idx="70">
                  <c:v>3.0151688609044047</c:v>
                </c:pt>
                <c:pt idx="71">
                  <c:v>4.2156007036295851</c:v>
                </c:pt>
                <c:pt idx="72">
                  <c:v>2.4656823339957779</c:v>
                </c:pt>
                <c:pt idx="73">
                  <c:v>4.4057962855780897</c:v>
                </c:pt>
                <c:pt idx="74">
                  <c:v>2.5605317626793855</c:v>
                </c:pt>
                <c:pt idx="75">
                  <c:v>1.4104638897192379</c:v>
                </c:pt>
                <c:pt idx="76">
                  <c:v>3.8728990320532786</c:v>
                </c:pt>
                <c:pt idx="77">
                  <c:v>24.742239379116615</c:v>
                </c:pt>
                <c:pt idx="78">
                  <c:v>10.361267908479244</c:v>
                </c:pt>
                <c:pt idx="79">
                  <c:v>11.727665139728405</c:v>
                </c:pt>
                <c:pt idx="80">
                  <c:v>9.9731084269871104</c:v>
                </c:pt>
                <c:pt idx="81">
                  <c:v>-13.621606434545219</c:v>
                </c:pt>
                <c:pt idx="82">
                  <c:v>-2.4675533873343092</c:v>
                </c:pt>
                <c:pt idx="83">
                  <c:v>-4.299826387572681</c:v>
                </c:pt>
                <c:pt idx="84">
                  <c:v>-3.5561127662665837</c:v>
                </c:pt>
                <c:pt idx="85">
                  <c:v>2.3235521096652167</c:v>
                </c:pt>
                <c:pt idx="86">
                  <c:v>4.6629561207099268</c:v>
                </c:pt>
                <c:pt idx="87">
                  <c:v>7.3192565399734066</c:v>
                </c:pt>
                <c:pt idx="88">
                  <c:v>7.5866246291953265</c:v>
                </c:pt>
                <c:pt idx="89">
                  <c:v>8.0728131896346191</c:v>
                </c:pt>
                <c:pt idx="90">
                  <c:v>7.228804306579284</c:v>
                </c:pt>
                <c:pt idx="91">
                  <c:v>6.7720966763268331</c:v>
                </c:pt>
                <c:pt idx="92">
                  <c:v>5.5341423205402585</c:v>
                </c:pt>
                <c:pt idx="93">
                  <c:v>4.6888588781808682</c:v>
                </c:pt>
                <c:pt idx="94">
                  <c:v>4.4570365002992274</c:v>
                </c:pt>
                <c:pt idx="95">
                  <c:v>4.9998340763027782</c:v>
                </c:pt>
                <c:pt idx="96">
                  <c:v>4.5127993280934087</c:v>
                </c:pt>
                <c:pt idx="97">
                  <c:v>6.1732038834951375</c:v>
                </c:pt>
                <c:pt idx="98">
                  <c:v>6.1262414430660606</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1510036496"/>
        <c:axId val="1510040240"/>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2"/>
        <c:tickMarkSkip val="4"/>
        <c:noMultiLvlLbl val="0"/>
      </c:catAx>
      <c:valAx>
        <c:axId val="263608576"/>
        <c:scaling>
          <c:orientation val="minMax"/>
          <c:min val="19"/>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1510040240"/>
        <c:scaling>
          <c:orientation val="minMax"/>
          <c:max val="12"/>
          <c:min val="-6"/>
        </c:scaling>
        <c:delete val="0"/>
        <c:axPos val="r"/>
        <c:numFmt formatCode="0"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1510036496"/>
        <c:crosses val="max"/>
        <c:crossBetween val="midCat"/>
      </c:valAx>
      <c:dateAx>
        <c:axId val="1510036496"/>
        <c:scaling>
          <c:orientation val="minMax"/>
        </c:scaling>
        <c:delete val="1"/>
        <c:axPos val="t"/>
        <c:numFmt formatCode="m/d/yyyy" sourceLinked="1"/>
        <c:majorTickMark val="out"/>
        <c:minorTickMark val="none"/>
        <c:tickLblPos val="nextTo"/>
        <c:crossAx val="1510040240"/>
        <c:crosses val="max"/>
        <c:auto val="1"/>
        <c:lblOffset val="100"/>
        <c:baseTimeUnit val="months"/>
      </c:dateAx>
      <c:spPr>
        <a:noFill/>
        <a:ln w="25400">
          <a:noFill/>
        </a:ln>
      </c:spPr>
    </c:plotArea>
    <c:legend>
      <c:legendPos val="t"/>
      <c:layout>
        <c:manualLayout>
          <c:xMode val="edge"/>
          <c:yMode val="edge"/>
          <c:x val="0.12104969565191079"/>
          <c:y val="0.15199227455058686"/>
          <c:w val="0.73215730625865261"/>
          <c:h val="5.6048135492497403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139512483288993E-2"/>
          <c:y val="0.14714391023940784"/>
          <c:w val="0.86002227739508685"/>
          <c:h val="0.712639860869834"/>
        </c:manualLayout>
      </c:layout>
      <c:lineChart>
        <c:grouping val="standard"/>
        <c:varyColors val="0"/>
        <c:ser>
          <c:idx val="0"/>
          <c:order val="0"/>
          <c:tx>
            <c:strRef>
              <c:f>'Chart Data'!$N$3</c:f>
              <c:strCache>
                <c:ptCount val="1"/>
                <c:pt idx="0">
                  <c:v>Unit wage costs (LHS)</c:v>
                </c:pt>
              </c:strCache>
            </c:strRef>
          </c:tx>
          <c:spPr>
            <a:ln w="38100">
              <a:solidFill>
                <a:srgbClr val="BD1B21"/>
              </a:solidFill>
            </a:ln>
          </c:spPr>
          <c:marker>
            <c:symbol val="none"/>
          </c:marker>
          <c:cat>
            <c:numRef>
              <c:f>'Chart Data'!$M$4:$M$63</c:f>
              <c:numCache>
                <c:formatCode>General</c:formatCode>
                <c:ptCount val="60"/>
                <c:pt idx="0">
                  <c:v>2012</c:v>
                </c:pt>
                <c:pt idx="4">
                  <c:v>2013</c:v>
                </c:pt>
                <c:pt idx="8">
                  <c:v>2014</c:v>
                </c:pt>
                <c:pt idx="12">
                  <c:v>2015</c:v>
                </c:pt>
                <c:pt idx="16">
                  <c:v>2016</c:v>
                </c:pt>
                <c:pt idx="20">
                  <c:v>2017</c:v>
                </c:pt>
                <c:pt idx="24">
                  <c:v>2018</c:v>
                </c:pt>
                <c:pt idx="28">
                  <c:v>2019</c:v>
                </c:pt>
                <c:pt idx="32">
                  <c:v>2020</c:v>
                </c:pt>
                <c:pt idx="36">
                  <c:v>2021</c:v>
                </c:pt>
                <c:pt idx="40">
                  <c:v>2022</c:v>
                </c:pt>
                <c:pt idx="44">
                  <c:v>2023</c:v>
                </c:pt>
                <c:pt idx="48">
                  <c:v>2024</c:v>
                </c:pt>
                <c:pt idx="52">
                  <c:v>2025</c:v>
                </c:pt>
                <c:pt idx="56">
                  <c:v>2026</c:v>
                </c:pt>
              </c:numCache>
            </c:numRef>
          </c:cat>
          <c:val>
            <c:numRef>
              <c:f>'Chart Data'!$N$4:$N$63</c:f>
              <c:numCache>
                <c:formatCode>0.0</c:formatCode>
                <c:ptCount val="60"/>
                <c:pt idx="0">
                  <c:v>-1.0460325888435706</c:v>
                </c:pt>
                <c:pt idx="1">
                  <c:v>0.71283453929573692</c:v>
                </c:pt>
                <c:pt idx="2">
                  <c:v>0.63328292989837109</c:v>
                </c:pt>
                <c:pt idx="3">
                  <c:v>1.2250741149743893</c:v>
                </c:pt>
                <c:pt idx="4">
                  <c:v>0.66949356526966319</c:v>
                </c:pt>
                <c:pt idx="5">
                  <c:v>2.5837419939491513</c:v>
                </c:pt>
                <c:pt idx="6">
                  <c:v>2.7966777497159256</c:v>
                </c:pt>
                <c:pt idx="7">
                  <c:v>2.2815276989979205</c:v>
                </c:pt>
                <c:pt idx="8">
                  <c:v>2.457354011321855</c:v>
                </c:pt>
                <c:pt idx="9">
                  <c:v>-1.5163895959055096</c:v>
                </c:pt>
                <c:pt idx="10">
                  <c:v>-1.8918891397583737</c:v>
                </c:pt>
                <c:pt idx="11">
                  <c:v>-1.6332789245924406</c:v>
                </c:pt>
                <c:pt idx="12">
                  <c:v>-0.69899237362239797</c:v>
                </c:pt>
                <c:pt idx="13">
                  <c:v>0.67171409964241757</c:v>
                </c:pt>
                <c:pt idx="14">
                  <c:v>2.4865871678401597</c:v>
                </c:pt>
                <c:pt idx="15">
                  <c:v>1.9929284396807967</c:v>
                </c:pt>
                <c:pt idx="16">
                  <c:v>1.5236578936123957</c:v>
                </c:pt>
                <c:pt idx="17">
                  <c:v>2.6310611488756575</c:v>
                </c:pt>
                <c:pt idx="18">
                  <c:v>2.2021637716025166</c:v>
                </c:pt>
                <c:pt idx="19">
                  <c:v>1.733990619757475</c:v>
                </c:pt>
                <c:pt idx="20">
                  <c:v>1.7811313711335375</c:v>
                </c:pt>
                <c:pt idx="21">
                  <c:v>1.3309109193115454</c:v>
                </c:pt>
                <c:pt idx="22">
                  <c:v>0.720850246559257</c:v>
                </c:pt>
                <c:pt idx="23">
                  <c:v>1.1563938983695454</c:v>
                </c:pt>
                <c:pt idx="24">
                  <c:v>2.5453424233925048</c:v>
                </c:pt>
                <c:pt idx="25">
                  <c:v>1.4605073980299865</c:v>
                </c:pt>
                <c:pt idx="26">
                  <c:v>3.0151688609044047</c:v>
                </c:pt>
                <c:pt idx="27">
                  <c:v>4.2156007036295851</c:v>
                </c:pt>
                <c:pt idx="28">
                  <c:v>2.4656823339957779</c:v>
                </c:pt>
                <c:pt idx="29">
                  <c:v>4.4057962855780897</c:v>
                </c:pt>
                <c:pt idx="30">
                  <c:v>2.5605317626793855</c:v>
                </c:pt>
                <c:pt idx="31">
                  <c:v>1.4104638897192379</c:v>
                </c:pt>
                <c:pt idx="32">
                  <c:v>3.8728990320532786</c:v>
                </c:pt>
                <c:pt idx="33">
                  <c:v>24.742239379116615</c:v>
                </c:pt>
                <c:pt idx="34">
                  <c:v>10.361267908479244</c:v>
                </c:pt>
                <c:pt idx="35">
                  <c:v>11.727665139728405</c:v>
                </c:pt>
                <c:pt idx="36">
                  <c:v>9.9731084269871104</c:v>
                </c:pt>
                <c:pt idx="37">
                  <c:v>-13.621606434545219</c:v>
                </c:pt>
                <c:pt idx="38">
                  <c:v>-2.4675533873343092</c:v>
                </c:pt>
                <c:pt idx="39">
                  <c:v>-4.299826387572681</c:v>
                </c:pt>
                <c:pt idx="40">
                  <c:v>-3.5561127662665837</c:v>
                </c:pt>
                <c:pt idx="41">
                  <c:v>2.3235521096652167</c:v>
                </c:pt>
                <c:pt idx="42">
                  <c:v>4.6629561207099268</c:v>
                </c:pt>
                <c:pt idx="43">
                  <c:v>7.3192565399734066</c:v>
                </c:pt>
                <c:pt idx="44">
                  <c:v>7.5866246291953265</c:v>
                </c:pt>
                <c:pt idx="45">
                  <c:v>8.0728131896346191</c:v>
                </c:pt>
                <c:pt idx="46">
                  <c:v>7.228804306579284</c:v>
                </c:pt>
                <c:pt idx="47">
                  <c:v>6.7720966763268331</c:v>
                </c:pt>
                <c:pt idx="48">
                  <c:v>5.5341423205402585</c:v>
                </c:pt>
                <c:pt idx="49">
                  <c:v>4.6888588781808682</c:v>
                </c:pt>
                <c:pt idx="50">
                  <c:v>4.4570365002992274</c:v>
                </c:pt>
                <c:pt idx="51">
                  <c:v>4.9998340763027782</c:v>
                </c:pt>
                <c:pt idx="52">
                  <c:v>4.5127993280934087</c:v>
                </c:pt>
                <c:pt idx="53">
                  <c:v>6.1732038834951375</c:v>
                </c:pt>
                <c:pt idx="54">
                  <c:v>6.1262414430660606</c:v>
                </c:pt>
                <c:pt idx="55">
                  <c:v>4.7491124385027783</c:v>
                </c:pt>
                <c:pt idx="56">
                  <c:v>4.659411422102111</c:v>
                </c:pt>
                <c:pt idx="57">
                  <c:v>2.2913728580997716</c:v>
                </c:pt>
                <c:pt idx="58">
                  <c:v>2.1923963381254019</c:v>
                </c:pt>
                <c:pt idx="59">
                  <c:v>2.1480976757751735</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Data'!$O$3</c:f>
              <c:strCache>
                <c:ptCount val="1"/>
                <c:pt idx="0">
                  <c:v>Corporate profits (RHS)</c:v>
                </c:pt>
              </c:strCache>
            </c:strRef>
          </c:tx>
          <c:spPr>
            <a:ln w="38100">
              <a:solidFill>
                <a:srgbClr val="003469"/>
              </a:solidFill>
            </a:ln>
          </c:spPr>
          <c:marker>
            <c:symbol val="none"/>
          </c:marker>
          <c:cat>
            <c:numRef>
              <c:f>'Chart Data'!$M$4:$M$63</c:f>
              <c:numCache>
                <c:formatCode>General</c:formatCode>
                <c:ptCount val="60"/>
                <c:pt idx="0">
                  <c:v>2012</c:v>
                </c:pt>
                <c:pt idx="4">
                  <c:v>2013</c:v>
                </c:pt>
                <c:pt idx="8">
                  <c:v>2014</c:v>
                </c:pt>
                <c:pt idx="12">
                  <c:v>2015</c:v>
                </c:pt>
                <c:pt idx="16">
                  <c:v>2016</c:v>
                </c:pt>
                <c:pt idx="20">
                  <c:v>2017</c:v>
                </c:pt>
                <c:pt idx="24">
                  <c:v>2018</c:v>
                </c:pt>
                <c:pt idx="28">
                  <c:v>2019</c:v>
                </c:pt>
                <c:pt idx="32">
                  <c:v>2020</c:v>
                </c:pt>
                <c:pt idx="36">
                  <c:v>2021</c:v>
                </c:pt>
                <c:pt idx="40">
                  <c:v>2022</c:v>
                </c:pt>
                <c:pt idx="44">
                  <c:v>2023</c:v>
                </c:pt>
                <c:pt idx="48">
                  <c:v>2024</c:v>
                </c:pt>
                <c:pt idx="52">
                  <c:v>2025</c:v>
                </c:pt>
                <c:pt idx="56">
                  <c:v>2026</c:v>
                </c:pt>
              </c:numCache>
            </c:numRef>
          </c:cat>
          <c:val>
            <c:numRef>
              <c:f>'Chart Data'!$O$4:$O$63</c:f>
              <c:numCache>
                <c:formatCode>0.0</c:formatCode>
                <c:ptCount val="60"/>
                <c:pt idx="0">
                  <c:v>21.990625147218164</c:v>
                </c:pt>
                <c:pt idx="1">
                  <c:v>21.877963660666591</c:v>
                </c:pt>
                <c:pt idx="2">
                  <c:v>22.746911574980739</c:v>
                </c:pt>
                <c:pt idx="3">
                  <c:v>22.658745545523367</c:v>
                </c:pt>
                <c:pt idx="4">
                  <c:v>22.990852942048861</c:v>
                </c:pt>
                <c:pt idx="5">
                  <c:v>21.880591275630803</c:v>
                </c:pt>
                <c:pt idx="6">
                  <c:v>22.178475935828875</c:v>
                </c:pt>
                <c:pt idx="7">
                  <c:v>22.016086407494313</c:v>
                </c:pt>
                <c:pt idx="8">
                  <c:v>21.695584061457385</c:v>
                </c:pt>
                <c:pt idx="9">
                  <c:v>22.422754680434799</c:v>
                </c:pt>
                <c:pt idx="10">
                  <c:v>23.797128918202219</c:v>
                </c:pt>
                <c:pt idx="11">
                  <c:v>23.392812562148528</c:v>
                </c:pt>
                <c:pt idx="12">
                  <c:v>22.828221117384341</c:v>
                </c:pt>
                <c:pt idx="13">
                  <c:v>22.391736310589163</c:v>
                </c:pt>
                <c:pt idx="14">
                  <c:v>21.611130095598469</c:v>
                </c:pt>
                <c:pt idx="15">
                  <c:v>22.060520632408462</c:v>
                </c:pt>
                <c:pt idx="16">
                  <c:v>21.96155472009443</c:v>
                </c:pt>
                <c:pt idx="17">
                  <c:v>21.599724534645844</c:v>
                </c:pt>
                <c:pt idx="18">
                  <c:v>22.110978212902928</c:v>
                </c:pt>
                <c:pt idx="19">
                  <c:v>22.57735229608376</c:v>
                </c:pt>
                <c:pt idx="20">
                  <c:v>22.554465234501201</c:v>
                </c:pt>
                <c:pt idx="21">
                  <c:v>22.210695906161622</c:v>
                </c:pt>
                <c:pt idx="22">
                  <c:v>22.0871853999083</c:v>
                </c:pt>
                <c:pt idx="23">
                  <c:v>22.839614538796233</c:v>
                </c:pt>
                <c:pt idx="24">
                  <c:v>21.870310714305887</c:v>
                </c:pt>
                <c:pt idx="25">
                  <c:v>22.015766081085371</c:v>
                </c:pt>
                <c:pt idx="26">
                  <c:v>21.743782452957674</c:v>
                </c:pt>
                <c:pt idx="27">
                  <c:v>21.464949813025321</c:v>
                </c:pt>
                <c:pt idx="28">
                  <c:v>21.22190653116235</c:v>
                </c:pt>
                <c:pt idx="29">
                  <c:v>21.285047401205528</c:v>
                </c:pt>
                <c:pt idx="30">
                  <c:v>22.040536484079013</c:v>
                </c:pt>
                <c:pt idx="31">
                  <c:v>22.276662459921027</c:v>
                </c:pt>
                <c:pt idx="32">
                  <c:v>21.597939164332576</c:v>
                </c:pt>
                <c:pt idx="33">
                  <c:v>24.290994623655916</c:v>
                </c:pt>
                <c:pt idx="34">
                  <c:v>23.60239487753978</c:v>
                </c:pt>
                <c:pt idx="35">
                  <c:v>21.76445095037656</c:v>
                </c:pt>
                <c:pt idx="36">
                  <c:v>21.95515918452319</c:v>
                </c:pt>
                <c:pt idx="37">
                  <c:v>22.58667665750254</c:v>
                </c:pt>
                <c:pt idx="38">
                  <c:v>21.710194996605392</c:v>
                </c:pt>
                <c:pt idx="39">
                  <c:v>21.584472484516365</c:v>
                </c:pt>
                <c:pt idx="40">
                  <c:v>21.094264564689535</c:v>
                </c:pt>
                <c:pt idx="41">
                  <c:v>21.380344606510015</c:v>
                </c:pt>
                <c:pt idx="42">
                  <c:v>21.146078959646722</c:v>
                </c:pt>
                <c:pt idx="43">
                  <c:v>22.653968584018028</c:v>
                </c:pt>
                <c:pt idx="44">
                  <c:v>23.524103474276085</c:v>
                </c:pt>
                <c:pt idx="45">
                  <c:v>21.631860683834901</c:v>
                </c:pt>
                <c:pt idx="46">
                  <c:v>21.010605297539541</c:v>
                </c:pt>
                <c:pt idx="47">
                  <c:v>20.546876481044816</c:v>
                </c:pt>
                <c:pt idx="48">
                  <c:v>20.505520937706507</c:v>
                </c:pt>
                <c:pt idx="49">
                  <c:v>20.250684912061551</c:v>
                </c:pt>
                <c:pt idx="50">
                  <c:v>20.136897111072443</c:v>
                </c:pt>
                <c:pt idx="51">
                  <c:v>20.24705503071046</c:v>
                </c:pt>
                <c:pt idx="52">
                  <c:v>19.969050621143513</c:v>
                </c:pt>
                <c:pt idx="53">
                  <c:v>19.495673988995105</c:v>
                </c:pt>
                <c:pt idx="54">
                  <c:v>19.836177624906295</c:v>
                </c:pt>
                <c:pt idx="55">
                  <c:v>19.972282163950521</c:v>
                </c:pt>
                <c:pt idx="56">
                  <c:v>20.081067093457659</c:v>
                </c:pt>
                <c:pt idx="57">
                  <c:v>20.109055172912697</c:v>
                </c:pt>
                <c:pt idx="58">
                  <c:v>20.168789259913968</c:v>
                </c:pt>
                <c:pt idx="59">
                  <c:v>20.253001128673379</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1510036496"/>
        <c:axId val="1510040240"/>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Algn val="ctr"/>
        <c:lblOffset val="100"/>
        <c:tickLblSkip val="8"/>
        <c:tickMarkSkip val="4"/>
        <c:noMultiLvlLbl val="0"/>
      </c:catAx>
      <c:valAx>
        <c:axId val="263608576"/>
        <c:scaling>
          <c:orientation val="minMax"/>
          <c:max val="15"/>
          <c:min val="-1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1510040240"/>
        <c:scaling>
          <c:orientation val="minMax"/>
          <c:min val="19"/>
        </c:scaling>
        <c:delete val="0"/>
        <c:axPos val="r"/>
        <c:numFmt formatCode="0"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1510036496"/>
        <c:crosses val="max"/>
        <c:crossBetween val="midCat"/>
      </c:valAx>
      <c:catAx>
        <c:axId val="1510036496"/>
        <c:scaling>
          <c:orientation val="minMax"/>
        </c:scaling>
        <c:delete val="1"/>
        <c:axPos val="t"/>
        <c:numFmt formatCode="General" sourceLinked="1"/>
        <c:majorTickMark val="out"/>
        <c:minorTickMark val="none"/>
        <c:tickLblPos val="nextTo"/>
        <c:crossAx val="1510040240"/>
        <c:crosses val="max"/>
        <c:auto val="1"/>
        <c:lblAlgn val="ctr"/>
        <c:lblOffset val="100"/>
        <c:noMultiLvlLbl val="0"/>
      </c:catAx>
      <c:spPr>
        <a:noFill/>
        <a:ln w="25400">
          <a:noFill/>
        </a:ln>
      </c:spPr>
    </c:plotArea>
    <c:legend>
      <c:legendPos val="t"/>
      <c:layout>
        <c:manualLayout>
          <c:xMode val="edge"/>
          <c:yMode val="edge"/>
          <c:x val="0.1439368967851006"/>
          <c:y val="7.2669324532906476E-2"/>
          <c:w val="0.73192168036564342"/>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6.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7.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8.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9.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0.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D359407-7B4B-4CC4-A122-EE71D267DE24}">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245B1F1-48A1-47E3-983C-7FD4FAC65F5E}">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224D11A-4335-4DAC-AE8E-CDED1333006F}">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9DC6B50-AC1C-4CD7-8A30-CB2723340E3C}">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8F63A95-0658-4FD7-B111-A9091B91B25E}">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5BEFB98-75BD-4C9E-8EC0-B7E710EA2C38}">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DEA7D74-06F5-4BF4-B43F-D170DC3C9CD8}">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22D0F9A-D665-4FAE-9B6B-9C49A2DC394C}">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3C66533-8F5C-4790-88D0-0D134DDBE4C5}">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5EF318A-DFEE-40F0-B6D1-0C35EB15BCD4}">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0294CF0-1E6F-4684-BE7D-5E68BE0C6F08}">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C2A882B-F1C0-4114-B17F-37AEC24BD201}">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0C3E4DF-5EF5-4DEC-86C7-BA8E901A57D0}">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28CBE28-3950-4B1F-9373-88F408A6C37E}">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9B7013F-A010-4827-9BDE-AA09646F0351}">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1687226-F487-45E6-A567-0730EF24882A}">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9CAA8826-F9F8-9AF3-63D8-305231D6574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0.50183</cdr:x>
      <cdr:y>0.01132</cdr:y>
    </cdr:from>
    <cdr:to>
      <cdr:x>1</cdr:x>
      <cdr:y>1</cdr:y>
    </cdr:to>
    <cdr:graphicFrame macro="">
      <cdr:nvGraphicFramePr>
        <cdr:cNvPr id="7" name="Chart 1">
          <a:extLst xmlns:a="http://schemas.openxmlformats.org/drawingml/2006/main">
            <a:ext uri="{FF2B5EF4-FFF2-40B4-BE49-F238E27FC236}">
              <a16:creationId xmlns:a16="http://schemas.microsoft.com/office/drawing/2014/main" id="{39CA7169-58CD-8519-7A42-9F5C5EEBBDA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1660EF86-E10F-2B6D-4855-1B920F76C07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Impact of NICs rise on employment and pay growth</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A3D35B2D-1EF3-D7BE-B3EB-9FBBBA70263A}"/>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cdr:x>
      <cdr:y>0.06981</cdr:y>
    </cdr:from>
    <cdr:to>
      <cdr:x>0.21359</cdr:x>
      <cdr:y>0.12075</cdr:y>
    </cdr:to>
    <cdr:sp macro="" textlink="">
      <cdr:nvSpPr>
        <cdr:cNvPr id="6" name="TextBox 5">
          <a:extLst xmlns:a="http://schemas.openxmlformats.org/drawingml/2006/main">
            <a:ext uri="{FF2B5EF4-FFF2-40B4-BE49-F238E27FC236}">
              <a16:creationId xmlns:a16="http://schemas.microsoft.com/office/drawing/2014/main" id="{9F1A505B-7846-EAB7-8385-7237F8021C5A}"/>
            </a:ext>
          </a:extLst>
        </cdr:cNvPr>
        <cdr:cNvSpPr txBox="1"/>
      </cdr:nvSpPr>
      <cdr:spPr>
        <a:xfrm xmlns:a="http://schemas.openxmlformats.org/drawingml/2006/main">
          <a:off x="0" y="4699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Millions</a:t>
          </a:r>
        </a:p>
      </cdr:txBody>
    </cdr:sp>
  </cdr:relSizeAnchor>
  <cdr:relSizeAnchor xmlns:cdr="http://schemas.openxmlformats.org/drawingml/2006/chartDrawing">
    <cdr:from>
      <cdr:x>0.13337</cdr:x>
      <cdr:y>0.14575</cdr:y>
    </cdr:from>
    <cdr:to>
      <cdr:x>0.13879</cdr:x>
      <cdr:y>0.15255</cdr:y>
    </cdr:to>
    <cdr:sp macro="" textlink="">
      <cdr:nvSpPr>
        <cdr:cNvPr id="8" name="TextBox 7">
          <a:extLst xmlns:a="http://schemas.openxmlformats.org/drawingml/2006/main">
            <a:ext uri="{FF2B5EF4-FFF2-40B4-BE49-F238E27FC236}">
              <a16:creationId xmlns:a16="http://schemas.microsoft.com/office/drawing/2014/main" id="{C2279A80-EB26-4415-66A8-966862403873}"/>
            </a:ext>
          </a:extLst>
        </cdr:cNvPr>
        <cdr:cNvSpPr txBox="1"/>
      </cdr:nvSpPr>
      <cdr:spPr>
        <a:xfrm xmlns:a="http://schemas.openxmlformats.org/drawingml/2006/main">
          <a:off x="1123950" y="981075"/>
          <a:ext cx="45719" cy="457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0.09155</cdr:x>
      <cdr:y>0.10047</cdr:y>
    </cdr:from>
    <cdr:to>
      <cdr:x>0.48601</cdr:x>
      <cdr:y>0.16698</cdr:y>
    </cdr:to>
    <cdr:sp macro="" textlink="">
      <cdr:nvSpPr>
        <cdr:cNvPr id="9" name="TextBox 8">
          <a:extLst xmlns:a="http://schemas.openxmlformats.org/drawingml/2006/main">
            <a:ext uri="{FF2B5EF4-FFF2-40B4-BE49-F238E27FC236}">
              <a16:creationId xmlns:a16="http://schemas.microsoft.com/office/drawing/2014/main" id="{4D29CAA4-A063-A6E8-9B48-694E0CDDD3AA}"/>
            </a:ext>
          </a:extLst>
        </cdr:cNvPr>
        <cdr:cNvSpPr txBox="1"/>
      </cdr:nvSpPr>
      <cdr:spPr>
        <a:xfrm xmlns:a="http://schemas.openxmlformats.org/drawingml/2006/main">
          <a:off x="771526" y="676275"/>
          <a:ext cx="3324224" cy="4476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baseline="0">
              <a:solidFill>
                <a:srgbClr val="495057"/>
              </a:solidFill>
              <a:latin typeface="Segoe UI" panose="020B0502040204020203" pitchFamily="34" charset="0"/>
              <a:cs typeface="Segoe UI" panose="020B0502040204020203" pitchFamily="34" charset="0"/>
            </a:rPr>
            <a:t>Employment</a:t>
          </a:r>
        </a:p>
      </cdr:txBody>
    </cdr:sp>
  </cdr:relSizeAnchor>
</c:userShapes>
</file>

<file path=xl/drawings/drawing3.xml><?xml version="1.0" encoding="utf-8"?>
<c:userShapes xmlns:c="http://schemas.openxmlformats.org/drawingml/2006/chart">
  <cdr:relSizeAnchor xmlns:cdr="http://schemas.openxmlformats.org/drawingml/2006/chartDrawing">
    <cdr:from>
      <cdr:x>0</cdr:x>
      <cdr:y>0.05973</cdr:y>
    </cdr:from>
    <cdr:to>
      <cdr:x>0.21359</cdr:x>
      <cdr:y>0.11068</cdr:y>
    </cdr:to>
    <cdr:sp macro="" textlink="">
      <cdr:nvSpPr>
        <cdr:cNvPr id="6" name="TextBox 5">
          <a:extLst xmlns:a="http://schemas.openxmlformats.org/drawingml/2006/main">
            <a:ext uri="{FF2B5EF4-FFF2-40B4-BE49-F238E27FC236}">
              <a16:creationId xmlns:a16="http://schemas.microsoft.com/office/drawing/2014/main" id="{BAF23E39-EF96-3B06-5F97-03C60107DA7C}"/>
            </a:ext>
          </a:extLst>
        </cdr:cNvPr>
        <cdr:cNvSpPr txBox="1"/>
      </cdr:nvSpPr>
      <cdr:spPr>
        <a:xfrm xmlns:a="http://schemas.openxmlformats.org/drawingml/2006/main">
          <a:off x="0" y="397463"/>
          <a:ext cx="896706" cy="33906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0.12252</cdr:x>
      <cdr:y>0.09208</cdr:y>
    </cdr:from>
    <cdr:to>
      <cdr:x>0.94836</cdr:x>
      <cdr:y>0.15935</cdr:y>
    </cdr:to>
    <cdr:sp macro="" textlink="">
      <cdr:nvSpPr>
        <cdr:cNvPr id="7" name="TextBox 1">
          <a:extLst xmlns:a="http://schemas.openxmlformats.org/drawingml/2006/main">
            <a:ext uri="{FF2B5EF4-FFF2-40B4-BE49-F238E27FC236}">
              <a16:creationId xmlns:a16="http://schemas.microsoft.com/office/drawing/2014/main" id="{65CA03FD-54A1-3974-7E96-C8CF411B31FC}"/>
            </a:ext>
          </a:extLst>
        </cdr:cNvPr>
        <cdr:cNvSpPr txBox="1"/>
      </cdr:nvSpPr>
      <cdr:spPr>
        <a:xfrm xmlns:a="http://schemas.openxmlformats.org/drawingml/2006/main">
          <a:off x="514351" y="612775"/>
          <a:ext cx="3467100" cy="4476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baseline="0">
              <a:solidFill>
                <a:srgbClr val="495057"/>
              </a:solidFill>
              <a:latin typeface="Segoe UI" panose="020B0502040204020203" pitchFamily="34" charset="0"/>
              <a:cs typeface="Segoe UI" panose="020B0502040204020203" pitchFamily="34" charset="0"/>
            </a:rPr>
            <a:t>Average weekly earnings</a:t>
          </a:r>
        </a:p>
      </cdr:txBody>
    </cdr:sp>
  </cdr:relSizeAnchor>
</c:userShapes>
</file>

<file path=xl/drawings/drawing4.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C2D50F59-9965-E47A-6DD2-DDD9DF108CB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1086AB95-40C2-803D-68D9-9CE38132D76C}"/>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Decision Maker Panel - firms' reaction to NICs rise</a:t>
          </a: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B13CCF04-7024-1845-D823-1863A45C8F06}"/>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Bank of England Decision Maker Panel</a:t>
          </a:r>
        </a:p>
      </cdr:txBody>
    </cdr:sp>
  </cdr:relSizeAnchor>
  <cdr:relSizeAnchor xmlns:cdr="http://schemas.openxmlformats.org/drawingml/2006/chartDrawing">
    <cdr:from>
      <cdr:x>0</cdr:x>
      <cdr:y>0.07549</cdr:y>
    </cdr:from>
    <cdr:to>
      <cdr:x>0.26904</cdr:x>
      <cdr:y>0.12644</cdr:y>
    </cdr:to>
    <cdr:sp macro="" textlink="">
      <cdr:nvSpPr>
        <cdr:cNvPr id="7" name="TextBox 6">
          <a:extLst xmlns:a="http://schemas.openxmlformats.org/drawingml/2006/main">
            <a:ext uri="{FF2B5EF4-FFF2-40B4-BE49-F238E27FC236}">
              <a16:creationId xmlns:a16="http://schemas.microsoft.com/office/drawing/2014/main" id="{A5DE70D8-50BF-88A5-D11B-A293C2A68D88}"/>
            </a:ext>
          </a:extLst>
        </cdr:cNvPr>
        <cdr:cNvSpPr txBox="1"/>
      </cdr:nvSpPr>
      <cdr:spPr>
        <a:xfrm xmlns:a="http://schemas.openxmlformats.org/drawingml/2006/main">
          <a:off x="0" y="508000"/>
          <a:ext cx="2268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a:t>
          </a:r>
          <a:r>
            <a:rPr lang="en-GB" sz="1800" b="0" baseline="0">
              <a:solidFill>
                <a:srgbClr val="495057"/>
              </a:solidFill>
              <a:latin typeface="Segoe UI" panose="020B0502040204020203" pitchFamily="34" charset="0"/>
              <a:cs typeface="Segoe UI" panose="020B0502040204020203" pitchFamily="34" charset="0"/>
            </a:rPr>
            <a:t> respondents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07351867-0F2A-8E56-0B8D-3971DE61431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5D83743B-17C7-9FE5-1C57-6C584DCC33D1}"/>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Workforce jobs and employment expectations</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CD7166D6-98DC-75CC-C346-DF24D2BE94BD}"/>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Haver Analytics</a:t>
          </a:r>
        </a:p>
      </cdr:txBody>
    </cdr:sp>
  </cdr:relSizeAnchor>
  <cdr:relSizeAnchor xmlns:cdr="http://schemas.openxmlformats.org/drawingml/2006/chartDrawing">
    <cdr:from>
      <cdr:x>0.69379</cdr:x>
      <cdr:y>0.07547</cdr:y>
    </cdr:from>
    <cdr:to>
      <cdr:x>1</cdr:x>
      <cdr:y>0.15472</cdr:y>
    </cdr:to>
    <cdr:sp macro="" textlink="">
      <cdr:nvSpPr>
        <cdr:cNvPr id="5" name="TextBox 4">
          <a:extLst xmlns:a="http://schemas.openxmlformats.org/drawingml/2006/main">
            <a:ext uri="{FF2B5EF4-FFF2-40B4-BE49-F238E27FC236}">
              <a16:creationId xmlns:a16="http://schemas.microsoft.com/office/drawing/2014/main" id="{29ECC26E-7FC3-B82A-6CF5-6780843D2B96}"/>
            </a:ext>
          </a:extLst>
        </cdr:cNvPr>
        <cdr:cNvSpPr txBox="1"/>
      </cdr:nvSpPr>
      <cdr:spPr>
        <a:xfrm xmlns:a="http://schemas.openxmlformats.org/drawingml/2006/main">
          <a:off x="5848350" y="508244"/>
          <a:ext cx="2581275" cy="53368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r"/>
          <a:r>
            <a:rPr lang="en-GB" sz="1800">
              <a:solidFill>
                <a:srgbClr val="495057"/>
              </a:solidFill>
              <a:latin typeface="Segoe UI" panose="020B0502040204020203" pitchFamily="34" charset="0"/>
            </a:rPr>
            <a:t>Z-scores (2000-2024)</a:t>
          </a:r>
        </a:p>
      </cdr:txBody>
    </cdr:sp>
  </cdr:relSizeAnchor>
  <cdr:relSizeAnchor xmlns:cdr="http://schemas.openxmlformats.org/drawingml/2006/chartDrawing">
    <cdr:from>
      <cdr:x>0</cdr:x>
      <cdr:y>0.07547</cdr:y>
    </cdr:from>
    <cdr:to>
      <cdr:x>0.21359</cdr:x>
      <cdr:y>0.12642</cdr:y>
    </cdr:to>
    <cdr:sp macro="" textlink="">
      <cdr:nvSpPr>
        <cdr:cNvPr id="6" name="TextBox 5">
          <a:extLst xmlns:a="http://schemas.openxmlformats.org/drawingml/2006/main">
            <a:ext uri="{FF2B5EF4-FFF2-40B4-BE49-F238E27FC236}">
              <a16:creationId xmlns:a16="http://schemas.microsoft.com/office/drawing/2014/main" id="{28AA4ADC-004B-19DF-E460-BE425D03AEC7}"/>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8.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5946556A-387D-4802-9154-9F469A19427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E825EC3B-B7DB-E199-E0F4-EC5F5FFF8EB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cost of a full-time worker, FY 2025-2026</a:t>
          </a:r>
        </a:p>
      </cdr:txBody>
    </cdr:sp>
  </cdr:relSizeAnchor>
  <cdr:relSizeAnchor xmlns:cdr="http://schemas.openxmlformats.org/drawingml/2006/chartDrawing">
    <cdr:from>
      <cdr:x>0</cdr:x>
      <cdr:y>0.93918</cdr:y>
    </cdr:from>
    <cdr:to>
      <cdr:x>1</cdr:x>
      <cdr:y>1</cdr:y>
    </cdr:to>
    <cdr:sp macro="" textlink="">
      <cdr:nvSpPr>
        <cdr:cNvPr id="4" name="Rectangle 3">
          <a:extLst xmlns:a="http://schemas.openxmlformats.org/drawingml/2006/main">
            <a:ext uri="{FF2B5EF4-FFF2-40B4-BE49-F238E27FC236}">
              <a16:creationId xmlns:a16="http://schemas.microsoft.com/office/drawing/2014/main" id="{E5F988B9-ECA1-5F1B-A771-9E12234EE1B5}"/>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ONS ASHE</a:t>
          </a:r>
        </a:p>
      </cdr:txBody>
    </cdr:sp>
  </cdr:relSizeAnchor>
  <cdr:relSizeAnchor xmlns:cdr="http://schemas.openxmlformats.org/drawingml/2006/chartDrawing">
    <cdr:from>
      <cdr:x>0.54915</cdr:x>
      <cdr:y>0.9024</cdr:y>
    </cdr:from>
    <cdr:to>
      <cdr:x>1</cdr:x>
      <cdr:y>0.96792</cdr:y>
    </cdr:to>
    <cdr:sp macro="" textlink="">
      <cdr:nvSpPr>
        <cdr:cNvPr id="6" name="TextBox 5">
          <a:extLst xmlns:a="http://schemas.openxmlformats.org/drawingml/2006/main">
            <a:ext uri="{FF2B5EF4-FFF2-40B4-BE49-F238E27FC236}">
              <a16:creationId xmlns:a16="http://schemas.microsoft.com/office/drawing/2014/main" id="{918FE181-EED2-3BEA-E507-DF0282C88A97}"/>
            </a:ext>
          </a:extLst>
        </cdr:cNvPr>
        <cdr:cNvSpPr txBox="1"/>
      </cdr:nvSpPr>
      <cdr:spPr>
        <a:xfrm xmlns:a="http://schemas.openxmlformats.org/drawingml/2006/main">
          <a:off x="4629150" y="6076950"/>
          <a:ext cx="3800475" cy="44119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baseline="0">
              <a:solidFill>
                <a:srgbClr val="495057"/>
              </a:solidFill>
              <a:latin typeface="Segoe UI" panose="020B0502040204020203" pitchFamily="34" charset="0"/>
            </a:rPr>
            <a:t>Gross annual salary in 2024-2025 </a:t>
          </a:r>
          <a:endParaRPr lang="en-GB" sz="1800">
            <a:solidFill>
              <a:srgbClr val="495057"/>
            </a:solidFill>
            <a:latin typeface="Segoe UI" panose="020B0502040204020203" pitchFamily="34" charset="0"/>
          </a:endParaRPr>
        </a:p>
      </cdr:txBody>
    </cdr:sp>
  </cdr:relSizeAnchor>
  <cdr:relSizeAnchor xmlns:cdr="http://schemas.openxmlformats.org/drawingml/2006/chartDrawing">
    <cdr:from>
      <cdr:x>0</cdr:x>
      <cdr:y>0.07547</cdr:y>
    </cdr:from>
    <cdr:to>
      <cdr:x>1</cdr:x>
      <cdr:y>0.12642</cdr:y>
    </cdr:to>
    <cdr:sp macro="" textlink="">
      <cdr:nvSpPr>
        <cdr:cNvPr id="7" name="TextBox 6">
          <a:extLst xmlns:a="http://schemas.openxmlformats.org/drawingml/2006/main">
            <a:ext uri="{FF2B5EF4-FFF2-40B4-BE49-F238E27FC236}">
              <a16:creationId xmlns:a16="http://schemas.microsoft.com/office/drawing/2014/main" id="{F40D7A53-9785-6B71-EB4F-D4A0D61A7D38}"/>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0.06554</cdr:x>
      <cdr:y>0.8646</cdr:y>
    </cdr:from>
    <cdr:to>
      <cdr:x>0.76723</cdr:x>
      <cdr:y>0.92781</cdr:y>
    </cdr:to>
    <cdr:sp macro="" textlink="">
      <cdr:nvSpPr>
        <cdr:cNvPr id="8" name="TextBox 1">
          <a:extLst xmlns:a="http://schemas.openxmlformats.org/drawingml/2006/main">
            <a:ext uri="{FF2B5EF4-FFF2-40B4-BE49-F238E27FC236}">
              <a16:creationId xmlns:a16="http://schemas.microsoft.com/office/drawing/2014/main" id="{7A2AFED9-F24C-4A9F-D07F-848D681FD190}"/>
            </a:ext>
          </a:extLst>
        </cdr:cNvPr>
        <cdr:cNvSpPr txBox="1"/>
      </cdr:nvSpPr>
      <cdr:spPr>
        <a:xfrm xmlns:a="http://schemas.openxmlformats.org/drawingml/2006/main">
          <a:off x="552476" y="5822341"/>
          <a:ext cx="5914983" cy="42566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Percentiles</a:t>
          </a:r>
        </a:p>
      </cdr:txBody>
    </cdr:sp>
  </cdr:relSizeAnchor>
  <cdr:relSizeAnchor xmlns:cdr="http://schemas.openxmlformats.org/drawingml/2006/chartDrawing">
    <cdr:from>
      <cdr:x>0.74463</cdr:x>
      <cdr:y>0.78218</cdr:y>
    </cdr:from>
    <cdr:to>
      <cdr:x>0.81469</cdr:x>
      <cdr:y>0.90523</cdr:y>
    </cdr:to>
    <cdr:cxnSp macro="">
      <cdr:nvCxnSpPr>
        <cdr:cNvPr id="9" name="Straight Arrow Connector 8">
          <a:extLst xmlns:a="http://schemas.openxmlformats.org/drawingml/2006/main">
            <a:ext uri="{FF2B5EF4-FFF2-40B4-BE49-F238E27FC236}">
              <a16:creationId xmlns:a16="http://schemas.microsoft.com/office/drawing/2014/main" id="{13B9EC4B-9CDE-52CB-F86A-0CAA71723EA1}"/>
            </a:ext>
          </a:extLst>
        </cdr:cNvPr>
        <cdr:cNvCxnSpPr/>
      </cdr:nvCxnSpPr>
      <cdr:spPr>
        <a:xfrm xmlns:a="http://schemas.openxmlformats.org/drawingml/2006/main" flipH="1" flipV="1">
          <a:off x="6276975" y="5267325"/>
          <a:ext cx="590550" cy="828675"/>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3DB0A93A-38F4-E530-CD0D-F3AEFA286DF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C6F8859B-7B1A-0C6F-ACCF-B2585B280101}"/>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Corporate profits</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CCF66822-FDF8-90F0-D819-B41B806F9A58}"/>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0.43853</cdr:x>
      <cdr:y>0.67829</cdr:y>
    </cdr:from>
    <cdr:to>
      <cdr:x>0.71996</cdr:x>
      <cdr:y>0.75754</cdr:y>
    </cdr:to>
    <cdr:sp macro="" textlink="">
      <cdr:nvSpPr>
        <cdr:cNvPr id="5" name="TextBox 4">
          <a:extLst xmlns:a="http://schemas.openxmlformats.org/drawingml/2006/main">
            <a:ext uri="{FF2B5EF4-FFF2-40B4-BE49-F238E27FC236}">
              <a16:creationId xmlns:a16="http://schemas.microsoft.com/office/drawing/2014/main" id="{DBE3BB50-7055-3C74-36C8-EC2A52347362}"/>
            </a:ext>
          </a:extLst>
        </cdr:cNvPr>
        <cdr:cNvSpPr txBox="1"/>
      </cdr:nvSpPr>
      <cdr:spPr>
        <a:xfrm xmlns:a="http://schemas.openxmlformats.org/drawingml/2006/main">
          <a:off x="3696632" y="4567714"/>
          <a:ext cx="2372349" cy="53368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2000-2024</a:t>
          </a:r>
          <a:r>
            <a:rPr lang="en-GB" sz="1800" baseline="0">
              <a:solidFill>
                <a:srgbClr val="495057"/>
              </a:solidFill>
              <a:latin typeface="Segoe UI" panose="020B0502040204020203" pitchFamily="34" charset="0"/>
            </a:rPr>
            <a:t> average</a:t>
          </a:r>
          <a:endParaRPr lang="en-GB" sz="1800">
            <a:solidFill>
              <a:srgbClr val="495057"/>
            </a:solidFill>
            <a:latin typeface="Segoe UI" panose="020B0502040204020203" pitchFamily="34" charset="0"/>
          </a:endParaRPr>
        </a:p>
      </cdr:txBody>
    </cdr:sp>
  </cdr:relSizeAnchor>
  <cdr:relSizeAnchor xmlns:cdr="http://schemas.openxmlformats.org/drawingml/2006/chartDrawing">
    <cdr:from>
      <cdr:x>0.00226</cdr:x>
      <cdr:y>0.07264</cdr:y>
    </cdr:from>
    <cdr:to>
      <cdr:x>0.55141</cdr:x>
      <cdr:y>0.12358</cdr:y>
    </cdr:to>
    <cdr:sp macro="" textlink="">
      <cdr:nvSpPr>
        <cdr:cNvPr id="6" name="TextBox 5">
          <a:extLst xmlns:a="http://schemas.openxmlformats.org/drawingml/2006/main">
            <a:ext uri="{FF2B5EF4-FFF2-40B4-BE49-F238E27FC236}">
              <a16:creationId xmlns:a16="http://schemas.microsoft.com/office/drawing/2014/main" id="{2621E3C0-8AAF-8BCD-C6B7-C237A303DD11}"/>
            </a:ext>
          </a:extLst>
        </cdr:cNvPr>
        <cdr:cNvSpPr txBox="1"/>
      </cdr:nvSpPr>
      <cdr:spPr>
        <a:xfrm xmlns:a="http://schemas.openxmlformats.org/drawingml/2006/main">
          <a:off x="19050" y="489170"/>
          <a:ext cx="4629149" cy="34303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Gross Value</a:t>
          </a:r>
          <a:r>
            <a:rPr lang="en-GB" sz="1800" b="0" baseline="0">
              <a:solidFill>
                <a:srgbClr val="495057"/>
              </a:solidFill>
              <a:latin typeface="Segoe UI" panose="020B0502040204020203" pitchFamily="34" charset="0"/>
              <a:cs typeface="Segoe UI" panose="020B0502040204020203" pitchFamily="34" charset="0"/>
            </a:rPr>
            <a:t> Added at factor cost</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0.56851</cdr:x>
      <cdr:y>0.55611</cdr:y>
    </cdr:from>
    <cdr:to>
      <cdr:x>0.56851</cdr:x>
      <cdr:y>0.67913</cdr:y>
    </cdr:to>
    <cdr:cxnSp macro="">
      <cdr:nvCxnSpPr>
        <cdr:cNvPr id="8" name="Straight Arrow Connector 7">
          <a:extLst xmlns:a="http://schemas.openxmlformats.org/drawingml/2006/main">
            <a:ext uri="{FF2B5EF4-FFF2-40B4-BE49-F238E27FC236}">
              <a16:creationId xmlns:a16="http://schemas.microsoft.com/office/drawing/2014/main" id="{CADFF59F-70EF-0B05-0DB5-2A04361F29D0}"/>
            </a:ext>
          </a:extLst>
        </cdr:cNvPr>
        <cdr:cNvCxnSpPr/>
      </cdr:nvCxnSpPr>
      <cdr:spPr>
        <a:xfrm xmlns:a="http://schemas.openxmlformats.org/drawingml/2006/main" flipH="1" flipV="1">
          <a:off x="4792316" y="3744962"/>
          <a:ext cx="0" cy="828438"/>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44266E66-732E-A622-60BB-3B6D3057DB1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0.00546</cdr:x>
      <cdr:y>0.00836</cdr:y>
    </cdr:from>
    <cdr:to>
      <cdr:x>0.99688</cdr:x>
      <cdr:y>0.09191</cdr:y>
    </cdr:to>
    <cdr:sp macro="" textlink="">
      <cdr:nvSpPr>
        <cdr:cNvPr id="2" name="TextBox 1">
          <a:extLst xmlns:a="http://schemas.openxmlformats.org/drawingml/2006/main">
            <a:ext uri="{FF2B5EF4-FFF2-40B4-BE49-F238E27FC236}">
              <a16:creationId xmlns:a16="http://schemas.microsoft.com/office/drawing/2014/main" id="{034D77D2-33DF-4E99-9A57-F27C7E82782B}"/>
            </a:ext>
          </a:extLst>
        </cdr:cNvPr>
        <cdr:cNvSpPr txBox="1"/>
      </cdr:nvSpPr>
      <cdr:spPr>
        <a:xfrm xmlns:a="http://schemas.openxmlformats.org/drawingml/2006/main">
          <a:off x="46013" y="56271"/>
          <a:ext cx="8355037" cy="56237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Gross annual pay by sector in 2024, selected percentiles</a:t>
          </a:r>
        </a:p>
      </cdr:txBody>
    </cdr:sp>
  </cdr:relSizeAnchor>
  <cdr:relSizeAnchor xmlns:cdr="http://schemas.openxmlformats.org/drawingml/2006/chartDrawing">
    <cdr:from>
      <cdr:x>0.00546</cdr:x>
      <cdr:y>0.93712</cdr:y>
    </cdr:from>
    <cdr:to>
      <cdr:x>0.96116</cdr:x>
      <cdr:y>1</cdr:y>
    </cdr:to>
    <cdr:sp macro="" textlink="">
      <cdr:nvSpPr>
        <cdr:cNvPr id="3" name="Rectangle 2">
          <a:extLst xmlns:a="http://schemas.openxmlformats.org/drawingml/2006/main">
            <a:ext uri="{FF2B5EF4-FFF2-40B4-BE49-F238E27FC236}">
              <a16:creationId xmlns:a16="http://schemas.microsoft.com/office/drawing/2014/main" id="{4790728D-612A-4B9A-843A-EF1138D2A4B5}"/>
            </a:ext>
          </a:extLst>
        </cdr:cNvPr>
        <cdr:cNvSpPr/>
      </cdr:nvSpPr>
      <cdr:spPr>
        <a:xfrm xmlns:a="http://schemas.openxmlformats.org/drawingml/2006/main">
          <a:off x="50800" y="569751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ONS ASHE</a:t>
          </a:r>
        </a:p>
      </cdr:txBody>
    </cdr:sp>
  </cdr:relSizeAnchor>
  <cdr:relSizeAnchor xmlns:cdr="http://schemas.openxmlformats.org/drawingml/2006/chartDrawing">
    <cdr:from>
      <cdr:x>0.76179</cdr:x>
      <cdr:y>0.92548</cdr:y>
    </cdr:from>
    <cdr:to>
      <cdr:x>0.97538</cdr:x>
      <cdr:y>0.97645</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6419850" y="6229436"/>
          <a:ext cx="1800000" cy="34307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£000 per year</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A343C4DC-1B64-668C-4B68-020C0D49E96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cdr:x>
      <cdr:y>0.00806</cdr:y>
    </cdr:from>
    <cdr:to>
      <cdr:x>1</cdr:x>
      <cdr:y>0.16008</cdr:y>
    </cdr:to>
    <cdr:sp macro="" textlink="">
      <cdr:nvSpPr>
        <cdr:cNvPr id="2" name="TextBox 1">
          <a:extLst xmlns:a="http://schemas.openxmlformats.org/drawingml/2006/main">
            <a:ext uri="{FF2B5EF4-FFF2-40B4-BE49-F238E27FC236}">
              <a16:creationId xmlns:a16="http://schemas.microsoft.com/office/drawing/2014/main" id="{478F250B-911D-92D4-B341-7E28CF765108}"/>
            </a:ext>
          </a:extLst>
        </cdr:cNvPr>
        <cdr:cNvSpPr txBox="1"/>
      </cdr:nvSpPr>
      <cdr:spPr>
        <a:xfrm xmlns:a="http://schemas.openxmlformats.org/drawingml/2006/main">
          <a:off x="0" y="54211"/>
          <a:ext cx="8432426" cy="102211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Impact of changes to Employment Allowance on employment costs by firm size</a:t>
          </a:r>
        </a:p>
      </cdr:txBody>
    </cdr:sp>
  </cdr:relSizeAnchor>
  <cdr:relSizeAnchor xmlns:cdr="http://schemas.openxmlformats.org/drawingml/2006/chartDrawing">
    <cdr:from>
      <cdr:x>0</cdr:x>
      <cdr:y>0.93933</cdr:y>
    </cdr:from>
    <cdr:to>
      <cdr:x>1</cdr:x>
      <cdr:y>1</cdr:y>
    </cdr:to>
    <cdr:sp macro="" textlink="">
      <cdr:nvSpPr>
        <cdr:cNvPr id="3" name="Rectangle 2">
          <a:extLst xmlns:a="http://schemas.openxmlformats.org/drawingml/2006/main">
            <a:ext uri="{FF2B5EF4-FFF2-40B4-BE49-F238E27FC236}">
              <a16:creationId xmlns:a16="http://schemas.microsoft.com/office/drawing/2014/main" id="{67A46910-F9E7-E02C-9C9B-C753514253C6}"/>
            </a:ext>
          </a:extLst>
        </cdr:cNvPr>
        <cdr:cNvSpPr/>
      </cdr:nvSpPr>
      <cdr:spPr>
        <a:xfrm xmlns:a="http://schemas.openxmlformats.org/drawingml/2006/main">
          <a:off x="50800" y="5918212"/>
          <a:ext cx="8677362"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CIPD</a:t>
          </a:r>
        </a:p>
      </cdr:txBody>
    </cdr:sp>
  </cdr:relSizeAnchor>
  <cdr:relSizeAnchor xmlns:cdr="http://schemas.openxmlformats.org/drawingml/2006/chartDrawing">
    <cdr:from>
      <cdr:x>0.77714</cdr:x>
      <cdr:y>0.91706</cdr:y>
    </cdr:from>
    <cdr:to>
      <cdr:x>0.9906</cdr:x>
      <cdr:y>0.96806</cdr:y>
    </cdr:to>
    <cdr:sp macro="" textlink="">
      <cdr:nvSpPr>
        <cdr:cNvPr id="4" name="TextBox 3">
          <a:extLst xmlns:a="http://schemas.openxmlformats.org/drawingml/2006/main">
            <a:ext uri="{FF2B5EF4-FFF2-40B4-BE49-F238E27FC236}">
              <a16:creationId xmlns:a16="http://schemas.microsoft.com/office/drawing/2014/main" id="{A5D31726-582A-115E-7C39-C578544780E1}"/>
            </a:ext>
          </a:extLst>
        </cdr:cNvPr>
        <cdr:cNvSpPr txBox="1"/>
      </cdr:nvSpPr>
      <cdr:spPr>
        <a:xfrm xmlns:a="http://schemas.openxmlformats.org/drawingml/2006/main">
          <a:off x="6553200" y="616585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 of firms</a:t>
          </a:r>
        </a:p>
      </cdr:txBody>
    </cdr:sp>
  </cdr:relSizeAnchor>
</c:userShapes>
</file>

<file path=xl/drawings/drawing16.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97DF3627-9E6D-E94F-603C-D2A95E9B0F7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E825EC3B-B7DB-E199-E0F4-EC5F5FFF8EB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cost of a worker, FY 2025-2026</a:t>
          </a:r>
        </a:p>
      </cdr:txBody>
    </cdr:sp>
  </cdr:relSizeAnchor>
  <cdr:relSizeAnchor xmlns:cdr="http://schemas.openxmlformats.org/drawingml/2006/chartDrawing">
    <cdr:from>
      <cdr:x>0</cdr:x>
      <cdr:y>0.93918</cdr:y>
    </cdr:from>
    <cdr:to>
      <cdr:x>1</cdr:x>
      <cdr:y>1</cdr:y>
    </cdr:to>
    <cdr:sp macro="" textlink="">
      <cdr:nvSpPr>
        <cdr:cNvPr id="4" name="Rectangle 3">
          <a:extLst xmlns:a="http://schemas.openxmlformats.org/drawingml/2006/main">
            <a:ext uri="{FF2B5EF4-FFF2-40B4-BE49-F238E27FC236}">
              <a16:creationId xmlns:a16="http://schemas.microsoft.com/office/drawing/2014/main" id="{E5F988B9-ECA1-5F1B-A771-9E12234EE1B5}"/>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ONS ASHE</a:t>
          </a:r>
        </a:p>
      </cdr:txBody>
    </cdr:sp>
  </cdr:relSizeAnchor>
  <cdr:relSizeAnchor xmlns:cdr="http://schemas.openxmlformats.org/drawingml/2006/chartDrawing">
    <cdr:from>
      <cdr:x>0.00904</cdr:x>
      <cdr:y>0.86745</cdr:y>
    </cdr:from>
    <cdr:to>
      <cdr:x>1</cdr:x>
      <cdr:y>0.96792</cdr:y>
    </cdr:to>
    <cdr:sp macro="" textlink="">
      <cdr:nvSpPr>
        <cdr:cNvPr id="6" name="TextBox 5">
          <a:extLst xmlns:a="http://schemas.openxmlformats.org/drawingml/2006/main">
            <a:ext uri="{FF2B5EF4-FFF2-40B4-BE49-F238E27FC236}">
              <a16:creationId xmlns:a16="http://schemas.microsoft.com/office/drawing/2014/main" id="{918FE181-EED2-3BEA-E507-DF0282C88A97}"/>
            </a:ext>
          </a:extLst>
        </cdr:cNvPr>
        <cdr:cNvSpPr txBox="1"/>
      </cdr:nvSpPr>
      <cdr:spPr>
        <a:xfrm xmlns:a="http://schemas.openxmlformats.org/drawingml/2006/main">
          <a:off x="76200" y="5838824"/>
          <a:ext cx="8351157" cy="67627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600">
              <a:solidFill>
                <a:srgbClr val="495057"/>
              </a:solidFill>
              <a:latin typeface="Segoe UI" panose="020B0502040204020203" pitchFamily="34" charset="0"/>
            </a:rPr>
            <a:t>Assumes 4% pay growth for all groups above </a:t>
          </a:r>
          <a:r>
            <a:rPr lang="en-GB" sz="1600" baseline="0">
              <a:solidFill>
                <a:srgbClr val="495057"/>
              </a:solidFill>
              <a:latin typeface="Segoe UI" panose="020B0502040204020203" pitchFamily="34" charset="0"/>
            </a:rPr>
            <a:t>National Living Wage</a:t>
          </a:r>
        </a:p>
        <a:p xmlns:a="http://schemas.openxmlformats.org/drawingml/2006/main">
          <a:pPr algn="ctr"/>
          <a:r>
            <a:rPr lang="en-GB" sz="1600" baseline="0">
              <a:solidFill>
                <a:srgbClr val="495057"/>
              </a:solidFill>
              <a:latin typeface="Segoe UI" panose="020B0502040204020203" pitchFamily="34" charset="0"/>
            </a:rPr>
            <a:t>Figures in white show gross annual pay in 2024-2025 </a:t>
          </a:r>
          <a:endParaRPr lang="en-GB" sz="1600">
            <a:solidFill>
              <a:srgbClr val="495057"/>
            </a:solidFill>
            <a:latin typeface="Segoe UI" panose="020B0502040204020203" pitchFamily="34" charset="0"/>
          </a:endParaRPr>
        </a:p>
      </cdr:txBody>
    </cdr:sp>
  </cdr:relSizeAnchor>
  <cdr:relSizeAnchor xmlns:cdr="http://schemas.openxmlformats.org/drawingml/2006/chartDrawing">
    <cdr:from>
      <cdr:x>0</cdr:x>
      <cdr:y>0.07547</cdr:y>
    </cdr:from>
    <cdr:to>
      <cdr:x>1</cdr:x>
      <cdr:y>0.12642</cdr:y>
    </cdr:to>
    <cdr:sp macro="" textlink="">
      <cdr:nvSpPr>
        <cdr:cNvPr id="7" name="TextBox 6">
          <a:extLst xmlns:a="http://schemas.openxmlformats.org/drawingml/2006/main">
            <a:ext uri="{FF2B5EF4-FFF2-40B4-BE49-F238E27FC236}">
              <a16:creationId xmlns:a16="http://schemas.microsoft.com/office/drawing/2014/main" id="{F40D7A53-9785-6B71-EB4F-D4A0D61A7D38}"/>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0.06441</cdr:x>
      <cdr:y>0.81792</cdr:y>
    </cdr:from>
    <cdr:to>
      <cdr:x>0.76497</cdr:x>
      <cdr:y>0.88113</cdr:y>
    </cdr:to>
    <cdr:sp macro="" textlink="">
      <cdr:nvSpPr>
        <cdr:cNvPr id="8" name="TextBox 1">
          <a:extLst xmlns:a="http://schemas.openxmlformats.org/drawingml/2006/main">
            <a:ext uri="{FF2B5EF4-FFF2-40B4-BE49-F238E27FC236}">
              <a16:creationId xmlns:a16="http://schemas.microsoft.com/office/drawing/2014/main" id="{7A2AFED9-F24C-4A9F-D07F-848D681FD190}"/>
            </a:ext>
          </a:extLst>
        </cdr:cNvPr>
        <cdr:cNvSpPr txBox="1"/>
      </cdr:nvSpPr>
      <cdr:spPr>
        <a:xfrm xmlns:a="http://schemas.openxmlformats.org/drawingml/2006/main">
          <a:off x="542926" y="5508016"/>
          <a:ext cx="5905500" cy="42566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Percentiles</a:t>
          </a:r>
        </a:p>
      </cdr:txBody>
    </cdr:sp>
  </cdr:relSizeAnchor>
</c:userShapes>
</file>

<file path=xl/drawings/drawing18.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899741C5-23C7-72C0-2595-E98FC361C58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A60D17F4-4800-BD14-5B15-BF0C1EC7F431}"/>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a:t>
          </a:r>
          <a:r>
            <a:rPr lang="en-GB" sz="2400" b="0" baseline="0">
              <a:solidFill>
                <a:srgbClr val="495057"/>
              </a:solidFill>
              <a:latin typeface="Segoe UI" panose="020B0502040204020203" pitchFamily="34" charset="0"/>
              <a:cs typeface="Segoe UI" panose="020B0502040204020203" pitchFamily="34" charset="0"/>
            </a:rPr>
            <a:t> Contributions to nominal household income growth</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E6583A38-B256-A84F-5C4E-1EB0D4907EFC}"/>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0.78263</cdr:x>
      <cdr:y>0.14814</cdr:y>
    </cdr:from>
    <cdr:to>
      <cdr:x>0.78263</cdr:x>
      <cdr:y>0.8489</cdr:y>
    </cdr:to>
    <cdr:cxnSp macro="">
      <cdr:nvCxnSpPr>
        <cdr:cNvPr id="4" name="Straight Connector 3">
          <a:extLst xmlns:a="http://schemas.openxmlformats.org/drawingml/2006/main">
            <a:ext uri="{FF2B5EF4-FFF2-40B4-BE49-F238E27FC236}">
              <a16:creationId xmlns:a16="http://schemas.microsoft.com/office/drawing/2014/main" id="{6556CB55-B676-831D-6C36-21B612BCD493}"/>
            </a:ext>
          </a:extLst>
        </cdr:cNvPr>
        <cdr:cNvCxnSpPr/>
      </cdr:nvCxnSpPr>
      <cdr:spPr>
        <a:xfrm xmlns:a="http://schemas.openxmlformats.org/drawingml/2006/main">
          <a:off x="6597650" y="996950"/>
          <a:ext cx="0" cy="4716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0.83197</cdr:x>
      <cdr:y>0.20711</cdr:y>
    </cdr:from>
    <cdr:to>
      <cdr:x>0.98262</cdr:x>
      <cdr:y>0.28637</cdr:y>
    </cdr:to>
    <cdr:sp macro="" textlink="">
      <cdr:nvSpPr>
        <cdr:cNvPr id="5" name="TextBox 4">
          <a:extLst xmlns:a="http://schemas.openxmlformats.org/drawingml/2006/main">
            <a:ext uri="{FF2B5EF4-FFF2-40B4-BE49-F238E27FC236}">
              <a16:creationId xmlns:a16="http://schemas.microsoft.com/office/drawing/2014/main" id="{0CC4C7B1-D721-0A8A-4D0D-173C789AC865}"/>
            </a:ext>
          </a:extLst>
        </cdr:cNvPr>
        <cdr:cNvSpPr txBox="1"/>
      </cdr:nvSpPr>
      <cdr:spPr>
        <a:xfrm xmlns:a="http://schemas.openxmlformats.org/drawingml/2006/main">
          <a:off x="7013575" y="13938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0.14946</cdr:x>
      <cdr:y>0.12644</cdr:y>
    </cdr:to>
    <cdr:sp macro="" textlink="">
      <cdr:nvSpPr>
        <cdr:cNvPr id="6" name="TextBox 5">
          <a:extLst xmlns:a="http://schemas.openxmlformats.org/drawingml/2006/main">
            <a:ext uri="{FF2B5EF4-FFF2-40B4-BE49-F238E27FC236}">
              <a16:creationId xmlns:a16="http://schemas.microsoft.com/office/drawing/2014/main" id="{7B58DE39-4840-D11D-3CB6-B22D330E13A1}"/>
            </a:ext>
          </a:extLst>
        </cdr:cNvPr>
        <cdr:cNvSpPr txBox="1"/>
      </cdr:nvSpPr>
      <cdr:spPr>
        <a:xfrm xmlns:a="http://schemas.openxmlformats.org/drawingml/2006/main">
          <a:off x="0" y="508000"/>
          <a:ext cx="126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20.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372916C9-79E5-31B0-952C-321E52E85BD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A60D17F4-4800-BD14-5B15-BF0C1EC7F431}"/>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a:t>
          </a:r>
          <a:r>
            <a:rPr lang="en-GB" sz="2400" b="0" baseline="0">
              <a:solidFill>
                <a:srgbClr val="495057"/>
              </a:solidFill>
              <a:latin typeface="Segoe UI" panose="020B0502040204020203" pitchFamily="34" charset="0"/>
              <a:cs typeface="Segoe UI" panose="020B0502040204020203" pitchFamily="34" charset="0"/>
            </a:rPr>
            <a:t> Contributions to real household income growth</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E6583A38-B256-A84F-5C4E-1EB0D4907EFC}"/>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0.7815</cdr:x>
      <cdr:y>0.14956</cdr:y>
    </cdr:from>
    <cdr:to>
      <cdr:x>0.7815</cdr:x>
      <cdr:y>0.85032</cdr:y>
    </cdr:to>
    <cdr:cxnSp macro="">
      <cdr:nvCxnSpPr>
        <cdr:cNvPr id="4" name="Straight Connector 3">
          <a:extLst xmlns:a="http://schemas.openxmlformats.org/drawingml/2006/main">
            <a:ext uri="{FF2B5EF4-FFF2-40B4-BE49-F238E27FC236}">
              <a16:creationId xmlns:a16="http://schemas.microsoft.com/office/drawing/2014/main" id="{6556CB55-B676-831D-6C36-21B612BCD493}"/>
            </a:ext>
          </a:extLst>
        </cdr:cNvPr>
        <cdr:cNvCxnSpPr/>
      </cdr:nvCxnSpPr>
      <cdr:spPr>
        <a:xfrm xmlns:a="http://schemas.openxmlformats.org/drawingml/2006/main">
          <a:off x="6588101" y="1006479"/>
          <a:ext cx="0" cy="4715984"/>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0.83197</cdr:x>
      <cdr:y>0.20711</cdr:y>
    </cdr:from>
    <cdr:to>
      <cdr:x>0.98262</cdr:x>
      <cdr:y>0.28637</cdr:y>
    </cdr:to>
    <cdr:sp macro="" textlink="">
      <cdr:nvSpPr>
        <cdr:cNvPr id="5" name="TextBox 4">
          <a:extLst xmlns:a="http://schemas.openxmlformats.org/drawingml/2006/main">
            <a:ext uri="{FF2B5EF4-FFF2-40B4-BE49-F238E27FC236}">
              <a16:creationId xmlns:a16="http://schemas.microsoft.com/office/drawing/2014/main" id="{0CC4C7B1-D721-0A8A-4D0D-173C789AC865}"/>
            </a:ext>
          </a:extLst>
        </cdr:cNvPr>
        <cdr:cNvSpPr txBox="1"/>
      </cdr:nvSpPr>
      <cdr:spPr>
        <a:xfrm xmlns:a="http://schemas.openxmlformats.org/drawingml/2006/main">
          <a:off x="7013575" y="13938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0.14946</cdr:x>
      <cdr:y>0.12644</cdr:y>
    </cdr:to>
    <cdr:sp macro="" textlink="">
      <cdr:nvSpPr>
        <cdr:cNvPr id="6" name="TextBox 5">
          <a:extLst xmlns:a="http://schemas.openxmlformats.org/drawingml/2006/main">
            <a:ext uri="{FF2B5EF4-FFF2-40B4-BE49-F238E27FC236}">
              <a16:creationId xmlns:a16="http://schemas.microsoft.com/office/drawing/2014/main" id="{7B58DE39-4840-D11D-3CB6-B22D330E13A1}"/>
            </a:ext>
          </a:extLst>
        </cdr:cNvPr>
        <cdr:cNvSpPr txBox="1"/>
      </cdr:nvSpPr>
      <cdr:spPr>
        <a:xfrm xmlns:a="http://schemas.openxmlformats.org/drawingml/2006/main">
          <a:off x="0" y="508000"/>
          <a:ext cx="126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4AFA39F7-D5BA-03FF-ED6F-663DC0435A3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1660EF86-E10F-2B6D-4855-1B920F76C07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Employment</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A3D35B2D-1EF3-D7BE-B3EB-9FBBBA70263A}"/>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0.41555</cdr:x>
      <cdr:y>0.13679</cdr:y>
    </cdr:from>
    <cdr:to>
      <cdr:x>0.41555</cdr:x>
      <cdr:y>0.85882</cdr:y>
    </cdr:to>
    <cdr:cxnSp macro="">
      <cdr:nvCxnSpPr>
        <cdr:cNvPr id="4" name="Straight Connector 3">
          <a:extLst xmlns:a="http://schemas.openxmlformats.org/drawingml/2006/main">
            <a:ext uri="{FF2B5EF4-FFF2-40B4-BE49-F238E27FC236}">
              <a16:creationId xmlns:a16="http://schemas.microsoft.com/office/drawing/2014/main" id="{8E48875B-47D6-FF5B-D872-57ED9B39F841}"/>
            </a:ext>
          </a:extLst>
        </cdr:cNvPr>
        <cdr:cNvCxnSpPr/>
      </cdr:nvCxnSpPr>
      <cdr:spPr>
        <a:xfrm xmlns:a="http://schemas.openxmlformats.org/drawingml/2006/main">
          <a:off x="3502025" y="920750"/>
          <a:ext cx="0" cy="4860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0.63784</cdr:x>
      <cdr:y>0.6684</cdr:y>
    </cdr:from>
    <cdr:to>
      <cdr:x>0.78854</cdr:x>
      <cdr:y>0.74764</cdr:y>
    </cdr:to>
    <cdr:sp macro="" textlink="">
      <cdr:nvSpPr>
        <cdr:cNvPr id="5" name="TextBox 4">
          <a:extLst xmlns:a="http://schemas.openxmlformats.org/drawingml/2006/main">
            <a:ext uri="{FF2B5EF4-FFF2-40B4-BE49-F238E27FC236}">
              <a16:creationId xmlns:a16="http://schemas.microsoft.com/office/drawing/2014/main" id="{495E6212-BD66-1910-B743-82C1F6EEDDD1}"/>
            </a:ext>
          </a:extLst>
        </cdr:cNvPr>
        <cdr:cNvSpPr txBox="1"/>
      </cdr:nvSpPr>
      <cdr:spPr>
        <a:xfrm xmlns:a="http://schemas.openxmlformats.org/drawingml/2006/main">
          <a:off x="5375275" y="449897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0.06981</cdr:y>
    </cdr:from>
    <cdr:to>
      <cdr:x>0.21359</cdr:x>
      <cdr:y>0.12075</cdr:y>
    </cdr:to>
    <cdr:sp macro="" textlink="">
      <cdr:nvSpPr>
        <cdr:cNvPr id="6" name="TextBox 5">
          <a:extLst xmlns:a="http://schemas.openxmlformats.org/drawingml/2006/main">
            <a:ext uri="{FF2B5EF4-FFF2-40B4-BE49-F238E27FC236}">
              <a16:creationId xmlns:a16="http://schemas.microsoft.com/office/drawing/2014/main" id="{9F1A505B-7846-EAB7-8385-7237F8021C5A}"/>
            </a:ext>
          </a:extLst>
        </cdr:cNvPr>
        <cdr:cNvSpPr txBox="1"/>
      </cdr:nvSpPr>
      <cdr:spPr>
        <a:xfrm xmlns:a="http://schemas.openxmlformats.org/drawingml/2006/main">
          <a:off x="0" y="4699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Millions</a:t>
          </a: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A6DA11FA-8B27-86DD-29A9-B643768FCC6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9FF9CB8F-296E-C1B1-1AA9-EFB22F9C7BB8}"/>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Average</a:t>
          </a:r>
          <a:r>
            <a:rPr lang="en-GB" sz="2400" b="0" baseline="0">
              <a:solidFill>
                <a:srgbClr val="495057"/>
              </a:solidFill>
              <a:latin typeface="Segoe UI" panose="020B0502040204020203" pitchFamily="34" charset="0"/>
              <a:cs typeface="Segoe UI" panose="020B0502040204020203" pitchFamily="34" charset="0"/>
            </a:rPr>
            <a:t> weekly earnings</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3E8D09A6-22F7-3F6F-08DC-D0DCC2078B95}"/>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0.39408</cdr:x>
      <cdr:y>0.13821</cdr:y>
    </cdr:from>
    <cdr:to>
      <cdr:x>0.39408</cdr:x>
      <cdr:y>0.86024</cdr:y>
    </cdr:to>
    <cdr:cxnSp macro="">
      <cdr:nvCxnSpPr>
        <cdr:cNvPr id="4" name="Straight Connector 3">
          <a:extLst xmlns:a="http://schemas.openxmlformats.org/drawingml/2006/main">
            <a:ext uri="{FF2B5EF4-FFF2-40B4-BE49-F238E27FC236}">
              <a16:creationId xmlns:a16="http://schemas.microsoft.com/office/drawing/2014/main" id="{DD50A529-4105-1ACE-063C-5CCCC9A9F1C4}"/>
            </a:ext>
          </a:extLst>
        </cdr:cNvPr>
        <cdr:cNvCxnSpPr/>
      </cdr:nvCxnSpPr>
      <cdr:spPr>
        <a:xfrm xmlns:a="http://schemas.openxmlformats.org/drawingml/2006/main">
          <a:off x="3321050" y="930275"/>
          <a:ext cx="0" cy="4860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0.61523</cdr:x>
      <cdr:y>0.25943</cdr:y>
    </cdr:from>
    <cdr:to>
      <cdr:x>0.76593</cdr:x>
      <cdr:y>0.33868</cdr:y>
    </cdr:to>
    <cdr:sp macro="" textlink="">
      <cdr:nvSpPr>
        <cdr:cNvPr id="5" name="TextBox 4">
          <a:extLst xmlns:a="http://schemas.openxmlformats.org/drawingml/2006/main">
            <a:ext uri="{FF2B5EF4-FFF2-40B4-BE49-F238E27FC236}">
              <a16:creationId xmlns:a16="http://schemas.microsoft.com/office/drawing/2014/main" id="{719B441F-53E2-D365-28E3-183ED822DC62}"/>
            </a:ext>
          </a:extLst>
        </cdr:cNvPr>
        <cdr:cNvSpPr txBox="1"/>
      </cdr:nvSpPr>
      <cdr:spPr>
        <a:xfrm xmlns:a="http://schemas.openxmlformats.org/drawingml/2006/main">
          <a:off x="5184775" y="174625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0.07547</cdr:y>
    </cdr:from>
    <cdr:to>
      <cdr:x>0.21359</cdr:x>
      <cdr:y>0.12642</cdr:y>
    </cdr:to>
    <cdr:sp macro="" textlink="">
      <cdr:nvSpPr>
        <cdr:cNvPr id="6" name="TextBox 5">
          <a:extLst xmlns:a="http://schemas.openxmlformats.org/drawingml/2006/main">
            <a:ext uri="{FF2B5EF4-FFF2-40B4-BE49-F238E27FC236}">
              <a16:creationId xmlns:a16="http://schemas.microsoft.com/office/drawing/2014/main" id="{BAF23E39-EF96-3B06-5F97-03C60107DA7C}"/>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B19653DD-9183-415D-F4D9-4BF9046E432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c:userShapes xmlns:c="http://schemas.openxmlformats.org/drawingml/2006/chart">
  <cdr:relSizeAnchor xmlns:cdr="http://schemas.openxmlformats.org/drawingml/2006/chartDrawing">
    <cdr:from>
      <cdr:x>0.00546</cdr:x>
      <cdr:y>0.00836</cdr:y>
    </cdr:from>
    <cdr:to>
      <cdr:x>0.99688</cdr:x>
      <cdr:y>0.09191</cdr:y>
    </cdr:to>
    <cdr:sp macro="" textlink="">
      <cdr:nvSpPr>
        <cdr:cNvPr id="2" name="TextBox 1">
          <a:extLst xmlns:a="http://schemas.openxmlformats.org/drawingml/2006/main">
            <a:ext uri="{FF2B5EF4-FFF2-40B4-BE49-F238E27FC236}">
              <a16:creationId xmlns:a16="http://schemas.microsoft.com/office/drawing/2014/main" id="{034D77D2-33DF-4E99-9A57-F27C7E82782B}"/>
            </a:ext>
          </a:extLst>
        </cdr:cNvPr>
        <cdr:cNvSpPr txBox="1"/>
      </cdr:nvSpPr>
      <cdr:spPr>
        <a:xfrm xmlns:a="http://schemas.openxmlformats.org/drawingml/2006/main">
          <a:off x="46013" y="56271"/>
          <a:ext cx="8355037" cy="56237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Gross annual pay by sector in 2024, selected percentiles</a:t>
          </a:r>
        </a:p>
      </cdr:txBody>
    </cdr:sp>
  </cdr:relSizeAnchor>
  <cdr:relSizeAnchor xmlns:cdr="http://schemas.openxmlformats.org/drawingml/2006/chartDrawing">
    <cdr:from>
      <cdr:x>0.00546</cdr:x>
      <cdr:y>0.93712</cdr:y>
    </cdr:from>
    <cdr:to>
      <cdr:x>0.96116</cdr:x>
      <cdr:y>1</cdr:y>
    </cdr:to>
    <cdr:sp macro="" textlink="">
      <cdr:nvSpPr>
        <cdr:cNvPr id="3" name="Rectangle 2">
          <a:extLst xmlns:a="http://schemas.openxmlformats.org/drawingml/2006/main">
            <a:ext uri="{FF2B5EF4-FFF2-40B4-BE49-F238E27FC236}">
              <a16:creationId xmlns:a16="http://schemas.microsoft.com/office/drawing/2014/main" id="{4790728D-612A-4B9A-843A-EF1138D2A4B5}"/>
            </a:ext>
          </a:extLst>
        </cdr:cNvPr>
        <cdr:cNvSpPr/>
      </cdr:nvSpPr>
      <cdr:spPr>
        <a:xfrm xmlns:a="http://schemas.openxmlformats.org/drawingml/2006/main">
          <a:off x="50800" y="569751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ONS ASHE</a:t>
          </a:r>
        </a:p>
      </cdr:txBody>
    </cdr:sp>
  </cdr:relSizeAnchor>
  <cdr:relSizeAnchor xmlns:cdr="http://schemas.openxmlformats.org/drawingml/2006/chartDrawing">
    <cdr:from>
      <cdr:x>0.76179</cdr:x>
      <cdr:y>0.92548</cdr:y>
    </cdr:from>
    <cdr:to>
      <cdr:x>0.97538</cdr:x>
      <cdr:y>0.97645</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6419850" y="6229436"/>
          <a:ext cx="1800000" cy="34307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£000 per year</a:t>
          </a:r>
        </a:p>
      </cdr:txBody>
    </cdr:sp>
  </cdr:relSizeAnchor>
</c:userShapes>
</file>

<file path=xl/drawings/drawing28.xml><?xml version="1.0" encoding="utf-8"?>
<xdr:wsDr xmlns:xdr="http://schemas.openxmlformats.org/drawingml/2006/spreadsheetDrawing" xmlns:a="http://schemas.openxmlformats.org/drawingml/2006/main">
  <xdr:absoluteAnchor>
    <xdr:pos x="0" y="0"/>
    <xdr:ext cx="8427357" cy="6731000"/>
    <xdr:graphicFrame macro="">
      <xdr:nvGraphicFramePr>
        <xdr:cNvPr id="2" name="Chart 1">
          <a:extLst>
            <a:ext uri="{FF2B5EF4-FFF2-40B4-BE49-F238E27FC236}">
              <a16:creationId xmlns:a16="http://schemas.microsoft.com/office/drawing/2014/main" id="{D457D055-B2D0-9F17-9127-4C77BCDE884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0.00546</cdr:x>
      <cdr:y>0.00836</cdr:y>
    </cdr:from>
    <cdr:to>
      <cdr:x>0.99688</cdr:x>
      <cdr:y>0.09191</cdr:y>
    </cdr:to>
    <cdr:sp macro="" textlink="">
      <cdr:nvSpPr>
        <cdr:cNvPr id="2" name="TextBox 1">
          <a:extLst xmlns:a="http://schemas.openxmlformats.org/drawingml/2006/main">
            <a:ext uri="{FF2B5EF4-FFF2-40B4-BE49-F238E27FC236}">
              <a16:creationId xmlns:a16="http://schemas.microsoft.com/office/drawing/2014/main" id="{034D77D2-33DF-4E99-9A57-F27C7E82782B}"/>
            </a:ext>
          </a:extLst>
        </cdr:cNvPr>
        <cdr:cNvSpPr txBox="1"/>
      </cdr:nvSpPr>
      <cdr:spPr>
        <a:xfrm xmlns:a="http://schemas.openxmlformats.org/drawingml/2006/main">
          <a:off x="46013" y="56271"/>
          <a:ext cx="8355037" cy="56237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Gross annual pay by sector in 2024,</a:t>
          </a:r>
          <a:r>
            <a:rPr lang="en-GB" sz="2400" b="0" baseline="0">
              <a:solidFill>
                <a:srgbClr val="495057"/>
              </a:solidFill>
              <a:latin typeface="Segoe UI" panose="020B0502040204020203" pitchFamily="34" charset="0"/>
              <a:cs typeface="Segoe UI" panose="020B0502040204020203" pitchFamily="34" charset="0"/>
            </a:rPr>
            <a:t> selected percentiles</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0.00546</cdr:x>
      <cdr:y>0.93712</cdr:y>
    </cdr:from>
    <cdr:to>
      <cdr:x>0.96116</cdr:x>
      <cdr:y>1</cdr:y>
    </cdr:to>
    <cdr:sp macro="" textlink="">
      <cdr:nvSpPr>
        <cdr:cNvPr id="3" name="Rectangle 2">
          <a:extLst xmlns:a="http://schemas.openxmlformats.org/drawingml/2006/main">
            <a:ext uri="{FF2B5EF4-FFF2-40B4-BE49-F238E27FC236}">
              <a16:creationId xmlns:a16="http://schemas.microsoft.com/office/drawing/2014/main" id="{4790728D-612A-4B9A-843A-EF1138D2A4B5}"/>
            </a:ext>
          </a:extLst>
        </cdr:cNvPr>
        <cdr:cNvSpPr/>
      </cdr:nvSpPr>
      <cdr:spPr>
        <a:xfrm xmlns:a="http://schemas.openxmlformats.org/drawingml/2006/main">
          <a:off x="50800" y="569751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ONS ASHE</a:t>
          </a:r>
        </a:p>
      </cdr:txBody>
    </cdr:sp>
  </cdr:relSizeAnchor>
  <cdr:relSizeAnchor xmlns:cdr="http://schemas.openxmlformats.org/drawingml/2006/chartDrawing">
    <cdr:from>
      <cdr:x>0.76179</cdr:x>
      <cdr:y>0.92548</cdr:y>
    </cdr:from>
    <cdr:to>
      <cdr:x>0.97538</cdr:x>
      <cdr:y>0.97645</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6419850" y="6229436"/>
          <a:ext cx="1800000" cy="34307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£000 per year</a:t>
          </a: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8427357" cy="6731000"/>
    <xdr:graphicFrame macro="">
      <xdr:nvGraphicFramePr>
        <xdr:cNvPr id="2" name="Chart 1">
          <a:extLst>
            <a:ext uri="{FF2B5EF4-FFF2-40B4-BE49-F238E27FC236}">
              <a16:creationId xmlns:a16="http://schemas.microsoft.com/office/drawing/2014/main" id="{A47582D4-7D1A-E7BE-B4E4-4BB9B64D9EA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AB729525-DA4E-71A2-6F2D-193FCEC3D369}"/>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Corporate profits</a:t>
          </a:r>
          <a:r>
            <a:rPr lang="en-GB" sz="2400" b="0" baseline="0">
              <a:solidFill>
                <a:srgbClr val="495057"/>
              </a:solidFill>
              <a:latin typeface="Segoe UI" panose="020B0502040204020203" pitchFamily="34" charset="0"/>
              <a:cs typeface="Segoe UI" panose="020B0502040204020203" pitchFamily="34" charset="0"/>
            </a:rPr>
            <a:t> and unit wage costs</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8E6F3B93-9DD0-853C-120F-B4D32E1DB84E}"/>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cdr:x>
      <cdr:y>0.07547</cdr:y>
    </cdr:from>
    <cdr:to>
      <cdr:x>0.21359</cdr:x>
      <cdr:y>0.12642</cdr:y>
    </cdr:to>
    <cdr:sp macro="" textlink="">
      <cdr:nvSpPr>
        <cdr:cNvPr id="6" name="TextBox 5">
          <a:extLst xmlns:a="http://schemas.openxmlformats.org/drawingml/2006/main">
            <a:ext uri="{FF2B5EF4-FFF2-40B4-BE49-F238E27FC236}">
              <a16:creationId xmlns:a16="http://schemas.microsoft.com/office/drawing/2014/main" id="{E1F53B9A-AABE-97A0-F968-D015A212395C}"/>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GDP</a:t>
          </a:r>
        </a:p>
      </cdr:txBody>
    </cdr:sp>
  </cdr:relSizeAnchor>
  <cdr:relSizeAnchor xmlns:cdr="http://schemas.openxmlformats.org/drawingml/2006/chartDrawing">
    <cdr:from>
      <cdr:x>0.78641</cdr:x>
      <cdr:y>0.08113</cdr:y>
    </cdr:from>
    <cdr:to>
      <cdr:x>1</cdr:x>
      <cdr:y>0.13208</cdr:y>
    </cdr:to>
    <cdr:sp macro="" textlink="">
      <cdr:nvSpPr>
        <cdr:cNvPr id="7" name="TextBox 1">
          <a:extLst xmlns:a="http://schemas.openxmlformats.org/drawingml/2006/main">
            <a:ext uri="{FF2B5EF4-FFF2-40B4-BE49-F238E27FC236}">
              <a16:creationId xmlns:a16="http://schemas.microsoft.com/office/drawing/2014/main" id="{86D5769F-392E-367A-6787-D68BC57132BB}"/>
            </a:ext>
          </a:extLst>
        </cdr:cNvPr>
        <cdr:cNvSpPr txBox="1"/>
      </cdr:nvSpPr>
      <cdr:spPr>
        <a:xfrm xmlns:a="http://schemas.openxmlformats.org/drawingml/2006/main">
          <a:off x="6627357" y="546100"/>
          <a:ext cx="1800000"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32.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899F8F6E-3911-0EA6-2570-1166A8F9D0A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3.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80C3288F-7815-2E7B-16CE-255C771F640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Unit wage costs &amp; corporate profits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BAD271F0-13D9-A843-BF0D-9EDF89F493AA}"/>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0.80071</cdr:x>
      <cdr:y>0.14814</cdr:y>
    </cdr:from>
    <cdr:to>
      <cdr:x>0.80071</cdr:x>
      <cdr:y>0.8596</cdr:y>
    </cdr:to>
    <cdr:cxnSp macro="">
      <cdr:nvCxnSpPr>
        <cdr:cNvPr id="4" name="Straight Connector 3">
          <a:extLst xmlns:a="http://schemas.openxmlformats.org/drawingml/2006/main">
            <a:ext uri="{FF2B5EF4-FFF2-40B4-BE49-F238E27FC236}">
              <a16:creationId xmlns:a16="http://schemas.microsoft.com/office/drawing/2014/main" id="{1DA9B3DB-F0CF-C5CB-2FE2-F6C89C25AC97}"/>
            </a:ext>
          </a:extLst>
        </cdr:cNvPr>
        <cdr:cNvCxnSpPr/>
      </cdr:nvCxnSpPr>
      <cdr:spPr>
        <a:xfrm xmlns:a="http://schemas.openxmlformats.org/drawingml/2006/main">
          <a:off x="6750050" y="996950"/>
          <a:ext cx="0" cy="4788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0.80711</cdr:x>
      <cdr:y>0.23683</cdr:y>
    </cdr:from>
    <cdr:to>
      <cdr:x>0.95776</cdr:x>
      <cdr:y>0.31609</cdr:y>
    </cdr:to>
    <cdr:sp macro="" textlink="">
      <cdr:nvSpPr>
        <cdr:cNvPr id="5" name="TextBox 4">
          <a:extLst xmlns:a="http://schemas.openxmlformats.org/drawingml/2006/main">
            <a:ext uri="{FF2B5EF4-FFF2-40B4-BE49-F238E27FC236}">
              <a16:creationId xmlns:a16="http://schemas.microsoft.com/office/drawing/2014/main" id="{AD938A7B-2CD8-D290-9214-4EE4A1784298}"/>
            </a:ext>
          </a:extLst>
        </cdr:cNvPr>
        <cdr:cNvSpPr txBox="1"/>
      </cdr:nvSpPr>
      <cdr:spPr>
        <a:xfrm xmlns:a="http://schemas.openxmlformats.org/drawingml/2006/main">
          <a:off x="6804025" y="159385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0.21352</cdr:x>
      <cdr:y>0.12644</cdr:y>
    </cdr:to>
    <cdr:sp macro="" textlink="">
      <cdr:nvSpPr>
        <cdr:cNvPr id="6" name="TextBox 5">
          <a:extLst xmlns:a="http://schemas.openxmlformats.org/drawingml/2006/main">
            <a:ext uri="{FF2B5EF4-FFF2-40B4-BE49-F238E27FC236}">
              <a16:creationId xmlns:a16="http://schemas.microsoft.com/office/drawing/2014/main" id="{5C78D34C-CEEA-501E-0779-3723044F2E2D}"/>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0.78648</cdr:x>
      <cdr:y>0.07265</cdr:y>
    </cdr:from>
    <cdr:to>
      <cdr:x>1</cdr:x>
      <cdr:y>0.12361</cdr:y>
    </cdr:to>
    <cdr:sp macro="" textlink="">
      <cdr:nvSpPr>
        <cdr:cNvPr id="7" name="TextBox 1">
          <a:extLst xmlns:a="http://schemas.openxmlformats.org/drawingml/2006/main">
            <a:ext uri="{FF2B5EF4-FFF2-40B4-BE49-F238E27FC236}">
              <a16:creationId xmlns:a16="http://schemas.microsoft.com/office/drawing/2014/main" id="{80D91F9A-0FFC-8CD1-81F7-327EEAC7DCDE}"/>
            </a:ext>
          </a:extLst>
        </cdr:cNvPr>
        <cdr:cNvSpPr txBox="1"/>
      </cdr:nvSpPr>
      <cdr:spPr>
        <a:xfrm xmlns:a="http://schemas.openxmlformats.org/drawingml/2006/main">
          <a:off x="6630070" y="488950"/>
          <a:ext cx="1800000"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 of GDP</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hyperlink" Target="https://www.gov.uk/pay-paye-tax" TargetMode="External"/><Relationship Id="rId1" Type="http://schemas.openxmlformats.org/officeDocument/2006/relationships/hyperlink" Target="https://www.gov.uk/running-payroll/paying-hmrc"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1" Type="http://schemas.openxmlformats.org/officeDocument/2006/relationships/hyperlink" Target="mailto:CGBZQ@UK" TargetMode="External"/></Relationships>
</file>

<file path=xl/worksheets/_rels/sheet14.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DEF20-2EE1-4AAF-95A0-C3D58FE083D5}">
  <sheetPr>
    <tabColor rgb="FFC00000"/>
  </sheetPr>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4B309-B465-4211-8774-47A47FFC080A}">
  <sheetPr>
    <tabColor rgb="FFC00000"/>
  </sheetPr>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33909-17BB-4CC9-9417-D649AD463072}">
  <dimension ref="A1:HY104"/>
  <sheetViews>
    <sheetView tabSelected="1" topLeftCell="AZ1" workbookViewId="0">
      <pane ySplit="3" topLeftCell="A4" activePane="bottomLeft" state="frozen"/>
      <selection pane="bottomLeft" activeCell="BF10" sqref="BF10"/>
    </sheetView>
  </sheetViews>
  <sheetFormatPr defaultRowHeight="15" x14ac:dyDescent="0.25"/>
  <cols>
    <col min="5" max="5" width="2.7109375" customWidth="1"/>
    <col min="10" max="10" width="2.7109375" customWidth="1"/>
    <col min="12" max="12" width="2.7109375" customWidth="1"/>
    <col min="16" max="16" width="2.7109375" customWidth="1"/>
    <col min="17" max="17" width="10.7109375" bestFit="1" customWidth="1"/>
    <col min="24" max="24" width="2.7109375" customWidth="1"/>
    <col min="25" max="25" width="10.7109375" bestFit="1" customWidth="1"/>
    <col min="27" max="27" width="11.7109375" bestFit="1" customWidth="1"/>
    <col min="28" max="28" width="2.7109375" customWidth="1"/>
    <col min="32" max="32" width="2.7109375" customWidth="1"/>
    <col min="33" max="33" width="10.7109375" bestFit="1" customWidth="1"/>
    <col min="35" max="35" width="11.7109375" bestFit="1" customWidth="1"/>
    <col min="37" max="37" width="2.7109375" customWidth="1"/>
    <col min="41" max="41" width="2.7109375" customWidth="1"/>
    <col min="42" max="42" width="10.7109375" bestFit="1" customWidth="1"/>
    <col min="44" max="44" width="11.7109375" bestFit="1" customWidth="1"/>
    <col min="47" max="47" width="11.7109375" bestFit="1" customWidth="1"/>
    <col min="49" max="49" width="2.7109375" customWidth="1"/>
    <col min="53" max="54" width="2.7109375" customWidth="1"/>
    <col min="55" max="55" width="23.140625" customWidth="1"/>
    <col min="56" max="60" width="9.140625" customWidth="1"/>
    <col min="61" max="62" width="2.7109375" customWidth="1"/>
    <col min="63" max="63" width="23.140625" customWidth="1"/>
    <col min="64" max="68" width="9.140625" customWidth="1"/>
    <col min="69" max="69" width="2.7109375" customWidth="1"/>
    <col min="70" max="70" width="23.140625" customWidth="1"/>
    <col min="71" max="75" width="9.140625" customWidth="1"/>
    <col min="76" max="76" width="2.7109375" customWidth="1"/>
    <col min="77" max="77" width="11.42578125" customWidth="1"/>
    <col min="87" max="87" width="2.7109375" customWidth="1"/>
    <col min="90" max="90" width="2.7109375" customWidth="1"/>
    <col min="100" max="100" width="2.7109375" customWidth="1"/>
    <col min="103" max="103" width="2.7109375" customWidth="1"/>
    <col min="104" max="104" width="10.28515625" customWidth="1"/>
    <col min="114" max="114" width="2.7109375" customWidth="1"/>
    <col min="117" max="117" width="2.7109375" customWidth="1"/>
    <col min="120" max="120" width="2.7109375" customWidth="1"/>
    <col min="121" max="121" width="11.42578125" customWidth="1"/>
    <col min="131" max="131" width="2.7109375" customWidth="1"/>
    <col min="134" max="134" width="2.7109375" customWidth="1"/>
    <col min="144" max="144" width="2.7109375" customWidth="1"/>
    <col min="147" max="147" width="2.7109375" customWidth="1"/>
    <col min="148" max="148" width="10.28515625" customWidth="1"/>
    <col min="158" max="158" width="2.7109375" customWidth="1"/>
    <col min="161" max="161" width="2.7109375" customWidth="1"/>
    <col min="164" max="164" width="2.7109375" customWidth="1"/>
    <col min="165" max="169" width="9.28515625" customWidth="1"/>
    <col min="170" max="170" width="2.7109375" customWidth="1"/>
    <col min="173" max="173" width="2.7109375" customWidth="1"/>
    <col min="174" max="177" width="9.28515625" customWidth="1"/>
    <col min="178" max="178" width="2.7109375" customWidth="1"/>
    <col min="181" max="181" width="2.7109375" customWidth="1"/>
    <col min="182" max="182" width="10.7109375" bestFit="1" customWidth="1"/>
    <col min="183" max="186" width="16" customWidth="1"/>
    <col min="187" max="187" width="2.7109375" customWidth="1"/>
    <col min="188" max="188" width="16" customWidth="1"/>
    <col min="189" max="189" width="2.7109375" customWidth="1"/>
    <col min="190" max="190" width="10.7109375" bestFit="1" customWidth="1"/>
    <col min="191" max="192" width="10.7109375" customWidth="1"/>
    <col min="193" max="193" width="2.7109375" customWidth="1"/>
    <col min="194" max="195" width="10.7109375" customWidth="1"/>
    <col min="196" max="196" width="2.7109375" customWidth="1"/>
    <col min="199" max="199" width="2.7109375" customWidth="1"/>
    <col min="200" max="200" width="10.7109375" bestFit="1" customWidth="1"/>
    <col min="203" max="203" width="2.7109375" customWidth="1"/>
    <col min="204" max="204" width="10.7109375" bestFit="1" customWidth="1"/>
    <col min="207" max="207" width="2.7109375" customWidth="1"/>
    <col min="208" max="208" width="10.7109375" bestFit="1" customWidth="1"/>
    <col min="209" max="211" width="10.7109375" customWidth="1"/>
    <col min="212" max="212" width="2.7109375" customWidth="1"/>
    <col min="213" max="214" width="10.7109375" customWidth="1"/>
    <col min="215" max="215" width="2.7109375" customWidth="1"/>
    <col min="218" max="218" width="2.7109375" customWidth="1"/>
    <col min="219" max="219" width="10.7109375" bestFit="1" customWidth="1"/>
    <col min="220" max="222" width="10.7109375" customWidth="1"/>
    <col min="223" max="223" width="2.7109375" customWidth="1"/>
    <col min="224" max="225" width="10.7109375" customWidth="1"/>
    <col min="226" max="226" width="2.7109375" customWidth="1"/>
    <col min="229" max="229" width="2.7109375" customWidth="1"/>
    <col min="230" max="230" width="17.28515625" customWidth="1"/>
  </cols>
  <sheetData>
    <row r="1" spans="1:233" x14ac:dyDescent="0.25">
      <c r="A1" s="6" t="s">
        <v>1242</v>
      </c>
      <c r="F1" s="6" t="s">
        <v>1240</v>
      </c>
      <c r="M1" s="6" t="s">
        <v>1237</v>
      </c>
      <c r="Q1" s="6" t="s">
        <v>1279</v>
      </c>
      <c r="Y1" s="6" t="s">
        <v>1350</v>
      </c>
      <c r="AG1" s="6"/>
      <c r="AP1" s="6"/>
      <c r="BC1" s="6" t="s">
        <v>2902</v>
      </c>
      <c r="BK1" s="6" t="s">
        <v>2902</v>
      </c>
      <c r="BR1" s="6" t="s">
        <v>2902</v>
      </c>
      <c r="BY1" s="6" t="s">
        <v>2974</v>
      </c>
      <c r="DQ1" s="6" t="s">
        <v>2975</v>
      </c>
      <c r="FI1" s="6" t="s">
        <v>3024</v>
      </c>
      <c r="FJ1" t="s">
        <v>1359</v>
      </c>
      <c r="FR1" t="s">
        <v>1372</v>
      </c>
      <c r="FZ1" s="6" t="s">
        <v>2992</v>
      </c>
      <c r="GA1" s="6"/>
      <c r="GB1" s="6"/>
      <c r="GC1" s="6"/>
      <c r="GD1" s="6"/>
      <c r="GF1" s="6"/>
      <c r="GH1" t="s">
        <v>3010</v>
      </c>
      <c r="GI1" s="91">
        <f>AVERAGE(GL4:GL103)</f>
        <v>18.023755182684976</v>
      </c>
      <c r="GJ1" s="91">
        <f>AVERAGE(GM4:GM103)</f>
        <v>7.3895900655449838</v>
      </c>
      <c r="GL1" s="6"/>
      <c r="GM1" s="6"/>
      <c r="GR1" s="6" t="s">
        <v>3071</v>
      </c>
      <c r="GV1" s="6" t="s">
        <v>3071</v>
      </c>
      <c r="GZ1" s="6" t="s">
        <v>3082</v>
      </c>
      <c r="HA1" s="6"/>
      <c r="HB1" s="6"/>
      <c r="HC1" s="6"/>
      <c r="HE1" s="6"/>
      <c r="HF1" s="6"/>
      <c r="HK1" s="6" t="s">
        <v>3083</v>
      </c>
      <c r="HL1" s="6"/>
      <c r="HM1" s="6"/>
      <c r="HN1" s="6"/>
      <c r="HP1" s="6"/>
      <c r="HQ1" s="6"/>
      <c r="HV1" s="6" t="s">
        <v>3085</v>
      </c>
    </row>
    <row r="2" spans="1:233" x14ac:dyDescent="0.25">
      <c r="A2" s="6"/>
      <c r="F2" s="6"/>
      <c r="M2" s="6"/>
      <c r="Q2" s="6"/>
      <c r="R2">
        <f>RANK(R6,$R$6:$W$6)</f>
        <v>4</v>
      </c>
      <c r="S2">
        <f t="shared" ref="S2:W2" si="0">RANK(S6,$R$6:$W$6)</f>
        <v>3</v>
      </c>
      <c r="T2">
        <f t="shared" si="0"/>
        <v>2</v>
      </c>
      <c r="U2">
        <f t="shared" si="0"/>
        <v>1</v>
      </c>
      <c r="V2">
        <f t="shared" si="0"/>
        <v>5</v>
      </c>
      <c r="W2">
        <f t="shared" si="0"/>
        <v>6</v>
      </c>
      <c r="Z2" t="s">
        <v>1351</v>
      </c>
      <c r="AH2" t="s">
        <v>1356</v>
      </c>
      <c r="AQ2" t="s">
        <v>1357</v>
      </c>
      <c r="AT2" t="s">
        <v>1357</v>
      </c>
      <c r="BZ2" t="s">
        <v>1358</v>
      </c>
      <c r="CM2" t="s">
        <v>1395</v>
      </c>
      <c r="DA2" t="s">
        <v>2971</v>
      </c>
      <c r="DN2" t="s">
        <v>1395</v>
      </c>
      <c r="DR2" t="s">
        <v>1358</v>
      </c>
      <c r="EE2" t="s">
        <v>1395</v>
      </c>
      <c r="ES2" t="s">
        <v>2971</v>
      </c>
      <c r="FF2" t="s">
        <v>1395</v>
      </c>
      <c r="FO2" t="s">
        <v>1395</v>
      </c>
      <c r="FW2" t="s">
        <v>1395</v>
      </c>
      <c r="GC2" t="s">
        <v>3021</v>
      </c>
      <c r="GH2" t="s">
        <v>3011</v>
      </c>
      <c r="GI2" s="2">
        <f>STDEV(GL4:GL103)</f>
        <v>10.904487395693236</v>
      </c>
      <c r="GJ2" s="2">
        <f>STDEV(GM4:GM103)</f>
        <v>16.40721157183189</v>
      </c>
      <c r="GL2" t="s">
        <v>3009</v>
      </c>
    </row>
    <row r="3" spans="1:233" x14ac:dyDescent="0.25">
      <c r="B3" t="s">
        <v>1241</v>
      </c>
      <c r="C3" t="s">
        <v>770</v>
      </c>
      <c r="D3" t="s">
        <v>1243</v>
      </c>
      <c r="G3" t="s">
        <v>1241</v>
      </c>
      <c r="H3" t="s">
        <v>770</v>
      </c>
      <c r="I3" t="s">
        <v>1244</v>
      </c>
      <c r="K3" t="s">
        <v>1236</v>
      </c>
      <c r="N3" t="s">
        <v>1238</v>
      </c>
      <c r="O3" t="s">
        <v>1239</v>
      </c>
      <c r="R3" t="str">
        <f>'DMP - NICs Reaction'!B3</f>
        <v>Lower employee wages</v>
      </c>
      <c r="S3" t="str">
        <f>'DMP - NICs Reaction'!C3</f>
        <v>Lower number of employees</v>
      </c>
      <c r="T3" t="str">
        <f>'DMP - NICs Reaction'!D3</f>
        <v>Higher prices</v>
      </c>
      <c r="U3" t="str">
        <f>'DMP - NICs Reaction'!E3</f>
        <v>Lower profit margins</v>
      </c>
      <c r="V3" t="str">
        <f>'DMP - NICs Reaction'!F3</f>
        <v>Other</v>
      </c>
      <c r="W3" t="str">
        <f>'DMP - NICs Reaction'!G3</f>
        <v>None of the above</v>
      </c>
      <c r="Z3" t="s">
        <v>1352</v>
      </c>
      <c r="AA3" t="s">
        <v>1354</v>
      </c>
      <c r="AC3" s="5">
        <v>45566</v>
      </c>
      <c r="AD3" t="s">
        <v>1353</v>
      </c>
      <c r="AE3" t="s">
        <v>1355</v>
      </c>
      <c r="AH3" t="s">
        <v>1352</v>
      </c>
      <c r="AI3" t="s">
        <v>1354</v>
      </c>
      <c r="AJ3" t="s">
        <v>1355</v>
      </c>
      <c r="AL3" s="5">
        <v>45566</v>
      </c>
      <c r="AM3" t="s">
        <v>1353</v>
      </c>
      <c r="AN3" t="s">
        <v>1355</v>
      </c>
      <c r="AQ3" t="s">
        <v>1352</v>
      </c>
      <c r="AR3" t="s">
        <v>1354</v>
      </c>
      <c r="AS3" t="s">
        <v>1355</v>
      </c>
      <c r="AT3" t="s">
        <v>1352</v>
      </c>
      <c r="AU3" t="s">
        <v>1354</v>
      </c>
      <c r="AV3" t="s">
        <v>1355</v>
      </c>
      <c r="AX3" s="5">
        <v>45566</v>
      </c>
      <c r="AY3" t="s">
        <v>1353</v>
      </c>
      <c r="AZ3" t="s">
        <v>1355</v>
      </c>
      <c r="BC3" t="s">
        <v>2900</v>
      </c>
      <c r="BD3">
        <v>10</v>
      </c>
      <c r="BE3">
        <v>25</v>
      </c>
      <c r="BF3" t="s">
        <v>1372</v>
      </c>
      <c r="BG3">
        <v>75</v>
      </c>
      <c r="BK3" t="s">
        <v>2900</v>
      </c>
      <c r="BL3">
        <v>10</v>
      </c>
      <c r="BM3">
        <v>25</v>
      </c>
      <c r="BN3" t="s">
        <v>1372</v>
      </c>
      <c r="BO3">
        <v>75</v>
      </c>
      <c r="BR3" t="s">
        <v>2900</v>
      </c>
      <c r="BS3">
        <v>10</v>
      </c>
      <c r="BT3">
        <v>25</v>
      </c>
      <c r="BU3" t="s">
        <v>1372</v>
      </c>
      <c r="BV3">
        <v>75</v>
      </c>
      <c r="BZ3">
        <v>10</v>
      </c>
      <c r="CA3">
        <v>20</v>
      </c>
      <c r="CB3">
        <v>30</v>
      </c>
      <c r="CC3">
        <v>40</v>
      </c>
      <c r="CD3" t="s">
        <v>1372</v>
      </c>
      <c r="CE3">
        <v>60</v>
      </c>
      <c r="CF3">
        <v>70</v>
      </c>
      <c r="CG3">
        <v>80</v>
      </c>
      <c r="CH3">
        <v>90</v>
      </c>
      <c r="CJ3" t="s">
        <v>1359</v>
      </c>
      <c r="CK3" t="s">
        <v>1374</v>
      </c>
      <c r="CM3">
        <v>10</v>
      </c>
      <c r="CN3">
        <v>20</v>
      </c>
      <c r="CO3">
        <v>30</v>
      </c>
      <c r="CP3">
        <v>40</v>
      </c>
      <c r="CQ3" t="s">
        <v>1372</v>
      </c>
      <c r="CR3">
        <v>60</v>
      </c>
      <c r="CS3">
        <v>70</v>
      </c>
      <c r="CT3">
        <v>80</v>
      </c>
      <c r="CU3">
        <v>90</v>
      </c>
      <c r="CW3" t="s">
        <v>1359</v>
      </c>
      <c r="CX3" t="s">
        <v>1374</v>
      </c>
      <c r="DA3">
        <v>10</v>
      </c>
      <c r="DB3">
        <v>20</v>
      </c>
      <c r="DC3">
        <v>30</v>
      </c>
      <c r="DD3">
        <v>40</v>
      </c>
      <c r="DE3" t="s">
        <v>1372</v>
      </c>
      <c r="DF3">
        <v>60</v>
      </c>
      <c r="DG3">
        <v>70</v>
      </c>
      <c r="DH3">
        <v>80</v>
      </c>
      <c r="DI3">
        <v>90</v>
      </c>
      <c r="DK3" t="s">
        <v>1359</v>
      </c>
      <c r="DL3" t="s">
        <v>1374</v>
      </c>
      <c r="DN3" t="s">
        <v>1396</v>
      </c>
      <c r="DO3" t="s">
        <v>1397</v>
      </c>
      <c r="DR3">
        <v>10</v>
      </c>
      <c r="DS3">
        <v>20</v>
      </c>
      <c r="DT3">
        <v>30</v>
      </c>
      <c r="DU3">
        <v>40</v>
      </c>
      <c r="DV3" t="s">
        <v>1372</v>
      </c>
      <c r="DW3">
        <v>60</v>
      </c>
      <c r="DX3">
        <v>70</v>
      </c>
      <c r="DY3">
        <v>80</v>
      </c>
      <c r="DZ3">
        <v>90</v>
      </c>
      <c r="EB3" t="s">
        <v>1359</v>
      </c>
      <c r="EC3" t="s">
        <v>1374</v>
      </c>
      <c r="EE3">
        <v>10</v>
      </c>
      <c r="EF3">
        <v>20</v>
      </c>
      <c r="EG3">
        <v>30</v>
      </c>
      <c r="EH3">
        <v>40</v>
      </c>
      <c r="EI3" t="s">
        <v>1372</v>
      </c>
      <c r="EJ3">
        <v>60</v>
      </c>
      <c r="EK3">
        <v>70</v>
      </c>
      <c r="EL3">
        <v>80</v>
      </c>
      <c r="EM3">
        <v>90</v>
      </c>
      <c r="EO3" t="s">
        <v>1359</v>
      </c>
      <c r="EP3" t="s">
        <v>1374</v>
      </c>
      <c r="ES3">
        <v>10</v>
      </c>
      <c r="ET3">
        <v>20</v>
      </c>
      <c r="EU3">
        <v>30</v>
      </c>
      <c r="EV3">
        <v>40</v>
      </c>
      <c r="EW3" t="s">
        <v>1372</v>
      </c>
      <c r="EX3">
        <v>60</v>
      </c>
      <c r="EY3">
        <v>70</v>
      </c>
      <c r="EZ3">
        <v>80</v>
      </c>
      <c r="FA3">
        <v>90</v>
      </c>
      <c r="FC3" t="s">
        <v>1359</v>
      </c>
      <c r="FD3" t="s">
        <v>1374</v>
      </c>
      <c r="FF3" t="s">
        <v>1396</v>
      </c>
      <c r="FG3" t="s">
        <v>1397</v>
      </c>
      <c r="FJ3" t="s">
        <v>1359</v>
      </c>
      <c r="FK3" t="s">
        <v>3026</v>
      </c>
      <c r="FL3" t="s">
        <v>3027</v>
      </c>
      <c r="FO3" t="s">
        <v>1396</v>
      </c>
      <c r="FP3" t="s">
        <v>1397</v>
      </c>
      <c r="FR3" t="s">
        <v>1372</v>
      </c>
      <c r="FS3" t="s">
        <v>3026</v>
      </c>
      <c r="FT3" t="s">
        <v>3027</v>
      </c>
      <c r="FW3" t="s">
        <v>1396</v>
      </c>
      <c r="FX3" t="s">
        <v>1397</v>
      </c>
      <c r="GA3" t="s">
        <v>3020</v>
      </c>
      <c r="GB3" s="4" t="s">
        <v>3018</v>
      </c>
      <c r="GC3" t="s">
        <v>3084</v>
      </c>
      <c r="GD3" s="4" t="s">
        <v>3019</v>
      </c>
      <c r="GF3" s="4" t="s">
        <v>3017</v>
      </c>
      <c r="GI3" t="s">
        <v>3007</v>
      </c>
      <c r="GJ3" t="s">
        <v>3008</v>
      </c>
      <c r="GL3" t="s">
        <v>3007</v>
      </c>
      <c r="GM3" t="s">
        <v>3008</v>
      </c>
      <c r="GO3" t="s">
        <v>2993</v>
      </c>
      <c r="GP3" t="s">
        <v>1279</v>
      </c>
      <c r="GS3" t="s">
        <v>3075</v>
      </c>
      <c r="GT3" t="s">
        <v>3074</v>
      </c>
      <c r="GW3" t="s">
        <v>3072</v>
      </c>
      <c r="GX3" t="s">
        <v>3073</v>
      </c>
      <c r="HA3" s="5">
        <v>45566</v>
      </c>
      <c r="HB3" s="5">
        <v>45689</v>
      </c>
      <c r="HC3" s="5" t="s">
        <v>3078</v>
      </c>
      <c r="HE3" s="5">
        <v>45566</v>
      </c>
      <c r="HF3" s="5">
        <v>45689</v>
      </c>
      <c r="HH3" s="5">
        <v>45566</v>
      </c>
      <c r="HI3" s="5">
        <v>45689</v>
      </c>
      <c r="HL3" s="5">
        <v>45566</v>
      </c>
      <c r="HM3" s="5">
        <v>45689</v>
      </c>
      <c r="HN3" s="5" t="s">
        <v>3078</v>
      </c>
      <c r="HP3" s="5">
        <v>45566</v>
      </c>
      <c r="HQ3" s="5">
        <v>45689</v>
      </c>
      <c r="HS3" s="5">
        <v>45566</v>
      </c>
      <c r="HT3" s="5">
        <v>45689</v>
      </c>
      <c r="HW3" t="s">
        <v>3087</v>
      </c>
      <c r="HX3" t="s">
        <v>3088</v>
      </c>
      <c r="HY3" t="s">
        <v>3089</v>
      </c>
    </row>
    <row r="4" spans="1:233" x14ac:dyDescent="0.25">
      <c r="A4">
        <v>2014</v>
      </c>
      <c r="B4" s="2">
        <f>100*((DataA!G48-DataA!G47)/DataA!H47)</f>
        <v>2.2545385888488405</v>
      </c>
      <c r="C4" s="2">
        <f t="shared" ref="C4:C16" si="1">D4-B4</f>
        <v>1.2449332628001648</v>
      </c>
      <c r="D4" s="2">
        <f>100*((DataA!H48/DataA!H47)-1)</f>
        <v>3.4994718516490053</v>
      </c>
      <c r="F4">
        <v>2014</v>
      </c>
      <c r="G4" s="2">
        <f>B4-K4</f>
        <v>1.0973014337525604</v>
      </c>
      <c r="H4" s="2">
        <f t="shared" ref="H4:H16" si="2">I4-G4</f>
        <v>1.1592146426135392</v>
      </c>
      <c r="I4" s="2">
        <f>100*((DataA!I48/DataA!I47)-1)</f>
        <v>2.2565160763660996</v>
      </c>
      <c r="K4" s="2">
        <f>100*((DataA!J48/DataA!J47)-1)</f>
        <v>1.1572371550962801</v>
      </c>
      <c r="M4">
        <v>2012</v>
      </c>
      <c r="N4" s="2">
        <f>100*((DataQ!F163/DataQ!F159)-1)</f>
        <v>-1.0460325888435706</v>
      </c>
      <c r="O4" s="2">
        <f>100*(DataQ!I163/DataQ!J163)</f>
        <v>21.990625147218164</v>
      </c>
      <c r="Q4" s="5">
        <f>'DMP - NICs Reaction'!A4</f>
        <v>45597</v>
      </c>
      <c r="R4">
        <f>'DMP - NICs Reaction'!B4</f>
        <v>37.880000000000003</v>
      </c>
      <c r="S4">
        <f>'DMP - NICs Reaction'!C4</f>
        <v>53.68</v>
      </c>
      <c r="T4">
        <f>'DMP - NICs Reaction'!D4</f>
        <v>53.64</v>
      </c>
      <c r="U4">
        <f>'DMP - NICs Reaction'!E4</f>
        <v>58.72</v>
      </c>
      <c r="V4">
        <f>'DMP - NICs Reaction'!F4</f>
        <v>7.51</v>
      </c>
      <c r="W4">
        <f>'DMP - NICs Reaction'!G4</f>
        <v>2.67</v>
      </c>
      <c r="Y4" s="20">
        <v>44562</v>
      </c>
      <c r="Z4" s="9">
        <f>DataQ!Q203</f>
        <v>3.8</v>
      </c>
      <c r="AA4" s="9">
        <f t="shared" ref="AA4:AA7" si="3">Z4</f>
        <v>3.8</v>
      </c>
      <c r="AC4" s="9">
        <f>DataQ!V203</f>
        <v>3.9</v>
      </c>
      <c r="AD4" s="9">
        <f>DataQ!AB203</f>
        <v>3.9</v>
      </c>
      <c r="AE4" s="9">
        <f t="shared" ref="AE4:AE7" si="4">AD4-AC4</f>
        <v>0</v>
      </c>
      <c r="AG4" s="20">
        <v>44562</v>
      </c>
      <c r="AH4" s="8">
        <f>DataQ!O203</f>
        <v>32784</v>
      </c>
      <c r="AI4" s="8">
        <f t="shared" ref="AI4:AI7" si="5">AH4</f>
        <v>32784</v>
      </c>
      <c r="AJ4" s="8">
        <f t="shared" ref="AJ4:AJ7" si="6">AI4-AH4</f>
        <v>0</v>
      </c>
      <c r="AK4" s="8"/>
      <c r="AL4" s="8">
        <f>DataQ!T203</f>
        <v>32775</v>
      </c>
      <c r="AM4" s="8">
        <f>DataQ!Z203</f>
        <v>32775</v>
      </c>
      <c r="AN4" s="8">
        <f t="shared" ref="AN4:AN7" si="7">AM4-AL4</f>
        <v>0</v>
      </c>
      <c r="AP4" s="20">
        <v>44562</v>
      </c>
      <c r="AQ4" s="2">
        <f>100*((DataQ!R203/DataQ!R199)-1)</f>
        <v>5.9815700207878741</v>
      </c>
      <c r="AR4" s="2">
        <f t="shared" ref="AR4:AR7" si="8">AQ4</f>
        <v>5.9815700207878741</v>
      </c>
      <c r="AS4" s="8">
        <f t="shared" ref="AS4:AS7" si="9">AR4-AQ4</f>
        <v>0</v>
      </c>
      <c r="AT4" s="8">
        <f>DataQ!R203</f>
        <v>8707.2900000000009</v>
      </c>
      <c r="AU4" s="8">
        <f t="shared" ref="AU4:AU7" si="10">AT4</f>
        <v>8707.2900000000009</v>
      </c>
      <c r="AV4" s="8">
        <f t="shared" ref="AV4:AV7" si="11">AU4-AT4</f>
        <v>0</v>
      </c>
      <c r="AX4" s="8">
        <f>DataQ!U203</f>
        <v>8762.1610000000001</v>
      </c>
      <c r="AY4" s="8">
        <f>DataQ!AA203</f>
        <v>8762.1610000000001</v>
      </c>
      <c r="AZ4" s="8">
        <f t="shared" ref="AZ4:AZ7" si="12">AY4-AX4</f>
        <v>0</v>
      </c>
      <c r="BA4" s="8"/>
      <c r="BB4" s="8">
        <f>RANK(BE4,$BE$4:$BE$22)</f>
        <v>14</v>
      </c>
      <c r="BC4" s="8" t="s">
        <v>2903</v>
      </c>
      <c r="BD4" s="8">
        <f>'ASHE Annual pay All SIC'!H26</f>
        <v>9753</v>
      </c>
      <c r="BE4" s="8">
        <f>'ASHE Annual pay All SIC'!J26</f>
        <v>18000</v>
      </c>
      <c r="BF4" s="8">
        <f>'ASHE Annual pay All SIC'!D26</f>
        <v>27288</v>
      </c>
      <c r="BG4" s="8">
        <f>'ASHE Annual pay All SIC'!O26</f>
        <v>36266</v>
      </c>
      <c r="BH4" s="2">
        <v>1.5</v>
      </c>
      <c r="BI4" s="8"/>
      <c r="BJ4" s="8">
        <v>1</v>
      </c>
      <c r="BK4" s="8" t="str">
        <f>VLOOKUP($BJ4,$BB$4:$BG$22,2,FALSE)</f>
        <v>Utilities</v>
      </c>
      <c r="BL4" s="8">
        <f>VLOOKUP($BJ4,$BB$4:$BG$22,3,FALSE)</f>
        <v>25643</v>
      </c>
      <c r="BM4" s="8">
        <f>VLOOKUP($BJ4,$BB$4:$BG$22,4,FALSE)</f>
        <v>37550</v>
      </c>
      <c r="BN4" s="8">
        <f>VLOOKUP($BJ4,$BB$4:$BG$22,5,FALSE)</f>
        <v>51886</v>
      </c>
      <c r="BO4" s="8">
        <f>VLOOKUP($BJ4,$BB$4:$BG$22,6,FALSE)</f>
        <v>73580</v>
      </c>
      <c r="BP4" s="2">
        <v>1.5</v>
      </c>
      <c r="BQ4" s="8"/>
      <c r="BR4" s="8" t="s">
        <v>2903</v>
      </c>
      <c r="BS4" s="8">
        <f>BD4</f>
        <v>9753</v>
      </c>
      <c r="BT4" s="8">
        <f>BE4-BS4</f>
        <v>8247</v>
      </c>
      <c r="BU4" s="8">
        <f>BF4-BT4</f>
        <v>19041</v>
      </c>
      <c r="BV4" s="8">
        <f>BG4-BU4</f>
        <v>17225</v>
      </c>
      <c r="BW4" s="2">
        <v>0.5</v>
      </c>
      <c r="BX4" s="8"/>
      <c r="BY4" t="s">
        <v>1360</v>
      </c>
      <c r="BZ4" s="8">
        <f>'ASHE Annual pay FT'!H6</f>
        <v>22763</v>
      </c>
      <c r="CA4" s="8">
        <f>'ASHE Annual pay FT'!I6</f>
        <v>26250</v>
      </c>
      <c r="CB4" s="8">
        <f>'ASHE Annual pay FT'!K6</f>
        <v>29731</v>
      </c>
      <c r="CC4" s="8">
        <f>'ASHE Annual pay FT'!L6</f>
        <v>33276</v>
      </c>
      <c r="CD4" s="8">
        <f>'ASHE Annual pay FT'!D6</f>
        <v>37430</v>
      </c>
      <c r="CE4" s="8">
        <f>'ASHE Annual pay FT'!M6</f>
        <v>42148</v>
      </c>
      <c r="CF4" s="8">
        <f>'ASHE Annual pay FT'!N6</f>
        <v>47898</v>
      </c>
      <c r="CG4" s="8">
        <f>'ASHE Annual pay FT'!O6</f>
        <v>51391</v>
      </c>
      <c r="CH4" s="8">
        <f>'ASHE Annual pay FT'!P6</f>
        <v>55912</v>
      </c>
      <c r="CI4" s="8"/>
      <c r="CJ4" s="8">
        <f>HAVERM!D549*$CJ$8*52</f>
        <v>20820.8</v>
      </c>
      <c r="CK4" s="8">
        <f>'ASHE Annual pay FT'!F6</f>
        <v>45836</v>
      </c>
      <c r="CL4" s="8"/>
      <c r="CM4" s="8">
        <f t="shared" ref="CM4:CU5" si="13">(BZ4-$DO4)*$DN4</f>
        <v>1885.4940000000001</v>
      </c>
      <c r="CN4" s="8">
        <f t="shared" si="13"/>
        <v>2366.7000000000003</v>
      </c>
      <c r="CO4" s="8">
        <f t="shared" si="13"/>
        <v>2847.0780000000004</v>
      </c>
      <c r="CP4" s="8">
        <f t="shared" si="13"/>
        <v>3336.2880000000005</v>
      </c>
      <c r="CQ4" s="8">
        <f t="shared" si="13"/>
        <v>3909.5400000000004</v>
      </c>
      <c r="CR4" s="8">
        <f t="shared" si="13"/>
        <v>4560.6240000000007</v>
      </c>
      <c r="CS4" s="8">
        <f t="shared" si="13"/>
        <v>5354.1240000000007</v>
      </c>
      <c r="CT4" s="8">
        <f t="shared" si="13"/>
        <v>5836.1580000000004</v>
      </c>
      <c r="CU4" s="8">
        <f t="shared" si="13"/>
        <v>6460.0560000000005</v>
      </c>
      <c r="CV4" s="8"/>
      <c r="CW4" s="8">
        <f>(CJ4-$DO4)*$DN4</f>
        <v>1617.4703999999999</v>
      </c>
      <c r="CX4" s="8">
        <f>(CK4-$DO4)*$DN4</f>
        <v>5069.5680000000002</v>
      </c>
      <c r="CY4" s="8"/>
      <c r="CZ4" s="8"/>
      <c r="DA4" s="8">
        <f t="shared" ref="DA4:DI5" si="14">BZ4+CM4</f>
        <v>24648.493999999999</v>
      </c>
      <c r="DB4" s="8">
        <f t="shared" si="14"/>
        <v>28616.7</v>
      </c>
      <c r="DC4" s="8">
        <f t="shared" si="14"/>
        <v>32578.078000000001</v>
      </c>
      <c r="DD4" s="8">
        <f t="shared" si="14"/>
        <v>36612.288</v>
      </c>
      <c r="DE4" s="8">
        <f t="shared" si="14"/>
        <v>41339.54</v>
      </c>
      <c r="DF4" s="8">
        <f t="shared" si="14"/>
        <v>46708.624000000003</v>
      </c>
      <c r="DG4" s="8">
        <f t="shared" si="14"/>
        <v>53252.124000000003</v>
      </c>
      <c r="DH4" s="8">
        <f t="shared" si="14"/>
        <v>57227.158000000003</v>
      </c>
      <c r="DI4" s="8">
        <f t="shared" si="14"/>
        <v>62372.055999999997</v>
      </c>
      <c r="DJ4" s="8"/>
      <c r="DK4" s="8">
        <f>CJ4+CW4</f>
        <v>22438.270399999998</v>
      </c>
      <c r="DL4" s="8">
        <f>CK4+CX4</f>
        <v>50905.567999999999</v>
      </c>
      <c r="DM4" s="8"/>
      <c r="DN4">
        <v>0.13800000000000001</v>
      </c>
      <c r="DO4">
        <v>9100</v>
      </c>
      <c r="DP4" s="8"/>
      <c r="DQ4" t="s">
        <v>1360</v>
      </c>
      <c r="DR4" s="8">
        <f>'ASHE Annual pay All SIC'!H6</f>
        <v>11004</v>
      </c>
      <c r="DS4" s="8">
        <f>'ASHE Annual pay All SIC'!I6</f>
        <v>17995</v>
      </c>
      <c r="DT4" s="8">
        <f>'ASHE Annual pay All SIC'!K6</f>
        <v>23541</v>
      </c>
      <c r="DU4" s="8">
        <f>'ASHE Annual pay All SIC'!L6</f>
        <v>27440</v>
      </c>
      <c r="DV4" s="8">
        <f>'ASHE Annual pay All SIC'!D6</f>
        <v>31602</v>
      </c>
      <c r="DW4" s="8">
        <f>'ASHE Annual pay All SIC'!M6</f>
        <v>36538</v>
      </c>
      <c r="DX4" s="8">
        <f>'ASHE Annual pay All SIC'!N6</f>
        <v>42519</v>
      </c>
      <c r="DY4" s="8">
        <f>'ASHE Annual pay All SIC'!P6</f>
        <v>50344</v>
      </c>
      <c r="DZ4" s="8">
        <f>'ASHE Annual pay All SIC'!Q6</f>
        <v>65227</v>
      </c>
      <c r="EA4" s="8"/>
      <c r="EB4" s="8">
        <f>HAVERM!D549*$EB$8*52</f>
        <v>20820.8</v>
      </c>
      <c r="EC4" s="8">
        <f>'ASHE Annual pay All SIC'!F6</f>
        <v>38224</v>
      </c>
      <c r="ED4" s="8"/>
      <c r="EE4" s="8">
        <f t="shared" ref="EE4:EM5" si="15">(DR4-$FG4)*$FF4</f>
        <v>262.75200000000001</v>
      </c>
      <c r="EF4" s="8">
        <f t="shared" si="15"/>
        <v>1227.51</v>
      </c>
      <c r="EG4" s="8">
        <f t="shared" si="15"/>
        <v>1992.8580000000002</v>
      </c>
      <c r="EH4" s="8">
        <f t="shared" si="15"/>
        <v>2530.92</v>
      </c>
      <c r="EI4" s="8">
        <f t="shared" si="15"/>
        <v>3105.2760000000003</v>
      </c>
      <c r="EJ4" s="8">
        <f t="shared" si="15"/>
        <v>3786.4440000000004</v>
      </c>
      <c r="EK4" s="8">
        <f t="shared" si="15"/>
        <v>4611.8220000000001</v>
      </c>
      <c r="EL4" s="8">
        <f t="shared" si="15"/>
        <v>5691.6720000000005</v>
      </c>
      <c r="EM4" s="8">
        <f t="shared" si="15"/>
        <v>7745.5260000000007</v>
      </c>
      <c r="EN4" s="8"/>
      <c r="EO4" s="8">
        <f>(EB4-$FG4)*$FF4</f>
        <v>1617.4703999999999</v>
      </c>
      <c r="EP4" s="8">
        <f>(EC4-$FG4)*$FF4</f>
        <v>4019.1120000000005</v>
      </c>
      <c r="EQ4" s="8"/>
      <c r="ER4" s="8"/>
      <c r="ES4" s="8">
        <f t="shared" ref="ES4:FA5" si="16">DR4+EE4</f>
        <v>11266.752</v>
      </c>
      <c r="ET4" s="8">
        <f t="shared" si="16"/>
        <v>19222.509999999998</v>
      </c>
      <c r="EU4" s="8">
        <f t="shared" si="16"/>
        <v>25533.858</v>
      </c>
      <c r="EV4" s="8">
        <f t="shared" si="16"/>
        <v>29970.92</v>
      </c>
      <c r="EW4" s="8">
        <f t="shared" si="16"/>
        <v>34707.275999999998</v>
      </c>
      <c r="EX4" s="8">
        <f t="shared" si="16"/>
        <v>40324.444000000003</v>
      </c>
      <c r="EY4" s="8">
        <f t="shared" si="16"/>
        <v>47130.822</v>
      </c>
      <c r="EZ4" s="8">
        <f t="shared" si="16"/>
        <v>56035.671999999999</v>
      </c>
      <c r="FA4" s="8">
        <f t="shared" si="16"/>
        <v>72972.525999999998</v>
      </c>
      <c r="FB4" s="8"/>
      <c r="FC4" s="8">
        <f>EB4+EO4</f>
        <v>22438.270399999998</v>
      </c>
      <c r="FD4" s="8">
        <f>EC4+EP4</f>
        <v>42243.112000000001</v>
      </c>
      <c r="FE4" s="8"/>
      <c r="FF4">
        <v>0.13800000000000001</v>
      </c>
      <c r="FG4">
        <v>9100</v>
      </c>
      <c r="FH4" s="8"/>
      <c r="FI4" s="8" t="s">
        <v>3032</v>
      </c>
      <c r="FJ4" s="8">
        <f>HAVERM!D478*35*52</f>
        <v>14942.2</v>
      </c>
      <c r="FK4" s="8">
        <f t="shared" ref="FK4:FK5" si="17">(FJ4-$FP4)*$FO4</f>
        <v>870.80760000000021</v>
      </c>
      <c r="FL4" s="8">
        <f t="shared" ref="FL4:FL5" si="18">+FK4+FJ4</f>
        <v>15813.007600000001</v>
      </c>
      <c r="FM4" s="2"/>
      <c r="FN4" s="8"/>
      <c r="FO4">
        <v>0.13800000000000001</v>
      </c>
      <c r="FP4">
        <v>8632</v>
      </c>
      <c r="FQ4" s="8"/>
      <c r="FR4" s="8">
        <f>HAVERA!B26</f>
        <v>30378</v>
      </c>
      <c r="FS4" s="8">
        <f>(FR4-$FX4)*$FW4</f>
        <v>3000.9480000000003</v>
      </c>
      <c r="FT4" s="8">
        <f t="shared" ref="FT4:FT9" si="19">+FS4+FR4</f>
        <v>33378.948000000004</v>
      </c>
      <c r="FU4" s="2"/>
      <c r="FV4" s="8"/>
      <c r="FW4">
        <v>0.13800000000000001</v>
      </c>
      <c r="FX4">
        <v>8632</v>
      </c>
      <c r="FY4" s="8"/>
      <c r="FZ4" s="20">
        <v>36526</v>
      </c>
      <c r="GA4" s="2">
        <f>100*((HAVERQ!S88/HAVERQ!S84)-1)</f>
        <v>1.3920716899818775</v>
      </c>
      <c r="GB4" s="2">
        <f>MIN(GI3:GJ3)</f>
        <v>0</v>
      </c>
      <c r="GC4" s="2">
        <f t="shared" ref="GC4:GC35" si="20">+GF4-GB4</f>
        <v>0</v>
      </c>
      <c r="GD4" s="2">
        <f>AVERAGE(GB4,GF4)</f>
        <v>0</v>
      </c>
      <c r="GE4" s="8"/>
      <c r="GF4" s="2">
        <f t="shared" ref="GF4:GF35" si="21">MAX(GI3:GJ3)</f>
        <v>0</v>
      </c>
      <c r="GG4" s="8"/>
      <c r="GH4" s="20">
        <v>36526</v>
      </c>
      <c r="GI4" s="2">
        <f>(GL4-GI$1)/GI$2</f>
        <v>0.66633495354549543</v>
      </c>
      <c r="GJ4" s="2">
        <f>(GM4-GJ$1)/GJ$2</f>
        <v>1.0550525827120911</v>
      </c>
      <c r="GK4" s="8"/>
      <c r="GL4" s="2">
        <f>(HAVERQ!BJ88*HAVERQ!$BJ$1)+(HAVERQ!BK88*HAVERQ!$BK$1)</f>
        <v>25.289796284931668</v>
      </c>
      <c r="GM4" s="2">
        <f>(HAVERQ!BL88*HAVERQ!$BL$1)+(HAVERQ!BM88*HAVERQ!$BM$1)+(HAVERQ!BN88*HAVERQ!$BN$1)+(HAVERQ!BO88*HAVERQ!$BO$1)</f>
        <v>24.700061009509927</v>
      </c>
      <c r="GN4" s="8"/>
      <c r="GO4" s="90"/>
      <c r="GQ4" s="8"/>
      <c r="GR4" s="20">
        <v>36526</v>
      </c>
      <c r="GS4" s="2">
        <f>100*(HAVERQ!BP88/HAVERQ!BR88)</f>
        <v>25.409105672099201</v>
      </c>
      <c r="GT4" s="2">
        <f>AVERAGE($GS$4:$GS$103)</f>
        <v>24.605137347391629</v>
      </c>
      <c r="GU4" s="8"/>
      <c r="GV4" s="20">
        <v>36526</v>
      </c>
      <c r="GW4" s="2">
        <f>100*(HAVERQ!BP88/HAVERQ!BR88)</f>
        <v>25.409105672099201</v>
      </c>
      <c r="GX4" s="2">
        <f>100*((DataQ!F119/DataQ!F115)-1)</f>
        <v>6.6139866124014457</v>
      </c>
      <c r="GY4" s="8"/>
      <c r="GZ4" s="20">
        <v>44927</v>
      </c>
      <c r="HA4" s="8">
        <f>HH4-HH$11</f>
        <v>44.089999999996508</v>
      </c>
      <c r="HB4" s="8">
        <f>HI4-HI$11</f>
        <v>-455.69999999999709</v>
      </c>
      <c r="HC4" s="8">
        <f t="shared" ref="HC4:HC10" si="22">HB4-HA4</f>
        <v>-499.7899999999936</v>
      </c>
      <c r="HD4" s="8"/>
      <c r="HE4" s="2">
        <f>100*(HH4/$HH$11)</f>
        <v>100.13297379038033</v>
      </c>
      <c r="HF4" s="2">
        <f>100*(HI4/$HI$11)</f>
        <v>98.650805164659801</v>
      </c>
      <c r="HG4" s="8"/>
      <c r="HH4" s="8">
        <f>DataQ!AE207</f>
        <v>33201</v>
      </c>
      <c r="HI4" s="8">
        <f>DataQ!O207</f>
        <v>33320</v>
      </c>
      <c r="HJ4" s="8"/>
      <c r="HK4" s="20">
        <v>44927</v>
      </c>
      <c r="HL4" s="8">
        <f>HS4-HS$11</f>
        <v>-366.91999999999825</v>
      </c>
      <c r="HM4" s="8">
        <f>HT4-HT$11</f>
        <v>-393.33999999999651</v>
      </c>
      <c r="HN4" s="8">
        <f t="shared" ref="HN4:HN10" si="23">HM4-HL4</f>
        <v>-26.419999999998254</v>
      </c>
      <c r="HO4" s="8"/>
      <c r="HP4" s="2">
        <f>100*(HS4/HS$11)</f>
        <v>99.010941853343809</v>
      </c>
      <c r="HQ4" s="2">
        <f>100*(HT4/HT$11)</f>
        <v>98.934913678021928</v>
      </c>
      <c r="HR4" s="8"/>
      <c r="HS4" s="8">
        <f>DataQ!AF207</f>
        <v>36731</v>
      </c>
      <c r="HT4" s="8">
        <f>DataQ!P207</f>
        <v>36537</v>
      </c>
      <c r="HU4" s="8"/>
      <c r="HV4" t="s">
        <v>3095</v>
      </c>
      <c r="HW4" s="8">
        <v>5</v>
      </c>
      <c r="HX4" s="8">
        <v>5</v>
      </c>
      <c r="HY4" s="8">
        <v>5</v>
      </c>
    </row>
    <row r="5" spans="1:233" x14ac:dyDescent="0.25">
      <c r="A5">
        <v>2015</v>
      </c>
      <c r="B5" s="2">
        <f>100*((DataA!G49-DataA!G48)/DataA!H48)</f>
        <v>2.0418208427112634</v>
      </c>
      <c r="C5" s="2">
        <f t="shared" si="1"/>
        <v>3.6491959837397263</v>
      </c>
      <c r="D5" s="2">
        <f>100*((DataA!H49/DataA!H48)-1)</f>
        <v>5.6910168264509897</v>
      </c>
      <c r="F5">
        <v>2015</v>
      </c>
      <c r="G5" s="2">
        <f t="shared" ref="G5:G16" si="24">B5-K5</f>
        <v>2.4131255136380831</v>
      </c>
      <c r="H5" s="2">
        <f t="shared" si="2"/>
        <v>3.6485662134447576</v>
      </c>
      <c r="I5" s="2">
        <f>100*((DataA!I49/DataA!I48)-1)</f>
        <v>6.0616917270828408</v>
      </c>
      <c r="K5" s="2">
        <f>100*((DataA!J49/DataA!J48)-1)</f>
        <v>-0.37130467092681974</v>
      </c>
      <c r="N5" s="2">
        <f>100*((DataQ!F164/DataQ!F160)-1)</f>
        <v>0.71283453929573692</v>
      </c>
      <c r="O5" s="2">
        <f>100*(DataQ!I164/DataQ!J164)</f>
        <v>21.877963660666591</v>
      </c>
      <c r="Q5" s="5">
        <f>'DMP - NICs Reaction'!A5</f>
        <v>45627</v>
      </c>
      <c r="R5">
        <f>'DMP - NICs Reaction'!B5</f>
        <v>40.67</v>
      </c>
      <c r="S5">
        <f>'DMP - NICs Reaction'!C5</f>
        <v>52.76</v>
      </c>
      <c r="T5">
        <f>'DMP - NICs Reaction'!D5</f>
        <v>54.45</v>
      </c>
      <c r="U5">
        <f>'DMP - NICs Reaction'!E5</f>
        <v>63.5</v>
      </c>
      <c r="V5">
        <f>'DMP - NICs Reaction'!F5</f>
        <v>7.33</v>
      </c>
      <c r="W5">
        <f>'DMP - NICs Reaction'!G5</f>
        <v>3.75</v>
      </c>
      <c r="Y5" s="20">
        <v>44652</v>
      </c>
      <c r="Z5" s="9">
        <f>DataQ!Q204</f>
        <v>3.8</v>
      </c>
      <c r="AA5" s="9">
        <f t="shared" si="3"/>
        <v>3.8</v>
      </c>
      <c r="AC5" s="9">
        <f>DataQ!V204</f>
        <v>3.9</v>
      </c>
      <c r="AD5" s="9">
        <f>DataQ!AB204</f>
        <v>3.9</v>
      </c>
      <c r="AE5" s="9">
        <f t="shared" si="4"/>
        <v>0</v>
      </c>
      <c r="AG5" s="20">
        <v>44652</v>
      </c>
      <c r="AH5" s="8">
        <f>DataQ!O204</f>
        <v>33007</v>
      </c>
      <c r="AI5" s="8">
        <f t="shared" si="5"/>
        <v>33007</v>
      </c>
      <c r="AJ5" s="8">
        <f t="shared" si="6"/>
        <v>0</v>
      </c>
      <c r="AK5" s="8"/>
      <c r="AL5" s="8">
        <f>DataQ!T204</f>
        <v>32958</v>
      </c>
      <c r="AM5" s="8">
        <f>DataQ!Z204</f>
        <v>32958</v>
      </c>
      <c r="AN5" s="8">
        <f t="shared" si="7"/>
        <v>0</v>
      </c>
      <c r="AP5" s="20">
        <v>44652</v>
      </c>
      <c r="AQ5" s="2">
        <f>100*((DataQ!R204/DataQ!R200)-1)</f>
        <v>3.9892354077939896</v>
      </c>
      <c r="AR5" s="2">
        <f t="shared" si="8"/>
        <v>3.9892354077939896</v>
      </c>
      <c r="AS5" s="8">
        <f t="shared" si="9"/>
        <v>0</v>
      </c>
      <c r="AT5" s="8">
        <f>DataQ!R204</f>
        <v>8783.5349999999999</v>
      </c>
      <c r="AU5" s="8">
        <f t="shared" si="10"/>
        <v>8783.5349999999999</v>
      </c>
      <c r="AV5" s="8">
        <f t="shared" si="11"/>
        <v>0</v>
      </c>
      <c r="AX5" s="8">
        <f>DataQ!U204</f>
        <v>8858.7540000000008</v>
      </c>
      <c r="AY5" s="8">
        <f>DataQ!AA204</f>
        <v>8858.7540000000008</v>
      </c>
      <c r="AZ5" s="8">
        <f t="shared" si="12"/>
        <v>0</v>
      </c>
      <c r="BA5" s="8"/>
      <c r="BB5" s="8">
        <f t="shared" ref="BB5:BB22" si="25">RANK(BE5,$BE$4:$BE$22)</f>
        <v>2</v>
      </c>
      <c r="BC5" s="8" t="s">
        <v>2904</v>
      </c>
      <c r="BD5" s="8">
        <f>'ASHE Annual pay All SIC'!H30</f>
        <v>25213</v>
      </c>
      <c r="BE5" s="8">
        <f>'ASHE Annual pay All SIC'!J30</f>
        <v>33999</v>
      </c>
      <c r="BF5" s="8">
        <f>'ASHE Annual pay All SIC'!D30</f>
        <v>47022</v>
      </c>
      <c r="BG5" s="8">
        <f>'ASHE Annual pay All SIC'!O30</f>
        <v>64863</v>
      </c>
      <c r="BH5" s="2">
        <f>+BH4+1</f>
        <v>2.5</v>
      </c>
      <c r="BI5" s="8"/>
      <c r="BJ5" s="8">
        <v>2</v>
      </c>
      <c r="BK5" s="8" t="str">
        <f t="shared" ref="BK5:BK22" si="26">VLOOKUP($BJ5,$BB$4:$BG$22,2,FALSE)</f>
        <v>Extraction</v>
      </c>
      <c r="BL5" s="8">
        <f t="shared" ref="BL5:BL22" si="27">VLOOKUP($BJ5,$BB$4:$BG$22,3,FALSE)</f>
        <v>25213</v>
      </c>
      <c r="BM5" s="8">
        <f t="shared" ref="BM5:BM22" si="28">VLOOKUP($BJ5,$BB$4:$BG$22,4,FALSE)</f>
        <v>33999</v>
      </c>
      <c r="BN5" s="8">
        <f t="shared" ref="BN5:BN22" si="29">VLOOKUP($BJ5,$BB$4:$BG$22,5,FALSE)</f>
        <v>47022</v>
      </c>
      <c r="BO5" s="8">
        <f t="shared" ref="BO5:BO22" si="30">VLOOKUP($BJ5,$BB$4:$BG$22,6,FALSE)</f>
        <v>64863</v>
      </c>
      <c r="BP5" s="2">
        <f>+BP4+1</f>
        <v>2.5</v>
      </c>
      <c r="BQ5" s="8"/>
      <c r="BR5" s="8" t="s">
        <v>2904</v>
      </c>
      <c r="BS5" s="8">
        <f t="shared" ref="BS5:BS24" si="31">BD5</f>
        <v>25213</v>
      </c>
      <c r="BT5" s="8">
        <f t="shared" ref="BT5:BT22" si="32">BE5-BS5</f>
        <v>8786</v>
      </c>
      <c r="BU5" s="8">
        <f t="shared" ref="BU5:BU22" si="33">BF5-BT5</f>
        <v>38236</v>
      </c>
      <c r="BV5" s="8">
        <f t="shared" ref="BV5:BV22" si="34">BG5-BU5</f>
        <v>26627</v>
      </c>
      <c r="BW5" s="2">
        <f>+BW4+1</f>
        <v>1.5</v>
      </c>
      <c r="BX5" s="8"/>
      <c r="BY5" t="s">
        <v>1361</v>
      </c>
      <c r="BZ5" s="8">
        <f>BZ4*DataQ!$H$216/DataQ!$H$212</f>
        <v>23926.006104316497</v>
      </c>
      <c r="CA5" s="8">
        <f>CA4*DataQ!$H$216/DataQ!$H$212</f>
        <v>27591.163741084565</v>
      </c>
      <c r="CB5" s="8">
        <f>CB4*DataQ!$H$216/DataQ!$H$212</f>
        <v>31250.014826140392</v>
      </c>
      <c r="CC5" s="8">
        <f>CC4*DataQ!$H$216/DataQ!$H$212</f>
        <v>34976.135796126859</v>
      </c>
      <c r="CD5" s="8">
        <f>CD4*DataQ!$H$216/DataQ!$H$212</f>
        <v>39342.371764906486</v>
      </c>
      <c r="CE5" s="8">
        <f>CE4*DataQ!$H$216/DataQ!$H$212</f>
        <v>44301.423594637425</v>
      </c>
      <c r="CF5" s="8">
        <f>CF4*DataQ!$H$216/DataQ!$H$212</f>
        <v>50345.202318874995</v>
      </c>
      <c r="CG5" s="8">
        <f>CG4*DataQ!$H$216/DataQ!$H$212</f>
        <v>54016.666507355316</v>
      </c>
      <c r="CH5" s="8">
        <f>CH4*DataQ!$H$216/DataQ!$H$212</f>
        <v>58768.6532225341</v>
      </c>
      <c r="CI5" s="8"/>
      <c r="CJ5" s="8">
        <f>HAVERM!D550*$CJ$8*52</f>
        <v>22222.2</v>
      </c>
      <c r="CK5" s="8">
        <f>CK4*DataQ!$H$216/DataQ!$H$212</f>
        <v>48177.850713765794</v>
      </c>
      <c r="CL5" s="8"/>
      <c r="CM5" s="8">
        <f t="shared" si="13"/>
        <v>2838.9009156474744</v>
      </c>
      <c r="CN5" s="8">
        <f t="shared" si="13"/>
        <v>3388.6745611626848</v>
      </c>
      <c r="CO5" s="8">
        <f t="shared" si="13"/>
        <v>3937.5022239210584</v>
      </c>
      <c r="CP5" s="8">
        <f t="shared" si="13"/>
        <v>4496.4203694190282</v>
      </c>
      <c r="CQ5" s="8">
        <f t="shared" si="13"/>
        <v>5151.355764735973</v>
      </c>
      <c r="CR5" s="8">
        <f t="shared" si="13"/>
        <v>5895.2135391956135</v>
      </c>
      <c r="CS5" s="8">
        <f t="shared" si="13"/>
        <v>6801.7803478312489</v>
      </c>
      <c r="CT5" s="8">
        <f t="shared" si="13"/>
        <v>7352.4999761032968</v>
      </c>
      <c r="CU5" s="8">
        <f t="shared" si="13"/>
        <v>8065.2979833801146</v>
      </c>
      <c r="CV5" s="8"/>
      <c r="CW5" s="8">
        <f>(CJ5-$DO5)*$DN5</f>
        <v>2583.33</v>
      </c>
      <c r="CX5" s="8">
        <f>(CK5-$DO5)*$DN5</f>
        <v>6476.6776070648693</v>
      </c>
      <c r="CY5" s="8"/>
      <c r="CZ5" s="8"/>
      <c r="DA5" s="8">
        <f t="shared" si="14"/>
        <v>26764.907019963972</v>
      </c>
      <c r="DB5" s="8">
        <f t="shared" si="14"/>
        <v>30979.838302247248</v>
      </c>
      <c r="DC5" s="8">
        <f t="shared" si="14"/>
        <v>35187.517050061448</v>
      </c>
      <c r="DD5" s="8">
        <f t="shared" si="14"/>
        <v>39472.556165545888</v>
      </c>
      <c r="DE5" s="8">
        <f t="shared" si="14"/>
        <v>44493.727529642456</v>
      </c>
      <c r="DF5" s="8">
        <f t="shared" si="14"/>
        <v>50196.637133833035</v>
      </c>
      <c r="DG5" s="8">
        <f t="shared" si="14"/>
        <v>57146.982666706244</v>
      </c>
      <c r="DH5" s="8">
        <f t="shared" si="14"/>
        <v>61369.166483458612</v>
      </c>
      <c r="DI5" s="8">
        <f t="shared" si="14"/>
        <v>66833.951205914214</v>
      </c>
      <c r="DJ5" s="8"/>
      <c r="DK5" s="8">
        <f>CJ5+CW5</f>
        <v>24805.53</v>
      </c>
      <c r="DL5" s="8">
        <f>CK5+CX5</f>
        <v>54654.528320830665</v>
      </c>
      <c r="DM5" s="8"/>
      <c r="DN5">
        <v>0.15</v>
      </c>
      <c r="DO5">
        <v>5000</v>
      </c>
      <c r="DP5" s="8"/>
      <c r="DQ5" t="s">
        <v>1361</v>
      </c>
      <c r="DR5" s="8">
        <f>DR4*EB5/EB4</f>
        <v>11744.653846153848</v>
      </c>
      <c r="DS5" s="8">
        <f>DS4*DR5/DR4</f>
        <v>19206.201923076926</v>
      </c>
      <c r="DT5" s="8">
        <f>DT4*DataQ!$H$216/DataQ!$H$212</f>
        <v>24743.755643004639</v>
      </c>
      <c r="DU5" s="8">
        <f>DU4*DataQ!$H$216/DataQ!$H$212</f>
        <v>28841.963164013734</v>
      </c>
      <c r="DV5" s="8">
        <f>DV4*DataQ!$H$216/DataQ!$H$212</f>
        <v>33216.607868409694</v>
      </c>
      <c r="DW5" s="8">
        <f>DW4*DataQ!$H$216/DataQ!$H$212</f>
        <v>38404.797743685638</v>
      </c>
      <c r="DX5" s="8">
        <f>DX4*DataQ!$H$216/DataQ!$H$212</f>
        <v>44691.37870884475</v>
      </c>
      <c r="DY5" s="8">
        <f>DY4*DataQ!$H$216/DataQ!$H$212</f>
        <v>52916.173233568057</v>
      </c>
      <c r="DZ5" s="8">
        <f>DZ4*DataQ!$H$216/DataQ!$H$212</f>
        <v>68559.574755798982</v>
      </c>
      <c r="EA5" s="8"/>
      <c r="EB5" s="8">
        <f>HAVERM!D550*$EB$8*52</f>
        <v>22222.2</v>
      </c>
      <c r="EC5" s="8">
        <f>EC4*DataQ!$H$216/DataQ!$H$212</f>
        <v>40176.938774827293</v>
      </c>
      <c r="ED5" s="8"/>
      <c r="EE5" s="8">
        <f t="shared" si="15"/>
        <v>1011.6980769230771</v>
      </c>
      <c r="EF5" s="8">
        <f t="shared" si="15"/>
        <v>2130.9302884615386</v>
      </c>
      <c r="EG5" s="8">
        <f t="shared" si="15"/>
        <v>2961.5633464506959</v>
      </c>
      <c r="EH5" s="8">
        <f t="shared" si="15"/>
        <v>3576.2944746020598</v>
      </c>
      <c r="EI5" s="8">
        <f t="shared" si="15"/>
        <v>4232.4911802614542</v>
      </c>
      <c r="EJ5" s="8">
        <f t="shared" si="15"/>
        <v>5010.7196615528455</v>
      </c>
      <c r="EK5" s="8">
        <f t="shared" si="15"/>
        <v>5953.7068063267125</v>
      </c>
      <c r="EL5" s="8">
        <f t="shared" si="15"/>
        <v>7187.4259850352082</v>
      </c>
      <c r="EM5" s="8">
        <f t="shared" si="15"/>
        <v>9533.9362133698469</v>
      </c>
      <c r="EN5" s="8"/>
      <c r="EO5" s="8">
        <f>(EB5-$FG5)*$FF5</f>
        <v>2583.33</v>
      </c>
      <c r="EP5" s="8">
        <f>(EC5-$FG5)*$FF5</f>
        <v>5276.5408162240938</v>
      </c>
      <c r="EQ5" s="8"/>
      <c r="ER5" s="8"/>
      <c r="ES5" s="8">
        <f t="shared" si="16"/>
        <v>12756.351923076925</v>
      </c>
      <c r="ET5" s="8">
        <f t="shared" si="16"/>
        <v>21337.132211538465</v>
      </c>
      <c r="EU5" s="8">
        <f t="shared" si="16"/>
        <v>27705.318989455336</v>
      </c>
      <c r="EV5" s="8">
        <f t="shared" si="16"/>
        <v>32418.257638615793</v>
      </c>
      <c r="EW5" s="8">
        <f t="shared" si="16"/>
        <v>37449.099048671145</v>
      </c>
      <c r="EX5" s="8">
        <f t="shared" si="16"/>
        <v>43415.517405238483</v>
      </c>
      <c r="EY5" s="8">
        <f t="shared" si="16"/>
        <v>50645.085515171464</v>
      </c>
      <c r="EZ5" s="8">
        <f t="shared" si="16"/>
        <v>60103.599218603267</v>
      </c>
      <c r="FA5" s="8">
        <f t="shared" si="16"/>
        <v>78093.510969168827</v>
      </c>
      <c r="FB5" s="8"/>
      <c r="FC5" s="8">
        <f>EB5+EO5</f>
        <v>24805.53</v>
      </c>
      <c r="FD5" s="8">
        <f>EC5+EP5</f>
        <v>45453.479591051386</v>
      </c>
      <c r="FE5" s="8"/>
      <c r="FF5">
        <v>0.15</v>
      </c>
      <c r="FG5">
        <v>5000</v>
      </c>
      <c r="FH5" s="8"/>
      <c r="FI5" s="8" t="s">
        <v>3033</v>
      </c>
      <c r="FJ5" s="8">
        <f>HAVERM!D490*35*52</f>
        <v>15870.400000000001</v>
      </c>
      <c r="FK5" s="8">
        <f t="shared" si="17"/>
        <v>977.37120000000027</v>
      </c>
      <c r="FL5" s="8">
        <f t="shared" si="18"/>
        <v>16847.771200000003</v>
      </c>
      <c r="FM5" s="2">
        <f t="shared" ref="FM5:FM6" si="35">100*((FL5/FL4)-1)</f>
        <v>6.5437494635745441</v>
      </c>
      <c r="FN5" s="8"/>
      <c r="FO5">
        <v>0.13800000000000001</v>
      </c>
      <c r="FP5">
        <v>8788</v>
      </c>
      <c r="FQ5" s="8"/>
      <c r="FR5" s="8">
        <f>HAVERA!B27</f>
        <v>31487</v>
      </c>
      <c r="FS5" s="8">
        <f t="shared" ref="FS5:FS10" si="36">(FR5-$FX5)*$FW5</f>
        <v>3132.4620000000004</v>
      </c>
      <c r="FT5" s="8">
        <f t="shared" si="19"/>
        <v>34619.462</v>
      </c>
      <c r="FU5" s="2">
        <f t="shared" ref="FU5:FU6" si="37">100*((FT5/FT4)-1)</f>
        <v>3.7164562526056599</v>
      </c>
      <c r="FV5" s="8"/>
      <c r="FW5">
        <v>0.13800000000000001</v>
      </c>
      <c r="FX5">
        <v>8788</v>
      </c>
      <c r="FY5" s="8"/>
      <c r="FZ5" s="20">
        <v>36617</v>
      </c>
      <c r="GA5" s="2">
        <f>100*((HAVERQ!S89/HAVERQ!S85)-1)</f>
        <v>1.5276025505506885</v>
      </c>
      <c r="GB5" s="2">
        <f t="shared" ref="GB5:GB68" si="38">MIN(GI4:GJ4)</f>
        <v>0.66633495354549543</v>
      </c>
      <c r="GC5" s="2">
        <f t="shared" si="20"/>
        <v>0.38871762916659569</v>
      </c>
      <c r="GD5" s="2">
        <f t="shared" ref="GD5:GD68" si="39">AVERAGE(GB5,GF5)</f>
        <v>0.86069376812879328</v>
      </c>
      <c r="GE5" s="8"/>
      <c r="GF5" s="2">
        <f t="shared" si="21"/>
        <v>1.0550525827120911</v>
      </c>
      <c r="GG5" s="8"/>
      <c r="GH5" s="20">
        <v>36617</v>
      </c>
      <c r="GI5" s="2">
        <f t="shared" ref="GI5:GI68" si="40">(GL5-GI$1)/GI$2</f>
        <v>1.0688007002846642</v>
      </c>
      <c r="GJ5" s="2">
        <f t="shared" ref="GJ5:GJ68" si="41">(GM5-GJ$1)/GJ$2</f>
        <v>1.1152208553284535</v>
      </c>
      <c r="GK5" s="8"/>
      <c r="GL5" s="2">
        <f>(HAVERQ!BJ89*HAVERQ!$BJ$1)+(HAVERQ!BK89*HAVERQ!$BK$1)</f>
        <v>29.6784789474472</v>
      </c>
      <c r="GM5" s="2">
        <f>(HAVERQ!BL89*HAVERQ!$BL$1)+(HAVERQ!BM89*HAVERQ!$BM$1)+(HAVERQ!BN89*HAVERQ!$BN$1)+(HAVERQ!BO89*HAVERQ!$BO$1)</f>
        <v>25.687254588238243</v>
      </c>
      <c r="GN5" s="8"/>
      <c r="GO5" s="90"/>
      <c r="GQ5" s="8"/>
      <c r="GR5" s="20">
        <v>36617</v>
      </c>
      <c r="GS5" s="2">
        <f>100*(HAVERQ!BP89/HAVERQ!BR89)</f>
        <v>24.420992371162249</v>
      </c>
      <c r="GT5" s="2">
        <f t="shared" ref="GT5:GT68" si="42">AVERAGE($GS$4:$GS$103)</f>
        <v>24.605137347391629</v>
      </c>
      <c r="GU5" s="8"/>
      <c r="GV5" s="20">
        <v>36617</v>
      </c>
      <c r="GW5" s="2">
        <f>100*(HAVERQ!BP89/HAVERQ!BR89)</f>
        <v>24.420992371162249</v>
      </c>
      <c r="GX5" s="2">
        <f>100*((DataQ!F120/DataQ!F116)-1)</f>
        <v>4.3324967497252898</v>
      </c>
      <c r="GY5" s="8"/>
      <c r="GZ5" s="20">
        <v>45017</v>
      </c>
      <c r="HA5" s="8">
        <f t="shared" ref="HA5:HA19" si="43">HH5-HH$11</f>
        <v>6.0899999999965075</v>
      </c>
      <c r="HB5" s="8">
        <f t="shared" ref="HB5:HB19" si="44">HI5-HI$11</f>
        <v>-419.69999999999709</v>
      </c>
      <c r="HC5" s="8">
        <f t="shared" si="22"/>
        <v>-425.7899999999936</v>
      </c>
      <c r="HD5" s="8"/>
      <c r="HE5" s="2">
        <f t="shared" ref="HE5:HE19" si="45">100*(HH5/$HH$11)</f>
        <v>100.0183672121437</v>
      </c>
      <c r="HF5" s="2">
        <f t="shared" ref="HF5:HF19" si="46">100*(HI5/$HI$11)</f>
        <v>98.757390668439143</v>
      </c>
      <c r="HG5" s="8"/>
      <c r="HH5" s="8">
        <f>DataQ!AE208</f>
        <v>33163</v>
      </c>
      <c r="HI5" s="8">
        <f>DataQ!O208</f>
        <v>33356</v>
      </c>
      <c r="HJ5" s="8"/>
      <c r="HK5" s="20">
        <v>45017</v>
      </c>
      <c r="HL5" s="8">
        <f t="shared" ref="HL5:HL19" si="47">HS5-HS$11</f>
        <v>-511.91999999999825</v>
      </c>
      <c r="HM5" s="8">
        <f t="shared" ref="HM5:HM19" si="48">HT5-HT$11</f>
        <v>-626.33999999999651</v>
      </c>
      <c r="HN5" s="8">
        <f t="shared" si="23"/>
        <v>-114.41999999999825</v>
      </c>
      <c r="HO5" s="8"/>
      <c r="HP5" s="2">
        <f t="shared" ref="HP5:HQ19" si="49">100*(HS5/HS$11)</f>
        <v>98.6200843605248</v>
      </c>
      <c r="HQ5" s="2">
        <f t="shared" si="49"/>
        <v>98.303996118096947</v>
      </c>
      <c r="HR5" s="8"/>
      <c r="HS5" s="8">
        <f>DataQ!AF208</f>
        <v>36586</v>
      </c>
      <c r="HT5" s="8">
        <f>DataQ!P208</f>
        <v>36304</v>
      </c>
      <c r="HU5" s="8"/>
      <c r="HV5" t="s">
        <v>3096</v>
      </c>
      <c r="HW5" s="8">
        <v>23</v>
      </c>
      <c r="HX5" s="8">
        <v>18.329999999999998</v>
      </c>
      <c r="HY5" s="8">
        <v>27</v>
      </c>
    </row>
    <row r="6" spans="1:233" x14ac:dyDescent="0.25">
      <c r="A6">
        <v>2016</v>
      </c>
      <c r="B6" s="2">
        <f>100*((DataA!G50-DataA!G49)/DataA!H49)</f>
        <v>2.0449226798112283</v>
      </c>
      <c r="C6" s="2">
        <f t="shared" si="1"/>
        <v>-8.9021232924629601E-2</v>
      </c>
      <c r="D6" s="2">
        <f>100*((DataA!H50/DataA!H49)-1)</f>
        <v>1.9559014468865987</v>
      </c>
      <c r="F6">
        <v>2016</v>
      </c>
      <c r="G6" s="2">
        <f t="shared" si="24"/>
        <v>0.77782891120837228</v>
      </c>
      <c r="H6" s="2">
        <f t="shared" si="2"/>
        <v>-8.3554616018305161E-2</v>
      </c>
      <c r="I6" s="2">
        <f>100*((DataA!I50/DataA!I49)-1)</f>
        <v>0.69427429519006711</v>
      </c>
      <c r="K6" s="2">
        <f>100*((DataA!J50/DataA!J49)-1)</f>
        <v>1.2670937686028561</v>
      </c>
      <c r="N6" s="2">
        <f>100*((DataQ!F165/DataQ!F161)-1)</f>
        <v>0.63328292989837109</v>
      </c>
      <c r="O6" s="2">
        <f>100*(DataQ!I165/DataQ!J165)</f>
        <v>22.746911574980739</v>
      </c>
      <c r="Q6" s="5">
        <f>'DMP - NICs Reaction'!A6</f>
        <v>45658</v>
      </c>
      <c r="R6">
        <f>'DMP - NICs Reaction'!B6</f>
        <v>36.630000000000003</v>
      </c>
      <c r="S6">
        <f>'DMP - NICs Reaction'!C6</f>
        <v>53.63</v>
      </c>
      <c r="T6">
        <f>'DMP - NICs Reaction'!D6</f>
        <v>61.1</v>
      </c>
      <c r="U6">
        <f>'DMP - NICs Reaction'!E6</f>
        <v>63.46</v>
      </c>
      <c r="V6">
        <f>'DMP - NICs Reaction'!F6</f>
        <v>11.88</v>
      </c>
      <c r="W6">
        <f>'DMP - NICs Reaction'!G6</f>
        <v>2.94</v>
      </c>
      <c r="Y6" s="20">
        <v>44743</v>
      </c>
      <c r="Z6" s="9">
        <f>DataQ!Q205</f>
        <v>3.7</v>
      </c>
      <c r="AA6" s="9">
        <f t="shared" si="3"/>
        <v>3.7</v>
      </c>
      <c r="AC6" s="9">
        <f>DataQ!V205</f>
        <v>3.8</v>
      </c>
      <c r="AD6" s="9">
        <f>DataQ!AB205</f>
        <v>3.8</v>
      </c>
      <c r="AE6" s="9">
        <f t="shared" si="4"/>
        <v>0</v>
      </c>
      <c r="AG6" s="20">
        <v>44743</v>
      </c>
      <c r="AH6" s="8">
        <f>DataQ!O205</f>
        <v>32904</v>
      </c>
      <c r="AI6" s="8">
        <f t="shared" si="5"/>
        <v>32904</v>
      </c>
      <c r="AJ6" s="8">
        <f t="shared" si="6"/>
        <v>0</v>
      </c>
      <c r="AK6" s="8"/>
      <c r="AL6" s="8">
        <f>DataQ!T205</f>
        <v>32916</v>
      </c>
      <c r="AM6" s="8">
        <f>DataQ!Z205</f>
        <v>32916</v>
      </c>
      <c r="AN6" s="8">
        <f t="shared" si="7"/>
        <v>0</v>
      </c>
      <c r="AP6" s="20">
        <v>44743</v>
      </c>
      <c r="AQ6" s="2">
        <f>100*((DataQ!R205/DataQ!R201)-1)</f>
        <v>6.1822602870668542</v>
      </c>
      <c r="AR6" s="2">
        <f t="shared" si="8"/>
        <v>6.1822602870668542</v>
      </c>
      <c r="AS6" s="8">
        <f t="shared" si="9"/>
        <v>0</v>
      </c>
      <c r="AT6" s="8">
        <f>DataQ!R205</f>
        <v>8975.527</v>
      </c>
      <c r="AU6" s="8">
        <f t="shared" si="10"/>
        <v>8975.527</v>
      </c>
      <c r="AV6" s="8">
        <f t="shared" si="11"/>
        <v>0</v>
      </c>
      <c r="AX6" s="8">
        <f>DataQ!U205</f>
        <v>8972.3819999999996</v>
      </c>
      <c r="AY6" s="8">
        <f>DataQ!AA205</f>
        <v>8972.3819999999996</v>
      </c>
      <c r="AZ6" s="8">
        <f t="shared" si="12"/>
        <v>0</v>
      </c>
      <c r="BA6" s="8"/>
      <c r="BB6" s="8">
        <f t="shared" si="25"/>
        <v>8</v>
      </c>
      <c r="BC6" s="8" t="s">
        <v>2905</v>
      </c>
      <c r="BD6" s="8">
        <f>'ASHE Annual pay All SIC'!H36</f>
        <v>21424</v>
      </c>
      <c r="BE6" s="8">
        <f>'ASHE Annual pay All SIC'!J36</f>
        <v>26686</v>
      </c>
      <c r="BF6" s="8">
        <f>'ASHE Annual pay All SIC'!D36</f>
        <v>35518</v>
      </c>
      <c r="BG6" s="8">
        <f>'ASHE Annual pay All SIC'!O36</f>
        <v>49243</v>
      </c>
      <c r="BH6" s="2">
        <f t="shared" ref="BH6:BH24" si="50">+BH5+1</f>
        <v>3.5</v>
      </c>
      <c r="BI6" s="8"/>
      <c r="BJ6" s="8">
        <v>3</v>
      </c>
      <c r="BK6" s="8" t="str">
        <f t="shared" si="26"/>
        <v>Communications</v>
      </c>
      <c r="BL6" s="8">
        <f t="shared" si="27"/>
        <v>23599</v>
      </c>
      <c r="BM6" s="8">
        <f t="shared" si="28"/>
        <v>32656</v>
      </c>
      <c r="BN6" s="8">
        <f t="shared" si="29"/>
        <v>46063</v>
      </c>
      <c r="BO6" s="8">
        <f t="shared" si="30"/>
        <v>68998</v>
      </c>
      <c r="BP6" s="2">
        <f t="shared" ref="BP6:BP24" si="51">+BP5+1</f>
        <v>3.5</v>
      </c>
      <c r="BQ6" s="8"/>
      <c r="BR6" s="8" t="s">
        <v>2905</v>
      </c>
      <c r="BS6" s="8">
        <f t="shared" si="31"/>
        <v>21424</v>
      </c>
      <c r="BT6" s="8">
        <f t="shared" si="32"/>
        <v>5262</v>
      </c>
      <c r="BU6" s="8">
        <f t="shared" si="33"/>
        <v>30256</v>
      </c>
      <c r="BV6" s="8">
        <f t="shared" si="34"/>
        <v>18987</v>
      </c>
      <c r="BW6" s="2">
        <f t="shared" ref="BW6:BW24" si="52">+BW5+1</f>
        <v>2.5</v>
      </c>
      <c r="BX6" s="8"/>
      <c r="BZ6" s="2">
        <f t="shared" ref="BZ6:CA6" si="53">100*((BZ5/BZ4)-1)</f>
        <v>5.109195204131689</v>
      </c>
      <c r="CA6" s="2">
        <f t="shared" si="53"/>
        <v>5.1091952041316668</v>
      </c>
      <c r="CB6" s="2">
        <f t="shared" ref="CB6:CC6" si="54">100*((CB5/CB4)-1)</f>
        <v>5.109195204131689</v>
      </c>
      <c r="CC6" s="2">
        <f t="shared" si="54"/>
        <v>5.109195204131689</v>
      </c>
      <c r="CD6" s="2">
        <f t="shared" ref="CD6:CK6" si="55">100*((CD5/CD4)-1)</f>
        <v>5.1091952041316668</v>
      </c>
      <c r="CE6" s="2">
        <f t="shared" si="55"/>
        <v>5.109195204131689</v>
      </c>
      <c r="CF6" s="2">
        <f t="shared" ref="CF6:CH6" si="56">100*((CF5/CF4)-1)</f>
        <v>5.109195204131689</v>
      </c>
      <c r="CG6" s="2">
        <f t="shared" si="56"/>
        <v>5.109195204131689</v>
      </c>
      <c r="CH6" s="2">
        <f t="shared" si="56"/>
        <v>5.1091952041316668</v>
      </c>
      <c r="CI6" s="8"/>
      <c r="CJ6" s="2">
        <f>100*((CJ5/CJ4)-1)</f>
        <v>6.7307692307692291</v>
      </c>
      <c r="CK6" s="2">
        <f t="shared" si="55"/>
        <v>5.1091952041316668</v>
      </c>
      <c r="CL6" s="8"/>
      <c r="CM6" s="2"/>
      <c r="CN6" s="2"/>
      <c r="CO6" s="2"/>
      <c r="CP6" s="2"/>
      <c r="CQ6" s="2"/>
      <c r="CR6" s="2"/>
      <c r="CS6" s="2"/>
      <c r="CT6" s="2"/>
      <c r="CU6" s="2"/>
      <c r="CV6" s="8"/>
      <c r="CW6" s="2"/>
      <c r="CX6" s="2"/>
      <c r="CY6" s="8"/>
      <c r="DM6" s="8"/>
      <c r="DP6" s="8"/>
      <c r="DR6" s="2">
        <f t="shared" ref="DR6:DZ6" si="57">100*((DR5/DR4)-1)</f>
        <v>6.7307692307692513</v>
      </c>
      <c r="DS6" s="2">
        <f t="shared" si="57"/>
        <v>6.7307692307692513</v>
      </c>
      <c r="DT6" s="2">
        <f t="shared" si="57"/>
        <v>5.109195204131689</v>
      </c>
      <c r="DU6" s="2">
        <f t="shared" si="57"/>
        <v>5.109195204131689</v>
      </c>
      <c r="DV6" s="2">
        <f t="shared" si="57"/>
        <v>5.109195204131689</v>
      </c>
      <c r="DW6" s="2">
        <f t="shared" si="57"/>
        <v>5.109195204131689</v>
      </c>
      <c r="DX6" s="2">
        <f t="shared" si="57"/>
        <v>5.109195204131689</v>
      </c>
      <c r="DY6" s="2">
        <f t="shared" si="57"/>
        <v>5.109195204131689</v>
      </c>
      <c r="DZ6" s="2">
        <f t="shared" si="57"/>
        <v>5.109195204131689</v>
      </c>
      <c r="EA6" s="8"/>
      <c r="EB6" s="2">
        <f>100*((EB5/EB4)-1)</f>
        <v>6.7307692307692291</v>
      </c>
      <c r="EC6" s="2">
        <f t="shared" ref="EC6" si="58">100*((EC5/EC4)-1)</f>
        <v>5.109195204131689</v>
      </c>
      <c r="ED6" s="8"/>
      <c r="EE6" s="2"/>
      <c r="EF6" s="2"/>
      <c r="EG6" s="2"/>
      <c r="EH6" s="2"/>
      <c r="EI6" s="2"/>
      <c r="EJ6" s="2"/>
      <c r="EK6" s="2"/>
      <c r="EL6" s="2"/>
      <c r="EM6" s="2"/>
      <c r="EN6" s="8"/>
      <c r="EO6" s="2"/>
      <c r="EP6" s="2"/>
      <c r="EQ6" s="8"/>
      <c r="FE6" s="8"/>
      <c r="FH6" s="8"/>
      <c r="FI6" s="8" t="s">
        <v>3029</v>
      </c>
      <c r="FJ6" s="8">
        <f>HAVERM!D502*35*52</f>
        <v>16216.2</v>
      </c>
      <c r="FK6" s="8">
        <f>(FJ6-$FP6)*$FO6</f>
        <v>1017.9156000000002</v>
      </c>
      <c r="FL6" s="8">
        <f t="shared" ref="FL6:FL9" si="59">+FK6+FJ6</f>
        <v>17234.115600000001</v>
      </c>
      <c r="FM6" s="2">
        <f t="shared" si="35"/>
        <v>2.2931484254724355</v>
      </c>
      <c r="FN6" s="8"/>
      <c r="FO6">
        <v>0.13800000000000001</v>
      </c>
      <c r="FP6">
        <v>8840</v>
      </c>
      <c r="FQ6" s="8"/>
      <c r="FR6" s="8">
        <f>HAVERA!B28</f>
        <v>31285</v>
      </c>
      <c r="FS6" s="8">
        <f t="shared" si="36"/>
        <v>3097.4100000000003</v>
      </c>
      <c r="FT6" s="8">
        <f t="shared" si="19"/>
        <v>34382.410000000003</v>
      </c>
      <c r="FU6" s="2">
        <f t="shared" si="37"/>
        <v>-0.68473623304716735</v>
      </c>
      <c r="FV6" s="8"/>
      <c r="FW6">
        <v>0.13800000000000001</v>
      </c>
      <c r="FX6">
        <v>8840</v>
      </c>
      <c r="FY6" s="8"/>
      <c r="FZ6" s="20">
        <v>36708</v>
      </c>
      <c r="GA6" s="2">
        <f>100*((HAVERQ!S90/HAVERQ!S86)-1)</f>
        <v>1.2608166576527857</v>
      </c>
      <c r="GB6" s="2">
        <f t="shared" si="38"/>
        <v>1.0688007002846642</v>
      </c>
      <c r="GC6" s="2">
        <f t="shared" si="20"/>
        <v>4.6420155043789268E-2</v>
      </c>
      <c r="GD6" s="2">
        <f t="shared" si="39"/>
        <v>1.0920107778065589</v>
      </c>
      <c r="GE6" s="8"/>
      <c r="GF6" s="2">
        <f t="shared" si="21"/>
        <v>1.1152208553284535</v>
      </c>
      <c r="GG6" s="8"/>
      <c r="GH6" s="20">
        <v>36708</v>
      </c>
      <c r="GI6" s="2">
        <f t="shared" si="40"/>
        <v>0.7794268901730147</v>
      </c>
      <c r="GJ6" s="2">
        <f t="shared" si="41"/>
        <v>1.0055043029446766</v>
      </c>
      <c r="GK6" s="8"/>
      <c r="GL6" s="2">
        <f>(HAVERQ!BJ90*HAVERQ!$BJ$1)+(HAVERQ!BK90*HAVERQ!$BK$1)</f>
        <v>26.523005882440991</v>
      </c>
      <c r="GM6" s="2">
        <f>(HAVERQ!BL90*HAVERQ!$BL$1)+(HAVERQ!BM90*HAVERQ!$BM$1)+(HAVERQ!BN90*HAVERQ!$BN$1)+(HAVERQ!BO90*HAVERQ!$BO$1)</f>
        <v>23.887111900345641</v>
      </c>
      <c r="GN6" s="8"/>
      <c r="GO6" s="90"/>
      <c r="GQ6" s="8"/>
      <c r="GR6" s="20">
        <v>36708</v>
      </c>
      <c r="GS6" s="2">
        <f>100*(HAVERQ!BP90/HAVERQ!BR90)</f>
        <v>23.762266383943981</v>
      </c>
      <c r="GT6" s="2">
        <f t="shared" si="42"/>
        <v>24.605137347391629</v>
      </c>
      <c r="GU6" s="8"/>
      <c r="GV6" s="20">
        <v>36708</v>
      </c>
      <c r="GW6" s="2">
        <f>100*(HAVERQ!BP90/HAVERQ!BR90)</f>
        <v>23.762266383943981</v>
      </c>
      <c r="GX6" s="2">
        <f>100*((DataQ!F121/DataQ!F117)-1)</f>
        <v>2.8586522870857278</v>
      </c>
      <c r="GY6" s="8"/>
      <c r="GZ6" s="20">
        <v>45108</v>
      </c>
      <c r="HA6" s="8">
        <f t="shared" si="43"/>
        <v>-54.910000000003492</v>
      </c>
      <c r="HB6" s="8">
        <f t="shared" si="44"/>
        <v>-449.69999999999709</v>
      </c>
      <c r="HC6" s="8">
        <f t="shared" si="22"/>
        <v>-394.7899999999936</v>
      </c>
      <c r="HD6" s="8"/>
      <c r="HE6" s="2">
        <f t="shared" si="45"/>
        <v>99.834393494448065</v>
      </c>
      <c r="HF6" s="2">
        <f t="shared" si="46"/>
        <v>98.668569415289696</v>
      </c>
      <c r="HG6" s="8"/>
      <c r="HH6" s="8">
        <f>DataQ!AE209</f>
        <v>33102</v>
      </c>
      <c r="HI6" s="8">
        <f>DataQ!O209</f>
        <v>33326</v>
      </c>
      <c r="HJ6" s="8"/>
      <c r="HK6" s="20">
        <v>45108</v>
      </c>
      <c r="HL6" s="8">
        <f t="shared" si="47"/>
        <v>-312.91999999999825</v>
      </c>
      <c r="HM6" s="8">
        <f t="shared" si="48"/>
        <v>-501.33999999999651</v>
      </c>
      <c r="HN6" s="8">
        <f t="shared" si="23"/>
        <v>-188.41999999999825</v>
      </c>
      <c r="HO6" s="8"/>
      <c r="HP6" s="2">
        <f t="shared" si="49"/>
        <v>99.156502574807433</v>
      </c>
      <c r="HQ6" s="2">
        <f t="shared" si="49"/>
        <v>98.642471203893606</v>
      </c>
      <c r="HR6" s="8"/>
      <c r="HS6" s="8">
        <f>DataQ!AF209</f>
        <v>36785</v>
      </c>
      <c r="HT6" s="8">
        <f>DataQ!P209</f>
        <v>36429</v>
      </c>
      <c r="HU6" s="8"/>
      <c r="HV6" t="s">
        <v>3097</v>
      </c>
      <c r="HW6" s="8">
        <v>24</v>
      </c>
      <c r="HX6" s="8">
        <v>25.33</v>
      </c>
      <c r="HY6" s="8">
        <v>23</v>
      </c>
    </row>
    <row r="7" spans="1:233" x14ac:dyDescent="0.25">
      <c r="A7">
        <v>2017</v>
      </c>
      <c r="B7" s="2">
        <f>100*((DataA!G51-DataA!G50)/DataA!H50)</f>
        <v>2.4443958098686331</v>
      </c>
      <c r="C7" s="2">
        <f t="shared" si="1"/>
        <v>0.2784117642124655</v>
      </c>
      <c r="D7" s="2">
        <f>100*((DataA!H51/DataA!H50)-1)</f>
        <v>2.7228075740810986</v>
      </c>
      <c r="F7">
        <v>2017</v>
      </c>
      <c r="G7" s="2">
        <f t="shared" si="24"/>
        <v>0.59145312714301079</v>
      </c>
      <c r="H7" s="2">
        <f t="shared" si="2"/>
        <v>0.29775587006360338</v>
      </c>
      <c r="I7" s="2">
        <f>100*((DataA!I51/DataA!I50)-1)</f>
        <v>0.88920899720661417</v>
      </c>
      <c r="K7" s="2">
        <f>100*((DataA!J51/DataA!J50)-1)</f>
        <v>1.8529426827256223</v>
      </c>
      <c r="N7" s="2">
        <f>100*((DataQ!F166/DataQ!F162)-1)</f>
        <v>1.2250741149743893</v>
      </c>
      <c r="O7" s="2">
        <f>100*(DataQ!I166/DataQ!J166)</f>
        <v>22.658745545523367</v>
      </c>
      <c r="Y7" s="20">
        <v>44835</v>
      </c>
      <c r="Z7" s="9">
        <f>DataQ!Q206</f>
        <v>3.9</v>
      </c>
      <c r="AA7" s="9">
        <f t="shared" si="3"/>
        <v>3.9</v>
      </c>
      <c r="AC7" s="9">
        <f>DataQ!V206</f>
        <v>3.9</v>
      </c>
      <c r="AD7" s="9">
        <f>DataQ!AB206</f>
        <v>3.9</v>
      </c>
      <c r="AE7" s="9">
        <f t="shared" si="4"/>
        <v>0</v>
      </c>
      <c r="AG7" s="20">
        <v>44835</v>
      </c>
      <c r="AH7" s="8">
        <f>DataQ!O206</f>
        <v>33114</v>
      </c>
      <c r="AI7" s="8">
        <f t="shared" si="5"/>
        <v>33114</v>
      </c>
      <c r="AJ7" s="8">
        <f t="shared" si="6"/>
        <v>0</v>
      </c>
      <c r="AK7" s="8"/>
      <c r="AL7" s="8">
        <f>DataQ!T206</f>
        <v>33067</v>
      </c>
      <c r="AM7" s="8">
        <f>DataQ!Z206</f>
        <v>33067</v>
      </c>
      <c r="AN7" s="8">
        <f t="shared" si="7"/>
        <v>0</v>
      </c>
      <c r="AP7" s="20">
        <v>44835</v>
      </c>
      <c r="AQ7" s="2">
        <f>100*((DataQ!R206/DataQ!R202)-1)</f>
        <v>7.6937643424842328</v>
      </c>
      <c r="AR7" s="2">
        <f t="shared" si="8"/>
        <v>7.6937643424842328</v>
      </c>
      <c r="AS7" s="8">
        <f t="shared" si="9"/>
        <v>0</v>
      </c>
      <c r="AT7" s="8">
        <f>DataQ!R206</f>
        <v>9173.3150000000005</v>
      </c>
      <c r="AU7" s="8">
        <f t="shared" si="10"/>
        <v>9173.3150000000005</v>
      </c>
      <c r="AV7" s="8">
        <f t="shared" si="11"/>
        <v>0</v>
      </c>
      <c r="AX7" s="8">
        <f>DataQ!U206</f>
        <v>9187.0920000000006</v>
      </c>
      <c r="AY7" s="8">
        <f>DataQ!AA206</f>
        <v>9187.0920000000006</v>
      </c>
      <c r="AZ7" s="8">
        <f t="shared" si="12"/>
        <v>0</v>
      </c>
      <c r="BA7" s="8"/>
      <c r="BB7" s="8">
        <f t="shared" si="25"/>
        <v>1</v>
      </c>
      <c r="BC7" s="8" t="s">
        <v>2906</v>
      </c>
      <c r="BD7" s="8">
        <f>'ASHE Annual pay All SIC'!H61</f>
        <v>25643</v>
      </c>
      <c r="BE7" s="8">
        <f>'ASHE Annual pay All SIC'!J61</f>
        <v>37550</v>
      </c>
      <c r="BF7" s="8">
        <f>'ASHE Annual pay All SIC'!D61</f>
        <v>51886</v>
      </c>
      <c r="BG7" s="8">
        <f>'ASHE Annual pay All SIC'!O61</f>
        <v>73580</v>
      </c>
      <c r="BH7" s="2">
        <f t="shared" si="50"/>
        <v>4.5</v>
      </c>
      <c r="BI7" s="8"/>
      <c r="BJ7" s="8">
        <v>4</v>
      </c>
      <c r="BK7" s="8" t="str">
        <f t="shared" si="26"/>
        <v>Financial services</v>
      </c>
      <c r="BL7" s="8">
        <f t="shared" si="27"/>
        <v>21567</v>
      </c>
      <c r="BM7" s="8">
        <f t="shared" si="28"/>
        <v>29873</v>
      </c>
      <c r="BN7" s="8">
        <f t="shared" si="29"/>
        <v>47248</v>
      </c>
      <c r="BO7" s="8">
        <f t="shared" si="30"/>
        <v>78520</v>
      </c>
      <c r="BP7" s="2">
        <f t="shared" si="51"/>
        <v>4.5</v>
      </c>
      <c r="BQ7" s="8"/>
      <c r="BR7" s="8" t="s">
        <v>2906</v>
      </c>
      <c r="BS7" s="8">
        <f t="shared" si="31"/>
        <v>25643</v>
      </c>
      <c r="BT7" s="8">
        <f t="shared" si="32"/>
        <v>11907</v>
      </c>
      <c r="BU7" s="8">
        <f t="shared" si="33"/>
        <v>39979</v>
      </c>
      <c r="BV7" s="8">
        <f t="shared" si="34"/>
        <v>33601</v>
      </c>
      <c r="BW7" s="2">
        <f t="shared" si="52"/>
        <v>3.5</v>
      </c>
      <c r="BX7" s="8"/>
      <c r="CI7" s="8"/>
      <c r="CL7" s="8"/>
      <c r="CV7" s="8"/>
      <c r="CY7" s="8"/>
      <c r="CZ7" s="8"/>
      <c r="DA7" s="8">
        <f t="shared" ref="DA7:DL7" si="60">DA4/1000</f>
        <v>24.648493999999999</v>
      </c>
      <c r="DB7" s="8">
        <f t="shared" si="60"/>
        <v>28.616700000000002</v>
      </c>
      <c r="DC7" s="8">
        <f t="shared" si="60"/>
        <v>32.578077999999998</v>
      </c>
      <c r="DD7" s="8">
        <f t="shared" si="60"/>
        <v>36.612287999999999</v>
      </c>
      <c r="DE7" s="8">
        <f t="shared" si="60"/>
        <v>41.33954</v>
      </c>
      <c r="DF7" s="8">
        <f t="shared" si="60"/>
        <v>46.708624</v>
      </c>
      <c r="DG7" s="8">
        <f t="shared" si="60"/>
        <v>53.252124000000002</v>
      </c>
      <c r="DH7" s="8">
        <f t="shared" si="60"/>
        <v>57.227158000000003</v>
      </c>
      <c r="DI7" s="8">
        <f t="shared" si="60"/>
        <v>62.372055999999994</v>
      </c>
      <c r="DJ7" s="8"/>
      <c r="DK7" s="8">
        <f>DK4/1000</f>
        <v>22.438270399999997</v>
      </c>
      <c r="DL7" s="8">
        <f t="shared" si="60"/>
        <v>50.905568000000002</v>
      </c>
      <c r="DM7" s="8"/>
      <c r="DP7" s="8"/>
      <c r="EA7" s="8"/>
      <c r="ED7" s="8"/>
      <c r="EN7" s="8"/>
      <c r="EQ7" s="8"/>
      <c r="ER7" s="8"/>
      <c r="ES7" s="8">
        <f t="shared" ref="ES7:FA7" si="61">ES4/1000</f>
        <v>11.266752</v>
      </c>
      <c r="ET7" s="8">
        <f t="shared" si="61"/>
        <v>19.22251</v>
      </c>
      <c r="EU7" s="8">
        <f t="shared" si="61"/>
        <v>25.533857999999999</v>
      </c>
      <c r="EV7" s="8">
        <f t="shared" si="61"/>
        <v>29.97092</v>
      </c>
      <c r="EW7" s="8">
        <f t="shared" si="61"/>
        <v>34.707276</v>
      </c>
      <c r="EX7" s="8">
        <f t="shared" si="61"/>
        <v>40.324444</v>
      </c>
      <c r="EY7" s="8">
        <f t="shared" si="61"/>
        <v>47.130822000000002</v>
      </c>
      <c r="EZ7" s="8">
        <f t="shared" si="61"/>
        <v>56.035671999999998</v>
      </c>
      <c r="FA7" s="8">
        <f t="shared" si="61"/>
        <v>72.972526000000002</v>
      </c>
      <c r="FB7" s="8"/>
      <c r="FC7" s="8">
        <f>FC4/1000</f>
        <v>22.438270399999997</v>
      </c>
      <c r="FD7" s="8">
        <f t="shared" ref="FD7" si="62">FD4/1000</f>
        <v>42.243112000000004</v>
      </c>
      <c r="FE7" s="8"/>
      <c r="FH7" s="8"/>
      <c r="FI7" s="8" t="s">
        <v>3030</v>
      </c>
      <c r="FJ7" s="8">
        <f>HAVERM!D514*35*52</f>
        <v>17290</v>
      </c>
      <c r="FK7" s="8">
        <f>(FJ7-$FP7)*$FO7</f>
        <v>1181.4074999999998</v>
      </c>
      <c r="FL7" s="8">
        <f t="shared" si="59"/>
        <v>18471.407500000001</v>
      </c>
      <c r="FM7" s="2">
        <f>100*((FL7/FL6)-1)</f>
        <v>7.1793176320576579</v>
      </c>
      <c r="FN7" s="8"/>
      <c r="FO7">
        <f>AVERAGE(0.1505,0.138)</f>
        <v>0.14424999999999999</v>
      </c>
      <c r="FP7">
        <v>9100</v>
      </c>
      <c r="FQ7" s="8"/>
      <c r="FR7" s="8">
        <f>HAVERA!B29</f>
        <v>33061</v>
      </c>
      <c r="FS7" s="8">
        <f t="shared" si="36"/>
        <v>3456.3742499999998</v>
      </c>
      <c r="FT7" s="8">
        <f t="shared" si="19"/>
        <v>36517.374250000001</v>
      </c>
      <c r="FU7" s="2">
        <f>100*((FT7/FT6)-1)</f>
        <v>6.209466555718457</v>
      </c>
      <c r="FV7" s="8"/>
      <c r="FW7">
        <f>AVERAGE(0.1505,0.138)</f>
        <v>0.14424999999999999</v>
      </c>
      <c r="FX7">
        <v>9100</v>
      </c>
      <c r="FY7" s="8"/>
      <c r="FZ7" s="20">
        <v>36800</v>
      </c>
      <c r="GA7" s="2">
        <f>100*((HAVERQ!S91/HAVERQ!S87)-1)</f>
        <v>0.9994952044422023</v>
      </c>
      <c r="GB7" s="2">
        <f t="shared" si="38"/>
        <v>0.7794268901730147</v>
      </c>
      <c r="GC7" s="2">
        <f t="shared" si="20"/>
        <v>0.22607741277166193</v>
      </c>
      <c r="GD7" s="2">
        <f t="shared" si="39"/>
        <v>0.89246559655884572</v>
      </c>
      <c r="GE7" s="8"/>
      <c r="GF7" s="2">
        <f t="shared" si="21"/>
        <v>1.0055043029446766</v>
      </c>
      <c r="GG7" s="8"/>
      <c r="GH7" s="20">
        <v>36800</v>
      </c>
      <c r="GI7" s="2">
        <f t="shared" si="40"/>
        <v>0.40547657187436437</v>
      </c>
      <c r="GJ7" s="2">
        <f t="shared" si="41"/>
        <v>0.83773775272667328</v>
      </c>
      <c r="GK7" s="8"/>
      <c r="GL7" s="2">
        <f>(HAVERQ!BJ91*HAVERQ!$BJ$1)+(HAVERQ!BK91*HAVERQ!$BK$1)</f>
        <v>22.445269349937885</v>
      </c>
      <c r="GM7" s="2">
        <f>(HAVERQ!BL91*HAVERQ!$BL$1)+(HAVERQ!BM91*HAVERQ!$BM$1)+(HAVERQ!BN91*HAVERQ!$BN$1)+(HAVERQ!BO91*HAVERQ!$BO$1)</f>
        <v>21.1345306162425</v>
      </c>
      <c r="GN7" s="8"/>
      <c r="GO7" s="90"/>
      <c r="GQ7" s="8"/>
      <c r="GR7" s="20">
        <v>36800</v>
      </c>
      <c r="GS7" s="2">
        <f>100*(HAVERQ!BP91/HAVERQ!BR91)</f>
        <v>22.877807230091229</v>
      </c>
      <c r="GT7" s="2">
        <f t="shared" si="42"/>
        <v>24.605137347391629</v>
      </c>
      <c r="GU7" s="8"/>
      <c r="GV7" s="20">
        <v>36800</v>
      </c>
      <c r="GW7" s="2">
        <f>100*(HAVERQ!BP91/HAVERQ!BR91)</f>
        <v>22.877807230091229</v>
      </c>
      <c r="GX7" s="2">
        <f>100*((DataQ!F122/DataQ!F118)-1)</f>
        <v>1.4319515434967345</v>
      </c>
      <c r="GY7" s="8"/>
      <c r="GZ7" s="20">
        <v>45200</v>
      </c>
      <c r="HA7" s="8">
        <f t="shared" si="43"/>
        <v>17.089999999996508</v>
      </c>
      <c r="HB7" s="8">
        <f t="shared" si="44"/>
        <v>-398.69999999999709</v>
      </c>
      <c r="HC7" s="8">
        <f t="shared" si="22"/>
        <v>-415.7899999999936</v>
      </c>
      <c r="HD7" s="8"/>
      <c r="HE7" s="2">
        <f t="shared" si="45"/>
        <v>100.05154280058062</v>
      </c>
      <c r="HF7" s="2">
        <f t="shared" si="46"/>
        <v>98.819565545643769</v>
      </c>
      <c r="HG7" s="8"/>
      <c r="HH7" s="8">
        <f>DataQ!AE210</f>
        <v>33174</v>
      </c>
      <c r="HI7" s="8">
        <f>DataQ!O210</f>
        <v>33377</v>
      </c>
      <c r="HJ7" s="8"/>
      <c r="HK7" s="20">
        <v>45200</v>
      </c>
      <c r="HL7" s="8">
        <f t="shared" si="47"/>
        <v>-233.91999999999825</v>
      </c>
      <c r="HM7" s="8">
        <f t="shared" si="48"/>
        <v>-424.33999999999651</v>
      </c>
      <c r="HN7" s="8">
        <f t="shared" si="23"/>
        <v>-190.41999999999825</v>
      </c>
      <c r="HO7" s="8"/>
      <c r="HP7" s="2">
        <f t="shared" si="49"/>
        <v>99.369452519170892</v>
      </c>
      <c r="HQ7" s="2">
        <f t="shared" si="49"/>
        <v>98.850971856744351</v>
      </c>
      <c r="HR7" s="8"/>
      <c r="HS7" s="8">
        <f>DataQ!AF210</f>
        <v>36864</v>
      </c>
      <c r="HT7" s="8">
        <f>DataQ!P210</f>
        <v>36506</v>
      </c>
      <c r="HU7" s="8"/>
      <c r="HV7" t="s">
        <v>3098</v>
      </c>
      <c r="HW7" s="8">
        <v>29</v>
      </c>
      <c r="HX7" s="8">
        <v>33.340000000000003</v>
      </c>
      <c r="HY7" s="8">
        <v>24</v>
      </c>
    </row>
    <row r="8" spans="1:233" x14ac:dyDescent="0.25">
      <c r="A8">
        <v>2018</v>
      </c>
      <c r="B8" s="2">
        <f>100*((DataA!G52-DataA!G51)/DataA!H51)</f>
        <v>2.6151515174010616</v>
      </c>
      <c r="C8" s="2">
        <f t="shared" si="1"/>
        <v>1.4949449658630192</v>
      </c>
      <c r="D8" s="2">
        <f>100*((DataA!H52/DataA!H51)-1)</f>
        <v>4.1100964832640807</v>
      </c>
      <c r="F8">
        <v>2018</v>
      </c>
      <c r="G8" s="2">
        <f t="shared" si="24"/>
        <v>0.5158088670180101</v>
      </c>
      <c r="H8" s="2">
        <f t="shared" si="2"/>
        <v>1.4675348531760317</v>
      </c>
      <c r="I8" s="2">
        <f>100*((DataA!I52/DataA!I51)-1)</f>
        <v>1.9833437201940418</v>
      </c>
      <c r="K8" s="2">
        <f>100*((DataA!J52/DataA!J51)-1)</f>
        <v>2.0993426503830515</v>
      </c>
      <c r="M8">
        <v>2013</v>
      </c>
      <c r="N8" s="2">
        <f>100*((DataQ!F167/DataQ!F163)-1)</f>
        <v>0.66949356526966319</v>
      </c>
      <c r="O8" s="2">
        <f>100*(DataQ!I167/DataQ!J167)</f>
        <v>22.990852942048861</v>
      </c>
      <c r="R8">
        <v>1</v>
      </c>
      <c r="S8">
        <v>2</v>
      </c>
      <c r="T8">
        <v>3</v>
      </c>
      <c r="U8">
        <v>4</v>
      </c>
      <c r="V8">
        <v>5</v>
      </c>
      <c r="W8">
        <v>6</v>
      </c>
      <c r="Y8" s="20">
        <v>44927</v>
      </c>
      <c r="Z8" s="9">
        <f>DataQ!Q207</f>
        <v>4</v>
      </c>
      <c r="AA8" s="9">
        <f>Z8</f>
        <v>4</v>
      </c>
      <c r="AC8" s="9">
        <f>DataQ!V207</f>
        <v>4</v>
      </c>
      <c r="AD8" s="9">
        <f>DataQ!AB207</f>
        <v>4</v>
      </c>
      <c r="AE8" s="9">
        <f>AD8-AC8</f>
        <v>0</v>
      </c>
      <c r="AG8" s="20">
        <v>44927</v>
      </c>
      <c r="AH8" s="8">
        <f>DataQ!O207</f>
        <v>33320</v>
      </c>
      <c r="AI8" s="8">
        <f>AH8</f>
        <v>33320</v>
      </c>
      <c r="AJ8" s="8">
        <f>AI8-AH8</f>
        <v>0</v>
      </c>
      <c r="AK8" s="8"/>
      <c r="AL8" s="8">
        <f>DataQ!T207</f>
        <v>33201</v>
      </c>
      <c r="AM8" s="8">
        <f>DataQ!Z207</f>
        <v>33201</v>
      </c>
      <c r="AN8" s="8">
        <f>AM8-AL8</f>
        <v>0</v>
      </c>
      <c r="AP8" s="20">
        <v>44927</v>
      </c>
      <c r="AQ8" s="2">
        <f>100*((DataQ!R207/DataQ!R203)-1)</f>
        <v>7.9306075713568625</v>
      </c>
      <c r="AR8" s="2">
        <f t="shared" ref="AR8:AR10" si="63">AQ8</f>
        <v>7.9306075713568625</v>
      </c>
      <c r="AS8" s="8">
        <f>AR8-AQ8</f>
        <v>0</v>
      </c>
      <c r="AT8" s="8">
        <f>DataQ!R207</f>
        <v>9397.8310000000001</v>
      </c>
      <c r="AU8" s="8">
        <f>AT8</f>
        <v>9397.8310000000001</v>
      </c>
      <c r="AV8" s="8">
        <f>AU8-AT8</f>
        <v>0</v>
      </c>
      <c r="AW8" s="8"/>
      <c r="AX8" s="8">
        <f>DataQ!U207</f>
        <v>9460.3019999999997</v>
      </c>
      <c r="AY8" s="8">
        <f>DataQ!AA207</f>
        <v>9460.3019999999997</v>
      </c>
      <c r="AZ8" s="8">
        <f>AY8-AX8</f>
        <v>0</v>
      </c>
      <c r="BA8" s="8"/>
      <c r="BB8" s="8">
        <f t="shared" si="25"/>
        <v>5</v>
      </c>
      <c r="BC8" s="8" t="s">
        <v>2907</v>
      </c>
      <c r="BD8" s="8">
        <f>'ASHE Annual pay All SIC'!H63</f>
        <v>23302</v>
      </c>
      <c r="BE8" s="8">
        <f>'ASHE Annual pay All SIC'!J63</f>
        <v>29282</v>
      </c>
      <c r="BF8" s="8">
        <f>'ASHE Annual pay All SIC'!D63</f>
        <v>38435</v>
      </c>
      <c r="BG8" s="8">
        <f>'ASHE Annual pay All SIC'!O63</f>
        <v>48565</v>
      </c>
      <c r="BH8" s="2">
        <f t="shared" si="50"/>
        <v>5.5</v>
      </c>
      <c r="BI8" s="8"/>
      <c r="BJ8" s="8">
        <v>5</v>
      </c>
      <c r="BK8" s="8" t="str">
        <f t="shared" si="26"/>
        <v>Water</v>
      </c>
      <c r="BL8" s="8">
        <f t="shared" si="27"/>
        <v>23302</v>
      </c>
      <c r="BM8" s="8">
        <f t="shared" si="28"/>
        <v>29282</v>
      </c>
      <c r="BN8" s="8">
        <f t="shared" si="29"/>
        <v>38435</v>
      </c>
      <c r="BO8" s="8">
        <f t="shared" si="30"/>
        <v>48565</v>
      </c>
      <c r="BP8" s="2">
        <f t="shared" si="51"/>
        <v>5.5</v>
      </c>
      <c r="BQ8" s="8"/>
      <c r="BR8" s="8" t="s">
        <v>2907</v>
      </c>
      <c r="BS8" s="8">
        <f t="shared" si="31"/>
        <v>23302</v>
      </c>
      <c r="BT8" s="8">
        <f t="shared" si="32"/>
        <v>5980</v>
      </c>
      <c r="BU8" s="8">
        <f t="shared" si="33"/>
        <v>32455</v>
      </c>
      <c r="BV8" s="8">
        <f t="shared" si="34"/>
        <v>16110</v>
      </c>
      <c r="BW8" s="2">
        <f t="shared" si="52"/>
        <v>4.5</v>
      </c>
      <c r="BX8" s="8"/>
      <c r="BY8" t="s">
        <v>1362</v>
      </c>
      <c r="CI8" s="8"/>
      <c r="CJ8">
        <v>35</v>
      </c>
      <c r="CL8" s="8"/>
      <c r="CV8" s="8"/>
      <c r="CY8" s="8"/>
      <c r="CZ8" s="8" t="s">
        <v>2973</v>
      </c>
      <c r="DA8" s="2">
        <f t="shared" ref="DA8:DI8" si="64">100*((DA5/DA4)-1)</f>
        <v>8.5863786240407691</v>
      </c>
      <c r="DB8" s="2">
        <f t="shared" si="64"/>
        <v>8.257899416240333</v>
      </c>
      <c r="DC8" s="2">
        <f t="shared" si="64"/>
        <v>8.0098004862700911</v>
      </c>
      <c r="DD8" s="2">
        <f t="shared" si="64"/>
        <v>7.8123174534896256</v>
      </c>
      <c r="DE8" s="2">
        <f t="shared" si="64"/>
        <v>7.6299531384298236</v>
      </c>
      <c r="DF8" s="2">
        <f t="shared" si="64"/>
        <v>7.4675998458722193</v>
      </c>
      <c r="DG8" s="2">
        <f t="shared" si="64"/>
        <v>7.3139968402128774</v>
      </c>
      <c r="DH8" s="2">
        <f t="shared" si="64"/>
        <v>7.2378371182762802</v>
      </c>
      <c r="DI8" s="2">
        <f t="shared" si="64"/>
        <v>7.1536766495467363</v>
      </c>
      <c r="DJ8" s="8"/>
      <c r="DK8" s="2">
        <f>100*((DK5/DK4)-1)</f>
        <v>10.550098371218496</v>
      </c>
      <c r="DL8" s="2">
        <f>100*((DL5/DL4)-1)</f>
        <v>7.3645388277185475</v>
      </c>
      <c r="DM8" s="8"/>
      <c r="DP8" s="8"/>
      <c r="DQ8" t="s">
        <v>1362</v>
      </c>
      <c r="EA8" s="8"/>
      <c r="EB8">
        <v>35</v>
      </c>
      <c r="ED8" s="8"/>
      <c r="EN8" s="8"/>
      <c r="EQ8" s="8"/>
      <c r="ER8" s="8" t="s">
        <v>2973</v>
      </c>
      <c r="ES8" s="2">
        <f t="shared" ref="ES8:FA8" si="65">100*((ES5/ES4)-1)</f>
        <v>13.221200955492085</v>
      </c>
      <c r="ET8" s="2">
        <f t="shared" si="65"/>
        <v>11.000760106450546</v>
      </c>
      <c r="EU8" s="2">
        <f t="shared" si="65"/>
        <v>8.5042416600551896</v>
      </c>
      <c r="EV8" s="2">
        <f t="shared" si="65"/>
        <v>8.1657074211128453</v>
      </c>
      <c r="EW8" s="2">
        <f t="shared" si="65"/>
        <v>7.899850880464232</v>
      </c>
      <c r="EX8" s="2">
        <f t="shared" si="65"/>
        <v>7.6655078126767862</v>
      </c>
      <c r="EY8" s="2">
        <f t="shared" si="65"/>
        <v>7.4564019171392104</v>
      </c>
      <c r="EZ8" s="2">
        <f t="shared" si="65"/>
        <v>7.2595314259874755</v>
      </c>
      <c r="FA8" s="2">
        <f t="shared" si="65"/>
        <v>7.0176890535060155</v>
      </c>
      <c r="FB8" s="8"/>
      <c r="FC8" s="2">
        <f>100*((FC5/FC4)-1)</f>
        <v>10.550098371218496</v>
      </c>
      <c r="FD8" s="2">
        <f>100*((FD5/FD4)-1)</f>
        <v>7.5997421569021339</v>
      </c>
      <c r="FE8" s="8"/>
      <c r="FH8" s="8"/>
      <c r="FI8" s="8" t="s">
        <v>3031</v>
      </c>
      <c r="FJ8" s="8">
        <f>HAVERM!D526*35*52</f>
        <v>18964.399999999998</v>
      </c>
      <c r="FK8" s="8">
        <f>(FJ8-$FP8)*$FO8</f>
        <v>1361.2871999999998</v>
      </c>
      <c r="FL8" s="8">
        <f t="shared" si="59"/>
        <v>20325.687199999997</v>
      </c>
      <c r="FM8" s="2">
        <f>100*((FL8/FL7)-1)</f>
        <v>10.038648651977367</v>
      </c>
      <c r="FN8" s="8"/>
      <c r="FO8">
        <v>0.13800000000000001</v>
      </c>
      <c r="FP8">
        <v>9100</v>
      </c>
      <c r="FQ8" s="8"/>
      <c r="FR8" s="8">
        <f>HAVERA!B30</f>
        <v>34963</v>
      </c>
      <c r="FS8" s="8">
        <f t="shared" si="36"/>
        <v>3569.0940000000005</v>
      </c>
      <c r="FT8" s="8">
        <f t="shared" si="19"/>
        <v>38532.093999999997</v>
      </c>
      <c r="FU8" s="2">
        <f>100*((FT8/FT7)-1)</f>
        <v>5.5171539339250231</v>
      </c>
      <c r="FV8" s="8"/>
      <c r="FW8">
        <v>0.13800000000000001</v>
      </c>
      <c r="FX8">
        <v>9100</v>
      </c>
      <c r="FY8" s="8"/>
      <c r="FZ8" s="20">
        <v>36892</v>
      </c>
      <c r="GA8" s="2">
        <f>100*((HAVERQ!S92/HAVERQ!S88)-1)</f>
        <v>1.2886250168668179</v>
      </c>
      <c r="GB8" s="2">
        <f t="shared" si="38"/>
        <v>0.40547657187436437</v>
      </c>
      <c r="GC8" s="2">
        <f t="shared" si="20"/>
        <v>0.43226118085230891</v>
      </c>
      <c r="GD8" s="2">
        <f t="shared" si="39"/>
        <v>0.62160716230051882</v>
      </c>
      <c r="GE8" s="8"/>
      <c r="GF8" s="2">
        <f t="shared" si="21"/>
        <v>0.83773775272667328</v>
      </c>
      <c r="GG8" s="8"/>
      <c r="GH8" s="20">
        <v>36892</v>
      </c>
      <c r="GI8" s="2">
        <f t="shared" si="40"/>
        <v>0.3850597776785295</v>
      </c>
      <c r="GJ8" s="2">
        <f t="shared" si="41"/>
        <v>0.21955999508260685</v>
      </c>
      <c r="GK8" s="8"/>
      <c r="GL8" s="2">
        <f>(HAVERQ!BJ92*HAVERQ!$BJ$1)+(HAVERQ!BK92*HAVERQ!$BK$1)</f>
        <v>22.222634674968941</v>
      </c>
      <c r="GM8" s="2">
        <f>(HAVERQ!BL92*HAVERQ!$BL$1)+(HAVERQ!BM92*HAVERQ!$BM$1)+(HAVERQ!BN92*HAVERQ!$BN$1)+(HAVERQ!BO92*HAVERQ!$BO$1)</f>
        <v>10.991957357575684</v>
      </c>
      <c r="GN8" s="8"/>
      <c r="GO8" s="90"/>
      <c r="GQ8" s="8"/>
      <c r="GR8" s="20">
        <v>36892</v>
      </c>
      <c r="GS8" s="2">
        <f>100*(HAVERQ!BP92/HAVERQ!BR92)</f>
        <v>22.598775337500697</v>
      </c>
      <c r="GT8" s="2">
        <f t="shared" si="42"/>
        <v>24.605137347391629</v>
      </c>
      <c r="GU8" s="8"/>
      <c r="GV8" s="20">
        <v>36892</v>
      </c>
      <c r="GW8" s="2">
        <f>100*(HAVERQ!BP92/HAVERQ!BR92)</f>
        <v>22.598775337500697</v>
      </c>
      <c r="GX8" s="2">
        <f>100*((DataQ!F123/DataQ!F119)-1)</f>
        <v>0.28021328654126432</v>
      </c>
      <c r="GY8" s="8"/>
      <c r="GZ8" s="20">
        <v>45292</v>
      </c>
      <c r="HA8" s="8">
        <f t="shared" si="43"/>
        <v>-159.91000000000349</v>
      </c>
      <c r="HB8" s="8">
        <f t="shared" si="44"/>
        <v>-444.69999999999709</v>
      </c>
      <c r="HC8" s="8">
        <f t="shared" si="22"/>
        <v>-284.7899999999936</v>
      </c>
      <c r="HD8" s="8"/>
      <c r="HE8" s="2">
        <f t="shared" si="45"/>
        <v>99.517717423004726</v>
      </c>
      <c r="HF8" s="2">
        <f t="shared" si="46"/>
        <v>98.683372957481268</v>
      </c>
      <c r="HG8" s="8"/>
      <c r="HH8" s="8">
        <f>DataQ!AE211</f>
        <v>32997</v>
      </c>
      <c r="HI8" s="8">
        <f>DataQ!O211</f>
        <v>33331</v>
      </c>
      <c r="HJ8" s="8"/>
      <c r="HK8" s="20">
        <v>45292</v>
      </c>
      <c r="HL8" s="8">
        <f t="shared" si="47"/>
        <v>19.080000000001746</v>
      </c>
      <c r="HM8" s="8">
        <f t="shared" si="48"/>
        <v>-139.33999999999651</v>
      </c>
      <c r="HN8" s="8">
        <f t="shared" si="23"/>
        <v>-158.41999999999825</v>
      </c>
      <c r="HO8" s="8"/>
      <c r="HP8" s="2">
        <f t="shared" si="49"/>
        <v>100.05143145491715</v>
      </c>
      <c r="HQ8" s="2">
        <f t="shared" si="49"/>
        <v>99.622695052360754</v>
      </c>
      <c r="HR8" s="8"/>
      <c r="HS8" s="8">
        <f>DataQ!AF211</f>
        <v>37117</v>
      </c>
      <c r="HT8" s="8">
        <f>DataQ!P211</f>
        <v>36791</v>
      </c>
      <c r="HU8" s="8"/>
      <c r="HV8" t="s">
        <v>3086</v>
      </c>
      <c r="HW8" s="8">
        <v>19</v>
      </c>
      <c r="HX8" s="8">
        <v>18</v>
      </c>
      <c r="HY8" s="8">
        <v>21</v>
      </c>
    </row>
    <row r="9" spans="1:233" x14ac:dyDescent="0.25">
      <c r="A9">
        <v>2019</v>
      </c>
      <c r="B9" s="2">
        <f>100*((DataA!G53-DataA!G52)/DataA!H52)</f>
        <v>2.1285774283230854</v>
      </c>
      <c r="C9" s="2">
        <f t="shared" si="1"/>
        <v>1.4739321995466579</v>
      </c>
      <c r="D9" s="2">
        <f>100*((DataA!H53/DataA!H52)-1)</f>
        <v>3.6025096278697433</v>
      </c>
      <c r="F9">
        <v>2019</v>
      </c>
      <c r="G9" s="2">
        <f t="shared" si="24"/>
        <v>0.64390525012687405</v>
      </c>
      <c r="H9" s="2">
        <f t="shared" si="2"/>
        <v>1.4090850310572343</v>
      </c>
      <c r="I9" s="2">
        <f>100*((DataA!I53/DataA!I52)-1)</f>
        <v>2.0529902811841083</v>
      </c>
      <c r="K9" s="2">
        <f>100*((DataA!J53/DataA!J52)-1)</f>
        <v>1.4846721781962113</v>
      </c>
      <c r="N9" s="2">
        <f>100*((DataQ!F168/DataQ!F164)-1)</f>
        <v>2.5837419939491513</v>
      </c>
      <c r="O9" s="2">
        <f>100*(DataQ!I168/DataQ!J168)</f>
        <v>21.880591275630803</v>
      </c>
      <c r="R9" t="str">
        <f>HLOOKUP(R$8,$R$2:$W$6,2,FALSE)</f>
        <v>Lower profit margins</v>
      </c>
      <c r="S9" t="str">
        <f t="shared" ref="S9:W9" si="66">HLOOKUP(S$8,$R$2:$W$6,2,FALSE)</f>
        <v>Higher prices</v>
      </c>
      <c r="T9" t="str">
        <f t="shared" si="66"/>
        <v>Lower number of employees</v>
      </c>
      <c r="U9" t="str">
        <f t="shared" si="66"/>
        <v>Lower employee wages</v>
      </c>
      <c r="V9" t="str">
        <f t="shared" si="66"/>
        <v>Other</v>
      </c>
      <c r="W9" t="str">
        <f t="shared" si="66"/>
        <v>None of the above</v>
      </c>
      <c r="Y9" s="20">
        <v>45017</v>
      </c>
      <c r="Z9" s="9">
        <f>DataQ!Q208</f>
        <v>4.2</v>
      </c>
      <c r="AA9" s="9">
        <f t="shared" ref="AA9:AA15" si="67">Z9</f>
        <v>4.2</v>
      </c>
      <c r="AC9" s="9">
        <f>DataQ!V208</f>
        <v>4.2</v>
      </c>
      <c r="AD9" s="9">
        <f>DataQ!AB208</f>
        <v>4.2</v>
      </c>
      <c r="AE9" s="9">
        <f t="shared" ref="AE9:AE27" si="68">AD9-AC9</f>
        <v>0</v>
      </c>
      <c r="AG9" s="20">
        <v>45017</v>
      </c>
      <c r="AH9" s="8">
        <f>DataQ!O208</f>
        <v>33356</v>
      </c>
      <c r="AI9" s="8">
        <f t="shared" ref="AI9:AI15" si="69">AH9</f>
        <v>33356</v>
      </c>
      <c r="AJ9" s="8">
        <f t="shared" ref="AJ9:AJ27" si="70">AI9-AH9</f>
        <v>0</v>
      </c>
      <c r="AK9" s="8"/>
      <c r="AL9" s="8">
        <f>DataQ!T208</f>
        <v>33163</v>
      </c>
      <c r="AM9" s="8">
        <f>DataQ!Z208</f>
        <v>33163</v>
      </c>
      <c r="AN9" s="8">
        <f t="shared" ref="AN9:AN27" si="71">AM9-AL9</f>
        <v>0</v>
      </c>
      <c r="AP9" s="20">
        <v>45017</v>
      </c>
      <c r="AQ9" s="2">
        <f>100*((DataQ!R208/DataQ!R204)-1)</f>
        <v>9.0108253681462145</v>
      </c>
      <c r="AR9" s="2">
        <f t="shared" si="63"/>
        <v>9.0108253681462145</v>
      </c>
      <c r="AS9" s="8">
        <f t="shared" ref="AS9:AS27" si="72">AR9-AQ9</f>
        <v>0</v>
      </c>
      <c r="AT9" s="8">
        <f>DataQ!R208</f>
        <v>9575.0040000000008</v>
      </c>
      <c r="AU9" s="8">
        <f t="shared" ref="AU9:AU15" si="73">AT9</f>
        <v>9575.0040000000008</v>
      </c>
      <c r="AV9" s="8">
        <f t="shared" ref="AV9:AV27" si="74">AU9-AT9</f>
        <v>0</v>
      </c>
      <c r="AW9" s="8"/>
      <c r="AX9" s="8">
        <f>DataQ!U208</f>
        <v>9660.59</v>
      </c>
      <c r="AY9" s="8">
        <f>DataQ!AA208</f>
        <v>9660.59</v>
      </c>
      <c r="AZ9" s="8">
        <f t="shared" ref="AZ9:AZ27" si="75">AY9-AX9</f>
        <v>0</v>
      </c>
      <c r="BA9" s="8"/>
      <c r="BB9" s="8">
        <f t="shared" si="25"/>
        <v>7</v>
      </c>
      <c r="BC9" s="8" t="s">
        <v>2908</v>
      </c>
      <c r="BD9" s="8">
        <f>'ASHE Annual pay All SIC'!H68</f>
        <v>14049</v>
      </c>
      <c r="BE9" s="8">
        <f>'ASHE Annual pay All SIC'!J68</f>
        <v>26871</v>
      </c>
      <c r="BF9" s="8">
        <f>'ASHE Annual pay All SIC'!D68</f>
        <v>38209</v>
      </c>
      <c r="BG9" s="8">
        <f>'ASHE Annual pay All SIC'!O68</f>
        <v>53463</v>
      </c>
      <c r="BH9" s="2">
        <f t="shared" si="50"/>
        <v>6.5</v>
      </c>
      <c r="BI9" s="8"/>
      <c r="BJ9" s="8">
        <v>6</v>
      </c>
      <c r="BK9" s="8" t="str">
        <f t="shared" si="26"/>
        <v>Transport</v>
      </c>
      <c r="BL9" s="8">
        <f t="shared" si="27"/>
        <v>19034</v>
      </c>
      <c r="BM9" s="8">
        <f t="shared" si="28"/>
        <v>27347</v>
      </c>
      <c r="BN9" s="8">
        <f t="shared" si="29"/>
        <v>35868</v>
      </c>
      <c r="BO9" s="8">
        <f t="shared" si="30"/>
        <v>47741</v>
      </c>
      <c r="BP9" s="2">
        <f t="shared" si="51"/>
        <v>6.5</v>
      </c>
      <c r="BQ9" s="8"/>
      <c r="BR9" s="8" t="s">
        <v>2908</v>
      </c>
      <c r="BS9" s="8">
        <f t="shared" si="31"/>
        <v>14049</v>
      </c>
      <c r="BT9" s="8">
        <f t="shared" si="32"/>
        <v>12822</v>
      </c>
      <c r="BU9" s="8">
        <f t="shared" si="33"/>
        <v>25387</v>
      </c>
      <c r="BV9" s="8">
        <f t="shared" si="34"/>
        <v>28076</v>
      </c>
      <c r="BW9" s="2">
        <f t="shared" si="52"/>
        <v>5.5</v>
      </c>
      <c r="BX9" s="8"/>
      <c r="CI9" s="8"/>
      <c r="CL9" s="8"/>
      <c r="CV9" s="8"/>
      <c r="CY9" s="8"/>
      <c r="CZ9" s="8"/>
      <c r="DJ9" s="8"/>
      <c r="DM9" s="8"/>
      <c r="DP9" s="8"/>
      <c r="EA9" s="8"/>
      <c r="ED9" s="8"/>
      <c r="EN9" s="8"/>
      <c r="EQ9" s="8"/>
      <c r="ER9" s="8"/>
      <c r="FB9" s="8"/>
      <c r="FE9" s="8"/>
      <c r="FH9" s="8"/>
      <c r="FI9" s="8" t="s">
        <v>3028</v>
      </c>
      <c r="FJ9" s="8">
        <f>HAVERM!D538*35*52</f>
        <v>20820.8</v>
      </c>
      <c r="FK9" s="8">
        <f>(FJ9-$FP9)*$FO9</f>
        <v>1617.4703999999999</v>
      </c>
      <c r="FL9" s="8">
        <f t="shared" si="59"/>
        <v>22438.270399999998</v>
      </c>
      <c r="FM9" s="2">
        <f>100*((FL9/FL8)-1)</f>
        <v>10.393661868416437</v>
      </c>
      <c r="FN9" s="8"/>
      <c r="FO9">
        <v>0.13800000000000001</v>
      </c>
      <c r="FP9">
        <v>9100</v>
      </c>
      <c r="FQ9" s="8"/>
      <c r="FR9" s="8">
        <f>HAVERA!B31</f>
        <v>37430</v>
      </c>
      <c r="FS9" s="8">
        <f t="shared" si="36"/>
        <v>3909.5400000000004</v>
      </c>
      <c r="FT9" s="8">
        <f t="shared" si="19"/>
        <v>41339.54</v>
      </c>
      <c r="FU9" s="2">
        <f>100*((FT9/FT8)-1)</f>
        <v>7.2859938522936263</v>
      </c>
      <c r="FV9" s="8"/>
      <c r="FW9">
        <v>0.13800000000000001</v>
      </c>
      <c r="FX9">
        <v>9100</v>
      </c>
      <c r="FY9" s="8"/>
      <c r="FZ9" s="20">
        <v>36982</v>
      </c>
      <c r="GA9" s="2">
        <f>100*((HAVERQ!S93/HAVERQ!S89)-1)</f>
        <v>1.2124265323257832</v>
      </c>
      <c r="GB9" s="2">
        <f t="shared" si="38"/>
        <v>0.21955999508260685</v>
      </c>
      <c r="GC9" s="2">
        <f t="shared" si="20"/>
        <v>0.16549978259592266</v>
      </c>
      <c r="GD9" s="2">
        <f t="shared" si="39"/>
        <v>0.30230988638056816</v>
      </c>
      <c r="GE9" s="8"/>
      <c r="GF9" s="2">
        <f t="shared" si="21"/>
        <v>0.3850597776785295</v>
      </c>
      <c r="GG9" s="8"/>
      <c r="GH9" s="20">
        <v>36982</v>
      </c>
      <c r="GI9" s="2">
        <f t="shared" si="40"/>
        <v>0.22206584128010398</v>
      </c>
      <c r="GJ9" s="2">
        <f t="shared" si="41"/>
        <v>7.5462300265838972E-2</v>
      </c>
      <c r="GK9" s="8"/>
      <c r="GL9" s="2">
        <f>(HAVERQ!BJ93*HAVERQ!$BJ$1)+(HAVERQ!BK93*HAVERQ!$BK$1)</f>
        <v>20.445269349937885</v>
      </c>
      <c r="GM9" s="2">
        <f>(HAVERQ!BL93*HAVERQ!$BL$1)+(HAVERQ!BM93*HAVERQ!$BM$1)+(HAVERQ!BN93*HAVERQ!$BN$1)+(HAVERQ!BO93*HAVERQ!$BO$1)</f>
        <v>8.6277159917037096</v>
      </c>
      <c r="GN9" s="8"/>
      <c r="GO9" s="90"/>
      <c r="GQ9" s="8"/>
      <c r="GR9" s="20">
        <v>36982</v>
      </c>
      <c r="GS9" s="2">
        <f>100*(HAVERQ!BP93/HAVERQ!BR93)</f>
        <v>23.450621961230031</v>
      </c>
      <c r="GT9" s="2">
        <f t="shared" si="42"/>
        <v>24.605137347391629</v>
      </c>
      <c r="GU9" s="8"/>
      <c r="GV9" s="20">
        <v>36982</v>
      </c>
      <c r="GW9" s="2">
        <f>100*(HAVERQ!BP93/HAVERQ!BR93)</f>
        <v>23.450621961230031</v>
      </c>
      <c r="GX9" s="2">
        <f>100*((DataQ!F124/DataQ!F120)-1)</f>
        <v>0.75233745248490802</v>
      </c>
      <c r="GY9" s="8"/>
      <c r="GZ9" s="20">
        <v>45383</v>
      </c>
      <c r="HA9" s="8">
        <f t="shared" si="43"/>
        <v>-62.910000000003492</v>
      </c>
      <c r="HB9" s="8">
        <f t="shared" si="44"/>
        <v>-279.69999999999709</v>
      </c>
      <c r="HC9" s="8">
        <f t="shared" si="22"/>
        <v>-216.7899999999936</v>
      </c>
      <c r="HD9" s="8"/>
      <c r="HE9" s="2">
        <f t="shared" si="45"/>
        <v>99.810265793766661</v>
      </c>
      <c r="HF9" s="2">
        <f t="shared" si="46"/>
        <v>99.171889849803279</v>
      </c>
      <c r="HG9" s="8"/>
      <c r="HH9" s="8">
        <f>DataQ!AE212</f>
        <v>33094</v>
      </c>
      <c r="HI9" s="8">
        <f>DataQ!O212</f>
        <v>33496</v>
      </c>
      <c r="HJ9" s="8"/>
      <c r="HK9" s="20">
        <v>45383</v>
      </c>
      <c r="HL9" s="8">
        <f t="shared" si="47"/>
        <v>-8.9199999999982538</v>
      </c>
      <c r="HM9" s="8">
        <f t="shared" si="48"/>
        <v>-210.33999999999651</v>
      </c>
      <c r="HN9" s="8">
        <f t="shared" si="23"/>
        <v>-201.41999999999825</v>
      </c>
      <c r="HO9" s="8"/>
      <c r="HP9" s="2">
        <f t="shared" si="49"/>
        <v>99.975955525269342</v>
      </c>
      <c r="HQ9" s="2">
        <f t="shared" si="49"/>
        <v>99.430441203628249</v>
      </c>
      <c r="HR9" s="8"/>
      <c r="HS9" s="8">
        <f>DataQ!AF212</f>
        <v>37089</v>
      </c>
      <c r="HT9" s="8">
        <f>DataQ!P212</f>
        <v>36720</v>
      </c>
      <c r="HU9" s="8"/>
      <c r="HW9">
        <f>SUM(HW4:HW8)</f>
        <v>100</v>
      </c>
      <c r="HX9">
        <f t="shared" ref="HX9:HY9" si="76">SUM(HX4:HX8)</f>
        <v>100</v>
      </c>
      <c r="HY9">
        <f t="shared" si="76"/>
        <v>100</v>
      </c>
    </row>
    <row r="10" spans="1:233" x14ac:dyDescent="0.25">
      <c r="A10">
        <v>2020</v>
      </c>
      <c r="B10" s="2">
        <f>100*((DataA!G54-DataA!G53)/DataA!H53)</f>
        <v>1.2388486416024646E-3</v>
      </c>
      <c r="C10" s="2">
        <f t="shared" si="1"/>
        <v>9.8281992233786461E-2</v>
      </c>
      <c r="D10" s="2">
        <f>100*((DataA!H54/DataA!H53)-1)</f>
        <v>9.9520840875388927E-2</v>
      </c>
      <c r="F10">
        <v>2020</v>
      </c>
      <c r="G10" s="2">
        <f t="shared" si="24"/>
        <v>-6.7846844878019105E-2</v>
      </c>
      <c r="H10" s="2">
        <f t="shared" si="2"/>
        <v>-0.30916745645287219</v>
      </c>
      <c r="I10" s="2">
        <f>100*((DataA!I54/DataA!I53)-1)</f>
        <v>-0.37701430133089131</v>
      </c>
      <c r="K10" s="2">
        <f>100*((DataA!J54/DataA!J53)-1)</f>
        <v>6.9085693519621572E-2</v>
      </c>
      <c r="N10" s="2">
        <f>100*((DataQ!F169/DataQ!F165)-1)</f>
        <v>2.7966777497159256</v>
      </c>
      <c r="O10" s="2">
        <f>100*(DataQ!I169/DataQ!J169)</f>
        <v>22.178475935828875</v>
      </c>
      <c r="Q10" s="5">
        <f>Q4</f>
        <v>45597</v>
      </c>
      <c r="R10" s="2">
        <f>HLOOKUP(R$8,$R$2:$W$6,3,FALSE)</f>
        <v>58.72</v>
      </c>
      <c r="S10" s="2">
        <f t="shared" ref="S10:W10" si="77">HLOOKUP(S$8,$R$2:$W$6,3,FALSE)</f>
        <v>53.64</v>
      </c>
      <c r="T10" s="2">
        <f t="shared" si="77"/>
        <v>53.68</v>
      </c>
      <c r="U10" s="2">
        <f t="shared" si="77"/>
        <v>37.880000000000003</v>
      </c>
      <c r="V10" s="2">
        <f t="shared" si="77"/>
        <v>7.51</v>
      </c>
      <c r="W10" s="2">
        <f t="shared" si="77"/>
        <v>2.67</v>
      </c>
      <c r="Y10" s="20">
        <v>45108</v>
      </c>
      <c r="Z10" s="9">
        <f>DataQ!Q209</f>
        <v>4.0999999999999996</v>
      </c>
      <c r="AA10" s="9">
        <f t="shared" si="67"/>
        <v>4.0999999999999996</v>
      </c>
      <c r="AC10" s="9">
        <f>DataQ!V209</f>
        <v>4.0999999999999996</v>
      </c>
      <c r="AD10" s="9">
        <f>DataQ!AB209</f>
        <v>4.0999999999999996</v>
      </c>
      <c r="AE10" s="9">
        <f t="shared" si="68"/>
        <v>0</v>
      </c>
      <c r="AG10" s="20">
        <v>45108</v>
      </c>
      <c r="AH10" s="8">
        <f>DataQ!O209</f>
        <v>33326</v>
      </c>
      <c r="AI10" s="8">
        <f t="shared" si="69"/>
        <v>33326</v>
      </c>
      <c r="AJ10" s="8">
        <f t="shared" si="70"/>
        <v>0</v>
      </c>
      <c r="AK10" s="8"/>
      <c r="AL10" s="8">
        <f>DataQ!T209</f>
        <v>33102</v>
      </c>
      <c r="AM10" s="8">
        <f>DataQ!Z209</f>
        <v>33102</v>
      </c>
      <c r="AN10" s="8">
        <f t="shared" si="71"/>
        <v>0</v>
      </c>
      <c r="AP10" s="20">
        <v>45108</v>
      </c>
      <c r="AQ10" s="2">
        <f>100*((DataQ!R209/DataQ!R205)-1)</f>
        <v>7.6947348049869468</v>
      </c>
      <c r="AR10" s="2">
        <f t="shared" si="63"/>
        <v>7.6947348049869468</v>
      </c>
      <c r="AS10" s="8">
        <f t="shared" si="72"/>
        <v>0</v>
      </c>
      <c r="AT10" s="8">
        <f>DataQ!R209</f>
        <v>9666.17</v>
      </c>
      <c r="AU10" s="8">
        <f t="shared" si="73"/>
        <v>9666.17</v>
      </c>
      <c r="AV10" s="8">
        <f t="shared" si="74"/>
        <v>0</v>
      </c>
      <c r="AW10" s="8"/>
      <c r="AX10" s="8">
        <f>DataQ!U209</f>
        <v>9771.0329999999994</v>
      </c>
      <c r="AY10" s="8">
        <f>DataQ!AA209</f>
        <v>9771.0329999999994</v>
      </c>
      <c r="AZ10" s="8">
        <f t="shared" si="75"/>
        <v>0</v>
      </c>
      <c r="BA10" s="8"/>
      <c r="BB10" s="8">
        <f t="shared" si="25"/>
        <v>16</v>
      </c>
      <c r="BC10" s="8" t="s">
        <v>2909</v>
      </c>
      <c r="BD10" s="8">
        <f>'ASHE Annual pay All SIC'!H72</f>
        <v>9031</v>
      </c>
      <c r="BE10" s="8">
        <f>'ASHE Annual pay All SIC'!J72</f>
        <v>15193</v>
      </c>
      <c r="BF10" s="8">
        <f>'ASHE Annual pay All SIC'!D72</f>
        <v>25560</v>
      </c>
      <c r="BG10" s="8">
        <f>'ASHE Annual pay All SIC'!O72</f>
        <v>37000</v>
      </c>
      <c r="BH10" s="2">
        <f t="shared" si="50"/>
        <v>7.5</v>
      </c>
      <c r="BI10" s="8"/>
      <c r="BJ10" s="8">
        <v>7</v>
      </c>
      <c r="BK10" s="8" t="str">
        <f t="shared" si="26"/>
        <v>Construction</v>
      </c>
      <c r="BL10" s="8">
        <f t="shared" si="27"/>
        <v>14049</v>
      </c>
      <c r="BM10" s="8">
        <f t="shared" si="28"/>
        <v>26871</v>
      </c>
      <c r="BN10" s="8">
        <f t="shared" si="29"/>
        <v>38209</v>
      </c>
      <c r="BO10" s="8">
        <f t="shared" si="30"/>
        <v>53463</v>
      </c>
      <c r="BP10" s="2">
        <f t="shared" si="51"/>
        <v>7.5</v>
      </c>
      <c r="BQ10" s="8"/>
      <c r="BR10" s="8" t="s">
        <v>2909</v>
      </c>
      <c r="BS10" s="8">
        <f t="shared" si="31"/>
        <v>9031</v>
      </c>
      <c r="BT10" s="8">
        <f t="shared" si="32"/>
        <v>6162</v>
      </c>
      <c r="BU10" s="8">
        <f t="shared" si="33"/>
        <v>19398</v>
      </c>
      <c r="BV10" s="8">
        <f t="shared" si="34"/>
        <v>17602</v>
      </c>
      <c r="BW10" s="2">
        <f t="shared" si="52"/>
        <v>6.5</v>
      </c>
      <c r="BX10" s="8"/>
      <c r="BY10" t="s">
        <v>2972</v>
      </c>
      <c r="CI10" s="8"/>
      <c r="CL10" s="8"/>
      <c r="CV10" s="8"/>
      <c r="CY10" s="8"/>
      <c r="CZ10" s="8"/>
      <c r="DJ10" s="8"/>
      <c r="DM10" s="8"/>
      <c r="DP10" s="8"/>
      <c r="DQ10" t="s">
        <v>2972</v>
      </c>
      <c r="EA10" s="8"/>
      <c r="ED10" s="8"/>
      <c r="EN10" s="8"/>
      <c r="EQ10" s="8"/>
      <c r="ER10" s="8"/>
      <c r="FB10" s="8"/>
      <c r="FE10" s="8"/>
      <c r="FH10" s="8"/>
      <c r="FI10" s="8" t="s">
        <v>3025</v>
      </c>
      <c r="FJ10" s="8">
        <f>HAVERM!D550*35*52</f>
        <v>22222.2</v>
      </c>
      <c r="FK10" s="8">
        <f>(FJ10-$FP10)*$FO10</f>
        <v>2583.33</v>
      </c>
      <c r="FL10" s="8">
        <f>+FK10+FJ10</f>
        <v>24805.53</v>
      </c>
      <c r="FM10" s="2">
        <f>100*((FL10/FL9)-1)</f>
        <v>10.550098371218496</v>
      </c>
      <c r="FN10" s="8"/>
      <c r="FO10">
        <v>0.15</v>
      </c>
      <c r="FP10">
        <v>5000</v>
      </c>
      <c r="FQ10" s="8"/>
      <c r="FR10" s="8">
        <f>CD5</f>
        <v>39342.371764906486</v>
      </c>
      <c r="FS10" s="8">
        <f t="shared" si="36"/>
        <v>5151.355764735973</v>
      </c>
      <c r="FT10" s="8">
        <f>+FS10+FR10</f>
        <v>44493.727529642456</v>
      </c>
      <c r="FU10" s="2">
        <f>100*((FT10/FT9)-1)</f>
        <v>7.6299531384298236</v>
      </c>
      <c r="FV10" s="8"/>
      <c r="FW10">
        <v>0.15</v>
      </c>
      <c r="FX10">
        <v>5000</v>
      </c>
      <c r="FY10" s="8"/>
      <c r="FZ10" s="20">
        <v>37073</v>
      </c>
      <c r="GA10" s="2">
        <f>100*((HAVERQ!S94/HAVERQ!S90)-1)</f>
        <v>1.198384350902959</v>
      </c>
      <c r="GB10" s="2">
        <f t="shared" si="38"/>
        <v>7.5462300265838972E-2</v>
      </c>
      <c r="GC10" s="2">
        <f t="shared" si="20"/>
        <v>0.14660354101426501</v>
      </c>
      <c r="GD10" s="2">
        <f t="shared" si="39"/>
        <v>0.14876407077297149</v>
      </c>
      <c r="GE10" s="8"/>
      <c r="GF10" s="2">
        <f t="shared" si="21"/>
        <v>0.22206584128010398</v>
      </c>
      <c r="GG10" s="8"/>
      <c r="GH10" s="20">
        <v>37073</v>
      </c>
      <c r="GI10" s="2">
        <f t="shared" si="40"/>
        <v>-0.32103749339254772</v>
      </c>
      <c r="GJ10" s="2">
        <f t="shared" si="41"/>
        <v>-0.53358289564518269</v>
      </c>
      <c r="GK10" s="8"/>
      <c r="GL10" s="2">
        <f>(HAVERQ!BJ94*HAVERQ!$BJ$1)+(HAVERQ!BK94*HAVERQ!$BK$1)</f>
        <v>14.523005882440989</v>
      </c>
      <c r="GM10" s="2">
        <f>(HAVERQ!BL94*HAVERQ!$BL$1)+(HAVERQ!BM94*HAVERQ!$BM$1)+(HAVERQ!BN94*HAVERQ!$BN$1)+(HAVERQ!BO94*HAVERQ!$BO$1)</f>
        <v>-1.3650173944162243</v>
      </c>
      <c r="GN10" s="8"/>
      <c r="GO10" s="90"/>
      <c r="GQ10" s="8"/>
      <c r="GR10" s="20">
        <v>37073</v>
      </c>
      <c r="GS10" s="2">
        <f>100*(HAVERQ!BP94/HAVERQ!BR94)</f>
        <v>23.511473180776772</v>
      </c>
      <c r="GT10" s="2">
        <f t="shared" si="42"/>
        <v>24.605137347391629</v>
      </c>
      <c r="GU10" s="8"/>
      <c r="GV10" s="20">
        <v>37073</v>
      </c>
      <c r="GW10" s="2">
        <f>100*(HAVERQ!BP94/HAVERQ!BR94)</f>
        <v>23.511473180776772</v>
      </c>
      <c r="GX10" s="2">
        <f>100*((DataQ!F125/DataQ!F121)-1)</f>
        <v>0.69965391905804086</v>
      </c>
      <c r="GY10" s="8"/>
      <c r="GZ10" s="20">
        <v>45474</v>
      </c>
      <c r="HA10" s="8">
        <f t="shared" si="43"/>
        <v>150</v>
      </c>
      <c r="HB10" s="8">
        <f t="shared" si="44"/>
        <v>-26.69999999999709</v>
      </c>
      <c r="HC10" s="8">
        <f t="shared" si="22"/>
        <v>-176.69999999999709</v>
      </c>
      <c r="HD10" s="8"/>
      <c r="HE10" s="2">
        <f t="shared" si="45"/>
        <v>100.45239438777618</v>
      </c>
      <c r="HF10" s="2">
        <f t="shared" si="46"/>
        <v>99.920949084697</v>
      </c>
      <c r="HG10" s="8"/>
      <c r="HH10" s="8">
        <f>DataQ!AE213</f>
        <v>33306.910000000003</v>
      </c>
      <c r="HI10" s="8">
        <f>DataQ!O213</f>
        <v>33749</v>
      </c>
      <c r="HJ10" s="8"/>
      <c r="HK10" s="20">
        <v>45474</v>
      </c>
      <c r="HL10" s="8">
        <f t="shared" si="47"/>
        <v>-33.489999999997963</v>
      </c>
      <c r="HM10" s="8">
        <f t="shared" si="48"/>
        <v>-137.33999999999651</v>
      </c>
      <c r="HN10" s="8">
        <f t="shared" si="23"/>
        <v>-103.84999999999854</v>
      </c>
      <c r="HO10" s="8"/>
      <c r="HP10" s="2">
        <f t="shared" si="49"/>
        <v>99.909725397003385</v>
      </c>
      <c r="HQ10" s="2">
        <f t="shared" si="49"/>
        <v>99.628110653733486</v>
      </c>
      <c r="HR10" s="8"/>
      <c r="HS10" s="8">
        <f>DataQ!AF213</f>
        <v>37064.43</v>
      </c>
      <c r="HT10" s="8">
        <f>DataQ!P213</f>
        <v>36793</v>
      </c>
      <c r="HU10" s="8"/>
    </row>
    <row r="11" spans="1:233" x14ac:dyDescent="0.25">
      <c r="A11">
        <v>2021</v>
      </c>
      <c r="B11" s="2">
        <f>100*((DataA!G55-DataA!G54)/DataA!H54)</f>
        <v>3.8447945830881021</v>
      </c>
      <c r="C11" s="2">
        <f t="shared" si="1"/>
        <v>0.29847195559980433</v>
      </c>
      <c r="D11" s="2">
        <f>100*((DataA!H55/DataA!H54)-1)</f>
        <v>4.1432665386879064</v>
      </c>
      <c r="F11">
        <v>2021</v>
      </c>
      <c r="G11" s="2">
        <f t="shared" si="24"/>
        <v>1.1780466209708025</v>
      </c>
      <c r="H11" s="2">
        <f t="shared" si="2"/>
        <v>0.41896108307475854</v>
      </c>
      <c r="I11" s="2">
        <f>100*((DataA!I55/DataA!I54)-1)</f>
        <v>1.597007704045561</v>
      </c>
      <c r="K11" s="2">
        <f>100*((DataA!J55/DataA!J54)-1)</f>
        <v>2.6667479621172996</v>
      </c>
      <c r="N11" s="2">
        <f>100*((DataQ!F170/DataQ!F166)-1)</f>
        <v>2.2815276989979205</v>
      </c>
      <c r="O11" s="2">
        <f>100*(DataQ!I170/DataQ!J170)</f>
        <v>22.016086407494313</v>
      </c>
      <c r="Q11" s="5">
        <f>Q5</f>
        <v>45627</v>
      </c>
      <c r="R11" s="2">
        <f>HLOOKUP(R$8,$R$2:$W$6,4,FALSE)</f>
        <v>63.5</v>
      </c>
      <c r="S11" s="2">
        <f t="shared" ref="S11:W11" si="78">HLOOKUP(S$8,$R$2:$W$6,4,FALSE)</f>
        <v>54.45</v>
      </c>
      <c r="T11" s="2">
        <f t="shared" si="78"/>
        <v>52.76</v>
      </c>
      <c r="U11" s="2">
        <f t="shared" si="78"/>
        <v>40.67</v>
      </c>
      <c r="V11" s="2">
        <f t="shared" si="78"/>
        <v>7.33</v>
      </c>
      <c r="W11" s="2">
        <f t="shared" si="78"/>
        <v>3.75</v>
      </c>
      <c r="Y11" s="20">
        <v>45200</v>
      </c>
      <c r="Z11" s="9">
        <f>DataQ!Q210</f>
        <v>3.9</v>
      </c>
      <c r="AA11" s="9">
        <f t="shared" si="67"/>
        <v>3.9</v>
      </c>
      <c r="AC11" s="9">
        <f>DataQ!V210</f>
        <v>3.8</v>
      </c>
      <c r="AD11" s="9">
        <f>DataQ!AB210</f>
        <v>3.8</v>
      </c>
      <c r="AE11" s="9">
        <f t="shared" si="68"/>
        <v>0</v>
      </c>
      <c r="AG11" s="20">
        <v>45200</v>
      </c>
      <c r="AH11" s="8">
        <f>DataQ!O210</f>
        <v>33377</v>
      </c>
      <c r="AI11" s="8">
        <f t="shared" si="69"/>
        <v>33377</v>
      </c>
      <c r="AJ11" s="8">
        <f t="shared" si="70"/>
        <v>0</v>
      </c>
      <c r="AK11" s="8"/>
      <c r="AL11" s="8">
        <f>DataQ!T210</f>
        <v>33174</v>
      </c>
      <c r="AM11" s="8">
        <f>DataQ!Z210</f>
        <v>33174</v>
      </c>
      <c r="AN11" s="8">
        <f t="shared" si="71"/>
        <v>0</v>
      </c>
      <c r="AP11" s="20">
        <v>45200</v>
      </c>
      <c r="AQ11" s="2">
        <f>100*((DataQ!R210/DataQ!R206)-1)</f>
        <v>5.9569959169613051</v>
      </c>
      <c r="AR11" s="2">
        <f>AQ11</f>
        <v>5.9569959169613051</v>
      </c>
      <c r="AS11" s="8">
        <f t="shared" si="72"/>
        <v>0</v>
      </c>
      <c r="AT11" s="8">
        <f>DataQ!R210</f>
        <v>9719.7690000000002</v>
      </c>
      <c r="AU11" s="8">
        <f t="shared" si="73"/>
        <v>9719.7690000000002</v>
      </c>
      <c r="AV11" s="8">
        <f t="shared" si="74"/>
        <v>0</v>
      </c>
      <c r="AW11" s="8"/>
      <c r="AX11" s="8">
        <f>DataQ!U210</f>
        <v>9774.9840000000004</v>
      </c>
      <c r="AY11" s="8">
        <f>DataQ!AA210</f>
        <v>9774.9840000000004</v>
      </c>
      <c r="AZ11" s="8">
        <f t="shared" si="75"/>
        <v>0</v>
      </c>
      <c r="BA11" s="8"/>
      <c r="BB11" s="8">
        <f t="shared" si="25"/>
        <v>6</v>
      </c>
      <c r="BC11" s="8" t="s">
        <v>2910</v>
      </c>
      <c r="BD11" s="8">
        <f>'ASHE Annual pay All SIC'!H76</f>
        <v>19034</v>
      </c>
      <c r="BE11" s="8">
        <f>'ASHE Annual pay All SIC'!J76</f>
        <v>27347</v>
      </c>
      <c r="BF11" s="8">
        <f>'ASHE Annual pay All SIC'!D76</f>
        <v>35868</v>
      </c>
      <c r="BG11" s="8">
        <f>'ASHE Annual pay All SIC'!O76</f>
        <v>47741</v>
      </c>
      <c r="BH11" s="2">
        <f t="shared" si="50"/>
        <v>8.5</v>
      </c>
      <c r="BI11" s="8"/>
      <c r="BJ11" s="8">
        <v>8</v>
      </c>
      <c r="BK11" s="8" t="str">
        <f t="shared" si="26"/>
        <v>Manufacturing</v>
      </c>
      <c r="BL11" s="8">
        <f t="shared" si="27"/>
        <v>21424</v>
      </c>
      <c r="BM11" s="8">
        <f t="shared" si="28"/>
        <v>26686</v>
      </c>
      <c r="BN11" s="8">
        <f t="shared" si="29"/>
        <v>35518</v>
      </c>
      <c r="BO11" s="8">
        <f t="shared" si="30"/>
        <v>49243</v>
      </c>
      <c r="BP11" s="2">
        <f t="shared" si="51"/>
        <v>8.5</v>
      </c>
      <c r="BQ11" s="8"/>
      <c r="BR11" s="8" t="s">
        <v>2910</v>
      </c>
      <c r="BS11" s="8">
        <f t="shared" si="31"/>
        <v>19034</v>
      </c>
      <c r="BT11" s="8">
        <f t="shared" si="32"/>
        <v>8313</v>
      </c>
      <c r="BU11" s="8">
        <f t="shared" si="33"/>
        <v>27555</v>
      </c>
      <c r="BV11" s="8">
        <f t="shared" si="34"/>
        <v>20186</v>
      </c>
      <c r="BW11" s="2">
        <f t="shared" si="52"/>
        <v>7.5</v>
      </c>
      <c r="BX11" s="8"/>
      <c r="BY11" t="s">
        <v>1398</v>
      </c>
      <c r="CI11" s="8"/>
      <c r="CL11" s="8"/>
      <c r="CV11" s="8"/>
      <c r="CY11" s="8"/>
      <c r="CZ11" s="8"/>
      <c r="DJ11" s="8"/>
      <c r="DM11" s="8"/>
      <c r="DP11" s="8"/>
      <c r="DQ11" t="s">
        <v>1398</v>
      </c>
      <c r="EA11" s="8"/>
      <c r="ED11" s="8"/>
      <c r="EN11" s="8"/>
      <c r="EQ11" s="8"/>
      <c r="ER11" s="8"/>
      <c r="FB11" s="8"/>
      <c r="FE11" s="8"/>
      <c r="FH11" s="8"/>
      <c r="FI11" s="8"/>
      <c r="FJ11" s="8"/>
      <c r="FK11" s="8"/>
      <c r="FL11" s="8"/>
      <c r="FM11" s="8"/>
      <c r="FN11" s="8"/>
      <c r="FQ11" s="8"/>
      <c r="FR11" s="8"/>
      <c r="FS11" s="8"/>
      <c r="FT11" s="8"/>
      <c r="FU11" s="8"/>
      <c r="FV11" s="8"/>
      <c r="FY11" s="8"/>
      <c r="FZ11" s="20">
        <v>37165</v>
      </c>
      <c r="GA11" s="2">
        <f>100*((HAVERQ!S95/HAVERQ!S91)-1)</f>
        <v>1.0329201652672371</v>
      </c>
      <c r="GB11" s="2">
        <f t="shared" si="38"/>
        <v>-0.53358289564518269</v>
      </c>
      <c r="GC11" s="2">
        <f t="shared" si="20"/>
        <v>0.21254540225263496</v>
      </c>
      <c r="GD11" s="2">
        <f t="shared" si="39"/>
        <v>-0.42731019451886521</v>
      </c>
      <c r="GE11" s="8"/>
      <c r="GF11" s="2">
        <f t="shared" si="21"/>
        <v>-0.32103749339254772</v>
      </c>
      <c r="GG11" s="8"/>
      <c r="GH11" s="20">
        <v>37165</v>
      </c>
      <c r="GI11" s="2">
        <f t="shared" si="40"/>
        <v>-0.63179787483458605</v>
      </c>
      <c r="GJ11" s="2">
        <f t="shared" si="41"/>
        <v>-1.5733115876381925</v>
      </c>
      <c r="GK11" s="8"/>
      <c r="GL11" s="2">
        <f>(HAVERQ!BJ95*HAVERQ!$BJ$1)+(HAVERQ!BK95*HAVERQ!$BK$1)</f>
        <v>11.134323219925459</v>
      </c>
      <c r="GM11" s="2">
        <f>(HAVERQ!BL95*HAVERQ!$BL$1)+(HAVERQ!BM95*HAVERQ!$BM$1)+(HAVERQ!BN95*HAVERQ!$BN$1)+(HAVERQ!BO95*HAVERQ!$BO$1)</f>
        <v>-18.424066021249573</v>
      </c>
      <c r="GN11" s="8"/>
      <c r="GO11" s="90"/>
      <c r="GQ11" s="8"/>
      <c r="GR11" s="20">
        <v>37165</v>
      </c>
      <c r="GS11" s="2">
        <f>100*(HAVERQ!BP95/HAVERQ!BR95)</f>
        <v>23.194698623319319</v>
      </c>
      <c r="GT11" s="2">
        <f t="shared" si="42"/>
        <v>24.605137347391629</v>
      </c>
      <c r="GU11" s="8"/>
      <c r="GV11" s="20">
        <v>37165</v>
      </c>
      <c r="GW11" s="2">
        <f>100*(HAVERQ!BP95/HAVERQ!BR95)</f>
        <v>23.194698623319319</v>
      </c>
      <c r="GX11" s="2">
        <f>100*((DataQ!F126/DataQ!F122)-1)</f>
        <v>0.80160473322288261</v>
      </c>
      <c r="GY11" s="8"/>
      <c r="GZ11" s="20">
        <v>45566</v>
      </c>
      <c r="HA11" s="8">
        <f t="shared" si="43"/>
        <v>0</v>
      </c>
      <c r="HB11" s="8">
        <f t="shared" si="44"/>
        <v>0</v>
      </c>
      <c r="HC11" s="8">
        <f>HB11-HA11</f>
        <v>0</v>
      </c>
      <c r="HD11" s="8"/>
      <c r="HE11" s="2">
        <f t="shared" si="45"/>
        <v>100</v>
      </c>
      <c r="HF11" s="2">
        <f t="shared" si="46"/>
        <v>100</v>
      </c>
      <c r="HG11" s="8"/>
      <c r="HH11" s="8">
        <f>DataQ!AE214</f>
        <v>33156.910000000003</v>
      </c>
      <c r="HI11" s="8">
        <f>DataQ!O214</f>
        <v>33775.699999999997</v>
      </c>
      <c r="HJ11" s="8"/>
      <c r="HK11" s="20">
        <v>45566</v>
      </c>
      <c r="HL11" s="8">
        <f t="shared" si="47"/>
        <v>0</v>
      </c>
      <c r="HM11" s="8">
        <f t="shared" si="48"/>
        <v>0</v>
      </c>
      <c r="HN11" s="8">
        <f>HM11-HL11</f>
        <v>0</v>
      </c>
      <c r="HO11" s="8"/>
      <c r="HP11" s="2">
        <f t="shared" si="49"/>
        <v>100</v>
      </c>
      <c r="HQ11" s="2">
        <f t="shared" si="49"/>
        <v>100</v>
      </c>
      <c r="HR11" s="8"/>
      <c r="HS11" s="8">
        <f>DataQ!AF214</f>
        <v>37097.919999999998</v>
      </c>
      <c r="HT11" s="8">
        <f>DataQ!P214</f>
        <v>36930.339999999997</v>
      </c>
      <c r="HU11" s="8"/>
    </row>
    <row r="12" spans="1:233" x14ac:dyDescent="0.25">
      <c r="A12">
        <v>2022</v>
      </c>
      <c r="B12" s="2">
        <f>100*((DataA!G56-DataA!G55)/DataA!H55)</f>
        <v>4.5968489464357862</v>
      </c>
      <c r="C12" s="2">
        <f t="shared" si="1"/>
        <v>1.6454430938000888</v>
      </c>
      <c r="D12" s="2">
        <f>100*((DataA!H56/DataA!H55)-1)</f>
        <v>6.242292040235875</v>
      </c>
      <c r="F12">
        <v>2022</v>
      </c>
      <c r="G12" s="2">
        <f t="shared" si="24"/>
        <v>-3.8985319990347236</v>
      </c>
      <c r="H12" s="2">
        <f t="shared" si="2"/>
        <v>2.1482270327550204</v>
      </c>
      <c r="I12" s="2">
        <f>100*((DataA!I56/DataA!I55)-1)</f>
        <v>-1.7503049662797032</v>
      </c>
      <c r="K12" s="2">
        <f>100*((DataA!J56/DataA!J55)-1)</f>
        <v>8.4953809454705098</v>
      </c>
      <c r="M12">
        <v>2014</v>
      </c>
      <c r="N12" s="2">
        <f>100*((DataQ!F171/DataQ!F167)-1)</f>
        <v>2.457354011321855</v>
      </c>
      <c r="O12" s="2">
        <f>100*(DataQ!I171/DataQ!J171)</f>
        <v>21.695584061457385</v>
      </c>
      <c r="Q12" s="5">
        <f>Q6</f>
        <v>45658</v>
      </c>
      <c r="R12" s="2">
        <f>HLOOKUP(R$8,$R$2:$W$6,5,FALSE)</f>
        <v>63.46</v>
      </c>
      <c r="S12" s="2">
        <f t="shared" ref="S12:W12" si="79">HLOOKUP(S$8,$R$2:$W$6,5,FALSE)</f>
        <v>61.1</v>
      </c>
      <c r="T12" s="2">
        <f t="shared" si="79"/>
        <v>53.63</v>
      </c>
      <c r="U12" s="2">
        <f t="shared" si="79"/>
        <v>36.630000000000003</v>
      </c>
      <c r="V12" s="2">
        <f t="shared" si="79"/>
        <v>11.88</v>
      </c>
      <c r="W12" s="2">
        <f t="shared" si="79"/>
        <v>2.94</v>
      </c>
      <c r="Y12" s="20">
        <v>45292</v>
      </c>
      <c r="Z12" s="9">
        <f>DataQ!Q211</f>
        <v>4.3</v>
      </c>
      <c r="AA12" s="9">
        <f t="shared" si="67"/>
        <v>4.3</v>
      </c>
      <c r="AC12" s="9">
        <f>DataQ!V211</f>
        <v>4.3</v>
      </c>
      <c r="AD12" s="9">
        <f>DataQ!AB211</f>
        <v>4.3</v>
      </c>
      <c r="AE12" s="9">
        <f t="shared" si="68"/>
        <v>0</v>
      </c>
      <c r="AG12" s="20">
        <v>45292</v>
      </c>
      <c r="AH12" s="8">
        <f>DataQ!O211</f>
        <v>33331</v>
      </c>
      <c r="AI12" s="8">
        <f t="shared" si="69"/>
        <v>33331</v>
      </c>
      <c r="AJ12" s="8">
        <f t="shared" si="70"/>
        <v>0</v>
      </c>
      <c r="AK12" s="8"/>
      <c r="AL12" s="8">
        <f>DataQ!T211</f>
        <v>32997</v>
      </c>
      <c r="AM12" s="8">
        <f>DataQ!Z211</f>
        <v>32997</v>
      </c>
      <c r="AN12" s="8">
        <f t="shared" si="71"/>
        <v>0</v>
      </c>
      <c r="AP12" s="20">
        <v>45292</v>
      </c>
      <c r="AQ12" s="2">
        <f>100*((AT12/AT8)-1)</f>
        <v>4.8107057894529071</v>
      </c>
      <c r="AR12" s="2">
        <f>100*((AU12/AU8)-1)</f>
        <v>4.8107057894529071</v>
      </c>
      <c r="AS12" s="8">
        <f t="shared" si="72"/>
        <v>0</v>
      </c>
      <c r="AT12" s="8">
        <f>DataQ!R211</f>
        <v>9849.9330000000009</v>
      </c>
      <c r="AU12" s="8">
        <f t="shared" si="73"/>
        <v>9849.9330000000009</v>
      </c>
      <c r="AV12" s="8">
        <f t="shared" si="74"/>
        <v>0</v>
      </c>
      <c r="AW12" s="8"/>
      <c r="AX12" s="8">
        <f>DataQ!U211</f>
        <v>9898.7260000000006</v>
      </c>
      <c r="AY12" s="8">
        <f>DataQ!AA211</f>
        <v>9898.7260000000006</v>
      </c>
      <c r="AZ12" s="8">
        <f t="shared" si="75"/>
        <v>0</v>
      </c>
      <c r="BA12" s="8"/>
      <c r="BB12" s="8">
        <f t="shared" si="25"/>
        <v>19</v>
      </c>
      <c r="BC12" s="8" t="s">
        <v>2911</v>
      </c>
      <c r="BD12" s="8">
        <f>'ASHE Annual pay All SIC'!H82</f>
        <v>4239</v>
      </c>
      <c r="BE12" s="8">
        <f>'ASHE Annual pay All SIC'!J82</f>
        <v>8951</v>
      </c>
      <c r="BF12" s="8">
        <f>'ASHE Annual pay All SIC'!D82</f>
        <v>16800</v>
      </c>
      <c r="BG12" s="8">
        <f>'ASHE Annual pay All SIC'!O82</f>
        <v>27056</v>
      </c>
      <c r="BH12" s="2">
        <f t="shared" si="50"/>
        <v>9.5</v>
      </c>
      <c r="BI12" s="8"/>
      <c r="BJ12" s="8">
        <v>9</v>
      </c>
      <c r="BK12" s="8" t="str">
        <f t="shared" si="26"/>
        <v>Public admin</v>
      </c>
      <c r="BL12" s="8">
        <f t="shared" si="27"/>
        <v>16564</v>
      </c>
      <c r="BM12" s="8">
        <f t="shared" si="28"/>
        <v>26528</v>
      </c>
      <c r="BN12" s="8">
        <f t="shared" si="29"/>
        <v>36109</v>
      </c>
      <c r="BO12" s="8">
        <f t="shared" si="30"/>
        <v>47310</v>
      </c>
      <c r="BP12" s="2">
        <f t="shared" si="51"/>
        <v>9.5</v>
      </c>
      <c r="BQ12" s="8"/>
      <c r="BR12" s="8" t="s">
        <v>2911</v>
      </c>
      <c r="BS12" s="8">
        <f t="shared" si="31"/>
        <v>4239</v>
      </c>
      <c r="BT12" s="8">
        <f t="shared" si="32"/>
        <v>4712</v>
      </c>
      <c r="BU12" s="8">
        <f t="shared" si="33"/>
        <v>12088</v>
      </c>
      <c r="BV12" s="8">
        <f t="shared" si="34"/>
        <v>14968</v>
      </c>
      <c r="BW12" s="2">
        <f t="shared" si="52"/>
        <v>8.5</v>
      </c>
      <c r="BX12" s="8"/>
      <c r="BY12" t="s">
        <v>1399</v>
      </c>
      <c r="CI12" s="8"/>
      <c r="CL12" s="8"/>
      <c r="CV12" s="8"/>
      <c r="CY12" s="8"/>
      <c r="CZ12" s="8"/>
      <c r="DJ12" s="8"/>
      <c r="DM12" s="8"/>
      <c r="DP12" s="8"/>
      <c r="DQ12" t="s">
        <v>1399</v>
      </c>
      <c r="EA12" s="8"/>
      <c r="ED12" s="8"/>
      <c r="EN12" s="8"/>
      <c r="EQ12" s="8"/>
      <c r="ER12" s="8"/>
      <c r="FB12" s="8"/>
      <c r="FE12" s="8"/>
      <c r="FH12" s="8"/>
      <c r="FI12" s="8"/>
      <c r="FJ12" s="8"/>
      <c r="FK12" s="8"/>
      <c r="FL12" s="2">
        <f>100*((FL10/FL6)-1)</f>
        <v>43.932712160756296</v>
      </c>
      <c r="FM12" s="8"/>
      <c r="FN12" s="8"/>
      <c r="FQ12" s="8"/>
      <c r="FR12" s="8"/>
      <c r="FS12" s="8"/>
      <c r="FT12" s="2">
        <f>100*((FT10/FT6)-1)</f>
        <v>29.408402522227071</v>
      </c>
      <c r="FU12" s="8"/>
      <c r="FV12" s="8"/>
      <c r="FY12" s="8"/>
      <c r="FZ12" s="20">
        <v>37257</v>
      </c>
      <c r="GA12" s="2">
        <f>100*((HAVERQ!S96/HAVERQ!S92)-1)</f>
        <v>0.95583827349630113</v>
      </c>
      <c r="GB12" s="2">
        <f t="shared" si="38"/>
        <v>-1.5733115876381925</v>
      </c>
      <c r="GC12" s="2">
        <f t="shared" si="20"/>
        <v>0.94151371280360641</v>
      </c>
      <c r="GD12" s="2">
        <f t="shared" si="39"/>
        <v>-1.1025547312363893</v>
      </c>
      <c r="GE12" s="8"/>
      <c r="GF12" s="2">
        <f t="shared" si="21"/>
        <v>-0.63179787483458605</v>
      </c>
      <c r="GG12" s="8"/>
      <c r="GH12" s="20">
        <v>37257</v>
      </c>
      <c r="GI12" s="2">
        <f t="shared" si="40"/>
        <v>0.43399200031488244</v>
      </c>
      <c r="GJ12" s="2">
        <f t="shared" si="41"/>
        <v>0.11417724550503275</v>
      </c>
      <c r="GK12" s="8"/>
      <c r="GL12" s="2">
        <f>(HAVERQ!BJ96*HAVERQ!$BJ$1)+(HAVERQ!BK96*HAVERQ!$BK$1)</f>
        <v>22.756215479950306</v>
      </c>
      <c r="GM12" s="2">
        <f>(HAVERQ!BL96*HAVERQ!$BL$1)+(HAVERQ!BM96*HAVERQ!$BM$1)+(HAVERQ!BN96*HAVERQ!$BN$1)+(HAVERQ!BO96*HAVERQ!$BO$1)</f>
        <v>9.2629202892350477</v>
      </c>
      <c r="GN12" s="8"/>
      <c r="GO12" s="90"/>
      <c r="GQ12" s="8"/>
      <c r="GR12" s="20">
        <v>37257</v>
      </c>
      <c r="GS12" s="2">
        <f>100*(HAVERQ!BP96/HAVERQ!BR96)</f>
        <v>23.492578580307388</v>
      </c>
      <c r="GT12" s="2">
        <f t="shared" si="42"/>
        <v>24.605137347391629</v>
      </c>
      <c r="GU12" s="8"/>
      <c r="GV12" s="20">
        <v>37257</v>
      </c>
      <c r="GW12" s="2">
        <f>100*(HAVERQ!BP96/HAVERQ!BR96)</f>
        <v>23.492578580307388</v>
      </c>
      <c r="GX12" s="2">
        <f>100*((DataQ!F127/DataQ!F123)-1)</f>
        <v>1.1604897316813467</v>
      </c>
      <c r="GY12" s="8"/>
      <c r="GZ12" s="20">
        <v>45658</v>
      </c>
      <c r="HA12" s="8">
        <f t="shared" si="43"/>
        <v>103.92999999999302</v>
      </c>
      <c r="HB12" s="8">
        <f t="shared" si="44"/>
        <v>-20</v>
      </c>
      <c r="HC12" s="8">
        <f t="shared" ref="HC12:HC19" si="80">HB12-HA12</f>
        <v>-123.92999999999302</v>
      </c>
      <c r="HD12" s="8"/>
      <c r="HE12" s="2">
        <f t="shared" si="45"/>
        <v>100.31344899147716</v>
      </c>
      <c r="HF12" s="2">
        <f t="shared" si="46"/>
        <v>99.940785831233697</v>
      </c>
      <c r="HG12" s="8"/>
      <c r="HH12" s="8">
        <f>DataQ!AE215</f>
        <v>33260.839999999997</v>
      </c>
      <c r="HI12" s="8">
        <f>DataQ!O215</f>
        <v>33755.699999999997</v>
      </c>
      <c r="HJ12" s="8"/>
      <c r="HK12" s="20">
        <v>45658</v>
      </c>
      <c r="HL12" s="8">
        <f t="shared" si="47"/>
        <v>86.290000000000873</v>
      </c>
      <c r="HM12" s="8">
        <f t="shared" si="48"/>
        <v>72.290000000000873</v>
      </c>
      <c r="HN12" s="8">
        <f t="shared" ref="HN12:HN19" si="81">HM12-HL12</f>
        <v>-14</v>
      </c>
      <c r="HO12" s="8"/>
      <c r="HP12" s="2">
        <f t="shared" si="49"/>
        <v>100.23260064176105</v>
      </c>
      <c r="HQ12" s="2">
        <f t="shared" si="49"/>
        <v>100.19574691161792</v>
      </c>
      <c r="HR12" s="8"/>
      <c r="HS12" s="8">
        <f>DataQ!AF215</f>
        <v>37184.21</v>
      </c>
      <c r="HT12" s="8">
        <f>DataQ!P215</f>
        <v>37002.629999999997</v>
      </c>
      <c r="HU12" s="8"/>
    </row>
    <row r="13" spans="1:233" x14ac:dyDescent="0.25">
      <c r="A13">
        <v>2023</v>
      </c>
      <c r="B13" s="2">
        <f>100*((DataA!G57-DataA!G56)/DataA!H56)</f>
        <v>5.4343165438119634</v>
      </c>
      <c r="C13" s="2">
        <f t="shared" si="1"/>
        <v>3.682906852893769</v>
      </c>
      <c r="D13" s="2">
        <f>100*((DataA!H57/DataA!H56)-1)</f>
        <v>9.1172233967057323</v>
      </c>
      <c r="F13">
        <v>2023</v>
      </c>
      <c r="G13" s="2">
        <f t="shared" si="24"/>
        <v>-1.4588863006073804</v>
      </c>
      <c r="H13" s="2">
        <f t="shared" si="2"/>
        <v>3.5919099182899972</v>
      </c>
      <c r="I13" s="2">
        <f>100*((DataA!I57/DataA!I56)-1)</f>
        <v>2.1330236176826167</v>
      </c>
      <c r="K13" s="2">
        <f>100*((DataA!J57/DataA!J56)-1)</f>
        <v>6.8932028444193438</v>
      </c>
      <c r="N13" s="2">
        <f>100*((DataQ!F172/DataQ!F168)-1)</f>
        <v>-1.5163895959055096</v>
      </c>
      <c r="O13" s="2">
        <f>100*(DataQ!I172/DataQ!J172)</f>
        <v>22.422754680434799</v>
      </c>
      <c r="Y13" s="20">
        <v>45383</v>
      </c>
      <c r="Z13" s="9">
        <f>DataQ!Q212</f>
        <v>4.2</v>
      </c>
      <c r="AA13" s="9">
        <f t="shared" si="67"/>
        <v>4.2</v>
      </c>
      <c r="AC13" s="9">
        <f>DataQ!V212</f>
        <v>4.2</v>
      </c>
      <c r="AD13" s="9">
        <f>DataQ!AB212</f>
        <v>4.2</v>
      </c>
      <c r="AE13" s="9">
        <f t="shared" si="68"/>
        <v>0</v>
      </c>
      <c r="AG13" s="20">
        <v>45383</v>
      </c>
      <c r="AH13" s="8">
        <f>DataQ!O212</f>
        <v>33496</v>
      </c>
      <c r="AI13" s="8">
        <f t="shared" si="69"/>
        <v>33496</v>
      </c>
      <c r="AJ13" s="8">
        <f t="shared" si="70"/>
        <v>0</v>
      </c>
      <c r="AK13" s="8"/>
      <c r="AL13" s="8">
        <f>DataQ!T212</f>
        <v>33094</v>
      </c>
      <c r="AM13" s="8">
        <f>DataQ!Z212</f>
        <v>33094</v>
      </c>
      <c r="AN13" s="8">
        <f t="shared" si="71"/>
        <v>0</v>
      </c>
      <c r="AP13" s="20">
        <v>45383</v>
      </c>
      <c r="AQ13" s="2">
        <f t="shared" ref="AQ13:AR27" si="82">100*((AT13/AT9)-1)</f>
        <v>4.4659615807993491</v>
      </c>
      <c r="AR13" s="2">
        <f t="shared" si="82"/>
        <v>4.4659615807993491</v>
      </c>
      <c r="AS13" s="8">
        <f t="shared" si="72"/>
        <v>0</v>
      </c>
      <c r="AT13" s="8">
        <f>DataQ!R212</f>
        <v>10002.620000000001</v>
      </c>
      <c r="AU13" s="8">
        <f t="shared" si="73"/>
        <v>10002.620000000001</v>
      </c>
      <c r="AV13" s="8">
        <f t="shared" si="74"/>
        <v>0</v>
      </c>
      <c r="AW13" s="8"/>
      <c r="AX13" s="8">
        <f>DataQ!U212</f>
        <v>10025.209999999999</v>
      </c>
      <c r="AY13" s="8">
        <f>DataQ!AA212</f>
        <v>10025.209999999999</v>
      </c>
      <c r="AZ13" s="8">
        <f t="shared" si="75"/>
        <v>0</v>
      </c>
      <c r="BA13" s="8"/>
      <c r="BB13" s="8">
        <f t="shared" si="25"/>
        <v>3</v>
      </c>
      <c r="BC13" s="8" t="s">
        <v>2912</v>
      </c>
      <c r="BD13" s="8">
        <f>'ASHE Annual pay All SIC'!H85</f>
        <v>23599</v>
      </c>
      <c r="BE13" s="8">
        <f>'ASHE Annual pay All SIC'!J85</f>
        <v>32656</v>
      </c>
      <c r="BF13" s="8">
        <f>'ASHE Annual pay All SIC'!D85</f>
        <v>46063</v>
      </c>
      <c r="BG13" s="8">
        <f>'ASHE Annual pay All SIC'!O85</f>
        <v>68998</v>
      </c>
      <c r="BH13" s="2">
        <f t="shared" si="50"/>
        <v>10.5</v>
      </c>
      <c r="BI13" s="8"/>
      <c r="BJ13" s="8">
        <v>10</v>
      </c>
      <c r="BK13" s="8" t="str">
        <f t="shared" si="26"/>
        <v>Professional services</v>
      </c>
      <c r="BL13" s="8">
        <f t="shared" si="27"/>
        <v>15685</v>
      </c>
      <c r="BM13" s="8">
        <f t="shared" si="28"/>
        <v>26405</v>
      </c>
      <c r="BN13" s="8">
        <f t="shared" si="29"/>
        <v>39880</v>
      </c>
      <c r="BO13" s="8">
        <f t="shared" si="30"/>
        <v>59607</v>
      </c>
      <c r="BP13" s="2">
        <f t="shared" si="51"/>
        <v>10.5</v>
      </c>
      <c r="BQ13" s="8"/>
      <c r="BR13" s="8" t="s">
        <v>2912</v>
      </c>
      <c r="BS13" s="8">
        <f t="shared" si="31"/>
        <v>23599</v>
      </c>
      <c r="BT13" s="8">
        <f t="shared" si="32"/>
        <v>9057</v>
      </c>
      <c r="BU13" s="8">
        <f t="shared" si="33"/>
        <v>37006</v>
      </c>
      <c r="BV13" s="8">
        <f t="shared" si="34"/>
        <v>31992</v>
      </c>
      <c r="BW13" s="2">
        <f t="shared" si="52"/>
        <v>9.5</v>
      </c>
      <c r="BX13" s="8"/>
      <c r="CI13" s="8"/>
      <c r="CL13" s="8"/>
      <c r="CV13" s="8"/>
      <c r="CY13" s="8"/>
      <c r="CZ13" s="8"/>
      <c r="DJ13" s="8"/>
      <c r="DM13" s="8"/>
      <c r="DP13" s="8"/>
      <c r="EA13" s="8"/>
      <c r="ED13" s="8"/>
      <c r="EN13" s="8"/>
      <c r="EQ13" s="8"/>
      <c r="ER13" s="8"/>
      <c r="FB13" s="8"/>
      <c r="FE13" s="8"/>
      <c r="FH13" s="8"/>
      <c r="FI13" s="8"/>
      <c r="FJ13" s="8"/>
      <c r="FK13" s="8"/>
      <c r="FL13" s="8"/>
      <c r="FM13" s="8"/>
      <c r="FN13" s="8"/>
      <c r="FQ13" s="8"/>
      <c r="FR13" s="8"/>
      <c r="FS13" s="8"/>
      <c r="FT13" s="8"/>
      <c r="FU13" s="8"/>
      <c r="FV13" s="8"/>
      <c r="FY13" s="8"/>
      <c r="FZ13" s="20">
        <v>37347</v>
      </c>
      <c r="GA13" s="2">
        <f>100*((HAVERQ!S97/HAVERQ!S93)-1)</f>
        <v>0.93907618794797365</v>
      </c>
      <c r="GB13" s="2">
        <f t="shared" si="38"/>
        <v>0.11417724550503275</v>
      </c>
      <c r="GC13" s="2">
        <f t="shared" si="20"/>
        <v>0.31981475480984967</v>
      </c>
      <c r="GD13" s="2">
        <f t="shared" si="39"/>
        <v>0.27408462290995761</v>
      </c>
      <c r="GE13" s="8"/>
      <c r="GF13" s="2">
        <f t="shared" si="21"/>
        <v>0.43399200031488244</v>
      </c>
      <c r="GG13" s="8"/>
      <c r="GH13" s="20">
        <v>37347</v>
      </c>
      <c r="GI13" s="2">
        <f t="shared" si="40"/>
        <v>0.18026247575388066</v>
      </c>
      <c r="GJ13" s="2">
        <f t="shared" si="41"/>
        <v>-0.30226418761061202</v>
      </c>
      <c r="GK13" s="8"/>
      <c r="GL13" s="2">
        <f>(HAVERQ!BJ97*HAVERQ!$BJ$1)+(HAVERQ!BK97*HAVERQ!$BK$1)</f>
        <v>19.989425077459625</v>
      </c>
      <c r="GM13" s="2">
        <f>(HAVERQ!BL97*HAVERQ!$BL$1)+(HAVERQ!BM97*HAVERQ!$BM$1)+(HAVERQ!BN97*HAVERQ!$BN$1)+(HAVERQ!BO97*HAVERQ!$BO$1)</f>
        <v>2.4302775888297843</v>
      </c>
      <c r="GN13" s="8"/>
      <c r="GO13" s="90"/>
      <c r="GQ13" s="8"/>
      <c r="GR13" s="20">
        <v>37347</v>
      </c>
      <c r="GS13" s="2">
        <f>100*(HAVERQ!BP97/HAVERQ!BR97)</f>
        <v>23.852336298298752</v>
      </c>
      <c r="GT13" s="2">
        <f t="shared" si="42"/>
        <v>24.605137347391629</v>
      </c>
      <c r="GU13" s="8"/>
      <c r="GV13" s="20">
        <v>37347</v>
      </c>
      <c r="GW13" s="2">
        <f>100*(HAVERQ!BP97/HAVERQ!BR97)</f>
        <v>23.852336298298752</v>
      </c>
      <c r="GX13" s="2">
        <f>100*((DataQ!F128/DataQ!F124)-1)</f>
        <v>1.4409180100064534</v>
      </c>
      <c r="GY13" s="8"/>
      <c r="GZ13" s="20">
        <v>45748</v>
      </c>
      <c r="HA13" s="8">
        <f t="shared" si="43"/>
        <v>218.13999999999942</v>
      </c>
      <c r="HB13" s="8">
        <f t="shared" si="44"/>
        <v>41.5</v>
      </c>
      <c r="HC13" s="8">
        <f t="shared" si="80"/>
        <v>-176.63999999999942</v>
      </c>
      <c r="HD13" s="8"/>
      <c r="HE13" s="2">
        <f t="shared" si="45"/>
        <v>100.65790207832998</v>
      </c>
      <c r="HF13" s="2">
        <f t="shared" si="46"/>
        <v>100.12286940019008</v>
      </c>
      <c r="HG13" s="8"/>
      <c r="HH13" s="8">
        <f>DataQ!AE216</f>
        <v>33375.050000000003</v>
      </c>
      <c r="HI13" s="8">
        <f>DataQ!O216</f>
        <v>33817.199999999997</v>
      </c>
      <c r="HJ13" s="8"/>
      <c r="HK13" s="20">
        <v>45748</v>
      </c>
      <c r="HL13" s="8">
        <f t="shared" si="47"/>
        <v>193.97000000000116</v>
      </c>
      <c r="HM13" s="8">
        <f t="shared" si="48"/>
        <v>138.52000000000407</v>
      </c>
      <c r="HN13" s="8">
        <f t="shared" si="81"/>
        <v>-55.44999999999709</v>
      </c>
      <c r="HO13" s="8"/>
      <c r="HP13" s="2">
        <f t="shared" si="49"/>
        <v>100.5228595026352</v>
      </c>
      <c r="HQ13" s="2">
        <f t="shared" si="49"/>
        <v>100.37508455107644</v>
      </c>
      <c r="HR13" s="8"/>
      <c r="HS13" s="8">
        <f>DataQ!AF216</f>
        <v>37291.89</v>
      </c>
      <c r="HT13" s="8">
        <f>DataQ!P216</f>
        <v>37068.86</v>
      </c>
      <c r="HU13" s="8"/>
    </row>
    <row r="14" spans="1:233" x14ac:dyDescent="0.25">
      <c r="A14">
        <v>2024</v>
      </c>
      <c r="B14" s="2">
        <f>100*((DataA!G58-DataA!G57)/DataA!H57)</f>
        <v>3.3758444223985689</v>
      </c>
      <c r="C14" s="2">
        <f t="shared" si="1"/>
        <v>3.2222110853824844</v>
      </c>
      <c r="D14" s="2">
        <f>100*((DataA!H58/DataA!H57)-1)</f>
        <v>6.5980555077810532</v>
      </c>
      <c r="F14">
        <v>2024</v>
      </c>
      <c r="G14" s="2">
        <f t="shared" si="24"/>
        <v>0.8032884967357794</v>
      </c>
      <c r="H14" s="2">
        <f t="shared" si="2"/>
        <v>3.0470275582746482</v>
      </c>
      <c r="I14" s="2">
        <f>100*((DataA!I58/DataA!I57)-1)</f>
        <v>3.8503160550104276</v>
      </c>
      <c r="K14" s="2">
        <f>100*((DataA!J58/DataA!J57)-1)</f>
        <v>2.5725559256627895</v>
      </c>
      <c r="N14" s="2">
        <f>100*((DataQ!F173/DataQ!F169)-1)</f>
        <v>-1.8918891397583737</v>
      </c>
      <c r="O14" s="2">
        <f>100*(DataQ!I173/DataQ!J173)</f>
        <v>23.797128918202219</v>
      </c>
      <c r="Y14" s="20">
        <v>45474</v>
      </c>
      <c r="Z14" s="9">
        <f>DataQ!Q213</f>
        <v>4.3</v>
      </c>
      <c r="AA14" s="9">
        <f t="shared" si="67"/>
        <v>4.3</v>
      </c>
      <c r="AC14" s="9">
        <f>DataQ!V213</f>
        <v>4.2431080000000003</v>
      </c>
      <c r="AD14" s="9">
        <f>DataQ!AB213</f>
        <v>4.2431080000000003</v>
      </c>
      <c r="AE14" s="9">
        <f t="shared" si="68"/>
        <v>0</v>
      </c>
      <c r="AG14" s="20">
        <v>45474</v>
      </c>
      <c r="AH14" s="8">
        <f>DataQ!O213</f>
        <v>33749</v>
      </c>
      <c r="AI14" s="8">
        <f t="shared" si="69"/>
        <v>33749</v>
      </c>
      <c r="AJ14" s="8">
        <f t="shared" si="70"/>
        <v>0</v>
      </c>
      <c r="AK14" s="8"/>
      <c r="AL14" s="8">
        <f>DataQ!T213</f>
        <v>33306.910000000003</v>
      </c>
      <c r="AM14" s="8">
        <f>DataQ!Z213</f>
        <v>33306.910000000003</v>
      </c>
      <c r="AN14" s="8">
        <f t="shared" si="71"/>
        <v>0</v>
      </c>
      <c r="AP14" s="20">
        <v>45474</v>
      </c>
      <c r="AQ14" s="2">
        <f t="shared" si="82"/>
        <v>3.298979844136829</v>
      </c>
      <c r="AR14" s="2">
        <f t="shared" si="82"/>
        <v>3.298979844136829</v>
      </c>
      <c r="AS14" s="8">
        <f t="shared" si="72"/>
        <v>0</v>
      </c>
      <c r="AT14" s="8">
        <f>DataQ!R213</f>
        <v>9985.0550000000003</v>
      </c>
      <c r="AU14" s="8">
        <f t="shared" si="73"/>
        <v>9985.0550000000003</v>
      </c>
      <c r="AV14" s="8">
        <f t="shared" si="74"/>
        <v>0</v>
      </c>
      <c r="AW14" s="8"/>
      <c r="AX14" s="8">
        <f>DataQ!U213</f>
        <v>10139.5</v>
      </c>
      <c r="AY14" s="8">
        <f>DataQ!AA213</f>
        <v>10139.5</v>
      </c>
      <c r="AZ14" s="8">
        <f t="shared" si="75"/>
        <v>0</v>
      </c>
      <c r="BA14" s="8"/>
      <c r="BB14" s="8">
        <f t="shared" si="25"/>
        <v>4</v>
      </c>
      <c r="BC14" s="8" t="s">
        <v>2913</v>
      </c>
      <c r="BD14" s="8">
        <f>'ASHE Annual pay All SIC'!H92</f>
        <v>21567</v>
      </c>
      <c r="BE14" s="8">
        <f>'ASHE Annual pay All SIC'!J92</f>
        <v>29873</v>
      </c>
      <c r="BF14" s="8">
        <f>'ASHE Annual pay All SIC'!D92</f>
        <v>47248</v>
      </c>
      <c r="BG14" s="8">
        <f>'ASHE Annual pay All SIC'!O92</f>
        <v>78520</v>
      </c>
      <c r="BH14" s="2">
        <f t="shared" si="50"/>
        <v>11.5</v>
      </c>
      <c r="BI14" s="8"/>
      <c r="BJ14" s="8">
        <v>11</v>
      </c>
      <c r="BK14" s="8" t="str">
        <f t="shared" si="26"/>
        <v>Real estate</v>
      </c>
      <c r="BL14" s="8">
        <f t="shared" si="27"/>
        <v>12244</v>
      </c>
      <c r="BM14" s="8">
        <f t="shared" si="28"/>
        <v>22774</v>
      </c>
      <c r="BN14" s="8">
        <f t="shared" si="29"/>
        <v>30891</v>
      </c>
      <c r="BO14" s="8">
        <f t="shared" si="30"/>
        <v>41645</v>
      </c>
      <c r="BP14" s="2">
        <f t="shared" si="51"/>
        <v>11.5</v>
      </c>
      <c r="BQ14" s="8"/>
      <c r="BR14" s="8" t="s">
        <v>2913</v>
      </c>
      <c r="BS14" s="8">
        <f t="shared" si="31"/>
        <v>21567</v>
      </c>
      <c r="BT14" s="8">
        <f t="shared" si="32"/>
        <v>8306</v>
      </c>
      <c r="BU14" s="8">
        <f t="shared" si="33"/>
        <v>38942</v>
      </c>
      <c r="BV14" s="8">
        <f t="shared" si="34"/>
        <v>39578</v>
      </c>
      <c r="BW14" s="2">
        <f t="shared" si="52"/>
        <v>10.5</v>
      </c>
      <c r="BX14" s="8"/>
      <c r="BY14" t="s">
        <v>2970</v>
      </c>
      <c r="CI14" s="8"/>
      <c r="CL14" s="8"/>
      <c r="CV14" s="8"/>
      <c r="CY14" s="8"/>
      <c r="CZ14" s="8"/>
      <c r="DJ14" s="8"/>
      <c r="DM14" s="8"/>
      <c r="DP14" s="8"/>
      <c r="DQ14" t="s">
        <v>2970</v>
      </c>
      <c r="EA14" s="8"/>
      <c r="ED14" s="8"/>
      <c r="EN14" s="8"/>
      <c r="EQ14" s="8"/>
      <c r="ER14" s="8"/>
      <c r="FB14" s="8"/>
      <c r="FE14" s="8"/>
      <c r="FH14" s="8"/>
      <c r="FI14" s="8"/>
      <c r="FJ14" s="8"/>
      <c r="FK14" s="8"/>
      <c r="FL14" s="8"/>
      <c r="FM14" s="8"/>
      <c r="FN14" s="8"/>
      <c r="FQ14" s="8"/>
      <c r="FR14" s="8"/>
      <c r="FS14" s="8"/>
      <c r="FT14" s="8"/>
      <c r="FU14" s="8"/>
      <c r="FV14" s="8"/>
      <c r="FY14" s="8"/>
      <c r="FZ14" s="20">
        <v>37438</v>
      </c>
      <c r="GA14" s="2">
        <f>100*((HAVERQ!S98/HAVERQ!S94)-1)</f>
        <v>0.63003034701147875</v>
      </c>
      <c r="GB14" s="2">
        <f t="shared" si="38"/>
        <v>-0.30226418761061202</v>
      </c>
      <c r="GC14" s="2">
        <f t="shared" si="20"/>
        <v>0.48252666336449268</v>
      </c>
      <c r="GD14" s="2">
        <f t="shared" si="39"/>
        <v>-6.1000855928365683E-2</v>
      </c>
      <c r="GE14" s="8"/>
      <c r="GF14" s="2">
        <f t="shared" si="21"/>
        <v>0.18026247575388066</v>
      </c>
      <c r="GG14" s="8"/>
      <c r="GH14" s="20">
        <v>37438</v>
      </c>
      <c r="GI14" s="2">
        <f t="shared" si="40"/>
        <v>-0.17943012832451083</v>
      </c>
      <c r="GJ14" s="2">
        <f t="shared" si="41"/>
        <v>-0.7933755946032689</v>
      </c>
      <c r="GK14" s="8"/>
      <c r="GL14" s="2">
        <f>(HAVERQ!BJ98*HAVERQ!$BJ$1)+(HAVERQ!BK98*HAVERQ!$BK$1)</f>
        <v>16.067161609962728</v>
      </c>
      <c r="GM14" s="2">
        <f>(HAVERQ!BL98*HAVERQ!$BL$1)+(HAVERQ!BM98*HAVERQ!$BM$1)+(HAVERQ!BN98*HAVERQ!$BN$1)+(HAVERQ!BO98*HAVERQ!$BO$1)</f>
        <v>-5.6274911710387761</v>
      </c>
      <c r="GN14" s="8"/>
      <c r="GO14" s="90"/>
      <c r="GQ14" s="8"/>
      <c r="GR14" s="20">
        <v>37438</v>
      </c>
      <c r="GS14" s="2">
        <f>100*(HAVERQ!BP98/HAVERQ!BR98)</f>
        <v>24.361057372589322</v>
      </c>
      <c r="GT14" s="2">
        <f t="shared" si="42"/>
        <v>24.605137347391629</v>
      </c>
      <c r="GU14" s="8"/>
      <c r="GV14" s="20">
        <v>37438</v>
      </c>
      <c r="GW14" s="2">
        <f>100*(HAVERQ!BP98/HAVERQ!BR98)</f>
        <v>24.361057372589322</v>
      </c>
      <c r="GX14" s="2">
        <f>100*((DataQ!F129/DataQ!F125)-1)</f>
        <v>2.9935053555181668</v>
      </c>
      <c r="GY14" s="8"/>
      <c r="GZ14" s="20">
        <v>45839</v>
      </c>
      <c r="HA14" s="8">
        <f t="shared" si="43"/>
        <v>327.97999999999593</v>
      </c>
      <c r="HB14" s="8">
        <f t="shared" si="44"/>
        <v>116.09000000000378</v>
      </c>
      <c r="HC14" s="8">
        <f t="shared" si="80"/>
        <v>-211.88999999999214</v>
      </c>
      <c r="HD14" s="8"/>
      <c r="HE14" s="2">
        <f t="shared" si="45"/>
        <v>100.98917540868553</v>
      </c>
      <c r="HF14" s="2">
        <f t="shared" si="46"/>
        <v>100.34370864260403</v>
      </c>
      <c r="HG14" s="8"/>
      <c r="HH14" s="8">
        <f>DataQ!AE217</f>
        <v>33484.89</v>
      </c>
      <c r="HI14" s="8">
        <f>DataQ!O217</f>
        <v>33891.79</v>
      </c>
      <c r="HJ14" s="8"/>
      <c r="HK14" s="20">
        <v>45839</v>
      </c>
      <c r="HL14" s="8">
        <f t="shared" si="47"/>
        <v>296.70999999999913</v>
      </c>
      <c r="HM14" s="8">
        <f t="shared" si="48"/>
        <v>218.72000000000116</v>
      </c>
      <c r="HN14" s="8">
        <f t="shared" si="81"/>
        <v>-77.989999999997963</v>
      </c>
      <c r="HO14" s="8"/>
      <c r="HP14" s="2">
        <f t="shared" si="49"/>
        <v>100.79980225306433</v>
      </c>
      <c r="HQ14" s="2">
        <f t="shared" si="49"/>
        <v>100.59225016612356</v>
      </c>
      <c r="HR14" s="8"/>
      <c r="HS14" s="8">
        <f>DataQ!AF217</f>
        <v>37394.629999999997</v>
      </c>
      <c r="HT14" s="8">
        <f>DataQ!P217</f>
        <v>37149.06</v>
      </c>
      <c r="HU14" s="8"/>
    </row>
    <row r="15" spans="1:233" x14ac:dyDescent="0.25">
      <c r="A15">
        <v>2025</v>
      </c>
      <c r="B15" s="2">
        <f>100*((DataA!G59-DataA!G58)/DataA!H58)</f>
        <v>3.0681355268468784</v>
      </c>
      <c r="C15" s="2">
        <f t="shared" si="1"/>
        <v>0.98726807980483011</v>
      </c>
      <c r="D15" s="2">
        <f>100*((DataA!H59/DataA!H58)-1)</f>
        <v>4.0554036066517085</v>
      </c>
      <c r="F15">
        <v>2025</v>
      </c>
      <c r="G15" s="2">
        <f t="shared" si="24"/>
        <v>-3.3234758556459187E-2</v>
      </c>
      <c r="H15" s="2">
        <f t="shared" si="2"/>
        <v>0.95504008055616163</v>
      </c>
      <c r="I15" s="2">
        <f>100*((DataA!I59/DataA!I58)-1)</f>
        <v>0.92180532199970244</v>
      </c>
      <c r="K15" s="2">
        <f>100*((DataA!J59/DataA!J58)-1)</f>
        <v>3.1013702854033376</v>
      </c>
      <c r="N15" s="2">
        <f>100*((DataQ!F174/DataQ!F170)-1)</f>
        <v>-1.6332789245924406</v>
      </c>
      <c r="O15" s="2">
        <f>100*(DataQ!I174/DataQ!J174)</f>
        <v>23.392812562148528</v>
      </c>
      <c r="Y15" s="20">
        <v>45566</v>
      </c>
      <c r="Z15" s="9">
        <f>DataQ!Q214</f>
        <v>4.4083839999999999</v>
      </c>
      <c r="AA15" s="9">
        <f t="shared" si="67"/>
        <v>4.4083839999999999</v>
      </c>
      <c r="AC15" s="9">
        <f>DataQ!V214</f>
        <v>4.4086790000000002</v>
      </c>
      <c r="AD15" s="9">
        <f>DataQ!AB214</f>
        <v>4.4086790000000002</v>
      </c>
      <c r="AE15" s="9">
        <f t="shared" si="68"/>
        <v>0</v>
      </c>
      <c r="AG15" s="20">
        <v>45566</v>
      </c>
      <c r="AH15" s="8">
        <f>DataQ!O214</f>
        <v>33775.699999999997</v>
      </c>
      <c r="AI15" s="8">
        <f t="shared" si="69"/>
        <v>33775.699999999997</v>
      </c>
      <c r="AJ15" s="8">
        <f t="shared" si="70"/>
        <v>0</v>
      </c>
      <c r="AK15" s="8"/>
      <c r="AL15" s="8">
        <f>DataQ!T214</f>
        <v>33156.910000000003</v>
      </c>
      <c r="AM15" s="8">
        <f>DataQ!Z214</f>
        <v>33156.910000000003</v>
      </c>
      <c r="AN15" s="8">
        <f t="shared" si="71"/>
        <v>0</v>
      </c>
      <c r="AP15" s="20">
        <v>45566</v>
      </c>
      <c r="AQ15" s="2">
        <f t="shared" si="82"/>
        <v>4.7839717178463914</v>
      </c>
      <c r="AR15" s="2">
        <f t="shared" si="82"/>
        <v>4.7839717178463914</v>
      </c>
      <c r="AS15" s="8">
        <f t="shared" si="72"/>
        <v>0</v>
      </c>
      <c r="AT15" s="8">
        <f>DataQ!R214</f>
        <v>10184.76</v>
      </c>
      <c r="AU15" s="8">
        <f t="shared" si="73"/>
        <v>10184.76</v>
      </c>
      <c r="AV15" s="8">
        <f t="shared" si="74"/>
        <v>0</v>
      </c>
      <c r="AW15" s="8"/>
      <c r="AX15" s="8">
        <f>DataQ!U214</f>
        <v>10244.950000000001</v>
      </c>
      <c r="AY15" s="8">
        <f>DataQ!AA214</f>
        <v>10244.950000000001</v>
      </c>
      <c r="AZ15" s="8">
        <f t="shared" si="75"/>
        <v>0</v>
      </c>
      <c r="BA15" s="8"/>
      <c r="BB15" s="8">
        <f t="shared" si="25"/>
        <v>11</v>
      </c>
      <c r="BC15" s="8" t="s">
        <v>2914</v>
      </c>
      <c r="BD15" s="8">
        <f>'ASHE Annual pay All SIC'!H96</f>
        <v>12244</v>
      </c>
      <c r="BE15" s="8">
        <f>'ASHE Annual pay All SIC'!J96</f>
        <v>22774</v>
      </c>
      <c r="BF15" s="8">
        <f>'ASHE Annual pay All SIC'!D96</f>
        <v>30891</v>
      </c>
      <c r="BG15" s="8">
        <f>'ASHE Annual pay All SIC'!O96</f>
        <v>41645</v>
      </c>
      <c r="BH15" s="2">
        <f t="shared" si="50"/>
        <v>12.5</v>
      </c>
      <c r="BI15" s="8"/>
      <c r="BJ15" s="8">
        <v>12</v>
      </c>
      <c r="BK15" s="8" t="str">
        <f t="shared" si="26"/>
        <v>Education</v>
      </c>
      <c r="BL15" s="8">
        <f t="shared" si="27"/>
        <v>10561</v>
      </c>
      <c r="BM15" s="8">
        <f t="shared" si="28"/>
        <v>19555</v>
      </c>
      <c r="BN15" s="8">
        <f t="shared" si="29"/>
        <v>31094</v>
      </c>
      <c r="BO15" s="8">
        <f t="shared" si="30"/>
        <v>44533</v>
      </c>
      <c r="BP15" s="2">
        <f t="shared" si="51"/>
        <v>12.5</v>
      </c>
      <c r="BQ15" s="8"/>
      <c r="BR15" s="8" t="s">
        <v>2914</v>
      </c>
      <c r="BS15" s="8">
        <f t="shared" si="31"/>
        <v>12244</v>
      </c>
      <c r="BT15" s="8">
        <f t="shared" si="32"/>
        <v>10530</v>
      </c>
      <c r="BU15" s="8">
        <f t="shared" si="33"/>
        <v>20361</v>
      </c>
      <c r="BV15" s="8">
        <f t="shared" si="34"/>
        <v>21284</v>
      </c>
      <c r="BW15" s="2">
        <f t="shared" si="52"/>
        <v>11.5</v>
      </c>
      <c r="BX15" s="8"/>
      <c r="CI15" s="8"/>
      <c r="CL15" s="8"/>
      <c r="CV15" s="8"/>
      <c r="CY15" s="8"/>
      <c r="CZ15" s="8"/>
      <c r="DJ15" s="8"/>
      <c r="DM15" s="8"/>
      <c r="DP15" s="8"/>
      <c r="EA15" s="8"/>
      <c r="ED15" s="8"/>
      <c r="EN15" s="8"/>
      <c r="EQ15" s="8"/>
      <c r="ER15" s="8"/>
      <c r="FB15" s="8"/>
      <c r="FE15" s="8"/>
      <c r="FH15" s="8"/>
      <c r="FI15" s="8"/>
      <c r="FJ15" s="8"/>
      <c r="FK15" s="8"/>
      <c r="FL15" s="8"/>
      <c r="FM15" s="8"/>
      <c r="FN15" s="8"/>
      <c r="FQ15" s="8"/>
      <c r="FR15" s="8"/>
      <c r="FS15" s="8"/>
      <c r="FT15" s="8"/>
      <c r="FU15" s="8"/>
      <c r="FV15" s="8"/>
      <c r="FY15" s="8"/>
      <c r="FZ15" s="20">
        <v>37530</v>
      </c>
      <c r="GA15" s="2">
        <f>100*((HAVERQ!S99/HAVERQ!S95)-1)</f>
        <v>0.54415935624299028</v>
      </c>
      <c r="GB15" s="2">
        <f t="shared" si="38"/>
        <v>-0.7933755946032689</v>
      </c>
      <c r="GC15" s="2">
        <f t="shared" si="20"/>
        <v>0.61394546627875801</v>
      </c>
      <c r="GD15" s="2">
        <f t="shared" si="39"/>
        <v>-0.48640286146388989</v>
      </c>
      <c r="GE15" s="8"/>
      <c r="GF15" s="2">
        <f t="shared" si="21"/>
        <v>-0.17943012832451083</v>
      </c>
      <c r="GG15" s="8"/>
      <c r="GH15" s="20">
        <v>37530</v>
      </c>
      <c r="GI15" s="2">
        <f t="shared" si="40"/>
        <v>-0.82849654251455151</v>
      </c>
      <c r="GJ15" s="2">
        <f t="shared" si="41"/>
        <v>-0.13299085532271263</v>
      </c>
      <c r="GK15" s="8"/>
      <c r="GL15" s="2">
        <f>(HAVERQ!BJ99*HAVERQ!$BJ$1)+(HAVERQ!BK99*HAVERQ!$BK$1)</f>
        <v>8.9894250774596234</v>
      </c>
      <c r="GM15" s="2">
        <f>(HAVERQ!BL99*HAVERQ!$BL$1)+(HAVERQ!BM99*HAVERQ!$BM$1)+(HAVERQ!BN99*HAVERQ!$BN$1)+(HAVERQ!BO99*HAVERQ!$BO$1)</f>
        <v>5.2075809651463523</v>
      </c>
      <c r="GN15" s="8"/>
      <c r="GO15" s="90"/>
      <c r="GQ15" s="8"/>
      <c r="GR15" s="20">
        <v>37530</v>
      </c>
      <c r="GS15" s="2">
        <f>100*(HAVERQ!BP99/HAVERQ!BR99)</f>
        <v>24.914941404078363</v>
      </c>
      <c r="GT15" s="2">
        <f t="shared" si="42"/>
        <v>24.605137347391629</v>
      </c>
      <c r="GU15" s="8"/>
      <c r="GV15" s="20">
        <v>37530</v>
      </c>
      <c r="GW15" s="2">
        <f>100*(HAVERQ!BP99/HAVERQ!BR99)</f>
        <v>24.914941404078363</v>
      </c>
      <c r="GX15" s="2">
        <f>100*((DataQ!F130/DataQ!F126)-1)</f>
        <v>3.0185752849649639</v>
      </c>
      <c r="GY15" s="8"/>
      <c r="GZ15" s="20">
        <v>45931</v>
      </c>
      <c r="HA15" s="8">
        <f t="shared" si="43"/>
        <v>443.65999999999622</v>
      </c>
      <c r="HB15" s="8">
        <f t="shared" si="44"/>
        <v>212.06999999999971</v>
      </c>
      <c r="HC15" s="8">
        <f t="shared" si="80"/>
        <v>-231.58999999999651</v>
      </c>
      <c r="HD15" s="8"/>
      <c r="HE15" s="2">
        <f t="shared" si="45"/>
        <v>101.33806196053854</v>
      </c>
      <c r="HF15" s="2">
        <f t="shared" si="46"/>
        <v>100.62787743851349</v>
      </c>
      <c r="HG15" s="8"/>
      <c r="HH15" s="8">
        <f>DataQ!AE218</f>
        <v>33600.57</v>
      </c>
      <c r="HI15" s="8">
        <f>DataQ!O218</f>
        <v>33987.769999999997</v>
      </c>
      <c r="HJ15" s="8"/>
      <c r="HK15" s="20">
        <v>45931</v>
      </c>
      <c r="HL15" s="8">
        <f t="shared" si="47"/>
        <v>405.88000000000466</v>
      </c>
      <c r="HM15" s="8">
        <f t="shared" si="48"/>
        <v>323.40000000000146</v>
      </c>
      <c r="HN15" s="8">
        <f t="shared" si="81"/>
        <v>-82.480000000003201</v>
      </c>
      <c r="HO15" s="8"/>
      <c r="HP15" s="2">
        <f t="shared" si="49"/>
        <v>101.09407751162331</v>
      </c>
      <c r="HQ15" s="2">
        <f t="shared" si="49"/>
        <v>100.87570274197313</v>
      </c>
      <c r="HR15" s="8"/>
      <c r="HS15" s="8">
        <f>DataQ!AF218</f>
        <v>37503.800000000003</v>
      </c>
      <c r="HT15" s="8">
        <f>DataQ!P218</f>
        <v>37253.74</v>
      </c>
      <c r="HU15" s="8"/>
    </row>
    <row r="16" spans="1:233" x14ac:dyDescent="0.25">
      <c r="A16">
        <v>2026</v>
      </c>
      <c r="B16" s="2">
        <f>100*((DataA!G60-DataA!G59)/DataA!H59)</f>
        <v>2.4224672770480744</v>
      </c>
      <c r="C16" s="2">
        <f t="shared" si="1"/>
        <v>1.1063715041976057</v>
      </c>
      <c r="D16" s="2">
        <f>100*((DataA!H60/DataA!H59)-1)</f>
        <v>3.5288387812456801</v>
      </c>
      <c r="F16">
        <v>2026</v>
      </c>
      <c r="G16" s="2">
        <f t="shared" si="24"/>
        <v>-6.7460705232529783E-2</v>
      </c>
      <c r="H16" s="2">
        <f t="shared" si="2"/>
        <v>1.0828110138606899</v>
      </c>
      <c r="I16" s="2">
        <f>100*((DataA!I60/DataA!I59)-1)</f>
        <v>1.0153503086281601</v>
      </c>
      <c r="K16" s="2">
        <f>100*((DataA!J60/DataA!J59)-1)</f>
        <v>2.4899279822806042</v>
      </c>
      <c r="M16">
        <v>2015</v>
      </c>
      <c r="N16" s="2">
        <f>100*((DataQ!F175/DataQ!F171)-1)</f>
        <v>-0.69899237362239797</v>
      </c>
      <c r="O16" s="2">
        <f>100*(DataQ!I175/DataQ!J175)</f>
        <v>22.828221117384341</v>
      </c>
      <c r="Y16" s="20">
        <v>45658</v>
      </c>
      <c r="Z16" s="9">
        <f>DataQ!Q215</f>
        <v>4.492019</v>
      </c>
      <c r="AA16" s="9">
        <f t="shared" ref="AA16:AA19" si="83">Z16+AC16-AD16</f>
        <v>4.4920189999999991</v>
      </c>
      <c r="AC16" s="9">
        <f>DataQ!V215</f>
        <v>4.3800910000000002</v>
      </c>
      <c r="AD16" s="9">
        <f>DataQ!AB215</f>
        <v>4.3800910000000002</v>
      </c>
      <c r="AE16" s="9">
        <f t="shared" si="68"/>
        <v>0</v>
      </c>
      <c r="AG16" s="20">
        <v>45658</v>
      </c>
      <c r="AH16" s="8">
        <f>DataQ!O215</f>
        <v>33755.699999999997</v>
      </c>
      <c r="AI16" s="8">
        <f t="shared" ref="AI16:AI19" si="84">AH16*AL16/AM16</f>
        <v>33755.699999999997</v>
      </c>
      <c r="AJ16" s="8">
        <f t="shared" si="70"/>
        <v>0</v>
      </c>
      <c r="AK16" s="8"/>
      <c r="AL16" s="8">
        <f>DataQ!T215</f>
        <v>33260.839999999997</v>
      </c>
      <c r="AM16" s="8">
        <f>DataQ!Z215</f>
        <v>33260.839999999997</v>
      </c>
      <c r="AN16" s="8">
        <f t="shared" si="71"/>
        <v>0</v>
      </c>
      <c r="AP16" s="20">
        <v>45658</v>
      </c>
      <c r="AQ16" s="2">
        <f t="shared" si="82"/>
        <v>4.4331976674359064</v>
      </c>
      <c r="AR16" s="2">
        <f t="shared" si="82"/>
        <v>4.4331976674359064</v>
      </c>
      <c r="AS16" s="8">
        <f t="shared" si="72"/>
        <v>0</v>
      </c>
      <c r="AT16" s="8">
        <f>DataQ!R215</f>
        <v>10286.6</v>
      </c>
      <c r="AU16" s="8">
        <f t="shared" ref="AU16:AU19" si="85">AT16*AX16/AY16</f>
        <v>10286.6</v>
      </c>
      <c r="AV16" s="8">
        <f t="shared" si="74"/>
        <v>0</v>
      </c>
      <c r="AW16" s="8"/>
      <c r="AX16" s="8">
        <f>DataQ!U215</f>
        <v>10327.93</v>
      </c>
      <c r="AY16" s="8">
        <f>DataQ!AA215</f>
        <v>10327.93</v>
      </c>
      <c r="AZ16" s="8">
        <f t="shared" si="75"/>
        <v>0</v>
      </c>
      <c r="BA16" s="8"/>
      <c r="BB16" s="8">
        <f t="shared" si="25"/>
        <v>10</v>
      </c>
      <c r="BC16" s="8" t="s">
        <v>2915</v>
      </c>
      <c r="BD16" s="8">
        <f>'ASHE Annual pay All SIC'!H98</f>
        <v>15685</v>
      </c>
      <c r="BE16" s="8">
        <f>'ASHE Annual pay All SIC'!J98</f>
        <v>26405</v>
      </c>
      <c r="BF16" s="8">
        <f>'ASHE Annual pay All SIC'!D98</f>
        <v>39880</v>
      </c>
      <c r="BG16" s="8">
        <f>'ASHE Annual pay All SIC'!O98</f>
        <v>59607</v>
      </c>
      <c r="BH16" s="2">
        <f t="shared" si="50"/>
        <v>13.5</v>
      </c>
      <c r="BI16" s="8"/>
      <c r="BJ16" s="8">
        <v>13</v>
      </c>
      <c r="BK16" s="8" t="str">
        <f t="shared" si="26"/>
        <v>Health</v>
      </c>
      <c r="BL16" s="8">
        <f t="shared" si="27"/>
        <v>11105</v>
      </c>
      <c r="BM16" s="8">
        <f t="shared" si="28"/>
        <v>18893</v>
      </c>
      <c r="BN16" s="8">
        <f t="shared" si="29"/>
        <v>28150</v>
      </c>
      <c r="BO16" s="8">
        <f t="shared" si="30"/>
        <v>40481</v>
      </c>
      <c r="BP16" s="2">
        <f t="shared" si="51"/>
        <v>13.5</v>
      </c>
      <c r="BQ16" s="8"/>
      <c r="BR16" s="8" t="s">
        <v>2915</v>
      </c>
      <c r="BS16" s="8">
        <f t="shared" si="31"/>
        <v>15685</v>
      </c>
      <c r="BT16" s="8">
        <f t="shared" si="32"/>
        <v>10720</v>
      </c>
      <c r="BU16" s="8">
        <f t="shared" si="33"/>
        <v>29160</v>
      </c>
      <c r="BV16" s="8">
        <f t="shared" si="34"/>
        <v>30447</v>
      </c>
      <c r="BW16" s="2">
        <f t="shared" si="52"/>
        <v>12.5</v>
      </c>
      <c r="BX16" s="8"/>
      <c r="CI16" s="8"/>
      <c r="CL16" s="8"/>
      <c r="CV16" s="8"/>
      <c r="CY16" s="8"/>
      <c r="CZ16" s="8"/>
      <c r="DJ16" s="8"/>
      <c r="DM16" s="8"/>
      <c r="DP16" s="8"/>
      <c r="EA16" s="8"/>
      <c r="ED16" s="8"/>
      <c r="EN16" s="8"/>
      <c r="EQ16" s="8"/>
      <c r="ER16" s="8"/>
      <c r="FB16" s="8"/>
      <c r="FE16" s="8"/>
      <c r="FH16" s="8"/>
      <c r="FI16" s="8"/>
      <c r="FJ16" s="8"/>
      <c r="FK16" s="8"/>
      <c r="FL16" s="8"/>
      <c r="FM16" s="8"/>
      <c r="FN16" s="8"/>
      <c r="FQ16" s="8"/>
      <c r="FR16" s="8"/>
      <c r="FS16" s="8"/>
      <c r="FT16" s="8"/>
      <c r="FU16" s="8"/>
      <c r="FV16" s="8"/>
      <c r="FY16" s="8"/>
      <c r="FZ16" s="20">
        <v>37622</v>
      </c>
      <c r="GA16" s="2">
        <f>100*((HAVERQ!S100/HAVERQ!S96)-1)</f>
        <v>0.72576122455711989</v>
      </c>
      <c r="GB16" s="2">
        <f t="shared" si="38"/>
        <v>-0.82849654251455151</v>
      </c>
      <c r="GC16" s="2">
        <f t="shared" si="20"/>
        <v>0.69550568719183892</v>
      </c>
      <c r="GD16" s="2">
        <f t="shared" si="39"/>
        <v>-0.48074369891863206</v>
      </c>
      <c r="GE16" s="8"/>
      <c r="GF16" s="2">
        <f t="shared" si="21"/>
        <v>-0.13299085532271263</v>
      </c>
      <c r="GG16" s="8"/>
      <c r="GH16" s="20">
        <v>37622</v>
      </c>
      <c r="GI16" s="2">
        <f t="shared" si="40"/>
        <v>-0.55338044662316099</v>
      </c>
      <c r="GJ16" s="2">
        <f t="shared" si="41"/>
        <v>-0.66977625069639524</v>
      </c>
      <c r="GK16" s="8"/>
      <c r="GL16" s="2">
        <f>(HAVERQ!BJ100*HAVERQ!$BJ$1)+(HAVERQ!BK100*HAVERQ!$BK$1)</f>
        <v>11.989425077459623</v>
      </c>
      <c r="GM16" s="2">
        <f>(HAVERQ!BL100*HAVERQ!$BL$1)+(HAVERQ!BM100*HAVERQ!$BM$1)+(HAVERQ!BN100*HAVERQ!$BN$1)+(HAVERQ!BO100*HAVERQ!$BO$1)</f>
        <v>-3.5995705854190891</v>
      </c>
      <c r="GN16" s="8"/>
      <c r="GO16" s="90"/>
      <c r="GQ16" s="8"/>
      <c r="GR16" s="20">
        <v>37622</v>
      </c>
      <c r="GS16" s="2">
        <f>100*(HAVERQ!BP100/HAVERQ!BR100)</f>
        <v>24.612060426861927</v>
      </c>
      <c r="GT16" s="2">
        <f t="shared" si="42"/>
        <v>24.605137347391629</v>
      </c>
      <c r="GU16" s="8"/>
      <c r="GV16" s="20">
        <v>37622</v>
      </c>
      <c r="GW16" s="2">
        <f>100*(HAVERQ!BP100/HAVERQ!BR100)</f>
        <v>24.612060426861927</v>
      </c>
      <c r="GX16" s="2">
        <f>100*((DataQ!F131/DataQ!F127)-1)</f>
        <v>4.0886883823795683</v>
      </c>
      <c r="GY16" s="8"/>
      <c r="GZ16" s="20">
        <v>46023</v>
      </c>
      <c r="HA16" s="8">
        <f t="shared" si="43"/>
        <v>557.90999999999622</v>
      </c>
      <c r="HB16" s="8">
        <f t="shared" si="44"/>
        <v>319.16000000000349</v>
      </c>
      <c r="HC16" s="8">
        <f t="shared" si="80"/>
        <v>-238.74999999999272</v>
      </c>
      <c r="HD16" s="8"/>
      <c r="HE16" s="2">
        <f t="shared" si="45"/>
        <v>101.68263568589472</v>
      </c>
      <c r="HF16" s="2">
        <f t="shared" si="46"/>
        <v>100.94493970517266</v>
      </c>
      <c r="HG16" s="8"/>
      <c r="HH16" s="8">
        <f>DataQ!AE219</f>
        <v>33714.82</v>
      </c>
      <c r="HI16" s="8">
        <f>DataQ!O219</f>
        <v>34094.86</v>
      </c>
      <c r="HJ16" s="8"/>
      <c r="HK16" s="20">
        <v>46023</v>
      </c>
      <c r="HL16" s="8">
        <f t="shared" si="47"/>
        <v>513.41000000000349</v>
      </c>
      <c r="HM16" s="8">
        <f t="shared" si="48"/>
        <v>437.05000000000291</v>
      </c>
      <c r="HN16" s="8">
        <f t="shared" si="81"/>
        <v>-76.360000000000582</v>
      </c>
      <c r="HO16" s="8"/>
      <c r="HP16" s="2">
        <f t="shared" si="49"/>
        <v>101.38393203716005</v>
      </c>
      <c r="HQ16" s="2">
        <f t="shared" si="49"/>
        <v>101.18344428997948</v>
      </c>
      <c r="HR16" s="8"/>
      <c r="HS16" s="8">
        <f>DataQ!AF219</f>
        <v>37611.33</v>
      </c>
      <c r="HT16" s="8">
        <f>DataQ!P219</f>
        <v>37367.39</v>
      </c>
      <c r="HU16" s="8"/>
    </row>
    <row r="17" spans="13:229" x14ac:dyDescent="0.25">
      <c r="N17" s="2">
        <f>100*((DataQ!F176/DataQ!F172)-1)</f>
        <v>0.67171409964241757</v>
      </c>
      <c r="O17" s="2">
        <f>100*(DataQ!I176/DataQ!J176)</f>
        <v>22.391736310589163</v>
      </c>
      <c r="Y17" s="20">
        <v>45748</v>
      </c>
      <c r="Z17" s="9">
        <f>DataQ!Q216</f>
        <v>4.5025069999999996</v>
      </c>
      <c r="AA17" s="9">
        <f t="shared" si="83"/>
        <v>4.4297399999999989</v>
      </c>
      <c r="AC17" s="9">
        <f>DataQ!V216</f>
        <v>4.3514749999999998</v>
      </c>
      <c r="AD17" s="9">
        <f>DataQ!AB216</f>
        <v>4.4242419999999996</v>
      </c>
      <c r="AE17" s="9">
        <f t="shared" si="68"/>
        <v>7.2766999999999804E-2</v>
      </c>
      <c r="AG17" s="20">
        <v>45748</v>
      </c>
      <c r="AH17" s="8">
        <f>DataQ!O216</f>
        <v>33817.199999999997</v>
      </c>
      <c r="AI17" s="8">
        <f t="shared" si="84"/>
        <v>33842.925655058752</v>
      </c>
      <c r="AJ17" s="8">
        <f t="shared" si="70"/>
        <v>25.725655058755365</v>
      </c>
      <c r="AK17" s="8"/>
      <c r="AL17" s="8">
        <f>DataQ!T216</f>
        <v>33375.050000000003</v>
      </c>
      <c r="AM17" s="8">
        <f>DataQ!Z216</f>
        <v>33349.68</v>
      </c>
      <c r="AN17" s="8">
        <f t="shared" si="71"/>
        <v>-25.370000000002619</v>
      </c>
      <c r="AP17" s="20">
        <v>45748</v>
      </c>
      <c r="AQ17" s="2">
        <f t="shared" si="82"/>
        <v>4.0731328391961252</v>
      </c>
      <c r="AR17" s="2">
        <f t="shared" si="82"/>
        <v>4.1253998007855008</v>
      </c>
      <c r="AS17" s="8">
        <f t="shared" si="72"/>
        <v>5.2266961589375605E-2</v>
      </c>
      <c r="AT17" s="8">
        <f>DataQ!R216</f>
        <v>10410.040000000001</v>
      </c>
      <c r="AU17" s="8">
        <f t="shared" si="85"/>
        <v>10415.268065553331</v>
      </c>
      <c r="AV17" s="8">
        <f t="shared" si="74"/>
        <v>5.2280655533304525</v>
      </c>
      <c r="AW17" s="8"/>
      <c r="AX17" s="8">
        <f>DataQ!U216</f>
        <v>10399.200000000001</v>
      </c>
      <c r="AY17" s="8">
        <f>DataQ!AA216</f>
        <v>10393.98</v>
      </c>
      <c r="AZ17" s="8">
        <f t="shared" si="75"/>
        <v>-5.2200000000011642</v>
      </c>
      <c r="BA17" s="8"/>
      <c r="BB17" s="8">
        <f t="shared" si="25"/>
        <v>15</v>
      </c>
      <c r="BC17" s="8" t="s">
        <v>2916</v>
      </c>
      <c r="BD17" s="8">
        <f>'ASHE Annual pay All SIC'!H106</f>
        <v>7394</v>
      </c>
      <c r="BE17" s="8">
        <f>'ASHE Annual pay All SIC'!J106</f>
        <v>15239</v>
      </c>
      <c r="BF17" s="8">
        <f>'ASHE Annual pay All SIC'!D106</f>
        <v>26803</v>
      </c>
      <c r="BG17" s="8">
        <f>'ASHE Annual pay All SIC'!O106</f>
        <v>40000</v>
      </c>
      <c r="BH17" s="2">
        <f t="shared" si="50"/>
        <v>14.5</v>
      </c>
      <c r="BI17" s="8"/>
      <c r="BJ17" s="8">
        <v>14</v>
      </c>
      <c r="BK17" s="8" t="str">
        <f t="shared" si="26"/>
        <v>Agriculture</v>
      </c>
      <c r="BL17" s="8">
        <f t="shared" si="27"/>
        <v>9753</v>
      </c>
      <c r="BM17" s="8">
        <f t="shared" si="28"/>
        <v>18000</v>
      </c>
      <c r="BN17" s="8">
        <f t="shared" si="29"/>
        <v>27288</v>
      </c>
      <c r="BO17" s="8">
        <f t="shared" si="30"/>
        <v>36266</v>
      </c>
      <c r="BP17" s="2">
        <f t="shared" si="51"/>
        <v>14.5</v>
      </c>
      <c r="BQ17" s="8"/>
      <c r="BR17" s="8" t="s">
        <v>2916</v>
      </c>
      <c r="BS17" s="8">
        <f t="shared" si="31"/>
        <v>7394</v>
      </c>
      <c r="BT17" s="8">
        <f t="shared" si="32"/>
        <v>7845</v>
      </c>
      <c r="BU17" s="8">
        <f t="shared" si="33"/>
        <v>18958</v>
      </c>
      <c r="BV17" s="8">
        <f t="shared" si="34"/>
        <v>21042</v>
      </c>
      <c r="BW17" s="2">
        <f t="shared" si="52"/>
        <v>13.5</v>
      </c>
      <c r="BX17" s="8"/>
      <c r="CI17" s="8"/>
      <c r="CL17" s="8"/>
      <c r="CV17" s="8"/>
      <c r="CY17" s="8"/>
      <c r="CZ17" s="8"/>
      <c r="DJ17" s="8"/>
      <c r="DM17" s="8"/>
      <c r="DP17" s="8"/>
      <c r="EA17" s="8"/>
      <c r="ED17" s="8"/>
      <c r="EN17" s="8"/>
      <c r="EQ17" s="8"/>
      <c r="ER17" s="8"/>
      <c r="FB17" s="8"/>
      <c r="FE17" s="8"/>
      <c r="FH17" s="8"/>
      <c r="FI17" s="8"/>
      <c r="FJ17" s="8"/>
      <c r="FK17" s="8"/>
      <c r="FL17" s="8"/>
      <c r="FM17" s="8"/>
      <c r="FN17" s="8"/>
      <c r="FQ17" s="8"/>
      <c r="FR17" s="8"/>
      <c r="FS17" s="8"/>
      <c r="FT17" s="8"/>
      <c r="FU17" s="8"/>
      <c r="FV17" s="8"/>
      <c r="FY17" s="8"/>
      <c r="FZ17" s="20">
        <v>37712</v>
      </c>
      <c r="GA17" s="2">
        <f>100*((HAVERQ!S101/HAVERQ!S97)-1)</f>
        <v>0.94348926657681353</v>
      </c>
      <c r="GB17" s="2">
        <f t="shared" si="38"/>
        <v>-0.66977625069639524</v>
      </c>
      <c r="GC17" s="2">
        <f t="shared" si="20"/>
        <v>0.11639580407323424</v>
      </c>
      <c r="GD17" s="2">
        <f t="shared" si="39"/>
        <v>-0.61157834865977811</v>
      </c>
      <c r="GE17" s="8"/>
      <c r="GF17" s="2">
        <f t="shared" si="21"/>
        <v>-0.55338044662316099</v>
      </c>
      <c r="GG17" s="8"/>
      <c r="GH17" s="20">
        <v>37712</v>
      </c>
      <c r="GI17" s="2">
        <f t="shared" si="40"/>
        <v>-0.39135628735928923</v>
      </c>
      <c r="GJ17" s="2">
        <f t="shared" si="41"/>
        <v>-0.6961602086696046</v>
      </c>
      <c r="GK17" s="8"/>
      <c r="GL17" s="2">
        <f>(HAVERQ!BJ101*HAVERQ!$BJ$1)+(HAVERQ!BK101*HAVERQ!$BK$1)</f>
        <v>13.756215479950306</v>
      </c>
      <c r="GM17" s="2">
        <f>(HAVERQ!BL101*HAVERQ!$BL$1)+(HAVERQ!BM101*HAVERQ!$BM$1)+(HAVERQ!BN101*HAVERQ!$BN$1)+(HAVERQ!BO101*HAVERQ!$BO$1)</f>
        <v>-4.0324577659878562</v>
      </c>
      <c r="GN17" s="8"/>
      <c r="GO17" s="90"/>
      <c r="GQ17" s="8"/>
      <c r="GR17" s="20">
        <v>37712</v>
      </c>
      <c r="GS17" s="2">
        <f>100*(HAVERQ!BP101/HAVERQ!BR101)</f>
        <v>25.268378610567655</v>
      </c>
      <c r="GT17" s="2">
        <f t="shared" si="42"/>
        <v>24.605137347391629</v>
      </c>
      <c r="GU17" s="8"/>
      <c r="GV17" s="20">
        <v>37712</v>
      </c>
      <c r="GW17" s="2">
        <f>100*(HAVERQ!BP101/HAVERQ!BR101)</f>
        <v>25.268378610567655</v>
      </c>
      <c r="GX17" s="2">
        <f>100*((DataQ!F132/DataQ!F128)-1)</f>
        <v>3.8825169898771161</v>
      </c>
      <c r="GY17" s="8"/>
      <c r="GZ17" s="20">
        <v>46113</v>
      </c>
      <c r="HA17" s="8">
        <f t="shared" si="43"/>
        <v>669.21999999999389</v>
      </c>
      <c r="HB17" s="8">
        <f t="shared" si="44"/>
        <v>416.37000000000262</v>
      </c>
      <c r="HC17" s="8">
        <f t="shared" si="80"/>
        <v>-252.84999999999127</v>
      </c>
      <c r="HD17" s="8"/>
      <c r="HE17" s="2">
        <f t="shared" si="45"/>
        <v>102.0183424812505</v>
      </c>
      <c r="HF17" s="2">
        <f t="shared" si="46"/>
        <v>101.23275017246127</v>
      </c>
      <c r="HG17" s="8"/>
      <c r="HH17" s="8">
        <f>DataQ!AE220</f>
        <v>33826.129999999997</v>
      </c>
      <c r="HI17" s="8">
        <f>DataQ!O220</f>
        <v>34192.07</v>
      </c>
      <c r="HJ17" s="8"/>
      <c r="HK17" s="20">
        <v>46113</v>
      </c>
      <c r="HL17" s="8">
        <f t="shared" si="47"/>
        <v>617.58000000000175</v>
      </c>
      <c r="HM17" s="8">
        <f t="shared" si="48"/>
        <v>536.12000000000262</v>
      </c>
      <c r="HN17" s="8">
        <f t="shared" si="81"/>
        <v>-81.459999999999127</v>
      </c>
      <c r="HO17" s="8"/>
      <c r="HP17" s="2">
        <f t="shared" si="49"/>
        <v>101.66472945113905</v>
      </c>
      <c r="HQ17" s="2">
        <f t="shared" si="49"/>
        <v>101.45170610397847</v>
      </c>
      <c r="HR17" s="8"/>
      <c r="HS17" s="8">
        <f>DataQ!AF220</f>
        <v>37715.5</v>
      </c>
      <c r="HT17" s="8">
        <f>DataQ!P220</f>
        <v>37466.46</v>
      </c>
      <c r="HU17" s="8"/>
    </row>
    <row r="18" spans="13:229" x14ac:dyDescent="0.25">
      <c r="N18" s="2">
        <f>100*((DataQ!F177/DataQ!F173)-1)</f>
        <v>2.4865871678401597</v>
      </c>
      <c r="O18" s="2">
        <f>100*(DataQ!I177/DataQ!J177)</f>
        <v>21.611130095598469</v>
      </c>
      <c r="Y18" s="20">
        <v>45839</v>
      </c>
      <c r="Z18" s="9">
        <f>DataQ!Q217</f>
        <v>4.5120149999999999</v>
      </c>
      <c r="AA18" s="9">
        <f t="shared" si="83"/>
        <v>4.4108249999999982</v>
      </c>
      <c r="AC18" s="9">
        <f>DataQ!V217</f>
        <v>4.3228929999999997</v>
      </c>
      <c r="AD18" s="9">
        <f>DataQ!AB217</f>
        <v>4.4240830000000004</v>
      </c>
      <c r="AE18" s="9">
        <f t="shared" si="68"/>
        <v>0.10119000000000078</v>
      </c>
      <c r="AG18" s="20">
        <v>45839</v>
      </c>
      <c r="AH18" s="8">
        <f>DataQ!O217</f>
        <v>33891.79</v>
      </c>
      <c r="AI18" s="8">
        <f t="shared" si="84"/>
        <v>33927.678377358447</v>
      </c>
      <c r="AJ18" s="8">
        <f t="shared" si="70"/>
        <v>35.888377358445723</v>
      </c>
      <c r="AK18" s="8"/>
      <c r="AL18" s="8">
        <f>DataQ!T217</f>
        <v>33484.89</v>
      </c>
      <c r="AM18" s="8">
        <f>DataQ!Z217</f>
        <v>33449.47</v>
      </c>
      <c r="AN18" s="8">
        <f t="shared" si="71"/>
        <v>-35.419999999998254</v>
      </c>
      <c r="AP18" s="20">
        <v>45839</v>
      </c>
      <c r="AQ18" s="2">
        <f t="shared" si="82"/>
        <v>5.0902573896688619</v>
      </c>
      <c r="AR18" s="2">
        <f t="shared" si="82"/>
        <v>5.1886053376827279</v>
      </c>
      <c r="AS18" s="8">
        <f t="shared" si="72"/>
        <v>9.8347948013866038E-2</v>
      </c>
      <c r="AT18" s="8">
        <f>DataQ!R217</f>
        <v>10493.32</v>
      </c>
      <c r="AU18" s="8">
        <f t="shared" si="85"/>
        <v>10503.140096700557</v>
      </c>
      <c r="AV18" s="8">
        <f t="shared" si="74"/>
        <v>9.8200967005577695</v>
      </c>
      <c r="AW18" s="8"/>
      <c r="AX18" s="8">
        <f>DataQ!U217</f>
        <v>10470.950000000001</v>
      </c>
      <c r="AY18" s="8">
        <f>DataQ!AA217</f>
        <v>10461.16</v>
      </c>
      <c r="AZ18" s="8">
        <f t="shared" si="75"/>
        <v>-9.7900000000008731</v>
      </c>
      <c r="BA18" s="8"/>
      <c r="BB18" s="8">
        <f t="shared" si="25"/>
        <v>9</v>
      </c>
      <c r="BC18" s="8" t="s">
        <v>2917</v>
      </c>
      <c r="BD18" s="8">
        <f>'ASHE Annual pay All SIC'!H113</f>
        <v>16564</v>
      </c>
      <c r="BE18" s="8">
        <f>'ASHE Annual pay All SIC'!J113</f>
        <v>26528</v>
      </c>
      <c r="BF18" s="8">
        <f>'ASHE Annual pay All SIC'!D113</f>
        <v>36109</v>
      </c>
      <c r="BG18" s="8">
        <f>'ASHE Annual pay All SIC'!O113</f>
        <v>47310</v>
      </c>
      <c r="BH18" s="2">
        <f t="shared" si="50"/>
        <v>15.5</v>
      </c>
      <c r="BI18" s="8"/>
      <c r="BJ18" s="8">
        <v>15</v>
      </c>
      <c r="BK18" s="8" t="str">
        <f t="shared" si="26"/>
        <v>Administrative services</v>
      </c>
      <c r="BL18" s="8">
        <f t="shared" si="27"/>
        <v>7394</v>
      </c>
      <c r="BM18" s="8">
        <f t="shared" si="28"/>
        <v>15239</v>
      </c>
      <c r="BN18" s="8">
        <f t="shared" si="29"/>
        <v>26803</v>
      </c>
      <c r="BO18" s="8">
        <f t="shared" si="30"/>
        <v>40000</v>
      </c>
      <c r="BP18" s="2">
        <f t="shared" si="51"/>
        <v>15.5</v>
      </c>
      <c r="BQ18" s="8"/>
      <c r="BR18" s="8" t="s">
        <v>2917</v>
      </c>
      <c r="BS18" s="8">
        <f t="shared" si="31"/>
        <v>16564</v>
      </c>
      <c r="BT18" s="8">
        <f t="shared" si="32"/>
        <v>9964</v>
      </c>
      <c r="BU18" s="8">
        <f t="shared" si="33"/>
        <v>26145</v>
      </c>
      <c r="BV18" s="8">
        <f t="shared" si="34"/>
        <v>21165</v>
      </c>
      <c r="BW18" s="2">
        <f t="shared" si="52"/>
        <v>14.5</v>
      </c>
      <c r="BX18" s="8"/>
      <c r="CI18" s="8"/>
      <c r="CL18" s="8"/>
      <c r="CV18" s="8"/>
      <c r="CY18" s="8"/>
      <c r="CZ18" s="8"/>
      <c r="DJ18" s="8"/>
      <c r="DM18" s="8"/>
      <c r="DP18" s="8"/>
      <c r="EA18" s="8"/>
      <c r="ED18" s="8"/>
      <c r="EN18" s="8"/>
      <c r="EQ18" s="8"/>
      <c r="ER18" s="8"/>
      <c r="FB18" s="8"/>
      <c r="FE18" s="8"/>
      <c r="FH18" s="8"/>
      <c r="FI18" s="8"/>
      <c r="FJ18" s="8"/>
      <c r="FK18" s="8"/>
      <c r="FL18" s="8"/>
      <c r="FM18" s="8"/>
      <c r="FN18" s="8"/>
      <c r="FQ18" s="8"/>
      <c r="FR18" s="8"/>
      <c r="FS18" s="8"/>
      <c r="FT18" s="8"/>
      <c r="FU18" s="8"/>
      <c r="FV18" s="8"/>
      <c r="FY18" s="8"/>
      <c r="FZ18" s="20">
        <v>37803</v>
      </c>
      <c r="GA18" s="2">
        <f>100*((HAVERQ!S102/HAVERQ!S98)-1)</f>
        <v>1.2161143344150416</v>
      </c>
      <c r="GB18" s="2">
        <f t="shared" si="38"/>
        <v>-0.6961602086696046</v>
      </c>
      <c r="GC18" s="2">
        <f t="shared" si="20"/>
        <v>0.30480392131031536</v>
      </c>
      <c r="GD18" s="2">
        <f t="shared" si="39"/>
        <v>-0.54375824801444694</v>
      </c>
      <c r="GE18" s="8"/>
      <c r="GF18" s="2">
        <f t="shared" si="21"/>
        <v>-0.39135628735928923</v>
      </c>
      <c r="GG18" s="8"/>
      <c r="GH18" s="20">
        <v>37803</v>
      </c>
      <c r="GI18" s="2">
        <f t="shared" si="40"/>
        <v>-0.1091113343577691</v>
      </c>
      <c r="GJ18" s="2">
        <f t="shared" si="41"/>
        <v>-0.40960735255442249</v>
      </c>
      <c r="GK18" s="8"/>
      <c r="GL18" s="2">
        <f>(HAVERQ!BJ102*HAVERQ!$BJ$1)+(HAVERQ!BK102*HAVERQ!$BK$1)</f>
        <v>16.833952012453413</v>
      </c>
      <c r="GM18" s="2">
        <f>(HAVERQ!BL102*HAVERQ!$BL$1)+(HAVERQ!BM102*HAVERQ!$BM$1)+(HAVERQ!BN102*HAVERQ!$BN$1)+(HAVERQ!BO102*HAVERQ!$BO$1)</f>
        <v>0.6690755708066376</v>
      </c>
      <c r="GN18" s="8"/>
      <c r="GO18" s="90"/>
      <c r="GQ18" s="8"/>
      <c r="GR18" s="20">
        <v>37803</v>
      </c>
      <c r="GS18" s="2">
        <f>100*(HAVERQ!BP102/HAVERQ!BR102)</f>
        <v>25.178479011435417</v>
      </c>
      <c r="GT18" s="2">
        <f t="shared" si="42"/>
        <v>24.605137347391629</v>
      </c>
      <c r="GU18" s="8"/>
      <c r="GV18" s="20">
        <v>37803</v>
      </c>
      <c r="GW18" s="2">
        <f>100*(HAVERQ!BP102/HAVERQ!BR102)</f>
        <v>25.178479011435417</v>
      </c>
      <c r="GX18" s="2">
        <f>100*((DataQ!F133/DataQ!F129)-1)</f>
        <v>4.0445545152408613</v>
      </c>
      <c r="GY18" s="8"/>
      <c r="GZ18" s="20">
        <v>46204</v>
      </c>
      <c r="HA18" s="8">
        <f t="shared" si="43"/>
        <v>770.69999999999709</v>
      </c>
      <c r="HB18" s="8">
        <f t="shared" si="44"/>
        <v>520.66000000000349</v>
      </c>
      <c r="HC18" s="8">
        <f t="shared" si="80"/>
        <v>-250.0399999999936</v>
      </c>
      <c r="HD18" s="8"/>
      <c r="HE18" s="2">
        <f t="shared" si="45"/>
        <v>102.32440236439402</v>
      </c>
      <c r="HF18" s="2">
        <f t="shared" si="46"/>
        <v>101.54152245549317</v>
      </c>
      <c r="HG18" s="8"/>
      <c r="HH18" s="8">
        <f>DataQ!AE221</f>
        <v>33927.61</v>
      </c>
      <c r="HI18" s="8">
        <f>DataQ!O221</f>
        <v>34296.36</v>
      </c>
      <c r="HJ18" s="8"/>
      <c r="HK18" s="20">
        <v>46204</v>
      </c>
      <c r="HL18" s="8">
        <f t="shared" si="47"/>
        <v>710.7300000000032</v>
      </c>
      <c r="HM18" s="8">
        <f t="shared" si="48"/>
        <v>644.78000000000611</v>
      </c>
      <c r="HN18" s="8">
        <f t="shared" si="81"/>
        <v>-65.94999999999709</v>
      </c>
      <c r="HO18" s="8"/>
      <c r="HP18" s="2">
        <f t="shared" si="49"/>
        <v>101.91582169566379</v>
      </c>
      <c r="HQ18" s="2">
        <f t="shared" si="49"/>
        <v>101.74593572655981</v>
      </c>
      <c r="HR18" s="8"/>
      <c r="HS18" s="8">
        <f>DataQ!AF221</f>
        <v>37808.65</v>
      </c>
      <c r="HT18" s="8">
        <f>DataQ!P221</f>
        <v>37575.120000000003</v>
      </c>
      <c r="HU18" s="8"/>
    </row>
    <row r="19" spans="13:229" x14ac:dyDescent="0.25">
      <c r="N19" s="2">
        <f>100*((DataQ!F178/DataQ!F174)-1)</f>
        <v>1.9929284396807967</v>
      </c>
      <c r="O19" s="2">
        <f>100*(DataQ!I178/DataQ!J178)</f>
        <v>22.060520632408462</v>
      </c>
      <c r="Y19" s="20">
        <v>45931</v>
      </c>
      <c r="Z19" s="9">
        <f>DataQ!Q218</f>
        <v>4.5025310000000003</v>
      </c>
      <c r="AA19" s="9">
        <f t="shared" si="83"/>
        <v>4.3701040000000004</v>
      </c>
      <c r="AC19" s="9">
        <f>DataQ!V218</f>
        <v>4.284726</v>
      </c>
      <c r="AD19" s="9">
        <f>DataQ!AB218</f>
        <v>4.4171529999999999</v>
      </c>
      <c r="AE19" s="9">
        <f t="shared" si="68"/>
        <v>0.13242699999999985</v>
      </c>
      <c r="AG19" s="20">
        <v>45931</v>
      </c>
      <c r="AH19" s="8">
        <f>DataQ!O218</f>
        <v>33987.769999999997</v>
      </c>
      <c r="AI19" s="8">
        <f t="shared" si="84"/>
        <v>34034.891318004826</v>
      </c>
      <c r="AJ19" s="8">
        <f t="shared" si="70"/>
        <v>47.121318004828936</v>
      </c>
      <c r="AK19" s="8"/>
      <c r="AL19" s="8">
        <f>DataQ!T218</f>
        <v>33600.57</v>
      </c>
      <c r="AM19" s="8">
        <f>DataQ!Z218</f>
        <v>33554.050000000003</v>
      </c>
      <c r="AN19" s="8">
        <f t="shared" si="71"/>
        <v>-46.519999999996799</v>
      </c>
      <c r="AP19" s="20">
        <v>45931</v>
      </c>
      <c r="AQ19" s="2">
        <f t="shared" si="82"/>
        <v>3.7508984011405344</v>
      </c>
      <c r="AR19" s="2">
        <f t="shared" si="82"/>
        <v>3.892814473516748</v>
      </c>
      <c r="AS19" s="8">
        <f t="shared" si="72"/>
        <v>0.14191607237621362</v>
      </c>
      <c r="AT19" s="8">
        <f>DataQ!R218</f>
        <v>10566.78</v>
      </c>
      <c r="AU19" s="8">
        <f t="shared" si="85"/>
        <v>10581.233811372946</v>
      </c>
      <c r="AV19" s="8">
        <f t="shared" si="74"/>
        <v>14.453811372944983</v>
      </c>
      <c r="AW19" s="8"/>
      <c r="AX19" s="8">
        <f>DataQ!U218</f>
        <v>10541.84</v>
      </c>
      <c r="AY19" s="8">
        <f>DataQ!AA218</f>
        <v>10527.44</v>
      </c>
      <c r="AZ19" s="8">
        <f t="shared" si="75"/>
        <v>-14.399999999999636</v>
      </c>
      <c r="BA19" s="8"/>
      <c r="BB19" s="8">
        <f t="shared" si="25"/>
        <v>12</v>
      </c>
      <c r="BC19" s="8" t="s">
        <v>2918</v>
      </c>
      <c r="BD19" s="8">
        <f>'ASHE Annual pay All SIC'!H115</f>
        <v>10561</v>
      </c>
      <c r="BE19" s="8">
        <f>'ASHE Annual pay All SIC'!J115</f>
        <v>19555</v>
      </c>
      <c r="BF19" s="8">
        <f>'ASHE Annual pay All SIC'!D115</f>
        <v>31094</v>
      </c>
      <c r="BG19" s="8">
        <f>'ASHE Annual pay All SIC'!O115</f>
        <v>44533</v>
      </c>
      <c r="BH19" s="2">
        <f t="shared" si="50"/>
        <v>16.5</v>
      </c>
      <c r="BI19" s="8"/>
      <c r="BJ19" s="8">
        <v>16</v>
      </c>
      <c r="BK19" s="8" t="str">
        <f t="shared" si="26"/>
        <v>Wholesale &amp; retail</v>
      </c>
      <c r="BL19" s="8">
        <f t="shared" si="27"/>
        <v>9031</v>
      </c>
      <c r="BM19" s="8">
        <f t="shared" si="28"/>
        <v>15193</v>
      </c>
      <c r="BN19" s="8">
        <f t="shared" si="29"/>
        <v>25560</v>
      </c>
      <c r="BO19" s="8">
        <f t="shared" si="30"/>
        <v>37000</v>
      </c>
      <c r="BP19" s="2">
        <f t="shared" si="51"/>
        <v>16.5</v>
      </c>
      <c r="BQ19" s="8"/>
      <c r="BR19" s="8" t="s">
        <v>2918</v>
      </c>
      <c r="BS19" s="8">
        <f t="shared" si="31"/>
        <v>10561</v>
      </c>
      <c r="BT19" s="8">
        <f t="shared" si="32"/>
        <v>8994</v>
      </c>
      <c r="BU19" s="8">
        <f t="shared" si="33"/>
        <v>22100</v>
      </c>
      <c r="BV19" s="8">
        <f t="shared" si="34"/>
        <v>22433</v>
      </c>
      <c r="BW19" s="2">
        <f t="shared" si="52"/>
        <v>15.5</v>
      </c>
      <c r="BX19" s="8"/>
      <c r="CI19" s="8"/>
      <c r="CL19" s="8"/>
      <c r="CV19" s="8"/>
      <c r="CY19" s="8"/>
      <c r="CZ19" s="8"/>
      <c r="DJ19" s="8"/>
      <c r="DM19" s="8"/>
      <c r="DP19" s="8"/>
      <c r="EA19" s="8"/>
      <c r="ED19" s="8"/>
      <c r="EN19" s="8"/>
      <c r="EQ19" s="8"/>
      <c r="ER19" s="8"/>
      <c r="FB19" s="8"/>
      <c r="FE19" s="8"/>
      <c r="FH19" s="8"/>
      <c r="FI19" s="8"/>
      <c r="FJ19" s="8"/>
      <c r="FK19" s="8"/>
      <c r="FL19" s="8"/>
      <c r="FM19" s="8"/>
      <c r="FN19" s="8"/>
      <c r="FQ19" s="8"/>
      <c r="FR19" s="8"/>
      <c r="FS19" s="8"/>
      <c r="FT19" s="8"/>
      <c r="FU19" s="8"/>
      <c r="FV19" s="8"/>
      <c r="FY19" s="8"/>
      <c r="FZ19" s="20">
        <v>37895</v>
      </c>
      <c r="GA19" s="2">
        <f>100*((HAVERQ!S103/HAVERQ!S99)-1)</f>
        <v>1.3481155902515862</v>
      </c>
      <c r="GB19" s="2">
        <f t="shared" si="38"/>
        <v>-0.40960735255442249</v>
      </c>
      <c r="GC19" s="2">
        <f t="shared" si="20"/>
        <v>0.30049601819665339</v>
      </c>
      <c r="GD19" s="2">
        <f t="shared" si="39"/>
        <v>-0.25935934345609579</v>
      </c>
      <c r="GE19" s="8"/>
      <c r="GF19" s="2">
        <f t="shared" si="21"/>
        <v>-0.1091113343577691</v>
      </c>
      <c r="GG19" s="8"/>
      <c r="GH19" s="20">
        <v>37895</v>
      </c>
      <c r="GI19" s="2">
        <f t="shared" si="40"/>
        <v>-0.22220327098528808</v>
      </c>
      <c r="GJ19" s="2">
        <f t="shared" si="41"/>
        <v>-0.80139648224854065</v>
      </c>
      <c r="GK19" s="8"/>
      <c r="GL19" s="2">
        <f>(HAVERQ!BJ103*HAVERQ!$BJ$1)+(HAVERQ!BK103*HAVERQ!$BK$1)</f>
        <v>15.600742414944094</v>
      </c>
      <c r="GM19" s="2">
        <f>(HAVERQ!BL103*HAVERQ!$BL$1)+(HAVERQ!BM103*HAVERQ!$BM$1)+(HAVERQ!BN103*HAVERQ!$BN$1)+(HAVERQ!BO103*HAVERQ!$BO$1)</f>
        <v>-5.7590915716286419</v>
      </c>
      <c r="GN19" s="8"/>
      <c r="GO19" s="90"/>
      <c r="GQ19" s="8"/>
      <c r="GR19" s="20">
        <v>37895</v>
      </c>
      <c r="GS19" s="2">
        <f>100*(HAVERQ!BP103/HAVERQ!BR103)</f>
        <v>24.537819872421693</v>
      </c>
      <c r="GT19" s="2">
        <f t="shared" si="42"/>
        <v>24.605137347391629</v>
      </c>
      <c r="GU19" s="8"/>
      <c r="GV19" s="20">
        <v>37895</v>
      </c>
      <c r="GW19" s="2">
        <f>100*(HAVERQ!BP103/HAVERQ!BR103)</f>
        <v>24.537819872421693</v>
      </c>
      <c r="GX19" s="2">
        <f>100*((DataQ!F134/DataQ!F130)-1)</f>
        <v>4.8799041240694896</v>
      </c>
      <c r="GY19" s="8"/>
      <c r="GZ19" s="20">
        <v>46296</v>
      </c>
      <c r="HA19" s="8">
        <f t="shared" si="43"/>
        <v>870.7699999999968</v>
      </c>
      <c r="HB19" s="8">
        <f t="shared" si="44"/>
        <v>623.53000000000611</v>
      </c>
      <c r="HC19" s="8">
        <f t="shared" si="80"/>
        <v>-247.23999999999069</v>
      </c>
      <c r="HD19" s="8"/>
      <c r="HE19" s="2">
        <f t="shared" si="45"/>
        <v>102.62620974029244</v>
      </c>
      <c r="HF19" s="2">
        <f t="shared" si="46"/>
        <v>101.84609053254266</v>
      </c>
      <c r="HG19" s="8"/>
      <c r="HH19" s="8">
        <f>DataQ!AE222</f>
        <v>34027.68</v>
      </c>
      <c r="HI19" s="8">
        <f>DataQ!O222</f>
        <v>34399.230000000003</v>
      </c>
      <c r="HJ19" s="8"/>
      <c r="HK19" s="20">
        <v>46296</v>
      </c>
      <c r="HL19" s="8">
        <f t="shared" si="47"/>
        <v>802.24000000000524</v>
      </c>
      <c r="HM19" s="8">
        <f t="shared" si="48"/>
        <v>755.62000000000262</v>
      </c>
      <c r="HN19" s="8">
        <f t="shared" si="81"/>
        <v>-46.620000000002619</v>
      </c>
      <c r="HO19" s="8"/>
      <c r="HP19" s="2">
        <f t="shared" si="49"/>
        <v>102.16249320716635</v>
      </c>
      <c r="HQ19" s="2">
        <f t="shared" si="49"/>
        <v>102.04606835463741</v>
      </c>
      <c r="HR19" s="8"/>
      <c r="HS19" s="8">
        <f>DataQ!AF222</f>
        <v>37900.160000000003</v>
      </c>
      <c r="HT19" s="8">
        <f>DataQ!P222</f>
        <v>37685.96</v>
      </c>
      <c r="HU19" s="8"/>
    </row>
    <row r="20" spans="13:229" x14ac:dyDescent="0.25">
      <c r="M20">
        <v>2016</v>
      </c>
      <c r="N20" s="2">
        <f>100*((DataQ!F179/DataQ!F175)-1)</f>
        <v>1.5236578936123957</v>
      </c>
      <c r="O20" s="2">
        <f>100*(DataQ!I179/DataQ!J179)</f>
        <v>21.96155472009443</v>
      </c>
      <c r="Y20" s="20">
        <v>46023</v>
      </c>
      <c r="Z20" s="9">
        <f>DataQ!Q219</f>
        <v>4.4834519999999998</v>
      </c>
      <c r="AA20" s="9">
        <f>Z20+AC20-AD20</f>
        <v>4.3344129999999996</v>
      </c>
      <c r="AC20" s="9">
        <f>DataQ!V219</f>
        <v>4.2179000000000002</v>
      </c>
      <c r="AD20" s="9">
        <f>DataQ!AB219</f>
        <v>4.3669390000000003</v>
      </c>
      <c r="AE20" s="9">
        <f t="shared" si="68"/>
        <v>0.14903900000000014</v>
      </c>
      <c r="AG20" s="20">
        <v>46023</v>
      </c>
      <c r="AH20" s="8">
        <f>DataQ!O219</f>
        <v>34094.86</v>
      </c>
      <c r="AI20" s="8">
        <f>AH20*AL20/AM20</f>
        <v>34147.994015428507</v>
      </c>
      <c r="AJ20" s="8">
        <f t="shared" si="70"/>
        <v>53.134015428506245</v>
      </c>
      <c r="AK20" s="8"/>
      <c r="AL20" s="8">
        <f>DataQ!T219</f>
        <v>33714.82</v>
      </c>
      <c r="AM20" s="8">
        <f>DataQ!Z219</f>
        <v>33662.36</v>
      </c>
      <c r="AN20" s="8">
        <f t="shared" si="71"/>
        <v>-52.459999999999127</v>
      </c>
      <c r="AP20" s="20">
        <v>46023</v>
      </c>
      <c r="AQ20" s="2">
        <f t="shared" si="82"/>
        <v>3.4427313203585275</v>
      </c>
      <c r="AR20" s="2">
        <f t="shared" si="82"/>
        <v>3.6184940804805166</v>
      </c>
      <c r="AS20" s="8">
        <f>AR20-AQ20</f>
        <v>0.1757627601219891</v>
      </c>
      <c r="AT20" s="8">
        <f>DataQ!R219</f>
        <v>10640.74</v>
      </c>
      <c r="AU20" s="8">
        <f>AT20*AX20/AY20</f>
        <v>10658.82001208271</v>
      </c>
      <c r="AV20" s="8">
        <f t="shared" si="74"/>
        <v>18.0800120827098</v>
      </c>
      <c r="AW20" s="8"/>
      <c r="AX20" s="8">
        <f>DataQ!U219</f>
        <v>10611.65</v>
      </c>
      <c r="AY20" s="8">
        <f>DataQ!AA219</f>
        <v>10593.65</v>
      </c>
      <c r="AZ20" s="8">
        <f t="shared" si="75"/>
        <v>-18</v>
      </c>
      <c r="BA20" s="8"/>
      <c r="BB20" s="8">
        <f t="shared" si="25"/>
        <v>13</v>
      </c>
      <c r="BC20" s="8" t="s">
        <v>2919</v>
      </c>
      <c r="BD20" s="8">
        <f>'ASHE Annual pay All SIC'!H117</f>
        <v>11105</v>
      </c>
      <c r="BE20" s="8">
        <f>'ASHE Annual pay All SIC'!J117</f>
        <v>18893</v>
      </c>
      <c r="BF20" s="8">
        <f>'ASHE Annual pay All SIC'!D117</f>
        <v>28150</v>
      </c>
      <c r="BG20" s="8">
        <f>'ASHE Annual pay All SIC'!O117</f>
        <v>40481</v>
      </c>
      <c r="BH20" s="2">
        <f t="shared" si="50"/>
        <v>17.5</v>
      </c>
      <c r="BI20" s="8"/>
      <c r="BJ20" s="8">
        <v>17</v>
      </c>
      <c r="BK20" s="8" t="str">
        <f t="shared" si="26"/>
        <v>Other services</v>
      </c>
      <c r="BL20" s="8">
        <f t="shared" si="27"/>
        <v>7693</v>
      </c>
      <c r="BM20" s="8">
        <f t="shared" si="28"/>
        <v>14665</v>
      </c>
      <c r="BN20" s="8">
        <f t="shared" si="29"/>
        <v>25747</v>
      </c>
      <c r="BO20" s="8">
        <f t="shared" si="30"/>
        <v>36952</v>
      </c>
      <c r="BP20" s="2">
        <f t="shared" si="51"/>
        <v>17.5</v>
      </c>
      <c r="BQ20" s="8"/>
      <c r="BR20" s="8" t="s">
        <v>2919</v>
      </c>
      <c r="BS20" s="8">
        <f t="shared" si="31"/>
        <v>11105</v>
      </c>
      <c r="BT20" s="8">
        <f t="shared" si="32"/>
        <v>7788</v>
      </c>
      <c r="BU20" s="8">
        <f t="shared" si="33"/>
        <v>20362</v>
      </c>
      <c r="BV20" s="8">
        <f t="shared" si="34"/>
        <v>20119</v>
      </c>
      <c r="BW20" s="2">
        <f t="shared" si="52"/>
        <v>16.5</v>
      </c>
      <c r="BX20" s="8"/>
      <c r="CI20" s="8"/>
      <c r="CL20" s="8"/>
      <c r="CV20" s="8"/>
      <c r="CY20" s="8"/>
      <c r="CZ20" s="8"/>
      <c r="DJ20" s="8"/>
      <c r="DM20" s="8"/>
      <c r="DP20" s="8"/>
      <c r="EA20" s="8"/>
      <c r="ED20" s="8"/>
      <c r="EN20" s="8"/>
      <c r="EQ20" s="8"/>
      <c r="ER20" s="8"/>
      <c r="FB20" s="8"/>
      <c r="FE20" s="8"/>
      <c r="FH20" s="8"/>
      <c r="FI20" s="8"/>
      <c r="FJ20" s="8"/>
      <c r="FK20" s="8"/>
      <c r="FL20" s="8"/>
      <c r="FM20" s="8"/>
      <c r="FN20" s="8"/>
      <c r="FQ20" s="8"/>
      <c r="FR20" s="8"/>
      <c r="FS20" s="8"/>
      <c r="FT20" s="8"/>
      <c r="FU20" s="8"/>
      <c r="FV20" s="8"/>
      <c r="FY20" s="8"/>
      <c r="FZ20" s="20">
        <v>37987</v>
      </c>
      <c r="GA20" s="2">
        <f>100*((HAVERQ!S104/HAVERQ!S100)-1)</f>
        <v>1.450889201847172</v>
      </c>
      <c r="GB20" s="2">
        <f t="shared" si="38"/>
        <v>-0.80139648224854065</v>
      </c>
      <c r="GC20" s="2">
        <f t="shared" si="20"/>
        <v>0.57919321126325252</v>
      </c>
      <c r="GD20" s="2">
        <f t="shared" si="39"/>
        <v>-0.5117998766169144</v>
      </c>
      <c r="GE20" s="8"/>
      <c r="GF20" s="2">
        <f t="shared" si="21"/>
        <v>-0.22220327098528808</v>
      </c>
      <c r="GG20" s="8"/>
      <c r="GH20" s="20">
        <v>37987</v>
      </c>
      <c r="GI20" s="2">
        <f t="shared" si="40"/>
        <v>0.71623695331640258</v>
      </c>
      <c r="GJ20" s="2">
        <f t="shared" si="41"/>
        <v>0.31785502028524659</v>
      </c>
      <c r="GK20" s="8"/>
      <c r="GL20" s="2">
        <f>(HAVERQ!BJ104*HAVERQ!$BJ$1)+(HAVERQ!BK104*HAVERQ!$BK$1)</f>
        <v>25.833952012453413</v>
      </c>
      <c r="GM20" s="2">
        <f>(HAVERQ!BL104*HAVERQ!$BL$1)+(HAVERQ!BM104*HAVERQ!$BM$1)+(HAVERQ!BN104*HAVERQ!$BN$1)+(HAVERQ!BO104*HAVERQ!$BO$1)</f>
        <v>12.604704632533942</v>
      </c>
      <c r="GN20" s="8"/>
      <c r="GO20" s="90"/>
      <c r="GQ20" s="8"/>
      <c r="GR20" s="20">
        <v>37987</v>
      </c>
      <c r="GS20" s="2">
        <f>100*(HAVERQ!BP104/HAVERQ!BR104)</f>
        <v>23.526332799370486</v>
      </c>
      <c r="GT20" s="2">
        <f t="shared" si="42"/>
        <v>24.605137347391629</v>
      </c>
      <c r="GU20" s="8"/>
      <c r="GV20" s="20">
        <v>37987</v>
      </c>
      <c r="GW20" s="2">
        <f>100*(HAVERQ!BP104/HAVERQ!BR104)</f>
        <v>23.526332799370486</v>
      </c>
      <c r="GX20" s="2">
        <f>100*((DataQ!F135/DataQ!F131)-1)</f>
        <v>4.4804438498645682</v>
      </c>
      <c r="GY20" s="8"/>
      <c r="HD20" s="8"/>
      <c r="HG20" s="8"/>
      <c r="HJ20" s="8"/>
      <c r="HO20" s="8"/>
      <c r="HR20" s="8"/>
      <c r="HU20" s="8"/>
    </row>
    <row r="21" spans="13:229" x14ac:dyDescent="0.25">
      <c r="N21" s="2">
        <f>100*((DataQ!F180/DataQ!F176)-1)</f>
        <v>2.6310611488756575</v>
      </c>
      <c r="O21" s="2">
        <f>100*(DataQ!I180/DataQ!J180)</f>
        <v>21.599724534645844</v>
      </c>
      <c r="Y21" s="20">
        <v>46113</v>
      </c>
      <c r="Z21" s="9">
        <f>DataQ!Q220</f>
        <v>4.4739440000000004</v>
      </c>
      <c r="AA21" s="9">
        <f t="shared" ref="AA21:AA27" si="86">Z21+AC21-AD21</f>
        <v>4.3181190000000012</v>
      </c>
      <c r="AC21" s="9">
        <f>DataQ!V220</f>
        <v>4.1510920000000002</v>
      </c>
      <c r="AD21" s="9">
        <f>DataQ!AB220</f>
        <v>4.3069170000000003</v>
      </c>
      <c r="AE21" s="9">
        <f t="shared" si="68"/>
        <v>0.1558250000000001</v>
      </c>
      <c r="AG21" s="20">
        <v>46113</v>
      </c>
      <c r="AH21" s="8">
        <f>DataQ!O220</f>
        <v>34192.07</v>
      </c>
      <c r="AI21" s="8">
        <f t="shared" ref="AI21:AI27" si="87">AH21*AL21/AM21</f>
        <v>34247.755580071251</v>
      </c>
      <c r="AJ21" s="8">
        <f t="shared" si="70"/>
        <v>55.685580071251024</v>
      </c>
      <c r="AK21" s="8"/>
      <c r="AL21" s="8">
        <f>DataQ!T220</f>
        <v>33826.11</v>
      </c>
      <c r="AM21" s="8">
        <f>DataQ!Z220</f>
        <v>33771.11</v>
      </c>
      <c r="AN21" s="8">
        <f t="shared" si="71"/>
        <v>-55</v>
      </c>
      <c r="AP21" s="20">
        <v>46113</v>
      </c>
      <c r="AQ21" s="2">
        <f t="shared" si="82"/>
        <v>2.9112280068088081</v>
      </c>
      <c r="AR21" s="2">
        <f t="shared" si="82"/>
        <v>3.0563065642926102</v>
      </c>
      <c r="AS21" s="8">
        <f t="shared" si="72"/>
        <v>0.14507855748380205</v>
      </c>
      <c r="AT21" s="8">
        <f>DataQ!R220</f>
        <v>10713.1</v>
      </c>
      <c r="AU21" s="8">
        <f t="shared" ref="AU21:AU27" si="88">AT21*AX21/AY21</f>
        <v>10733.590587129509</v>
      </c>
      <c r="AV21" s="8">
        <f t="shared" si="74"/>
        <v>20.49058712950864</v>
      </c>
      <c r="AW21" s="8"/>
      <c r="AX21" s="8">
        <f>DataQ!U220</f>
        <v>10680.9</v>
      </c>
      <c r="AY21" s="8">
        <f>DataQ!AA220</f>
        <v>10660.51</v>
      </c>
      <c r="AZ21" s="8">
        <f t="shared" si="75"/>
        <v>-20.389999999999418</v>
      </c>
      <c r="BA21" s="8"/>
      <c r="BB21" s="8">
        <f t="shared" si="25"/>
        <v>18</v>
      </c>
      <c r="BC21" s="8" t="s">
        <v>2920</v>
      </c>
      <c r="BD21" s="8">
        <f>'ASHE Annual pay All SIC'!H121</f>
        <v>3691</v>
      </c>
      <c r="BE21" s="8">
        <f>'ASHE Annual pay All SIC'!J121</f>
        <v>10437</v>
      </c>
      <c r="BF21" s="8">
        <f>'ASHE Annual pay All SIC'!D121</f>
        <v>23786</v>
      </c>
      <c r="BG21" s="8">
        <f>'ASHE Annual pay All SIC'!O121</f>
        <v>34323</v>
      </c>
      <c r="BH21" s="2">
        <f t="shared" si="50"/>
        <v>18.5</v>
      </c>
      <c r="BI21" s="8"/>
      <c r="BJ21" s="8">
        <v>18</v>
      </c>
      <c r="BK21" s="8" t="str">
        <f t="shared" si="26"/>
        <v>Art &amp; recreation</v>
      </c>
      <c r="BL21" s="8">
        <f t="shared" si="27"/>
        <v>3691</v>
      </c>
      <c r="BM21" s="8">
        <f t="shared" si="28"/>
        <v>10437</v>
      </c>
      <c r="BN21" s="8">
        <f t="shared" si="29"/>
        <v>23786</v>
      </c>
      <c r="BO21" s="8">
        <f t="shared" si="30"/>
        <v>34323</v>
      </c>
      <c r="BP21" s="2">
        <f t="shared" si="51"/>
        <v>18.5</v>
      </c>
      <c r="BQ21" s="8"/>
      <c r="BR21" s="8" t="s">
        <v>2920</v>
      </c>
      <c r="BS21" s="8">
        <f t="shared" si="31"/>
        <v>3691</v>
      </c>
      <c r="BT21" s="8">
        <f t="shared" si="32"/>
        <v>6746</v>
      </c>
      <c r="BU21" s="8">
        <f t="shared" si="33"/>
        <v>17040</v>
      </c>
      <c r="BV21" s="8">
        <f t="shared" si="34"/>
        <v>17283</v>
      </c>
      <c r="BW21" s="2">
        <f t="shared" si="52"/>
        <v>17.5</v>
      </c>
      <c r="BX21" s="8"/>
      <c r="CI21" s="8"/>
      <c r="CL21" s="8"/>
      <c r="CV21" s="8"/>
      <c r="CY21" s="8"/>
      <c r="CZ21" s="8"/>
      <c r="DJ21" s="8"/>
      <c r="DM21" s="8"/>
      <c r="DP21" s="8"/>
      <c r="EA21" s="8"/>
      <c r="ED21" s="8"/>
      <c r="EN21" s="8"/>
      <c r="EQ21" s="8"/>
      <c r="ER21" s="8"/>
      <c r="FB21" s="8"/>
      <c r="FE21" s="8"/>
      <c r="FH21" s="8"/>
      <c r="FI21" s="8"/>
      <c r="FJ21" s="8"/>
      <c r="FK21" s="8"/>
      <c r="FL21" s="8"/>
      <c r="FM21" s="8"/>
      <c r="FN21" s="8"/>
      <c r="FQ21" s="8"/>
      <c r="FR21" s="8"/>
      <c r="FS21" s="8"/>
      <c r="FT21" s="8"/>
      <c r="FU21" s="8"/>
      <c r="FV21" s="8"/>
      <c r="FY21" s="8"/>
      <c r="FZ21" s="20">
        <v>38078</v>
      </c>
      <c r="GA21" s="2">
        <f>100*((HAVERQ!S105/HAVERQ!S101)-1)</f>
        <v>1.0551683710024129</v>
      </c>
      <c r="GB21" s="2">
        <f t="shared" si="38"/>
        <v>0.31785502028524659</v>
      </c>
      <c r="GC21" s="2">
        <f t="shared" si="20"/>
        <v>0.39838193303115599</v>
      </c>
      <c r="GD21" s="2">
        <f t="shared" si="39"/>
        <v>0.51704598680082459</v>
      </c>
      <c r="GE21" s="8"/>
      <c r="GF21" s="2">
        <f t="shared" si="21"/>
        <v>0.71623695331640258</v>
      </c>
      <c r="GG21" s="8"/>
      <c r="GH21" s="20">
        <v>38078</v>
      </c>
      <c r="GI21" s="2">
        <f t="shared" si="40"/>
        <v>0.98422419209766354</v>
      </c>
      <c r="GJ21" s="2">
        <f t="shared" si="41"/>
        <v>0.1271938174976083</v>
      </c>
      <c r="GK21" s="8"/>
      <c r="GL21" s="2">
        <f>(HAVERQ!BJ105*HAVERQ!$BJ$1)+(HAVERQ!BK105*HAVERQ!$BK$1)</f>
        <v>28.756215479950306</v>
      </c>
      <c r="GM21" s="2">
        <f>(HAVERQ!BL105*HAVERQ!$BL$1)+(HAVERQ!BM105*HAVERQ!$BM$1)+(HAVERQ!BN105*HAVERQ!$BN$1)+(HAVERQ!BO105*HAVERQ!$BO$1)</f>
        <v>9.4764859398572163</v>
      </c>
      <c r="GN21" s="8"/>
      <c r="GO21" s="90"/>
      <c r="GQ21" s="8"/>
      <c r="GR21" s="20">
        <v>38078</v>
      </c>
      <c r="GS21" s="2">
        <f>100*(HAVERQ!BP105/HAVERQ!BR105)</f>
        <v>24.977398808300801</v>
      </c>
      <c r="GT21" s="2">
        <f t="shared" si="42"/>
        <v>24.605137347391629</v>
      </c>
      <c r="GU21" s="8"/>
      <c r="GV21" s="20">
        <v>38078</v>
      </c>
      <c r="GW21" s="2">
        <f>100*(HAVERQ!BP105/HAVERQ!BR105)</f>
        <v>24.977398808300801</v>
      </c>
      <c r="GX21" s="2">
        <f>100*((DataQ!F136/DataQ!F132)-1)</f>
        <v>3.7992268532288653</v>
      </c>
      <c r="GY21" s="8"/>
      <c r="HD21" s="8"/>
      <c r="HG21" s="8"/>
      <c r="HJ21" s="8"/>
      <c r="HO21" s="8"/>
      <c r="HR21" s="8"/>
      <c r="HU21" s="8"/>
    </row>
    <row r="22" spans="13:229" x14ac:dyDescent="0.25">
      <c r="N22" s="2">
        <f>100*((DataQ!F181/DataQ!F177)-1)</f>
        <v>2.2021637716025166</v>
      </c>
      <c r="O22" s="2">
        <f>100*(DataQ!I181/DataQ!J181)</f>
        <v>22.110978212902928</v>
      </c>
      <c r="Y22" s="20">
        <v>46204</v>
      </c>
      <c r="Z22" s="9">
        <f>DataQ!Q221</f>
        <v>4.4596780000000003</v>
      </c>
      <c r="AA22" s="9">
        <f t="shared" si="86"/>
        <v>4.306159000000001</v>
      </c>
      <c r="AC22" s="9">
        <f>DataQ!V221</f>
        <v>4.0937590000000004</v>
      </c>
      <c r="AD22" s="9">
        <f>DataQ!AB221</f>
        <v>4.2472779999999997</v>
      </c>
      <c r="AE22" s="9">
        <f t="shared" si="68"/>
        <v>0.15351899999999929</v>
      </c>
      <c r="AG22" s="20">
        <v>46204</v>
      </c>
      <c r="AH22" s="8">
        <f>DataQ!O221</f>
        <v>34296.36</v>
      </c>
      <c r="AI22" s="8">
        <f t="shared" si="87"/>
        <v>34351.348352515131</v>
      </c>
      <c r="AJ22" s="8">
        <f t="shared" si="70"/>
        <v>54.988352515130828</v>
      </c>
      <c r="AK22" s="8"/>
      <c r="AL22" s="8">
        <f>DataQ!T221</f>
        <v>33927.58</v>
      </c>
      <c r="AM22" s="8">
        <f>DataQ!Z221</f>
        <v>33873.269999999997</v>
      </c>
      <c r="AN22" s="8">
        <f t="shared" si="71"/>
        <v>-54.310000000004948</v>
      </c>
      <c r="AP22" s="20">
        <v>46204</v>
      </c>
      <c r="AQ22" s="2">
        <f t="shared" si="82"/>
        <v>2.7887265422192442</v>
      </c>
      <c r="AR22" s="2">
        <f t="shared" si="82"/>
        <v>2.8982266530601208</v>
      </c>
      <c r="AS22" s="8">
        <f t="shared" si="72"/>
        <v>0.10950011084087663</v>
      </c>
      <c r="AT22" s="8">
        <f>DataQ!R221</f>
        <v>10785.95</v>
      </c>
      <c r="AU22" s="8">
        <f t="shared" si="88"/>
        <v>10807.544902391377</v>
      </c>
      <c r="AV22" s="8">
        <f t="shared" si="74"/>
        <v>21.594902391376309</v>
      </c>
      <c r="AW22" s="8"/>
      <c r="AX22" s="8">
        <f>DataQ!U221</f>
        <v>10750.04</v>
      </c>
      <c r="AY22" s="8">
        <f>DataQ!AA221</f>
        <v>10728.56</v>
      </c>
      <c r="AZ22" s="8">
        <f t="shared" si="75"/>
        <v>-21.480000000001382</v>
      </c>
      <c r="BA22" s="8"/>
      <c r="BB22" s="8">
        <f t="shared" si="25"/>
        <v>17</v>
      </c>
      <c r="BC22" s="8" t="s">
        <v>2921</v>
      </c>
      <c r="BD22" s="8">
        <f>'ASHE Annual pay All SIC'!H126</f>
        <v>7693</v>
      </c>
      <c r="BE22" s="8">
        <f>'ASHE Annual pay All SIC'!J126</f>
        <v>14665</v>
      </c>
      <c r="BF22" s="8">
        <f>'ASHE Annual pay All SIC'!D126</f>
        <v>25747</v>
      </c>
      <c r="BG22" s="8">
        <f>'ASHE Annual pay All SIC'!O126</f>
        <v>36952</v>
      </c>
      <c r="BH22" s="2">
        <f t="shared" si="50"/>
        <v>19.5</v>
      </c>
      <c r="BI22" s="8"/>
      <c r="BJ22" s="8">
        <v>19</v>
      </c>
      <c r="BK22" s="8" t="str">
        <f t="shared" si="26"/>
        <v>Accommodation &amp; food</v>
      </c>
      <c r="BL22" s="8">
        <f t="shared" si="27"/>
        <v>4239</v>
      </c>
      <c r="BM22" s="8">
        <f t="shared" si="28"/>
        <v>8951</v>
      </c>
      <c r="BN22" s="8">
        <f t="shared" si="29"/>
        <v>16800</v>
      </c>
      <c r="BO22" s="8">
        <f t="shared" si="30"/>
        <v>27056</v>
      </c>
      <c r="BP22" s="2">
        <f t="shared" si="51"/>
        <v>19.5</v>
      </c>
      <c r="BQ22" s="8"/>
      <c r="BR22" s="8" t="s">
        <v>2921</v>
      </c>
      <c r="BS22" s="8">
        <f t="shared" si="31"/>
        <v>7693</v>
      </c>
      <c r="BT22" s="8">
        <f t="shared" si="32"/>
        <v>6972</v>
      </c>
      <c r="BU22" s="8">
        <f t="shared" si="33"/>
        <v>18775</v>
      </c>
      <c r="BV22" s="8">
        <f t="shared" si="34"/>
        <v>18177</v>
      </c>
      <c r="BW22" s="2">
        <f t="shared" si="52"/>
        <v>18.5</v>
      </c>
      <c r="BX22" s="8"/>
      <c r="CI22" s="8"/>
      <c r="CL22" s="8"/>
      <c r="CV22" s="8"/>
      <c r="CY22" s="8"/>
      <c r="CZ22" s="8"/>
      <c r="DJ22" s="8"/>
      <c r="DM22" s="8"/>
      <c r="DP22" s="8"/>
      <c r="EA22" s="8"/>
      <c r="ED22" s="8"/>
      <c r="EN22" s="8"/>
      <c r="EQ22" s="8"/>
      <c r="ER22" s="8"/>
      <c r="FB22" s="8"/>
      <c r="FE22" s="8"/>
      <c r="FH22" s="8"/>
      <c r="FI22" s="8"/>
      <c r="FJ22" s="8"/>
      <c r="FK22" s="8"/>
      <c r="FL22" s="8"/>
      <c r="FM22" s="8"/>
      <c r="FN22" s="8"/>
      <c r="FQ22" s="8"/>
      <c r="FR22" s="8"/>
      <c r="FS22" s="8"/>
      <c r="FT22" s="8"/>
      <c r="FU22" s="8"/>
      <c r="FV22" s="8"/>
      <c r="FY22" s="8"/>
      <c r="FZ22" s="20">
        <v>38169</v>
      </c>
      <c r="GA22" s="2">
        <f>100*((HAVERQ!S106/HAVERQ!S102)-1)</f>
        <v>0.6056091715784806</v>
      </c>
      <c r="GB22" s="2">
        <f t="shared" si="38"/>
        <v>0.1271938174976083</v>
      </c>
      <c r="GC22" s="2">
        <f t="shared" si="20"/>
        <v>0.85703037460005527</v>
      </c>
      <c r="GD22" s="2">
        <f t="shared" si="39"/>
        <v>0.55570900479763596</v>
      </c>
      <c r="GE22" s="8"/>
      <c r="GF22" s="2">
        <f t="shared" si="21"/>
        <v>0.98422419209766354</v>
      </c>
      <c r="GG22" s="8"/>
      <c r="GH22" s="20">
        <v>38169</v>
      </c>
      <c r="GI22" s="2">
        <f t="shared" si="40"/>
        <v>8.8557110456750146E-2</v>
      </c>
      <c r="GJ22" s="2">
        <f t="shared" si="41"/>
        <v>0.64237174546236619</v>
      </c>
      <c r="GK22" s="8"/>
      <c r="GL22" s="2">
        <f>(HAVERQ!BJ106*HAVERQ!$BJ$1)+(HAVERQ!BK106*HAVERQ!$BK$1)</f>
        <v>18.989425077459622</v>
      </c>
      <c r="GM22" s="2">
        <f>(HAVERQ!BL106*HAVERQ!$BL$1)+(HAVERQ!BM106*HAVERQ!$BM$1)+(HAVERQ!BN106*HAVERQ!$BN$1)+(HAVERQ!BO106*HAVERQ!$BO$1)</f>
        <v>17.929119201112968</v>
      </c>
      <c r="GN22" s="8"/>
      <c r="GO22" s="90"/>
      <c r="GQ22" s="8"/>
      <c r="GR22" s="20">
        <v>38169</v>
      </c>
      <c r="GS22" s="2">
        <f>100*(HAVERQ!BP106/HAVERQ!BR106)</f>
        <v>24.186305992488979</v>
      </c>
      <c r="GT22" s="2">
        <f t="shared" si="42"/>
        <v>24.605137347391629</v>
      </c>
      <c r="GU22" s="8"/>
      <c r="GV22" s="20">
        <v>38169</v>
      </c>
      <c r="GW22" s="2">
        <f>100*(HAVERQ!BP106/HAVERQ!BR106)</f>
        <v>24.186305992488979</v>
      </c>
      <c r="GX22" s="2">
        <f>100*((DataQ!F137/DataQ!F133)-1)</f>
        <v>2.9573151969638722</v>
      </c>
      <c r="GY22" s="8"/>
      <c r="HD22" s="8"/>
      <c r="HG22" s="8"/>
      <c r="HJ22" s="8"/>
      <c r="HO22" s="8"/>
      <c r="HR22" s="8"/>
      <c r="HU22" s="8"/>
    </row>
    <row r="23" spans="13:229" x14ac:dyDescent="0.25">
      <c r="N23" s="2">
        <f>100*((DataQ!F182/DataQ!F178)-1)</f>
        <v>1.733990619757475</v>
      </c>
      <c r="O23" s="2">
        <f>100*(DataQ!I182/DataQ!J182)</f>
        <v>22.57735229608376</v>
      </c>
      <c r="Y23" s="20">
        <v>46296</v>
      </c>
      <c r="Z23" s="9">
        <f>DataQ!Q222</f>
        <v>4.435829</v>
      </c>
      <c r="AA23" s="9">
        <f t="shared" si="86"/>
        <v>4.2893270000000001</v>
      </c>
      <c r="AC23" s="9">
        <f>DataQ!V222</f>
        <v>4.0458970000000001</v>
      </c>
      <c r="AD23" s="9">
        <f>DataQ!AB222</f>
        <v>4.192399</v>
      </c>
      <c r="AE23" s="9">
        <f t="shared" si="68"/>
        <v>0.14650199999999991</v>
      </c>
      <c r="AG23" s="20">
        <v>46296</v>
      </c>
      <c r="AH23" s="8">
        <f>DataQ!O222</f>
        <v>34399.230000000003</v>
      </c>
      <c r="AI23" s="8">
        <f t="shared" si="87"/>
        <v>34451.837716420865</v>
      </c>
      <c r="AJ23" s="8">
        <f t="shared" si="70"/>
        <v>52.607716420861834</v>
      </c>
      <c r="AK23" s="8"/>
      <c r="AL23" s="8">
        <f>DataQ!T222</f>
        <v>34027.660000000003</v>
      </c>
      <c r="AM23" s="8">
        <f>DataQ!Z222</f>
        <v>33975.699999999997</v>
      </c>
      <c r="AN23" s="8">
        <f t="shared" si="71"/>
        <v>-51.960000000006403</v>
      </c>
      <c r="AP23" s="20">
        <v>46296</v>
      </c>
      <c r="AQ23" s="2">
        <f t="shared" si="82"/>
        <v>2.7699071997334901</v>
      </c>
      <c r="AR23" s="2">
        <f t="shared" si="82"/>
        <v>2.8340884226558005</v>
      </c>
      <c r="AS23" s="8">
        <f t="shared" si="72"/>
        <v>6.4181222922310432E-2</v>
      </c>
      <c r="AT23" s="8">
        <f>DataQ!R222</f>
        <v>10859.47</v>
      </c>
      <c r="AU23" s="8">
        <f t="shared" si="88"/>
        <v>10881.115333795207</v>
      </c>
      <c r="AV23" s="8">
        <f t="shared" si="74"/>
        <v>21.645333795207989</v>
      </c>
      <c r="AW23" s="8"/>
      <c r="AX23" s="8">
        <f>DataQ!U222</f>
        <v>10818.11</v>
      </c>
      <c r="AY23" s="8">
        <f>DataQ!AA222</f>
        <v>10796.59</v>
      </c>
      <c r="AZ23" s="8">
        <f t="shared" si="75"/>
        <v>-21.520000000000437</v>
      </c>
      <c r="BA23" s="8"/>
      <c r="BB23" s="8"/>
      <c r="BC23" s="8"/>
      <c r="BD23" s="8"/>
      <c r="BE23" s="8"/>
      <c r="BF23" s="8"/>
      <c r="BG23" s="8"/>
      <c r="BH23" s="2">
        <f t="shared" si="50"/>
        <v>20.5</v>
      </c>
      <c r="BI23" s="8"/>
      <c r="BJ23" s="8"/>
      <c r="BK23" s="8"/>
      <c r="BL23" s="8"/>
      <c r="BM23" s="8"/>
      <c r="BN23" s="8"/>
      <c r="BO23" s="8"/>
      <c r="BP23" s="2">
        <f t="shared" si="51"/>
        <v>20.5</v>
      </c>
      <c r="BQ23" s="8"/>
      <c r="BR23" s="8"/>
      <c r="BS23" s="8"/>
      <c r="BT23" s="8"/>
      <c r="BU23" s="8"/>
      <c r="BV23" s="8"/>
      <c r="BW23" s="2">
        <f t="shared" si="52"/>
        <v>19.5</v>
      </c>
      <c r="BX23" s="8"/>
      <c r="CI23" s="8"/>
      <c r="CL23" s="8"/>
      <c r="CV23" s="8"/>
      <c r="CY23" s="8"/>
      <c r="CZ23" s="8"/>
      <c r="DJ23" s="8"/>
      <c r="DM23" s="8"/>
      <c r="DP23" s="8"/>
      <c r="EA23" s="8"/>
      <c r="ED23" s="8"/>
      <c r="EN23" s="8"/>
      <c r="EQ23" s="8"/>
      <c r="ER23" s="8"/>
      <c r="FB23" s="8"/>
      <c r="FE23" s="8"/>
      <c r="FH23" s="8"/>
      <c r="FI23" s="8"/>
      <c r="FJ23" s="8"/>
      <c r="FK23" s="8"/>
      <c r="FL23" s="8"/>
      <c r="FM23" s="8"/>
      <c r="FN23" s="8"/>
      <c r="FQ23" s="8"/>
      <c r="FR23" s="8"/>
      <c r="FS23" s="8"/>
      <c r="FT23" s="8"/>
      <c r="FU23" s="8"/>
      <c r="FV23" s="8"/>
      <c r="FY23" s="8"/>
      <c r="FZ23" s="20">
        <v>38261</v>
      </c>
      <c r="GA23" s="2">
        <f>100*((HAVERQ!S107/HAVERQ!S103)-1)</f>
        <v>1.0259563725807386</v>
      </c>
      <c r="GB23" s="2">
        <f t="shared" si="38"/>
        <v>8.8557110456750146E-2</v>
      </c>
      <c r="GC23" s="2">
        <f t="shared" si="20"/>
        <v>0.55381463500561601</v>
      </c>
      <c r="GD23" s="2">
        <f t="shared" si="39"/>
        <v>0.36546442795955819</v>
      </c>
      <c r="GE23" s="8"/>
      <c r="GF23" s="2">
        <f t="shared" si="21"/>
        <v>0.64237174546236619</v>
      </c>
      <c r="GG23" s="8"/>
      <c r="GH23" s="20">
        <v>38261</v>
      </c>
      <c r="GI23" s="2">
        <f t="shared" si="40"/>
        <v>-1.7405969060638911E-2</v>
      </c>
      <c r="GJ23" s="2">
        <f t="shared" si="41"/>
        <v>0.22131828751496149</v>
      </c>
      <c r="GK23" s="8"/>
      <c r="GL23" s="2">
        <f>(HAVERQ!BJ107*HAVERQ!$BJ$1)+(HAVERQ!BK107*HAVERQ!$BK$1)</f>
        <v>17.833952012453413</v>
      </c>
      <c r="GM23" s="2">
        <f>(HAVERQ!BL107*HAVERQ!$BL$1)+(HAVERQ!BM107*HAVERQ!$BM$1)+(HAVERQ!BN107*HAVERQ!$BN$1)+(HAVERQ!BO107*HAVERQ!$BO$1)</f>
        <v>11.020806033518477</v>
      </c>
      <c r="GN23" s="8"/>
      <c r="GO23" s="90"/>
      <c r="GQ23" s="8"/>
      <c r="GR23" s="20">
        <v>38261</v>
      </c>
      <c r="GS23" s="2">
        <f>100*(HAVERQ!BP107/HAVERQ!BR107)</f>
        <v>24.557864568250132</v>
      </c>
      <c r="GT23" s="2">
        <f t="shared" si="42"/>
        <v>24.605137347391629</v>
      </c>
      <c r="GU23" s="8"/>
      <c r="GV23" s="20">
        <v>38261</v>
      </c>
      <c r="GW23" s="2">
        <f>100*(HAVERQ!BP107/HAVERQ!BR107)</f>
        <v>24.557864568250132</v>
      </c>
      <c r="GX23" s="2">
        <f>100*((DataQ!F138/DataQ!F134)-1)</f>
        <v>0.84362974983800409</v>
      </c>
      <c r="GY23" s="8"/>
      <c r="HD23" s="8"/>
      <c r="HG23" s="8"/>
      <c r="HJ23" s="8"/>
      <c r="HO23" s="8"/>
      <c r="HR23" s="8"/>
      <c r="HU23" s="8"/>
    </row>
    <row r="24" spans="13:229" x14ac:dyDescent="0.25">
      <c r="M24">
        <v>2017</v>
      </c>
      <c r="N24" s="2">
        <f>100*((DataQ!F183/DataQ!F179)-1)</f>
        <v>1.7811313711335375</v>
      </c>
      <c r="O24" s="2">
        <f>100*(DataQ!I183/DataQ!J183)</f>
        <v>22.554465234501201</v>
      </c>
      <c r="Y24" s="20">
        <v>46388</v>
      </c>
      <c r="Z24" s="9">
        <f>DataQ!Q223</f>
        <v>4.4043850000000004</v>
      </c>
      <c r="AA24" s="9">
        <f t="shared" si="86"/>
        <v>4.2662110000000002</v>
      </c>
      <c r="AC24" s="9">
        <f>DataQ!V223</f>
        <v>3.998046</v>
      </c>
      <c r="AD24" s="9">
        <f>DataQ!AB223</f>
        <v>4.1362199999999998</v>
      </c>
      <c r="AE24" s="9">
        <f t="shared" si="68"/>
        <v>0.1381739999999998</v>
      </c>
      <c r="AG24" s="20">
        <v>46388</v>
      </c>
      <c r="AH24" s="8">
        <f>DataQ!O223</f>
        <v>34506.910000000003</v>
      </c>
      <c r="AI24" s="8">
        <f t="shared" si="87"/>
        <v>34556.649383570431</v>
      </c>
      <c r="AJ24" s="8">
        <f t="shared" si="70"/>
        <v>49.73938357042789</v>
      </c>
      <c r="AK24" s="8"/>
      <c r="AL24" s="8">
        <f>DataQ!T223</f>
        <v>34126.33</v>
      </c>
      <c r="AM24" s="8">
        <f>DataQ!Z223</f>
        <v>34077.21</v>
      </c>
      <c r="AN24" s="8">
        <f t="shared" si="71"/>
        <v>-49.120000000002619</v>
      </c>
      <c r="AP24" s="20">
        <v>46388</v>
      </c>
      <c r="AQ24" s="2">
        <f t="shared" si="82"/>
        <v>2.7464255305551966</v>
      </c>
      <c r="AR24" s="2">
        <f t="shared" si="82"/>
        <v>2.7697978435381909</v>
      </c>
      <c r="AS24" s="8">
        <f t="shared" si="72"/>
        <v>2.3372312982994359E-2</v>
      </c>
      <c r="AT24" s="8">
        <f>DataQ!R223</f>
        <v>10932.98</v>
      </c>
      <c r="AU24" s="8">
        <f t="shared" si="88"/>
        <v>10954.047778923994</v>
      </c>
      <c r="AV24" s="8">
        <f t="shared" si="74"/>
        <v>21.06777892399441</v>
      </c>
      <c r="AW24" s="8"/>
      <c r="AX24" s="8">
        <f>DataQ!U223</f>
        <v>10887.61</v>
      </c>
      <c r="AY24" s="8">
        <f>DataQ!AA223</f>
        <v>10866.67</v>
      </c>
      <c r="AZ24" s="8">
        <f t="shared" si="75"/>
        <v>-20.940000000000509</v>
      </c>
      <c r="BB24" s="8"/>
      <c r="BC24" s="8" t="s">
        <v>2922</v>
      </c>
      <c r="BD24" s="8">
        <f>'ASHE Annual pay All SIC'!H6</f>
        <v>11004</v>
      </c>
      <c r="BE24" s="8">
        <f>'ASHE Annual pay All SIC'!J6</f>
        <v>21216</v>
      </c>
      <c r="BF24" s="8">
        <f>'ASHE Annual pay All SIC'!D6</f>
        <v>31602</v>
      </c>
      <c r="BG24" s="8">
        <f>'ASHE Annual pay All SIC'!O6</f>
        <v>46084</v>
      </c>
      <c r="BH24" s="2">
        <f t="shared" si="50"/>
        <v>21.5</v>
      </c>
      <c r="BJ24" s="8"/>
      <c r="BK24" s="8" t="str">
        <f>BC24</f>
        <v>Total</v>
      </c>
      <c r="BL24" s="8">
        <f t="shared" ref="BL24:BO24" si="89">BD24</f>
        <v>11004</v>
      </c>
      <c r="BM24" s="8">
        <f t="shared" si="89"/>
        <v>21216</v>
      </c>
      <c r="BN24" s="8">
        <f t="shared" si="89"/>
        <v>31602</v>
      </c>
      <c r="BO24" s="8">
        <f t="shared" si="89"/>
        <v>46084</v>
      </c>
      <c r="BP24" s="2">
        <f t="shared" si="51"/>
        <v>21.5</v>
      </c>
      <c r="BR24" s="8" t="s">
        <v>2922</v>
      </c>
      <c r="BS24" s="8">
        <f t="shared" si="31"/>
        <v>11004</v>
      </c>
      <c r="BT24" s="8">
        <f t="shared" ref="BT24" si="90">BE24-BS24</f>
        <v>10212</v>
      </c>
      <c r="BU24" s="8">
        <f t="shared" ref="BU24" si="91">BF24-BT24</f>
        <v>21390</v>
      </c>
      <c r="BV24" s="8">
        <f t="shared" ref="BV24" si="92">BG24-BU24</f>
        <v>24694</v>
      </c>
      <c r="BW24" s="2">
        <f t="shared" si="52"/>
        <v>20.5</v>
      </c>
      <c r="FZ24" s="20">
        <v>38353</v>
      </c>
      <c r="GA24" s="2">
        <f>100*((HAVERQ!S108/HAVERQ!S104)-1)</f>
        <v>1.2170712809917328</v>
      </c>
      <c r="GB24" s="2">
        <f t="shared" si="38"/>
        <v>-1.7405969060638911E-2</v>
      </c>
      <c r="GC24" s="2">
        <f t="shared" si="20"/>
        <v>0.2387242565756004</v>
      </c>
      <c r="GD24" s="2">
        <f t="shared" si="39"/>
        <v>0.10195615922716129</v>
      </c>
      <c r="GF24" s="2">
        <f t="shared" si="21"/>
        <v>0.22131828751496149</v>
      </c>
      <c r="GH24" s="20">
        <v>38353</v>
      </c>
      <c r="GI24" s="2">
        <f t="shared" si="40"/>
        <v>0.78752552441769785</v>
      </c>
      <c r="GJ24" s="2">
        <f t="shared" si="41"/>
        <v>0.56822103516410316</v>
      </c>
      <c r="GL24" s="2">
        <f>(HAVERQ!BJ108*HAVERQ!$BJ$1)+(HAVERQ!BK108*HAVERQ!$BK$1)</f>
        <v>26.611317337484468</v>
      </c>
      <c r="GM24" s="2">
        <f>(HAVERQ!BL108*HAVERQ!$BL$1)+(HAVERQ!BM108*HAVERQ!$BM$1)+(HAVERQ!BN108*HAVERQ!$BN$1)+(HAVERQ!BO108*HAVERQ!$BO$1)</f>
        <v>16.712512809047752</v>
      </c>
      <c r="GO24" s="90"/>
      <c r="GR24" s="20">
        <v>38353</v>
      </c>
      <c r="GS24" s="2">
        <f>100*(HAVERQ!BP108/HAVERQ!BR108)</f>
        <v>23.978383229186601</v>
      </c>
      <c r="GT24" s="2">
        <f t="shared" si="42"/>
        <v>24.605137347391629</v>
      </c>
      <c r="GV24" s="20">
        <v>38353</v>
      </c>
      <c r="GW24" s="2">
        <f>100*(HAVERQ!BP108/HAVERQ!BR108)</f>
        <v>23.978383229186601</v>
      </c>
      <c r="GX24" s="2">
        <f>100*((DataQ!F139/DataQ!F135)-1)</f>
        <v>2.2525081131139713</v>
      </c>
    </row>
    <row r="25" spans="13:229" x14ac:dyDescent="0.25">
      <c r="N25" s="2">
        <f>100*((DataQ!F184/DataQ!F180)-1)</f>
        <v>1.3309109193115454</v>
      </c>
      <c r="O25" s="2">
        <f>100*(DataQ!I184/DataQ!J184)</f>
        <v>22.210695906161622</v>
      </c>
      <c r="Y25" s="20">
        <v>46478</v>
      </c>
      <c r="Z25" s="9">
        <f>DataQ!Q224</f>
        <v>4.3567140000000002</v>
      </c>
      <c r="AA25" s="9">
        <f t="shared" si="86"/>
        <v>4.2256260000000001</v>
      </c>
      <c r="AC25" s="9">
        <f>DataQ!V224</f>
        <v>3.9596619999999998</v>
      </c>
      <c r="AD25" s="9">
        <f>DataQ!AB224</f>
        <v>4.0907499999999999</v>
      </c>
      <c r="AE25" s="9">
        <f t="shared" si="68"/>
        <v>0.13108800000000009</v>
      </c>
      <c r="AG25" s="20">
        <v>46478</v>
      </c>
      <c r="AH25" s="8">
        <f>DataQ!O224</f>
        <v>34617.35</v>
      </c>
      <c r="AI25" s="8">
        <f t="shared" si="87"/>
        <v>34664.659573803867</v>
      </c>
      <c r="AJ25" s="8">
        <f t="shared" si="70"/>
        <v>47.309573803868261</v>
      </c>
      <c r="AK25" s="8"/>
      <c r="AL25" s="8">
        <f>DataQ!T224</f>
        <v>34225.339999999997</v>
      </c>
      <c r="AM25" s="8">
        <f>DataQ!Z224</f>
        <v>34178.629999999997</v>
      </c>
      <c r="AN25" s="8">
        <f t="shared" si="71"/>
        <v>-46.709999999999127</v>
      </c>
      <c r="AP25" s="20">
        <v>46478</v>
      </c>
      <c r="AQ25" s="2">
        <f t="shared" si="82"/>
        <v>2.7315156210620639</v>
      </c>
      <c r="AR25" s="2">
        <f t="shared" si="82"/>
        <v>2.7242088083003768</v>
      </c>
      <c r="AS25" s="8">
        <f t="shared" si="72"/>
        <v>-7.3068127616870981E-3</v>
      </c>
      <c r="AT25" s="8">
        <f>DataQ!R224</f>
        <v>11005.73</v>
      </c>
      <c r="AU25" s="8">
        <f t="shared" si="88"/>
        <v>11025.996007350992</v>
      </c>
      <c r="AV25" s="8">
        <f t="shared" si="74"/>
        <v>20.266007350992368</v>
      </c>
      <c r="AW25" s="8"/>
      <c r="AX25" s="8">
        <f>DataQ!U224</f>
        <v>10957.44</v>
      </c>
      <c r="AY25" s="8">
        <f>DataQ!AA224</f>
        <v>10937.3</v>
      </c>
      <c r="AZ25" s="8">
        <f t="shared" si="75"/>
        <v>-20.140000000001237</v>
      </c>
      <c r="FZ25" s="20">
        <v>38443</v>
      </c>
      <c r="GA25" s="2">
        <f>100*((HAVERQ!S109/HAVERQ!S105)-1)</f>
        <v>1.1956171446986685</v>
      </c>
      <c r="GB25" s="2">
        <f t="shared" si="38"/>
        <v>0.56822103516410316</v>
      </c>
      <c r="GC25" s="2">
        <f t="shared" si="20"/>
        <v>0.21930448925359469</v>
      </c>
      <c r="GD25" s="2">
        <f t="shared" si="39"/>
        <v>0.67787327979090051</v>
      </c>
      <c r="GF25" s="2">
        <f t="shared" si="21"/>
        <v>0.78752552441769785</v>
      </c>
      <c r="GH25" s="20">
        <v>38443</v>
      </c>
      <c r="GI25" s="2">
        <f t="shared" si="40"/>
        <v>-0.36996971602890044</v>
      </c>
      <c r="GJ25" s="2">
        <f t="shared" si="41"/>
        <v>0.36537412028412758</v>
      </c>
      <c r="GL25" s="2">
        <f>(HAVERQ!BJ109*HAVERQ!$BJ$1)+(HAVERQ!BK109*HAVERQ!$BK$1)</f>
        <v>13.989425077459625</v>
      </c>
      <c r="GM25" s="2">
        <f>(HAVERQ!BL109*HAVERQ!$BL$1)+(HAVERQ!BM109*HAVERQ!$BM$1)+(HAVERQ!BN109*HAVERQ!$BN$1)+(HAVERQ!BO109*HAVERQ!$BO$1)</f>
        <v>13.384360559918619</v>
      </c>
      <c r="GO25" s="90"/>
      <c r="GR25" s="20">
        <v>38443</v>
      </c>
      <c r="GS25" s="2">
        <f>100*(HAVERQ!BP109/HAVERQ!BR109)</f>
        <v>25.258449560442394</v>
      </c>
      <c r="GT25" s="2">
        <f t="shared" si="42"/>
        <v>24.605137347391629</v>
      </c>
      <c r="GV25" s="20">
        <v>38443</v>
      </c>
      <c r="GW25" s="2">
        <f>100*(HAVERQ!BP109/HAVERQ!BR109)</f>
        <v>25.258449560442394</v>
      </c>
      <c r="GX25" s="2">
        <f>100*((DataQ!F140/DataQ!F136)-1)</f>
        <v>2.4903053798442265</v>
      </c>
    </row>
    <row r="26" spans="13:229" x14ac:dyDescent="0.25">
      <c r="N26" s="2">
        <f>100*((DataQ!F185/DataQ!F181)-1)</f>
        <v>0.720850246559257</v>
      </c>
      <c r="O26" s="2">
        <f>100*(DataQ!I185/DataQ!J185)</f>
        <v>22.0871853999083</v>
      </c>
      <c r="Y26" s="20">
        <v>46569</v>
      </c>
      <c r="Z26" s="9">
        <f>DataQ!Q225</f>
        <v>4.3013789999999998</v>
      </c>
      <c r="AA26" s="9">
        <f t="shared" si="86"/>
        <v>4.1779819999999992</v>
      </c>
      <c r="AC26" s="9">
        <f>DataQ!V225</f>
        <v>3.9212379999999998</v>
      </c>
      <c r="AD26" s="9">
        <f>DataQ!AB225</f>
        <v>4.0446350000000004</v>
      </c>
      <c r="AE26" s="9">
        <f t="shared" si="68"/>
        <v>0.12339700000000065</v>
      </c>
      <c r="AG26" s="20">
        <v>46569</v>
      </c>
      <c r="AH26" s="8">
        <f>DataQ!O225</f>
        <v>34725.69</v>
      </c>
      <c r="AI26" s="8">
        <f t="shared" si="87"/>
        <v>34770.344615360387</v>
      </c>
      <c r="AJ26" s="8">
        <f t="shared" si="70"/>
        <v>44.654615360384923</v>
      </c>
      <c r="AK26" s="8"/>
      <c r="AL26" s="8">
        <f>DataQ!T225</f>
        <v>34322.92</v>
      </c>
      <c r="AM26" s="8">
        <f>DataQ!Z225</f>
        <v>34278.839999999997</v>
      </c>
      <c r="AN26" s="8">
        <f t="shared" si="71"/>
        <v>-44.080000000001746</v>
      </c>
      <c r="AP26" s="20">
        <v>46569</v>
      </c>
      <c r="AQ26" s="2">
        <f t="shared" si="82"/>
        <v>2.7144572337160833</v>
      </c>
      <c r="AR26" s="2">
        <f t="shared" si="82"/>
        <v>2.6879121441779397</v>
      </c>
      <c r="AS26" s="8">
        <f t="shared" si="72"/>
        <v>-2.6545089538143607E-2</v>
      </c>
      <c r="AT26" s="8">
        <f>DataQ!R225</f>
        <v>11078.73</v>
      </c>
      <c r="AU26" s="8">
        <f t="shared" si="88"/>
        <v>11098.042214310239</v>
      </c>
      <c r="AV26" s="8">
        <f t="shared" si="74"/>
        <v>19.312214310239142</v>
      </c>
      <c r="AW26" s="8"/>
      <c r="AX26" s="8">
        <f>DataQ!U225</f>
        <v>11027.81</v>
      </c>
      <c r="AY26" s="8">
        <f>DataQ!AA225</f>
        <v>11008.62</v>
      </c>
      <c r="AZ26" s="8">
        <f t="shared" si="75"/>
        <v>-19.18999999999869</v>
      </c>
      <c r="FZ26" s="20">
        <v>38534</v>
      </c>
      <c r="GA26" s="2">
        <f>100*((HAVERQ!S110/HAVERQ!S106)-1)</f>
        <v>1.5387091582166335</v>
      </c>
      <c r="GB26" s="2">
        <f t="shared" si="38"/>
        <v>-0.36996971602890044</v>
      </c>
      <c r="GC26" s="2">
        <f t="shared" si="20"/>
        <v>0.73534383631302802</v>
      </c>
      <c r="GD26" s="2">
        <f t="shared" si="39"/>
        <v>-2.2977978723864312E-3</v>
      </c>
      <c r="GF26" s="2">
        <f t="shared" si="21"/>
        <v>0.36537412028412758</v>
      </c>
      <c r="GH26" s="20">
        <v>38534</v>
      </c>
      <c r="GI26" s="2">
        <f t="shared" si="40"/>
        <v>-8.0595905917251034E-2</v>
      </c>
      <c r="GJ26" s="2">
        <f t="shared" si="41"/>
        <v>-0.16108523118181298</v>
      </c>
      <c r="GL26" s="2">
        <f>(HAVERQ!BJ110*HAVERQ!$BJ$1)+(HAVERQ!BK110*HAVERQ!$BK$1)</f>
        <v>17.144898142465834</v>
      </c>
      <c r="GM26" s="2">
        <f>(HAVERQ!BL110*HAVERQ!$BL$1)+(HAVERQ!BM110*HAVERQ!$BM$1)+(HAVERQ!BN110*HAVERQ!$BN$1)+(HAVERQ!BO110*HAVERQ!$BO$1)</f>
        <v>4.7466305964475266</v>
      </c>
      <c r="GO26" s="90"/>
      <c r="GR26" s="20">
        <v>38534</v>
      </c>
      <c r="GS26" s="2">
        <f>100*(HAVERQ!BP110/HAVERQ!BR110)</f>
        <v>24.699611845428791</v>
      </c>
      <c r="GT26" s="2">
        <f t="shared" si="42"/>
        <v>24.605137347391629</v>
      </c>
      <c r="GV26" s="20">
        <v>38534</v>
      </c>
      <c r="GW26" s="2">
        <f>100*(HAVERQ!BP110/HAVERQ!BR110)</f>
        <v>24.699611845428791</v>
      </c>
      <c r="GX26" s="2">
        <f>100*((DataQ!F141/DataQ!F137)-1)</f>
        <v>2.8823212006146681</v>
      </c>
    </row>
    <row r="27" spans="13:229" x14ac:dyDescent="0.25">
      <c r="N27" s="2">
        <f>100*((DataQ!F186/DataQ!F182)-1)</f>
        <v>1.1563938983695454</v>
      </c>
      <c r="O27" s="2">
        <f>100*(DataQ!I186/DataQ!J186)</f>
        <v>22.839614538796233</v>
      </c>
      <c r="Y27" s="20">
        <v>46661</v>
      </c>
      <c r="Z27" s="9">
        <f>DataQ!Q226</f>
        <v>4.2512549999999996</v>
      </c>
      <c r="AA27" s="9">
        <f t="shared" si="86"/>
        <v>4.1352449999999994</v>
      </c>
      <c r="AC27" s="9">
        <f>DataQ!V226</f>
        <v>3.882746</v>
      </c>
      <c r="AD27" s="9">
        <f>DataQ!AB226</f>
        <v>3.9987560000000002</v>
      </c>
      <c r="AE27" s="9">
        <f t="shared" si="68"/>
        <v>0.11601000000000017</v>
      </c>
      <c r="AG27" s="20">
        <v>46661</v>
      </c>
      <c r="AH27" s="8">
        <f>DataQ!O226</f>
        <v>34830.730000000003</v>
      </c>
      <c r="AI27" s="8">
        <f t="shared" si="87"/>
        <v>34872.819355998472</v>
      </c>
      <c r="AJ27" s="8">
        <f t="shared" si="70"/>
        <v>42.089355998468818</v>
      </c>
      <c r="AK27" s="8"/>
      <c r="AL27" s="8">
        <f>DataQ!T226</f>
        <v>34425.94</v>
      </c>
      <c r="AM27" s="8">
        <f>DataQ!Z226</f>
        <v>34384.39</v>
      </c>
      <c r="AN27" s="8">
        <f t="shared" si="71"/>
        <v>-41.55000000000291</v>
      </c>
      <c r="AP27" s="20">
        <v>46661</v>
      </c>
      <c r="AQ27" s="2">
        <f t="shared" si="82"/>
        <v>2.6922124192064745</v>
      </c>
      <c r="AR27" s="2">
        <f t="shared" si="82"/>
        <v>2.6561918603910106</v>
      </c>
      <c r="AS27" s="8">
        <f t="shared" si="72"/>
        <v>-3.6020558815463843E-2</v>
      </c>
      <c r="AT27" s="8">
        <f>DataQ!R226</f>
        <v>11151.83</v>
      </c>
      <c r="AU27" s="8">
        <f t="shared" si="88"/>
        <v>11170.138633611234</v>
      </c>
      <c r="AV27" s="8">
        <f t="shared" si="74"/>
        <v>18.308633611233745</v>
      </c>
      <c r="AW27" s="8"/>
      <c r="AX27" s="8">
        <f>DataQ!U226</f>
        <v>11097.76</v>
      </c>
      <c r="AY27" s="8">
        <f>DataQ!AA226</f>
        <v>11079.57</v>
      </c>
      <c r="AZ27" s="8">
        <f t="shared" si="75"/>
        <v>-18.190000000000509</v>
      </c>
      <c r="FZ27" s="20">
        <v>38626</v>
      </c>
      <c r="GA27" s="2">
        <f>100*((HAVERQ!S111/HAVERQ!S107)-1)</f>
        <v>1.3390997917667846</v>
      </c>
      <c r="GB27" s="2">
        <f t="shared" si="38"/>
        <v>-0.16108523118181298</v>
      </c>
      <c r="GC27" s="2">
        <f t="shared" si="20"/>
        <v>8.0489325264561942E-2</v>
      </c>
      <c r="GD27" s="2">
        <f t="shared" si="39"/>
        <v>-0.12084056854953201</v>
      </c>
      <c r="GF27" s="2">
        <f t="shared" si="21"/>
        <v>-8.0595905917251034E-2</v>
      </c>
      <c r="GH27" s="20">
        <v>38626</v>
      </c>
      <c r="GI27" s="2">
        <f t="shared" si="40"/>
        <v>-0.26400663651151124</v>
      </c>
      <c r="GJ27" s="2">
        <f t="shared" si="41"/>
        <v>-9.9608333037488672E-2</v>
      </c>
      <c r="GL27" s="2">
        <f>(HAVERQ!BJ111*HAVERQ!$BJ$1)+(HAVERQ!BK111*HAVERQ!$BK$1)</f>
        <v>15.144898142465836</v>
      </c>
      <c r="GM27" s="2">
        <f>(HAVERQ!BL111*HAVERQ!$BL$1)+(HAVERQ!BM111*HAVERQ!$BM$1)+(HAVERQ!BN111*HAVERQ!$BN$1)+(HAVERQ!BO111*HAVERQ!$BO$1)</f>
        <v>5.7552950710814148</v>
      </c>
      <c r="GO27" s="90"/>
      <c r="GR27" s="20">
        <v>38626</v>
      </c>
      <c r="GS27" s="2">
        <f>100*(HAVERQ!BP111/HAVERQ!BR111)</f>
        <v>25.48795318917594</v>
      </c>
      <c r="GT27" s="2">
        <f t="shared" si="42"/>
        <v>24.605137347391629</v>
      </c>
      <c r="GV27" s="20">
        <v>38626</v>
      </c>
      <c r="GW27" s="2">
        <f>100*(HAVERQ!BP111/HAVERQ!BR111)</f>
        <v>25.48795318917594</v>
      </c>
      <c r="GX27" s="2">
        <f>100*((DataQ!F142/DataQ!F138)-1)</f>
        <v>5.6848524247347099</v>
      </c>
    </row>
    <row r="28" spans="13:229" x14ac:dyDescent="0.25">
      <c r="M28">
        <v>2018</v>
      </c>
      <c r="N28" s="2">
        <f>100*((DataQ!F187/DataQ!F183)-1)</f>
        <v>2.5453424233925048</v>
      </c>
      <c r="O28" s="2">
        <f>100*(DataQ!I187/DataQ!J187)</f>
        <v>21.870310714305887</v>
      </c>
      <c r="FZ28" s="20">
        <v>38718</v>
      </c>
      <c r="GA28" s="2">
        <f>100*((HAVERQ!S112/HAVERQ!S108)-1)</f>
        <v>1.1131311198290472</v>
      </c>
      <c r="GB28" s="2">
        <f t="shared" si="38"/>
        <v>-0.26400663651151124</v>
      </c>
      <c r="GC28" s="2">
        <f t="shared" si="20"/>
        <v>0.16439830347402257</v>
      </c>
      <c r="GD28" s="2">
        <f t="shared" si="39"/>
        <v>-0.18180748477449996</v>
      </c>
      <c r="GF28" s="2">
        <f t="shared" si="21"/>
        <v>-9.9608333037488672E-2</v>
      </c>
      <c r="GH28" s="20">
        <v>38718</v>
      </c>
      <c r="GI28" s="2">
        <f t="shared" si="40"/>
        <v>0.71623695331640258</v>
      </c>
      <c r="GJ28" s="2">
        <f t="shared" si="41"/>
        <v>0.31897616178200161</v>
      </c>
      <c r="GL28" s="2">
        <f>(HAVERQ!BJ112*HAVERQ!$BJ$1)+(HAVERQ!BK112*HAVERQ!$BK$1)</f>
        <v>25.833952012453413</v>
      </c>
      <c r="GM28" s="2">
        <f>(HAVERQ!BL112*HAVERQ!$BL$1)+(HAVERQ!BM112*HAVERQ!$BM$1)+(HAVERQ!BN112*HAVERQ!$BN$1)+(HAVERQ!BO112*HAVERQ!$BO$1)</f>
        <v>12.623099438273162</v>
      </c>
      <c r="GO28" s="90"/>
      <c r="GR28" s="20">
        <v>38718</v>
      </c>
      <c r="GS28" s="2">
        <f>100*(HAVERQ!BP112/HAVERQ!BR112)</f>
        <v>23.95071260016562</v>
      </c>
      <c r="GT28" s="2">
        <f t="shared" si="42"/>
        <v>24.605137347391629</v>
      </c>
      <c r="GV28" s="20">
        <v>38718</v>
      </c>
      <c r="GW28" s="2">
        <f>100*(HAVERQ!BP112/HAVERQ!BR112)</f>
        <v>23.95071260016562</v>
      </c>
      <c r="GX28" s="2">
        <f>100*((DataQ!F143/DataQ!F139)-1)</f>
        <v>4.259250190657915</v>
      </c>
    </row>
    <row r="29" spans="13:229" x14ac:dyDescent="0.25">
      <c r="N29" s="2">
        <f>100*((DataQ!F188/DataQ!F184)-1)</f>
        <v>1.4605073980299865</v>
      </c>
      <c r="O29" s="2">
        <f>100*(DataQ!I188/DataQ!J188)</f>
        <v>22.015766081085371</v>
      </c>
      <c r="FZ29" s="20">
        <v>38808</v>
      </c>
      <c r="GA29" s="2">
        <f>100*((HAVERQ!S113/HAVERQ!S109)-1)</f>
        <v>1.2929524537435011</v>
      </c>
      <c r="GB29" s="2">
        <f t="shared" si="38"/>
        <v>0.31897616178200161</v>
      </c>
      <c r="GC29" s="2">
        <f t="shared" si="20"/>
        <v>0.39726079153440097</v>
      </c>
      <c r="GD29" s="2">
        <f t="shared" si="39"/>
        <v>0.51760655754920215</v>
      </c>
      <c r="GF29" s="2">
        <f t="shared" si="21"/>
        <v>0.71623695331640258</v>
      </c>
      <c r="GH29" s="20">
        <v>38808</v>
      </c>
      <c r="GI29" s="2">
        <f t="shared" si="40"/>
        <v>0.441120857425012</v>
      </c>
      <c r="GJ29" s="2">
        <f t="shared" si="41"/>
        <v>-0.48603436172259062</v>
      </c>
      <c r="GL29" s="2">
        <f>(HAVERQ!BJ113*HAVERQ!$BJ$1)+(HAVERQ!BK113*HAVERQ!$BK$1)</f>
        <v>22.833952012453413</v>
      </c>
      <c r="GM29" s="2">
        <f>(HAVERQ!BL113*HAVERQ!$BL$1)+(HAVERQ!BM113*HAVERQ!$BM$1)+(HAVERQ!BN113*HAVERQ!$BN$1)+(HAVERQ!BO113*HAVERQ!$BO$1)</f>
        <v>-0.58487853841783144</v>
      </c>
      <c r="GO29" s="90"/>
      <c r="GR29" s="20">
        <v>38808</v>
      </c>
      <c r="GS29" s="2">
        <f>100*(HAVERQ!BP113/HAVERQ!BR113)</f>
        <v>25.379888592494815</v>
      </c>
      <c r="GT29" s="2">
        <f t="shared" si="42"/>
        <v>24.605137347391629</v>
      </c>
      <c r="GV29" s="20">
        <v>38808</v>
      </c>
      <c r="GW29" s="2">
        <f>100*(HAVERQ!BP113/HAVERQ!BR113)</f>
        <v>25.379888592494815</v>
      </c>
      <c r="GX29" s="2">
        <f>100*((DataQ!F144/DataQ!F140)-1)</f>
        <v>4.8015292781527164</v>
      </c>
    </row>
    <row r="30" spans="13:229" x14ac:dyDescent="0.25">
      <c r="N30" s="2">
        <f>100*((DataQ!F189/DataQ!F185)-1)</f>
        <v>3.0151688609044047</v>
      </c>
      <c r="O30" s="2">
        <f>100*(DataQ!I189/DataQ!J189)</f>
        <v>21.743782452957674</v>
      </c>
      <c r="FZ30" s="20">
        <v>38899</v>
      </c>
      <c r="GA30" s="2">
        <f>100*((HAVERQ!S114/HAVERQ!S110)-1)</f>
        <v>1.2934724027517941</v>
      </c>
      <c r="GB30" s="2">
        <f t="shared" si="38"/>
        <v>-0.48603436172259062</v>
      </c>
      <c r="GC30" s="2">
        <f t="shared" si="20"/>
        <v>0.92715521914760268</v>
      </c>
      <c r="GD30" s="2">
        <f t="shared" si="39"/>
        <v>-2.2456752148789311E-2</v>
      </c>
      <c r="GF30" s="2">
        <f t="shared" si="21"/>
        <v>0.441120857425012</v>
      </c>
      <c r="GH30" s="20">
        <v>38899</v>
      </c>
      <c r="GI30" s="2">
        <f t="shared" si="40"/>
        <v>0.96283762076727508</v>
      </c>
      <c r="GJ30" s="2">
        <f t="shared" si="41"/>
        <v>0.54167555916341448</v>
      </c>
      <c r="GL30" s="2">
        <f>(HAVERQ!BJ114*HAVERQ!$BJ$1)+(HAVERQ!BK114*HAVERQ!$BK$1)</f>
        <v>28.523005882440991</v>
      </c>
      <c r="GM30" s="2">
        <f>(HAVERQ!BL114*HAVERQ!$BL$1)+(HAVERQ!BM114*HAVERQ!$BM$1)+(HAVERQ!BN114*HAVERQ!$BN$1)+(HAVERQ!BO114*HAVERQ!$BO$1)</f>
        <v>16.276975568029467</v>
      </c>
      <c r="GO30" s="90"/>
      <c r="GR30" s="20">
        <v>38899</v>
      </c>
      <c r="GS30" s="2">
        <f>100*(HAVERQ!BP114/HAVERQ!BR114)</f>
        <v>24.980083663757721</v>
      </c>
      <c r="GT30" s="2">
        <f t="shared" si="42"/>
        <v>24.605137347391629</v>
      </c>
      <c r="GV30" s="20">
        <v>38899</v>
      </c>
      <c r="GW30" s="2">
        <f>100*(HAVERQ!BP114/HAVERQ!BR114)</f>
        <v>24.980083663757721</v>
      </c>
      <c r="GX30" s="2">
        <f>100*((DataQ!F145/DataQ!F141)-1)</f>
        <v>4.9529405843554475</v>
      </c>
    </row>
    <row r="31" spans="13:229" x14ac:dyDescent="0.25">
      <c r="N31" s="2">
        <f>100*((DataQ!F190/DataQ!F186)-1)</f>
        <v>4.2156007036295851</v>
      </c>
      <c r="O31" s="2">
        <f>100*(DataQ!I190/DataQ!J190)</f>
        <v>21.464949813025321</v>
      </c>
      <c r="FZ31" s="20">
        <v>38991</v>
      </c>
      <c r="GA31" s="2">
        <f>100*((HAVERQ!S115/HAVERQ!S111)-1)</f>
        <v>1.384629975026086</v>
      </c>
      <c r="GB31" s="2">
        <f t="shared" si="38"/>
        <v>0.54167555916341448</v>
      </c>
      <c r="GC31" s="2">
        <f t="shared" si="20"/>
        <v>0.4211620616038606</v>
      </c>
      <c r="GD31" s="2">
        <f t="shared" si="39"/>
        <v>0.75225658996534484</v>
      </c>
      <c r="GF31" s="2">
        <f t="shared" si="21"/>
        <v>0.96283762076727508</v>
      </c>
      <c r="GH31" s="20">
        <v>38991</v>
      </c>
      <c r="GI31" s="2">
        <f t="shared" si="40"/>
        <v>0.29335441238139964</v>
      </c>
      <c r="GJ31" s="2">
        <f t="shared" si="41"/>
        <v>0.40222326347433857</v>
      </c>
      <c r="GL31" s="2">
        <f>(HAVERQ!BJ115*HAVERQ!$BJ$1)+(HAVERQ!BK115*HAVERQ!$BK$1)</f>
        <v>21.222634674968944</v>
      </c>
      <c r="GM31" s="2">
        <f>(HAVERQ!BL115*HAVERQ!$BL$1)+(HAVERQ!BM115*HAVERQ!$BM$1)+(HAVERQ!BN115*HAVERQ!$BN$1)+(HAVERQ!BO115*HAVERQ!$BO$1)</f>
        <v>13.988952248481139</v>
      </c>
      <c r="GO31" s="90"/>
      <c r="GR31" s="20">
        <v>38991</v>
      </c>
      <c r="GS31" s="2">
        <f>100*(HAVERQ!BP115/HAVERQ!BR115)</f>
        <v>23.598796898026237</v>
      </c>
      <c r="GT31" s="2">
        <f t="shared" si="42"/>
        <v>24.605137347391629</v>
      </c>
      <c r="GV31" s="20">
        <v>38991</v>
      </c>
      <c r="GW31" s="2">
        <f>100*(HAVERQ!BP115/HAVERQ!BR115)</f>
        <v>23.598796898026237</v>
      </c>
      <c r="GX31" s="2">
        <f>100*((DataQ!F146/DataQ!F142)-1)</f>
        <v>2.0615973537640331</v>
      </c>
    </row>
    <row r="32" spans="13:229" x14ac:dyDescent="0.25">
      <c r="M32">
        <v>2019</v>
      </c>
      <c r="N32" s="2">
        <f>100*((DataQ!F191/DataQ!F187)-1)</f>
        <v>2.4656823339957779</v>
      </c>
      <c r="O32" s="2">
        <f>100*(DataQ!I191/DataQ!J191)</f>
        <v>21.22190653116235</v>
      </c>
      <c r="FZ32" s="20">
        <v>39083</v>
      </c>
      <c r="GA32" s="2">
        <f>100*((HAVERQ!S116/HAVERQ!S112)-1)</f>
        <v>0.92738628477697649</v>
      </c>
      <c r="GB32" s="2">
        <f t="shared" si="38"/>
        <v>0.29335441238139964</v>
      </c>
      <c r="GC32" s="2">
        <f t="shared" si="20"/>
        <v>0.10886885109293892</v>
      </c>
      <c r="GD32" s="2">
        <f t="shared" si="39"/>
        <v>0.34778883792786908</v>
      </c>
      <c r="GF32" s="2">
        <f t="shared" si="21"/>
        <v>0.40222326347433857</v>
      </c>
      <c r="GH32" s="20">
        <v>39083</v>
      </c>
      <c r="GI32" s="2">
        <f t="shared" si="40"/>
        <v>0.79368460439327393</v>
      </c>
      <c r="GJ32" s="2">
        <f t="shared" si="41"/>
        <v>1.2397538567008752</v>
      </c>
      <c r="GL32" s="2">
        <f>(HAVERQ!BJ116*HAVERQ!$BJ$1)+(HAVERQ!BK116*HAVERQ!$BK$1)</f>
        <v>26.678478947447203</v>
      </c>
      <c r="GM32" s="2">
        <f>(HAVERQ!BL116*HAVERQ!$BL$1)+(HAVERQ!BM116*HAVERQ!$BM$1)+(HAVERQ!BN116*HAVERQ!$BN$1)+(HAVERQ!BO116*HAVERQ!$BO$1)</f>
        <v>27.730493889430797</v>
      </c>
      <c r="GO32" s="90"/>
      <c r="GR32" s="20">
        <v>39083</v>
      </c>
      <c r="GS32" s="2">
        <f>100*(HAVERQ!BP116/HAVERQ!BR116)</f>
        <v>22.905026259261145</v>
      </c>
      <c r="GT32" s="2">
        <f t="shared" si="42"/>
        <v>24.605137347391629</v>
      </c>
      <c r="GV32" s="20">
        <v>39083</v>
      </c>
      <c r="GW32" s="2">
        <f>100*(HAVERQ!BP116/HAVERQ!BR116)</f>
        <v>22.905026259261145</v>
      </c>
      <c r="GX32" s="2">
        <f>100*((DataQ!F147/DataQ!F143)-1)</f>
        <v>2.2665178019451782</v>
      </c>
    </row>
    <row r="33" spans="13:206" x14ac:dyDescent="0.25">
      <c r="N33" s="2">
        <f>100*((DataQ!F192/DataQ!F188)-1)</f>
        <v>4.4057962855780897</v>
      </c>
      <c r="O33" s="2">
        <f>100*(DataQ!I192/DataQ!J192)</f>
        <v>21.285047401205528</v>
      </c>
      <c r="FZ33" s="20">
        <v>39173</v>
      </c>
      <c r="GA33" s="2">
        <f>100*((HAVERQ!S117/HAVERQ!S113)-1)</f>
        <v>0.87087747980003627</v>
      </c>
      <c r="GB33" s="2">
        <f t="shared" si="38"/>
        <v>0.79368460439327393</v>
      </c>
      <c r="GC33" s="2">
        <f t="shared" si="20"/>
        <v>0.4460692523076013</v>
      </c>
      <c r="GD33" s="2">
        <f t="shared" si="39"/>
        <v>1.0167192305470745</v>
      </c>
      <c r="GF33" s="2">
        <f t="shared" si="21"/>
        <v>1.2397538567008752</v>
      </c>
      <c r="GH33" s="20">
        <v>39173</v>
      </c>
      <c r="GI33" s="2">
        <f t="shared" si="40"/>
        <v>1.2379537166586654</v>
      </c>
      <c r="GJ33" s="2">
        <f t="shared" si="41"/>
        <v>0.75435728376964217</v>
      </c>
      <c r="GL33" s="2">
        <f>(HAVERQ!BJ117*HAVERQ!$BJ$1)+(HAVERQ!BK117*HAVERQ!$BK$1)</f>
        <v>31.523005882440987</v>
      </c>
      <c r="GM33" s="2">
        <f>(HAVERQ!BL117*HAVERQ!$BL$1)+(HAVERQ!BM117*HAVERQ!$BM$1)+(HAVERQ!BN117*HAVERQ!$BN$1)+(HAVERQ!BO117*HAVERQ!$BO$1)</f>
        <v>19.766489621105929</v>
      </c>
      <c r="GO33" s="90"/>
      <c r="GR33" s="20">
        <v>39173</v>
      </c>
      <c r="GS33" s="2">
        <f>100*(HAVERQ!BP117/HAVERQ!BR117)</f>
        <v>24.629006727344677</v>
      </c>
      <c r="GT33" s="2">
        <f t="shared" si="42"/>
        <v>24.605137347391629</v>
      </c>
      <c r="GV33" s="20">
        <v>39173</v>
      </c>
      <c r="GW33" s="2">
        <f>100*(HAVERQ!BP117/HAVERQ!BR117)</f>
        <v>24.629006727344677</v>
      </c>
      <c r="GX33" s="2">
        <f>100*((DataQ!F148/DataQ!F144)-1)</f>
        <v>1.7386136030575372</v>
      </c>
    </row>
    <row r="34" spans="13:206" x14ac:dyDescent="0.25">
      <c r="N34" s="2">
        <f>100*((DataQ!F193/DataQ!F189)-1)</f>
        <v>2.5605317626793855</v>
      </c>
      <c r="O34" s="2">
        <f>100*(DataQ!I193/DataQ!J193)</f>
        <v>22.040536484079013</v>
      </c>
      <c r="FZ34" s="20">
        <v>39264</v>
      </c>
      <c r="GA34" s="2">
        <f>100*((HAVERQ!S118/HAVERQ!S114)-1)</f>
        <v>0.84504397358455829</v>
      </c>
      <c r="GB34" s="2">
        <f t="shared" si="38"/>
        <v>0.75435728376964217</v>
      </c>
      <c r="GC34" s="2">
        <f t="shared" si="20"/>
        <v>0.48359643288902321</v>
      </c>
      <c r="GD34" s="2">
        <f t="shared" si="39"/>
        <v>0.99615550021415378</v>
      </c>
      <c r="GF34" s="2">
        <f t="shared" si="21"/>
        <v>1.2379537166586654</v>
      </c>
      <c r="GH34" s="20">
        <v>39264</v>
      </c>
      <c r="GI34" s="2">
        <f t="shared" si="40"/>
        <v>0.51240942852630766</v>
      </c>
      <c r="GJ34" s="2">
        <f t="shared" si="41"/>
        <v>0.26034932869239324</v>
      </c>
      <c r="GL34" s="2">
        <f>(HAVERQ!BJ118*HAVERQ!$BJ$1)+(HAVERQ!BK118*HAVERQ!$BK$1)</f>
        <v>23.611317337484472</v>
      </c>
      <c r="GM34" s="2">
        <f>(HAVERQ!BL118*HAVERQ!$BL$1)+(HAVERQ!BM118*HAVERQ!$BM$1)+(HAVERQ!BN118*HAVERQ!$BN$1)+(HAVERQ!BO118*HAVERQ!$BO$1)</f>
        <v>11.661196583985483</v>
      </c>
      <c r="GO34" s="90"/>
      <c r="GR34" s="20">
        <v>39264</v>
      </c>
      <c r="GS34" s="2">
        <f>100*(HAVERQ!BP118/HAVERQ!BR118)</f>
        <v>23.963197518778102</v>
      </c>
      <c r="GT34" s="2">
        <f t="shared" si="42"/>
        <v>24.605137347391629</v>
      </c>
      <c r="GV34" s="20">
        <v>39264</v>
      </c>
      <c r="GW34" s="2">
        <f>100*(HAVERQ!BP118/HAVERQ!BR118)</f>
        <v>23.963197518778102</v>
      </c>
      <c r="GX34" s="2">
        <f>100*((DataQ!F149/DataQ!F145)-1)</f>
        <v>1.39209332679473</v>
      </c>
    </row>
    <row r="35" spans="13:206" x14ac:dyDescent="0.25">
      <c r="N35" s="2">
        <f>100*((DataQ!F194/DataQ!F190)-1)</f>
        <v>1.4104638897192379</v>
      </c>
      <c r="O35" s="2">
        <f>100*(DataQ!I194/DataQ!J194)</f>
        <v>22.276662459921027</v>
      </c>
      <c r="FZ35" s="20">
        <v>39356</v>
      </c>
      <c r="GA35" s="2">
        <f>100*((HAVERQ!S119/HAVERQ!S115)-1)</f>
        <v>0.58619937014747769</v>
      </c>
      <c r="GB35" s="2">
        <f t="shared" si="38"/>
        <v>0.26034932869239324</v>
      </c>
      <c r="GC35" s="2">
        <f t="shared" si="20"/>
        <v>0.25206009983391442</v>
      </c>
      <c r="GD35" s="2">
        <f t="shared" si="39"/>
        <v>0.38637937860935045</v>
      </c>
      <c r="GF35" s="2">
        <f t="shared" si="21"/>
        <v>0.51240942852630766</v>
      </c>
      <c r="GH35" s="20">
        <v>39356</v>
      </c>
      <c r="GI35" s="2">
        <f t="shared" si="40"/>
        <v>0.85687454124988571</v>
      </c>
      <c r="GJ35" s="2">
        <f t="shared" si="41"/>
        <v>0.95220065084448946</v>
      </c>
      <c r="GL35" s="2">
        <f>(HAVERQ!BJ119*HAVERQ!$BJ$1)+(HAVERQ!BK119*HAVERQ!$BK$1)</f>
        <v>27.367532817434778</v>
      </c>
      <c r="GM35" s="2">
        <f>(HAVERQ!BL119*HAVERQ!$BL$1)+(HAVERQ!BM119*HAVERQ!$BM$1)+(HAVERQ!BN119*HAVERQ!$BN$1)+(HAVERQ!BO119*HAVERQ!$BO$1)</f>
        <v>23.012547602786547</v>
      </c>
      <c r="GO35" s="90"/>
      <c r="GR35" s="20">
        <v>39356</v>
      </c>
      <c r="GS35" s="2">
        <f>100*(HAVERQ!BP119/HAVERQ!BR119)</f>
        <v>24.445938022851749</v>
      </c>
      <c r="GT35" s="2">
        <f t="shared" si="42"/>
        <v>24.605137347391629</v>
      </c>
      <c r="GV35" s="20">
        <v>39356</v>
      </c>
      <c r="GW35" s="2">
        <f>100*(HAVERQ!BP119/HAVERQ!BR119)</f>
        <v>24.445938022851749</v>
      </c>
      <c r="GX35" s="2">
        <f>100*((DataQ!F150/DataQ!F146)-1)</f>
        <v>3.7176578386082459</v>
      </c>
    </row>
    <row r="36" spans="13:206" x14ac:dyDescent="0.25">
      <c r="M36">
        <v>2020</v>
      </c>
      <c r="N36" s="2">
        <f>100*((DataQ!F195/DataQ!F191)-1)</f>
        <v>3.8728990320532786</v>
      </c>
      <c r="O36" s="2">
        <f>100*(DataQ!I195/DataQ!J195)</f>
        <v>21.597939164332576</v>
      </c>
      <c r="FZ36" s="20">
        <v>39448</v>
      </c>
      <c r="GA36" s="2">
        <f>100*((HAVERQ!S120/HAVERQ!S116)-1)</f>
        <v>0.87823477934740879</v>
      </c>
      <c r="GB36" s="2">
        <f t="shared" si="38"/>
        <v>0.85687454124988571</v>
      </c>
      <c r="GC36" s="2">
        <f t="shared" ref="GC36:GC67" si="93">+GF36-GB36</f>
        <v>9.5326109594603747E-2</v>
      </c>
      <c r="GD36" s="2">
        <f t="shared" si="39"/>
        <v>0.90453759604718753</v>
      </c>
      <c r="GF36" s="2">
        <f t="shared" ref="GF36:GF67" si="94">MAX(GI35:GJ35)</f>
        <v>0.95220065084448946</v>
      </c>
      <c r="GH36" s="20">
        <v>39448</v>
      </c>
      <c r="GI36" s="2">
        <f t="shared" si="40"/>
        <v>0.18739133286401025</v>
      </c>
      <c r="GJ36" s="2">
        <f t="shared" si="41"/>
        <v>-0.54386494906247385</v>
      </c>
      <c r="GL36" s="2">
        <f>(HAVERQ!BJ120*HAVERQ!$BJ$1)+(HAVERQ!BK120*HAVERQ!$BK$1)</f>
        <v>20.067161609962731</v>
      </c>
      <c r="GM36" s="2">
        <f>(HAVERQ!BL120*HAVERQ!$BL$1)+(HAVERQ!BM120*HAVERQ!$BM$1)+(HAVERQ!BN120*HAVERQ!$BN$1)+(HAVERQ!BO120*HAVERQ!$BO$1)</f>
        <v>-1.5337172202265976</v>
      </c>
      <c r="GO36" s="90"/>
      <c r="GR36" s="20">
        <v>39448</v>
      </c>
      <c r="GS36" s="2">
        <f>100*(HAVERQ!BP120/HAVERQ!BR120)</f>
        <v>23.895795360280797</v>
      </c>
      <c r="GT36" s="2">
        <f t="shared" si="42"/>
        <v>24.605137347391629</v>
      </c>
      <c r="GV36" s="20">
        <v>39448</v>
      </c>
      <c r="GW36" s="2">
        <f>100*(HAVERQ!BP120/HAVERQ!BR120)</f>
        <v>23.895795360280797</v>
      </c>
      <c r="GX36" s="2">
        <f>100*((DataQ!F151/DataQ!F147)-1)</f>
        <v>2.8709780935247009</v>
      </c>
    </row>
    <row r="37" spans="13:206" x14ac:dyDescent="0.25">
      <c r="N37" s="2">
        <f>100*((DataQ!F196/DataQ!F192)-1)</f>
        <v>24.742239379116615</v>
      </c>
      <c r="O37" s="2">
        <f>100*(DataQ!I196/DataQ!J196)</f>
        <v>24.290994623655916</v>
      </c>
      <c r="FZ37" s="20">
        <v>39539</v>
      </c>
      <c r="GA37" s="2">
        <f>100*((HAVERQ!S121/HAVERQ!S117)-1)</f>
        <v>0.81972322653036667</v>
      </c>
      <c r="GB37" s="2">
        <f t="shared" si="38"/>
        <v>-0.54386494906247385</v>
      </c>
      <c r="GC37" s="2">
        <f t="shared" si="93"/>
        <v>0.73125628192648406</v>
      </c>
      <c r="GD37" s="2">
        <f t="shared" si="39"/>
        <v>-0.17823680809923181</v>
      </c>
      <c r="GF37" s="2">
        <f t="shared" si="94"/>
        <v>0.18739133286401025</v>
      </c>
      <c r="GH37" s="20">
        <v>39539</v>
      </c>
      <c r="GI37" s="2">
        <f t="shared" si="40"/>
        <v>-0.98339184466829366</v>
      </c>
      <c r="GJ37" s="2">
        <f t="shared" si="41"/>
        <v>-0.58218847968396081</v>
      </c>
      <c r="GL37" s="2">
        <f>(HAVERQ!BJ121*HAVERQ!$BJ$1)+(HAVERQ!BK121*HAVERQ!$BK$1)</f>
        <v>7.3003712074720468</v>
      </c>
      <c r="GM37" s="2">
        <f>(HAVERQ!BL121*HAVERQ!$BL$1)+(HAVERQ!BM121*HAVERQ!$BM$1)+(HAVERQ!BN121*HAVERQ!$BN$1)+(HAVERQ!BO121*HAVERQ!$BO$1)</f>
        <v>-2.1624994953129137</v>
      </c>
      <c r="GO37" s="90"/>
      <c r="GR37" s="20">
        <v>39539</v>
      </c>
      <c r="GS37" s="2">
        <f>100*(HAVERQ!BP121/HAVERQ!BR121)</f>
        <v>24.654431555696512</v>
      </c>
      <c r="GT37" s="2">
        <f t="shared" si="42"/>
        <v>24.605137347391629</v>
      </c>
      <c r="GV37" s="20">
        <v>39539</v>
      </c>
      <c r="GW37" s="2">
        <f>100*(HAVERQ!BP121/HAVERQ!BR121)</f>
        <v>24.654431555696512</v>
      </c>
      <c r="GX37" s="2">
        <f>100*((DataQ!F152/DataQ!F148)-1)</f>
        <v>5.2942511916325152</v>
      </c>
    </row>
    <row r="38" spans="13:206" x14ac:dyDescent="0.25">
      <c r="N38" s="2">
        <f>100*((DataQ!F197/DataQ!F193)-1)</f>
        <v>10.361267908479244</v>
      </c>
      <c r="O38" s="2">
        <f>100*(DataQ!I197/DataQ!J197)</f>
        <v>23.60239487753978</v>
      </c>
      <c r="FZ38" s="20">
        <v>39630</v>
      </c>
      <c r="GA38" s="2">
        <f>100*((HAVERQ!S122/HAVERQ!S118)-1)</f>
        <v>0.29794233574376161</v>
      </c>
      <c r="GB38" s="2">
        <f t="shared" si="38"/>
        <v>-0.98339184466829366</v>
      </c>
      <c r="GC38" s="2">
        <f t="shared" si="93"/>
        <v>0.40120336498433284</v>
      </c>
      <c r="GD38" s="2">
        <f t="shared" si="39"/>
        <v>-0.78279016217612729</v>
      </c>
      <c r="GF38" s="2">
        <f t="shared" si="94"/>
        <v>-0.58218847968396081</v>
      </c>
      <c r="GH38" s="20">
        <v>39630</v>
      </c>
      <c r="GI38" s="2">
        <f t="shared" si="40"/>
        <v>-1.4775629567045923</v>
      </c>
      <c r="GJ38" s="2">
        <f t="shared" si="41"/>
        <v>-1.348556480963236</v>
      </c>
      <c r="GL38" s="2">
        <f>(HAVERQ!BJ122*HAVERQ!$BJ$1)+(HAVERQ!BK122*HAVERQ!$BK$1)</f>
        <v>1.911688544956518</v>
      </c>
      <c r="GM38" s="2">
        <f>(HAVERQ!BL122*HAVERQ!$BL$1)+(HAVERQ!BM122*HAVERQ!$BM$1)+(HAVERQ!BN122*HAVERQ!$BN$1)+(HAVERQ!BO122*HAVERQ!$BO$1)</f>
        <v>-14.736461434183916</v>
      </c>
      <c r="GO38" s="90"/>
      <c r="GR38" s="20">
        <v>39630</v>
      </c>
      <c r="GS38" s="2">
        <f>100*(HAVERQ!BP122/HAVERQ!BR122)</f>
        <v>25.293319409619645</v>
      </c>
      <c r="GT38" s="2">
        <f t="shared" si="42"/>
        <v>24.605137347391629</v>
      </c>
      <c r="GV38" s="20">
        <v>39630</v>
      </c>
      <c r="GW38" s="2">
        <f>100*(HAVERQ!BP122/HAVERQ!BR122)</f>
        <v>25.293319409619645</v>
      </c>
      <c r="GX38" s="2">
        <f>100*((DataQ!F153/DataQ!F149)-1)</f>
        <v>3.6689064874810162</v>
      </c>
    </row>
    <row r="39" spans="13:206" x14ac:dyDescent="0.25">
      <c r="N39" s="2">
        <f>100*((DataQ!F198/DataQ!F194)-1)</f>
        <v>11.727665139728405</v>
      </c>
      <c r="O39" s="2">
        <f>100*(DataQ!I198/DataQ!J198)</f>
        <v>21.76445095037656</v>
      </c>
      <c r="FZ39" s="20">
        <v>39722</v>
      </c>
      <c r="GA39" s="2">
        <f>100*((HAVERQ!S123/HAVERQ!S119)-1)</f>
        <v>-0.3998884032363037</v>
      </c>
      <c r="GB39" s="2">
        <f t="shared" si="38"/>
        <v>-1.4775629567045923</v>
      </c>
      <c r="GC39" s="2">
        <f t="shared" si="93"/>
        <v>0.12900647574135626</v>
      </c>
      <c r="GD39" s="2">
        <f t="shared" si="39"/>
        <v>-1.4130597188339142</v>
      </c>
      <c r="GF39" s="2">
        <f t="shared" si="94"/>
        <v>-1.348556480963236</v>
      </c>
      <c r="GH39" s="20">
        <v>39722</v>
      </c>
      <c r="GI39" s="2">
        <f t="shared" si="40"/>
        <v>-3.9749943910574963</v>
      </c>
      <c r="GJ39" s="2">
        <f t="shared" si="41"/>
        <v>-2.7263869910346328</v>
      </c>
      <c r="GL39" s="2">
        <f>(HAVERQ!BJ123*HAVERQ!$BJ$1)+(HAVERQ!BK123*HAVERQ!$BK$1)</f>
        <v>-25.3215210525528</v>
      </c>
      <c r="GM39" s="2">
        <f>(HAVERQ!BL123*HAVERQ!$BL$1)+(HAVERQ!BM123*HAVERQ!$BM$1)+(HAVERQ!BN123*HAVERQ!$BN$1)+(HAVERQ!BO123*HAVERQ!$BO$1)</f>
        <v>-37.342818123050371</v>
      </c>
      <c r="GO39" s="90"/>
      <c r="GR39" s="20">
        <v>39722</v>
      </c>
      <c r="GS39" s="2">
        <f>100*(HAVERQ!BP123/HAVERQ!BR123)</f>
        <v>24.704001711119179</v>
      </c>
      <c r="GT39" s="2">
        <f t="shared" si="42"/>
        <v>24.605137347391629</v>
      </c>
      <c r="GV39" s="20">
        <v>39722</v>
      </c>
      <c r="GW39" s="2">
        <f>100*(HAVERQ!BP123/HAVERQ!BR123)</f>
        <v>24.704001711119179</v>
      </c>
      <c r="GX39" s="2">
        <f>100*((DataQ!F154/DataQ!F150)-1)</f>
        <v>3.1545328385972793</v>
      </c>
    </row>
    <row r="40" spans="13:206" x14ac:dyDescent="0.25">
      <c r="M40">
        <v>2021</v>
      </c>
      <c r="N40" s="2">
        <f>100*((DataQ!F199/DataQ!F195)-1)</f>
        <v>9.9731084269871104</v>
      </c>
      <c r="O40" s="2">
        <f>100*(DataQ!I199/DataQ!J199)</f>
        <v>21.95515918452319</v>
      </c>
      <c r="FZ40" s="20">
        <v>39814</v>
      </c>
      <c r="GA40" s="2">
        <f>100*((HAVERQ!S124/HAVERQ!S120)-1)</f>
        <v>-1.1494252873563204</v>
      </c>
      <c r="GB40" s="2">
        <f t="shared" si="38"/>
        <v>-3.9749943910574963</v>
      </c>
      <c r="GC40" s="2">
        <f t="shared" si="93"/>
        <v>1.2486074000228635</v>
      </c>
      <c r="GD40" s="2">
        <f t="shared" si="39"/>
        <v>-3.3506906910460645</v>
      </c>
      <c r="GF40" s="2">
        <f t="shared" si="94"/>
        <v>-2.7263869910346328</v>
      </c>
      <c r="GH40" s="20">
        <v>39814</v>
      </c>
      <c r="GI40" s="2">
        <f t="shared" si="40"/>
        <v>-2.9173031501527111</v>
      </c>
      <c r="GJ40" s="2">
        <f t="shared" si="41"/>
        <v>-3.3141965664891191</v>
      </c>
      <c r="GL40" s="2">
        <f>(HAVERQ!BJ124*HAVERQ!$BJ$1)+(HAVERQ!BK124*HAVERQ!$BK$1)</f>
        <v>-13.787940247571434</v>
      </c>
      <c r="GM40" s="2">
        <f>(HAVERQ!BL124*HAVERQ!$BL$1)+(HAVERQ!BM124*HAVERQ!$BM$1)+(HAVERQ!BN124*HAVERQ!$BN$1)+(HAVERQ!BO124*HAVERQ!$BO$1)</f>
        <v>-46.987134191480806</v>
      </c>
      <c r="GO40" s="90"/>
      <c r="GR40" s="20">
        <v>39814</v>
      </c>
      <c r="GS40" s="2">
        <f>100*(HAVERQ!BP124/HAVERQ!BR124)</f>
        <v>25.03994227696748</v>
      </c>
      <c r="GT40" s="2">
        <f t="shared" si="42"/>
        <v>24.605137347391629</v>
      </c>
      <c r="GV40" s="20">
        <v>39814</v>
      </c>
      <c r="GW40" s="2">
        <f>100*(HAVERQ!BP124/HAVERQ!BR124)</f>
        <v>25.03994227696748</v>
      </c>
      <c r="GX40" s="2">
        <f>100*((DataQ!F155/DataQ!F151)-1)</f>
        <v>2.1337790877730578</v>
      </c>
    </row>
    <row r="41" spans="13:206" x14ac:dyDescent="0.25">
      <c r="N41" s="2">
        <f>100*((DataQ!F200/DataQ!F196)-1)</f>
        <v>-13.621606434545219</v>
      </c>
      <c r="O41" s="2">
        <f>100*(DataQ!I200/DataQ!J200)</f>
        <v>22.58667665750254</v>
      </c>
      <c r="FZ41" s="20">
        <v>39904</v>
      </c>
      <c r="GA41" s="2">
        <f>100*((HAVERQ!S125/HAVERQ!S121)-1)</f>
        <v>-1.9136241382508468</v>
      </c>
      <c r="GB41" s="2">
        <f t="shared" si="38"/>
        <v>-3.3141965664891191</v>
      </c>
      <c r="GC41" s="2">
        <f t="shared" si="93"/>
        <v>0.39689341633640796</v>
      </c>
      <c r="GD41" s="2">
        <f t="shared" si="39"/>
        <v>-3.1157498583209149</v>
      </c>
      <c r="GF41" s="2">
        <f t="shared" si="94"/>
        <v>-2.9173031501527111</v>
      </c>
      <c r="GH41" s="20">
        <v>39904</v>
      </c>
      <c r="GI41" s="2">
        <f t="shared" si="40"/>
        <v>-2.5281253404992476</v>
      </c>
      <c r="GJ41" s="2">
        <f t="shared" si="41"/>
        <v>-1.9320852606220864</v>
      </c>
      <c r="GL41" s="2">
        <f>(HAVERQ!BJ125*HAVERQ!$BJ$1)+(HAVERQ!BK125*HAVERQ!$BK$1)</f>
        <v>-9.5441557275217406</v>
      </c>
      <c r="GM41" s="2">
        <f>(HAVERQ!BL125*HAVERQ!$BL$1)+(HAVERQ!BM125*HAVERQ!$BM$1)+(HAVERQ!BN125*HAVERQ!$BN$1)+(HAVERQ!BO125*HAVERQ!$BO$1)</f>
        <v>-24.310541580299546</v>
      </c>
      <c r="GO41" s="90"/>
      <c r="GR41" s="20">
        <v>39904</v>
      </c>
      <c r="GS41" s="2">
        <f>100*(HAVERQ!BP125/HAVERQ!BR125)</f>
        <v>24.251616669014876</v>
      </c>
      <c r="GT41" s="2">
        <f t="shared" si="42"/>
        <v>24.605137347391629</v>
      </c>
      <c r="GV41" s="20">
        <v>39904</v>
      </c>
      <c r="GW41" s="2">
        <f>100*(HAVERQ!BP125/HAVERQ!BR125)</f>
        <v>24.251616669014876</v>
      </c>
      <c r="GX41" s="2">
        <f>100*((DataQ!F156/DataQ!F152)-1)</f>
        <v>-0.5500236259493585</v>
      </c>
    </row>
    <row r="42" spans="13:206" x14ac:dyDescent="0.25">
      <c r="N42" s="2">
        <f>100*((DataQ!F201/DataQ!F197)-1)</f>
        <v>-2.4675533873343092</v>
      </c>
      <c r="O42" s="2">
        <f>100*(DataQ!I201/DataQ!J201)</f>
        <v>21.710194996605392</v>
      </c>
      <c r="FZ42" s="20">
        <v>39995</v>
      </c>
      <c r="GA42" s="2">
        <f>100*((HAVERQ!S126/HAVERQ!S122)-1)</f>
        <v>-2.1784200266113829</v>
      </c>
      <c r="GB42" s="2">
        <f t="shared" si="38"/>
        <v>-2.5281253404992476</v>
      </c>
      <c r="GC42" s="2">
        <f t="shared" si="93"/>
        <v>0.59604007987716123</v>
      </c>
      <c r="GD42" s="2">
        <f t="shared" si="39"/>
        <v>-2.230105300560667</v>
      </c>
      <c r="GF42" s="2">
        <f t="shared" si="94"/>
        <v>-1.9320852606220864</v>
      </c>
      <c r="GH42" s="20">
        <v>39995</v>
      </c>
      <c r="GI42" s="2">
        <f t="shared" si="40"/>
        <v>-1.2656367976698137</v>
      </c>
      <c r="GJ42" s="2">
        <f t="shared" si="41"/>
        <v>-1.3759029147649684</v>
      </c>
      <c r="GL42" s="2">
        <f>(HAVERQ!BJ126*HAVERQ!$BJ$1)+(HAVERQ!BK126*HAVERQ!$BK$1)</f>
        <v>4.2226346749689405</v>
      </c>
      <c r="GM42" s="2">
        <f>(HAVERQ!BL126*HAVERQ!$BL$1)+(HAVERQ!BM126*HAVERQ!$BM$1)+(HAVERQ!BN126*HAVERQ!$BN$1)+(HAVERQ!BO126*HAVERQ!$BO$1)</f>
        <v>-15.185140159304034</v>
      </c>
      <c r="GO42" s="90"/>
      <c r="GR42" s="20">
        <v>39995</v>
      </c>
      <c r="GS42" s="2">
        <f>100*(HAVERQ!BP126/HAVERQ!BR126)</f>
        <v>24.857717157214644</v>
      </c>
      <c r="GT42" s="2">
        <f t="shared" si="42"/>
        <v>24.605137347391629</v>
      </c>
      <c r="GV42" s="20">
        <v>39995</v>
      </c>
      <c r="GW42" s="2">
        <f>100*(HAVERQ!BP126/HAVERQ!BR126)</f>
        <v>24.857717157214644</v>
      </c>
      <c r="GX42" s="2">
        <f>100*((DataQ!F157/DataQ!F153)-1)</f>
        <v>0.27595266847484368</v>
      </c>
    </row>
    <row r="43" spans="13:206" x14ac:dyDescent="0.25">
      <c r="N43" s="2">
        <f>100*((DataQ!F202/DataQ!F198)-1)</f>
        <v>-4.299826387572681</v>
      </c>
      <c r="O43" s="2">
        <f>100*(DataQ!I202/DataQ!J202)</f>
        <v>21.584472484516365</v>
      </c>
      <c r="FZ43" s="20">
        <v>40087</v>
      </c>
      <c r="GA43" s="2">
        <f>100*((HAVERQ!S127/HAVERQ!S123)-1)</f>
        <v>-2.0292561469032022</v>
      </c>
      <c r="GB43" s="2">
        <f t="shared" si="38"/>
        <v>-1.3759029147649684</v>
      </c>
      <c r="GC43" s="2">
        <f t="shared" si="93"/>
        <v>0.11026611709515466</v>
      </c>
      <c r="GD43" s="2">
        <f t="shared" si="39"/>
        <v>-1.3207698562173911</v>
      </c>
      <c r="GF43" s="2">
        <f t="shared" si="94"/>
        <v>-1.2656367976698137</v>
      </c>
      <c r="GH43" s="20">
        <v>40087</v>
      </c>
      <c r="GI43" s="2">
        <f t="shared" si="40"/>
        <v>-1.3216978774162962</v>
      </c>
      <c r="GJ43" s="2">
        <f t="shared" si="41"/>
        <v>-1.272723529561594</v>
      </c>
      <c r="GL43" s="2">
        <f>(HAVERQ!BJ127*HAVERQ!$BJ$1)+(HAVERQ!BK127*HAVERQ!$BK$1)</f>
        <v>3.6113173374844707</v>
      </c>
      <c r="GM43" s="2">
        <f>(HAVERQ!BL127*HAVERQ!$BL$1)+(HAVERQ!BM127*HAVERQ!$BM$1)+(HAVERQ!BN127*HAVERQ!$BN$1)+(HAVERQ!BO127*HAVERQ!$BO$1)</f>
        <v>-13.492254156420728</v>
      </c>
      <c r="GO43" s="90"/>
      <c r="GR43" s="20">
        <v>40087</v>
      </c>
      <c r="GS43" s="2">
        <f>100*(HAVERQ!BP127/HAVERQ!BR127)</f>
        <v>23.610408311381885</v>
      </c>
      <c r="GT43" s="2">
        <f t="shared" si="42"/>
        <v>24.605137347391629</v>
      </c>
      <c r="GV43" s="20">
        <v>40087</v>
      </c>
      <c r="GW43" s="2">
        <f>100*(HAVERQ!BP127/HAVERQ!BR127)</f>
        <v>23.610408311381885</v>
      </c>
      <c r="GX43" s="2">
        <f>100*((DataQ!F158/DataQ!F154)-1)</f>
        <v>-0.83705362467213495</v>
      </c>
    </row>
    <row r="44" spans="13:206" x14ac:dyDescent="0.25">
      <c r="M44">
        <v>2022</v>
      </c>
      <c r="N44" s="2">
        <f>100*((DataQ!F203/DataQ!F199)-1)</f>
        <v>-3.5561127662665837</v>
      </c>
      <c r="O44" s="2">
        <f>100*(DataQ!I203/DataQ!J203)</f>
        <v>21.094264564689535</v>
      </c>
      <c r="FZ44" s="20">
        <v>40179</v>
      </c>
      <c r="GA44" s="2">
        <f>100*((HAVERQ!S128/HAVERQ!S124)-1)</f>
        <v>-1.3477088948787075</v>
      </c>
      <c r="GB44" s="2">
        <f t="shared" si="38"/>
        <v>-1.3216978774162962</v>
      </c>
      <c r="GC44" s="2">
        <f t="shared" si="93"/>
        <v>4.8974347854702227E-2</v>
      </c>
      <c r="GD44" s="2">
        <f t="shared" si="39"/>
        <v>-1.2972107034889451</v>
      </c>
      <c r="GF44" s="2">
        <f t="shared" si="94"/>
        <v>-1.272723529561594</v>
      </c>
      <c r="GH44" s="20">
        <v>40179</v>
      </c>
      <c r="GI44" s="2">
        <f t="shared" si="40"/>
        <v>-0.99052070177842333</v>
      </c>
      <c r="GJ44" s="2">
        <f t="shared" si="41"/>
        <v>-1.6345112911769715</v>
      </c>
      <c r="GL44" s="2">
        <f>(HAVERQ!BJ128*HAVERQ!$BJ$1)+(HAVERQ!BK128*HAVERQ!$BK$1)</f>
        <v>7.2226346749689414</v>
      </c>
      <c r="GM44" s="2">
        <f>(HAVERQ!BL128*HAVERQ!$BL$1)+(HAVERQ!BM128*HAVERQ!$BM$1)+(HAVERQ!BN128*HAVERQ!$BN$1)+(HAVERQ!BO128*HAVERQ!$BO$1)</f>
        <v>-19.42818250534371</v>
      </c>
      <c r="GO44" s="90"/>
      <c r="GR44" s="20">
        <v>40179</v>
      </c>
      <c r="GS44" s="2">
        <f>100*(HAVERQ!BP128/HAVERQ!BR128)</f>
        <v>24.556805130712636</v>
      </c>
      <c r="GT44" s="2">
        <f t="shared" si="42"/>
        <v>24.605137347391629</v>
      </c>
      <c r="GV44" s="20">
        <v>40179</v>
      </c>
      <c r="GW44" s="2">
        <f>100*(HAVERQ!BP128/HAVERQ!BR128)</f>
        <v>24.556805130712636</v>
      </c>
      <c r="GX44" s="2">
        <f>100*((DataQ!F159/DataQ!F155)-1)</f>
        <v>1.6050903748144218</v>
      </c>
    </row>
    <row r="45" spans="13:206" x14ac:dyDescent="0.25">
      <c r="N45" s="2">
        <f>100*((DataQ!F204/DataQ!F200)-1)</f>
        <v>2.3235521096652167</v>
      </c>
      <c r="O45" s="2">
        <f>100*(DataQ!I204/DataQ!J204)</f>
        <v>21.380344606510015</v>
      </c>
      <c r="FZ45" s="20">
        <v>40269</v>
      </c>
      <c r="GA45" s="2">
        <f>100*((HAVERQ!S129/HAVERQ!S125)-1)</f>
        <v>-0.53580433686334361</v>
      </c>
      <c r="GB45" s="2">
        <f t="shared" si="38"/>
        <v>-1.6345112911769715</v>
      </c>
      <c r="GC45" s="2">
        <f t="shared" si="93"/>
        <v>0.64399058939854814</v>
      </c>
      <c r="GD45" s="2">
        <f t="shared" si="39"/>
        <v>-1.3125159964776973</v>
      </c>
      <c r="GF45" s="2">
        <f t="shared" si="94"/>
        <v>-0.99052070177842333</v>
      </c>
      <c r="GH45" s="20">
        <v>40269</v>
      </c>
      <c r="GI45" s="2">
        <f t="shared" si="40"/>
        <v>-0.6227294634553483</v>
      </c>
      <c r="GJ45" s="2">
        <f t="shared" si="41"/>
        <v>-0.75759867365672007</v>
      </c>
      <c r="GL45" s="2">
        <f>(HAVERQ!BJ129*HAVERQ!$BJ$1)+(HAVERQ!BK129*HAVERQ!$BK$1)</f>
        <v>11.233209597509319</v>
      </c>
      <c r="GM45" s="2">
        <f>(HAVERQ!BL129*HAVERQ!$BL$1)+(HAVERQ!BM129*HAVERQ!$BM$1)+(HAVERQ!BN129*HAVERQ!$BN$1)+(HAVERQ!BO129*HAVERQ!$BO$1)</f>
        <v>-5.0404916596800451</v>
      </c>
      <c r="GO45" s="90"/>
      <c r="GR45" s="20">
        <v>40269</v>
      </c>
      <c r="GS45" s="2">
        <f>100*(HAVERQ!BP129/HAVERQ!BR129)</f>
        <v>24.260172014085747</v>
      </c>
      <c r="GT45" s="2">
        <f t="shared" si="42"/>
        <v>24.605137347391629</v>
      </c>
      <c r="GV45" s="20">
        <v>40269</v>
      </c>
      <c r="GW45" s="2">
        <f>100*(HAVERQ!BP129/HAVERQ!BR129)</f>
        <v>24.260172014085747</v>
      </c>
      <c r="GX45" s="2">
        <f>100*((DataQ!F160/DataQ!F156)-1)</f>
        <v>1.5795252732735188</v>
      </c>
    </row>
    <row r="46" spans="13:206" x14ac:dyDescent="0.25">
      <c r="N46" s="2">
        <f>100*((DataQ!F205/DataQ!F201)-1)</f>
        <v>4.6629561207099268</v>
      </c>
      <c r="O46" s="2">
        <f>100*(DataQ!I205/DataQ!J205)</f>
        <v>21.146078959646722</v>
      </c>
      <c r="FZ46" s="20">
        <v>40360</v>
      </c>
      <c r="GA46" s="2">
        <f>100*((HAVERQ!S130/HAVERQ!S126)-1)</f>
        <v>-0.31316230664599765</v>
      </c>
      <c r="GB46" s="2">
        <f t="shared" si="38"/>
        <v>-0.75759867365672007</v>
      </c>
      <c r="GC46" s="2">
        <f t="shared" si="93"/>
        <v>0.13486921020137177</v>
      </c>
      <c r="GD46" s="2">
        <f t="shared" si="39"/>
        <v>-0.69016406855603418</v>
      </c>
      <c r="GF46" s="2">
        <f t="shared" si="94"/>
        <v>-0.6227294634553483</v>
      </c>
      <c r="GH46" s="20">
        <v>40360</v>
      </c>
      <c r="GI46" s="2">
        <f t="shared" si="40"/>
        <v>-1.511267687986132</v>
      </c>
      <c r="GJ46" s="2">
        <f t="shared" si="41"/>
        <v>-0.18032766880380655</v>
      </c>
      <c r="GL46" s="2">
        <f>(HAVERQ!BJ130*HAVERQ!$BJ$1)+(HAVERQ!BK130*HAVERQ!$BK$1)</f>
        <v>1.544155727521741</v>
      </c>
      <c r="GM46" s="2">
        <f>(HAVERQ!BL130*HAVERQ!$BL$1)+(HAVERQ!BM130*HAVERQ!$BM$1)+(HAVERQ!BN130*HAVERQ!$BN$1)+(HAVERQ!BO130*HAVERQ!$BO$1)</f>
        <v>4.4309158512257003</v>
      </c>
      <c r="GO46" s="90"/>
      <c r="GR46" s="20">
        <v>40360</v>
      </c>
      <c r="GS46" s="2">
        <f>100*(HAVERQ!BP130/HAVERQ!BR130)</f>
        <v>25.080111027898962</v>
      </c>
      <c r="GT46" s="2">
        <f t="shared" si="42"/>
        <v>24.605137347391629</v>
      </c>
      <c r="GV46" s="20">
        <v>40360</v>
      </c>
      <c r="GW46" s="2">
        <f>100*(HAVERQ!BP130/HAVERQ!BR130)</f>
        <v>25.080111027898962</v>
      </c>
      <c r="GX46" s="2">
        <f>100*((DataQ!F161/DataQ!F157)-1)</f>
        <v>0.4432333333012739</v>
      </c>
    </row>
    <row r="47" spans="13:206" x14ac:dyDescent="0.25">
      <c r="N47" s="2">
        <f>100*((DataQ!F206/DataQ!F202)-1)</f>
        <v>7.3192565399734066</v>
      </c>
      <c r="O47" s="2">
        <f>100*(DataQ!I206/DataQ!J206)</f>
        <v>22.653968584018028</v>
      </c>
      <c r="FZ47" s="20">
        <v>40452</v>
      </c>
      <c r="GA47" s="2">
        <f>100*((HAVERQ!S131/HAVERQ!S127)-1)</f>
        <v>0.28273714975537434</v>
      </c>
      <c r="GB47" s="2">
        <f t="shared" si="38"/>
        <v>-1.511267687986132</v>
      </c>
      <c r="GC47" s="2">
        <f t="shared" si="93"/>
        <v>1.3309400191823255</v>
      </c>
      <c r="GD47" s="2">
        <f t="shared" si="39"/>
        <v>-0.84579767839496922</v>
      </c>
      <c r="GF47" s="2">
        <f t="shared" si="94"/>
        <v>-0.18032766880380655</v>
      </c>
      <c r="GH47" s="20">
        <v>40452</v>
      </c>
      <c r="GI47" s="2">
        <f t="shared" si="40"/>
        <v>-1.3207281002817421</v>
      </c>
      <c r="GJ47" s="2">
        <f t="shared" si="41"/>
        <v>-0.79454066154115743</v>
      </c>
      <c r="GL47" s="2">
        <f>(HAVERQ!BJ131*HAVERQ!$BJ$1)+(HAVERQ!BK131*HAVERQ!$BK$1)</f>
        <v>3.6218922600248469</v>
      </c>
      <c r="GM47" s="2">
        <f>(HAVERQ!BL131*HAVERQ!$BL$1)+(HAVERQ!BM131*HAVERQ!$BM$1)+(HAVERQ!BN131*HAVERQ!$BN$1)+(HAVERQ!BO131*HAVERQ!$BO$1)</f>
        <v>-5.6466066707840605</v>
      </c>
      <c r="GO47" s="90"/>
      <c r="GR47" s="20">
        <v>40452</v>
      </c>
      <c r="GS47" s="2">
        <f>100*(HAVERQ!BP131/HAVERQ!BR131)</f>
        <v>25.241015196962824</v>
      </c>
      <c r="GT47" s="2">
        <f t="shared" si="42"/>
        <v>24.605137347391629</v>
      </c>
      <c r="GV47" s="20">
        <v>40452</v>
      </c>
      <c r="GW47" s="2">
        <f>100*(HAVERQ!BP131/HAVERQ!BR131)</f>
        <v>25.241015196962824</v>
      </c>
      <c r="GX47" s="2">
        <f>100*((DataQ!F162/DataQ!F158)-1)</f>
        <v>0.54747966916446344</v>
      </c>
    </row>
    <row r="48" spans="13:206" x14ac:dyDescent="0.25">
      <c r="M48">
        <v>2023</v>
      </c>
      <c r="N48" s="2">
        <f>100*((DataQ!F207/DataQ!F203)-1)</f>
        <v>7.5866246291953265</v>
      </c>
      <c r="O48" s="2">
        <f>100*(DataQ!I207/DataQ!J207)</f>
        <v>23.524103474276085</v>
      </c>
      <c r="FZ48" s="20">
        <v>40544</v>
      </c>
      <c r="GA48" s="2">
        <f>100*((HAVERQ!S132/HAVERQ!S128)-1)</f>
        <v>0.50196975473375538</v>
      </c>
      <c r="GB48" s="2">
        <f t="shared" si="38"/>
        <v>-1.3207281002817421</v>
      </c>
      <c r="GC48" s="2">
        <f t="shared" si="93"/>
        <v>0.52618743874058471</v>
      </c>
      <c r="GD48" s="2">
        <f t="shared" si="39"/>
        <v>-1.0576343809114497</v>
      </c>
      <c r="GF48" s="2">
        <f t="shared" si="94"/>
        <v>-0.79454066154115743</v>
      </c>
      <c r="GH48" s="20">
        <v>40544</v>
      </c>
      <c r="GI48" s="2">
        <f t="shared" si="40"/>
        <v>-0.7429502571929969</v>
      </c>
      <c r="GJ48" s="2">
        <f t="shared" si="41"/>
        <v>-0.25402973088457947</v>
      </c>
      <c r="GL48" s="2">
        <f>(HAVERQ!BJ132*HAVERQ!$BJ$1)+(HAVERQ!BK132*HAVERQ!$BK$1)</f>
        <v>9.9222634674968937</v>
      </c>
      <c r="GM48" s="2">
        <f>(HAVERQ!BL132*HAVERQ!$BL$1)+(HAVERQ!BM132*HAVERQ!$BM$1)+(HAVERQ!BN132*HAVERQ!$BN$1)+(HAVERQ!BO132*HAVERQ!$BO$1)</f>
        <v>3.2216705253861706</v>
      </c>
      <c r="GO48" s="90"/>
      <c r="GR48" s="20">
        <v>40544</v>
      </c>
      <c r="GS48" s="2">
        <f>100*(HAVERQ!BP132/HAVERQ!BR132)</f>
        <v>24.608563646427612</v>
      </c>
      <c r="GT48" s="2">
        <f t="shared" si="42"/>
        <v>24.605137347391629</v>
      </c>
      <c r="GV48" s="20">
        <v>40544</v>
      </c>
      <c r="GW48" s="2">
        <f>100*(HAVERQ!BP132/HAVERQ!BR132)</f>
        <v>24.608563646427612</v>
      </c>
      <c r="GX48" s="2">
        <f>100*((DataQ!F163/DataQ!F159)-1)</f>
        <v>-1.0460325888435706</v>
      </c>
    </row>
    <row r="49" spans="13:206" x14ac:dyDescent="0.25">
      <c r="N49" s="2">
        <f>100*((DataQ!F208/DataQ!F204)-1)</f>
        <v>8.0728131896346191</v>
      </c>
      <c r="O49" s="2">
        <f>100*(DataQ!I208/DataQ!J208)</f>
        <v>21.631860683834901</v>
      </c>
      <c r="FZ49" s="20">
        <v>40634</v>
      </c>
      <c r="GA49" s="2">
        <f>100*((HAVERQ!S133/HAVERQ!S129)-1)</f>
        <v>-3.1687686165127182E-3</v>
      </c>
      <c r="GB49" s="2">
        <f t="shared" si="38"/>
        <v>-0.7429502571929969</v>
      </c>
      <c r="GC49" s="2">
        <f t="shared" si="93"/>
        <v>0.48892052630841742</v>
      </c>
      <c r="GD49" s="2">
        <f t="shared" si="39"/>
        <v>-0.49848999403878819</v>
      </c>
      <c r="GF49" s="2">
        <f t="shared" si="94"/>
        <v>-0.25402973088457947</v>
      </c>
      <c r="GH49" s="20">
        <v>40634</v>
      </c>
      <c r="GI49" s="2">
        <f t="shared" si="40"/>
        <v>-0.53102409815821827</v>
      </c>
      <c r="GJ49" s="2">
        <f t="shared" si="41"/>
        <v>0.25922356621336379</v>
      </c>
      <c r="GL49" s="2">
        <f>(HAVERQ!BJ133*HAVERQ!$BJ$1)+(HAVERQ!BK133*HAVERQ!$BK$1)</f>
        <v>12.233209597509317</v>
      </c>
      <c r="GM49" s="2">
        <f>(HAVERQ!BL133*HAVERQ!$BL$1)+(HAVERQ!BM133*HAVERQ!$BM$1)+(HAVERQ!BN133*HAVERQ!$BN$1)+(HAVERQ!BO133*HAVERQ!$BO$1)</f>
        <v>11.642725960812417</v>
      </c>
      <c r="GO49" s="90"/>
      <c r="GR49" s="20">
        <v>40634</v>
      </c>
      <c r="GS49" s="2">
        <f>100*(HAVERQ!BP133/HAVERQ!BR133)</f>
        <v>24.799100809106513</v>
      </c>
      <c r="GT49" s="2">
        <f t="shared" si="42"/>
        <v>24.605137347391629</v>
      </c>
      <c r="GV49" s="20">
        <v>40634</v>
      </c>
      <c r="GW49" s="2">
        <f>100*(HAVERQ!BP133/HAVERQ!BR133)</f>
        <v>24.799100809106513</v>
      </c>
      <c r="GX49" s="2">
        <f>100*((DataQ!F164/DataQ!F160)-1)</f>
        <v>0.71283453929573692</v>
      </c>
    </row>
    <row r="50" spans="13:206" x14ac:dyDescent="0.25">
      <c r="N50" s="2">
        <f>100*((DataQ!F209/DataQ!F205)-1)</f>
        <v>7.228804306579284</v>
      </c>
      <c r="O50" s="2">
        <f>100*(DataQ!I209/DataQ!J209)</f>
        <v>21.010605297539541</v>
      </c>
      <c r="FZ50" s="20">
        <v>40725</v>
      </c>
      <c r="GA50" s="2">
        <f>100*((HAVERQ!S134/HAVERQ!S130)-1)</f>
        <v>0.85993526686551913</v>
      </c>
      <c r="GB50" s="2">
        <f t="shared" si="38"/>
        <v>-0.53102409815821827</v>
      </c>
      <c r="GC50" s="2">
        <f t="shared" si="93"/>
        <v>0.79024766437158211</v>
      </c>
      <c r="GD50" s="2">
        <f t="shared" si="39"/>
        <v>-0.13590026597242724</v>
      </c>
      <c r="GF50" s="2">
        <f t="shared" si="94"/>
        <v>0.25922356621336379</v>
      </c>
      <c r="GH50" s="20">
        <v>40725</v>
      </c>
      <c r="GI50" s="2">
        <f t="shared" si="40"/>
        <v>-1.0741274328308699</v>
      </c>
      <c r="GJ50" s="2">
        <f t="shared" si="41"/>
        <v>-0.39458624032977091</v>
      </c>
      <c r="GL50" s="2">
        <f>(HAVERQ!BJ134*HAVERQ!$BJ$1)+(HAVERQ!BK134*HAVERQ!$BK$1)</f>
        <v>6.3109461300124234</v>
      </c>
      <c r="GM50" s="2">
        <f>(HAVERQ!BL134*HAVERQ!$BL$1)+(HAVERQ!BM134*HAVERQ!$BM$1)+(HAVERQ!BN134*HAVERQ!$BN$1)+(HAVERQ!BO134*HAVERQ!$BO$1)</f>
        <v>0.91553013712072717</v>
      </c>
      <c r="GO50" s="90"/>
      <c r="GR50" s="20">
        <v>40725</v>
      </c>
      <c r="GS50" s="2">
        <f>100*(HAVERQ!BP134/HAVERQ!BR134)</f>
        <v>25.15020447543554</v>
      </c>
      <c r="GT50" s="2">
        <f t="shared" si="42"/>
        <v>24.605137347391629</v>
      </c>
      <c r="GV50" s="20">
        <v>40725</v>
      </c>
      <c r="GW50" s="2">
        <f>100*(HAVERQ!BP134/HAVERQ!BR134)</f>
        <v>25.15020447543554</v>
      </c>
      <c r="GX50" s="2">
        <f>100*((DataQ!F165/DataQ!F161)-1)</f>
        <v>0.63328292989837109</v>
      </c>
    </row>
    <row r="51" spans="13:206" x14ac:dyDescent="0.25">
      <c r="N51" s="2">
        <f>100*((DataQ!F210/DataQ!F206)-1)</f>
        <v>6.7720966763268331</v>
      </c>
      <c r="O51" s="2">
        <f>100*(DataQ!I210/DataQ!J210)</f>
        <v>20.546876481044816</v>
      </c>
      <c r="FZ51" s="20">
        <v>40817</v>
      </c>
      <c r="GA51" s="2">
        <f>100*((HAVERQ!S135/HAVERQ!S131)-1)</f>
        <v>0.74761618145531283</v>
      </c>
      <c r="GB51" s="2">
        <f t="shared" si="38"/>
        <v>-1.0741274328308699</v>
      </c>
      <c r="GC51" s="2">
        <f t="shared" si="93"/>
        <v>0.67954119250109901</v>
      </c>
      <c r="GD51" s="2">
        <f t="shared" si="39"/>
        <v>-0.73435683658032036</v>
      </c>
      <c r="GF51" s="2">
        <f t="shared" si="94"/>
        <v>-0.39458624032977091</v>
      </c>
      <c r="GH51" s="20">
        <v>40817</v>
      </c>
      <c r="GI51" s="2">
        <f t="shared" si="40"/>
        <v>-1.5407528935612045</v>
      </c>
      <c r="GJ51" s="2">
        <f t="shared" si="41"/>
        <v>-1.2346204281213526</v>
      </c>
      <c r="GL51" s="2">
        <f>(HAVERQ!BJ135*HAVERQ!$BJ$1)+(HAVERQ!BK135*HAVERQ!$BK$1)</f>
        <v>1.2226346749689414</v>
      </c>
      <c r="GM51" s="2">
        <f>(HAVERQ!BL135*HAVERQ!$BL$1)+(HAVERQ!BM135*HAVERQ!$BM$1)+(HAVERQ!BN135*HAVERQ!$BN$1)+(HAVERQ!BO135*HAVERQ!$BO$1)</f>
        <v>-12.867088509547717</v>
      </c>
      <c r="GO51" s="90"/>
      <c r="GR51" s="20">
        <v>40817</v>
      </c>
      <c r="GS51" s="2">
        <f>100*(HAVERQ!BP135/HAVERQ!BR135)</f>
        <v>25.779680999552802</v>
      </c>
      <c r="GT51" s="2">
        <f t="shared" si="42"/>
        <v>24.605137347391629</v>
      </c>
      <c r="GV51" s="20">
        <v>40817</v>
      </c>
      <c r="GW51" s="2">
        <f>100*(HAVERQ!BP135/HAVERQ!BR135)</f>
        <v>25.779680999552802</v>
      </c>
      <c r="GX51" s="2">
        <f>100*((DataQ!F166/DataQ!F162)-1)</f>
        <v>1.2250741149743893</v>
      </c>
    </row>
    <row r="52" spans="13:206" x14ac:dyDescent="0.25">
      <c r="M52">
        <v>2024</v>
      </c>
      <c r="N52" s="2">
        <f>100*((DataQ!F211/DataQ!F207)-1)</f>
        <v>5.5341423205402585</v>
      </c>
      <c r="O52" s="2">
        <f>100*(DataQ!I211/DataQ!J211)</f>
        <v>20.505520937706507</v>
      </c>
      <c r="FZ52" s="20">
        <v>40909</v>
      </c>
      <c r="GA52" s="2">
        <f>100*((HAVERQ!S136/HAVERQ!S132)-1)</f>
        <v>1.62167288360624</v>
      </c>
      <c r="GB52" s="2">
        <f t="shared" si="38"/>
        <v>-1.5407528935612045</v>
      </c>
      <c r="GC52" s="2">
        <f t="shared" si="93"/>
        <v>0.30613246543985184</v>
      </c>
      <c r="GD52" s="2">
        <f t="shared" si="39"/>
        <v>-1.3876866608412786</v>
      </c>
      <c r="GF52" s="2">
        <f t="shared" si="94"/>
        <v>-1.2346204281213526</v>
      </c>
      <c r="GH52" s="20">
        <v>40909</v>
      </c>
      <c r="GI52" s="2">
        <f t="shared" si="40"/>
        <v>-0.61560060634521885</v>
      </c>
      <c r="GJ52" s="2">
        <f t="shared" si="41"/>
        <v>-0.60983723308979743</v>
      </c>
      <c r="GL52" s="2">
        <f>(HAVERQ!BJ136*HAVERQ!$BJ$1)+(HAVERQ!BK136*HAVERQ!$BK$1)</f>
        <v>11.310946130012423</v>
      </c>
      <c r="GM52" s="2">
        <f>(HAVERQ!BL136*HAVERQ!$BL$1)+(HAVERQ!BM136*HAVERQ!$BM$1)+(HAVERQ!BN136*HAVERQ!$BN$1)+(HAVERQ!BO136*HAVERQ!$BO$1)</f>
        <v>-2.6161384421398819</v>
      </c>
      <c r="GO52" s="90"/>
      <c r="GR52" s="20">
        <v>40909</v>
      </c>
      <c r="GS52" s="2">
        <f>100*(HAVERQ!BP136/HAVERQ!BR136)</f>
        <v>25.042717389263387</v>
      </c>
      <c r="GT52" s="2">
        <f t="shared" si="42"/>
        <v>24.605137347391629</v>
      </c>
      <c r="GV52" s="20">
        <v>40909</v>
      </c>
      <c r="GW52" s="2">
        <f>100*(HAVERQ!BP136/HAVERQ!BR136)</f>
        <v>25.042717389263387</v>
      </c>
      <c r="GX52" s="2">
        <f>100*((DataQ!F167/DataQ!F163)-1)</f>
        <v>0.66949356526966319</v>
      </c>
    </row>
    <row r="53" spans="13:206" x14ac:dyDescent="0.25">
      <c r="N53" s="2">
        <f>100*((DataQ!F212/DataQ!F208)-1)</f>
        <v>4.6888588781808682</v>
      </c>
      <c r="O53" s="2">
        <f>100*(DataQ!I212/DataQ!J212)</f>
        <v>20.250684912061551</v>
      </c>
      <c r="FZ53" s="20">
        <v>41000</v>
      </c>
      <c r="GA53" s="2">
        <f>100*((HAVERQ!S137/HAVERQ!S133)-1)</f>
        <v>1.6985138004246281</v>
      </c>
      <c r="GB53" s="2">
        <f t="shared" si="38"/>
        <v>-0.61560060634521885</v>
      </c>
      <c r="GC53" s="2">
        <f t="shared" si="93"/>
        <v>5.7633732554214223E-3</v>
      </c>
      <c r="GD53" s="2">
        <f t="shared" si="39"/>
        <v>-0.61271891971750814</v>
      </c>
      <c r="GF53" s="2">
        <f t="shared" si="94"/>
        <v>-0.60983723308979743</v>
      </c>
      <c r="GH53" s="20">
        <v>41000</v>
      </c>
      <c r="GI53" s="2">
        <f t="shared" si="40"/>
        <v>-0.54528181237847728</v>
      </c>
      <c r="GJ53" s="2">
        <f t="shared" si="41"/>
        <v>0.14755075127014133</v>
      </c>
      <c r="GL53" s="2">
        <f>(HAVERQ!BJ137*HAVERQ!$BJ$1)+(HAVERQ!BK137*HAVERQ!$BK$1)</f>
        <v>12.077736532503106</v>
      </c>
      <c r="GM53" s="2">
        <f>(HAVERQ!BL137*HAVERQ!$BL$1)+(HAVERQ!BM137*HAVERQ!$BM$1)+(HAVERQ!BN137*HAVERQ!$BN$1)+(HAVERQ!BO137*HAVERQ!$BO$1)</f>
        <v>9.8104864592169356</v>
      </c>
      <c r="GO53" s="90"/>
      <c r="GR53" s="20">
        <v>41000</v>
      </c>
      <c r="GS53" s="2">
        <f>100*(HAVERQ!BP137/HAVERQ!BR137)</f>
        <v>24.820655757837883</v>
      </c>
      <c r="GT53" s="2">
        <f t="shared" si="42"/>
        <v>24.605137347391629</v>
      </c>
      <c r="GV53" s="20">
        <v>41000</v>
      </c>
      <c r="GW53" s="2">
        <f>100*(HAVERQ!BP137/HAVERQ!BR137)</f>
        <v>24.820655757837883</v>
      </c>
      <c r="GX53" s="2">
        <f>100*((DataQ!F168/DataQ!F164)-1)</f>
        <v>2.5837419939491513</v>
      </c>
    </row>
    <row r="54" spans="13:206" x14ac:dyDescent="0.25">
      <c r="N54" s="2">
        <f>100*((DataQ!F213/DataQ!F209)-1)</f>
        <v>4.4570365002992274</v>
      </c>
      <c r="O54" s="2">
        <f>100*(DataQ!I213/DataQ!J213)</f>
        <v>20.136897111072443</v>
      </c>
      <c r="FZ54" s="20">
        <v>41091</v>
      </c>
      <c r="GA54" s="2">
        <f>100*((HAVERQ!S138/HAVERQ!S134)-1)</f>
        <v>0.7865345288658121</v>
      </c>
      <c r="GB54" s="2">
        <f t="shared" si="38"/>
        <v>-0.54528181237847728</v>
      </c>
      <c r="GC54" s="2">
        <f t="shared" si="93"/>
        <v>0.69283256364861856</v>
      </c>
      <c r="GD54" s="2">
        <f t="shared" si="39"/>
        <v>-0.19886553055416797</v>
      </c>
      <c r="GF54" s="2">
        <f t="shared" si="94"/>
        <v>0.14755075127014133</v>
      </c>
      <c r="GH54" s="20">
        <v>41091</v>
      </c>
      <c r="GI54" s="2">
        <f t="shared" si="40"/>
        <v>-0.88455762226103396</v>
      </c>
      <c r="GJ54" s="2">
        <f t="shared" si="41"/>
        <v>-0.38870042083188583</v>
      </c>
      <c r="GL54" s="2">
        <f>(HAVERQ!BJ138*HAVERQ!$BJ$1)+(HAVERQ!BK138*HAVERQ!$BK$1)</f>
        <v>8.3781077399751531</v>
      </c>
      <c r="GM54" s="2">
        <f>(HAVERQ!BL138*HAVERQ!$BL$1)+(HAVERQ!BM138*HAVERQ!$BM$1)+(HAVERQ!BN138*HAVERQ!$BN$1)+(HAVERQ!BO138*HAVERQ!$BO$1)</f>
        <v>1.0121000228961412</v>
      </c>
      <c r="GO54" s="90"/>
      <c r="GR54" s="20">
        <v>41091</v>
      </c>
      <c r="GS54" s="2">
        <f>100*(HAVERQ!BP138/HAVERQ!BR138)</f>
        <v>25.841766596107561</v>
      </c>
      <c r="GT54" s="2">
        <f t="shared" si="42"/>
        <v>24.605137347391629</v>
      </c>
      <c r="GV54" s="20">
        <v>41091</v>
      </c>
      <c r="GW54" s="2">
        <f>100*(HAVERQ!BP138/HAVERQ!BR138)</f>
        <v>25.841766596107561</v>
      </c>
      <c r="GX54" s="2">
        <f>100*((DataQ!F169/DataQ!F165)-1)</f>
        <v>2.7966777497159256</v>
      </c>
    </row>
    <row r="55" spans="13:206" x14ac:dyDescent="0.25">
      <c r="N55" s="2">
        <f>100*((DataQ!F214/DataQ!F210)-1)</f>
        <v>4.9998340763027782</v>
      </c>
      <c r="O55" s="2">
        <f>100*(DataQ!I214/DataQ!J214)</f>
        <v>20.24705503071046</v>
      </c>
      <c r="FZ55" s="20">
        <v>41183</v>
      </c>
      <c r="GA55" s="2">
        <f>100*((HAVERQ!S139/HAVERQ!S135)-1)</f>
        <v>0.58799484325378071</v>
      </c>
      <c r="GB55" s="2">
        <f t="shared" si="38"/>
        <v>-0.88455762226103396</v>
      </c>
      <c r="GC55" s="2">
        <f t="shared" si="93"/>
        <v>0.49585720142914813</v>
      </c>
      <c r="GD55" s="2">
        <f t="shared" si="39"/>
        <v>-0.63662902154645984</v>
      </c>
      <c r="GF55" s="2">
        <f t="shared" si="94"/>
        <v>-0.38870042083188583</v>
      </c>
      <c r="GH55" s="20">
        <v>41183</v>
      </c>
      <c r="GI55" s="2">
        <f t="shared" si="40"/>
        <v>-0.53815295526834772</v>
      </c>
      <c r="GJ55" s="2">
        <f t="shared" si="41"/>
        <v>-0.10085964262973228</v>
      </c>
      <c r="GL55" s="2">
        <f>(HAVERQ!BJ139*HAVERQ!$BJ$1)+(HAVERQ!BK139*HAVERQ!$BK$1)</f>
        <v>12.155473065006213</v>
      </c>
      <c r="GM55" s="2">
        <f>(HAVERQ!BL139*HAVERQ!$BL$1)+(HAVERQ!BM139*HAVERQ!$BM$1)+(HAVERQ!BN139*HAVERQ!$BN$1)+(HAVERQ!BO139*HAVERQ!$BO$1)</f>
        <v>5.7347645698596112</v>
      </c>
      <c r="GO55" s="90"/>
      <c r="GR55" s="20">
        <v>41183</v>
      </c>
      <c r="GS55" s="2">
        <f>100*(HAVERQ!BP139/HAVERQ!BR139)</f>
        <v>25.80830027576453</v>
      </c>
      <c r="GT55" s="2">
        <f t="shared" si="42"/>
        <v>24.605137347391629</v>
      </c>
      <c r="GV55" s="20">
        <v>41183</v>
      </c>
      <c r="GW55" s="2">
        <f>100*(HAVERQ!BP139/HAVERQ!BR139)</f>
        <v>25.80830027576453</v>
      </c>
      <c r="GX55" s="2">
        <f>100*((DataQ!F170/DataQ!F166)-1)</f>
        <v>2.2815276989979205</v>
      </c>
    </row>
    <row r="56" spans="13:206" x14ac:dyDescent="0.25">
      <c r="M56">
        <v>2025</v>
      </c>
      <c r="N56" s="2">
        <f>100*((DataQ!F215/DataQ!F211)-1)</f>
        <v>4.5127993280934087</v>
      </c>
      <c r="O56" s="2">
        <f>100*(DataQ!I215/DataQ!J215)</f>
        <v>19.969050621143513</v>
      </c>
      <c r="FZ56" s="20">
        <v>41275</v>
      </c>
      <c r="GA56" s="2">
        <f>100*((HAVERQ!S140/HAVERQ!S136)-1)</f>
        <v>8.0878464553446605E-2</v>
      </c>
      <c r="GB56" s="2">
        <f t="shared" si="38"/>
        <v>-0.53815295526834772</v>
      </c>
      <c r="GC56" s="2">
        <f t="shared" si="93"/>
        <v>0.43729331263861543</v>
      </c>
      <c r="GD56" s="2">
        <f t="shared" si="39"/>
        <v>-0.31950629894903998</v>
      </c>
      <c r="GF56" s="2">
        <f t="shared" si="94"/>
        <v>-0.10085964262973228</v>
      </c>
      <c r="GH56" s="20">
        <v>41275</v>
      </c>
      <c r="GI56" s="2">
        <f t="shared" si="40"/>
        <v>-0.6227294634553483</v>
      </c>
      <c r="GJ56" s="2">
        <f t="shared" si="41"/>
        <v>0.34005829679710714</v>
      </c>
      <c r="GL56" s="2">
        <f>(HAVERQ!BJ140*HAVERQ!$BJ$1)+(HAVERQ!BK140*HAVERQ!$BK$1)</f>
        <v>11.233209597509319</v>
      </c>
      <c r="GM56" s="2">
        <f>(HAVERQ!BL140*HAVERQ!$BL$1)+(HAVERQ!BM140*HAVERQ!$BM$1)+(HAVERQ!BN140*HAVERQ!$BN$1)+(HAVERQ!BO140*HAVERQ!$BO$1)</f>
        <v>12.968998487851923</v>
      </c>
      <c r="GO56" s="90"/>
      <c r="GR56" s="20">
        <v>41275</v>
      </c>
      <c r="GS56" s="2">
        <f>100*(HAVERQ!BP140/HAVERQ!BR140)</f>
        <v>26.176466767979839</v>
      </c>
      <c r="GT56" s="2">
        <f t="shared" si="42"/>
        <v>24.605137347391629</v>
      </c>
      <c r="GV56" s="20">
        <v>41275</v>
      </c>
      <c r="GW56" s="2">
        <f>100*(HAVERQ!BP140/HAVERQ!BR140)</f>
        <v>26.176466767979839</v>
      </c>
      <c r="GX56" s="2">
        <f>100*((DataQ!F171/DataQ!F167)-1)</f>
        <v>2.457354011321855</v>
      </c>
    </row>
    <row r="57" spans="13:206" x14ac:dyDescent="0.25">
      <c r="N57" s="2">
        <f>100*((DataQ!F216/DataQ!F212)-1)</f>
        <v>6.1732038834951375</v>
      </c>
      <c r="O57" s="2">
        <f>100*(DataQ!I216/DataQ!J216)</f>
        <v>19.495673988995105</v>
      </c>
      <c r="FZ57" s="20">
        <v>41365</v>
      </c>
      <c r="GA57" s="2">
        <f>100*((HAVERQ!S141/HAVERQ!S137)-1)</f>
        <v>0.44558003302901383</v>
      </c>
      <c r="GB57" s="2">
        <f t="shared" si="38"/>
        <v>-0.6227294634553483</v>
      </c>
      <c r="GC57" s="2">
        <f t="shared" si="93"/>
        <v>0.96278776025245549</v>
      </c>
      <c r="GD57" s="2">
        <f t="shared" si="39"/>
        <v>-0.14133558332912058</v>
      </c>
      <c r="GF57" s="2">
        <f t="shared" si="94"/>
        <v>0.34005829679710714</v>
      </c>
      <c r="GH57" s="20">
        <v>41365</v>
      </c>
      <c r="GI57" s="2">
        <f t="shared" si="40"/>
        <v>0.35038526926243607</v>
      </c>
      <c r="GJ57" s="2">
        <f t="shared" si="41"/>
        <v>0.237576512584939</v>
      </c>
      <c r="GL57" s="2">
        <f>(HAVERQ!BJ141*HAVERQ!$BJ$1)+(HAVERQ!BK141*HAVERQ!$BK$1)</f>
        <v>21.844526934993791</v>
      </c>
      <c r="GM57" s="2">
        <f>(HAVERQ!BL141*HAVERQ!$BL$1)+(HAVERQ!BM141*HAVERQ!$BM$1)+(HAVERQ!BN141*HAVERQ!$BN$1)+(HAVERQ!BO141*HAVERQ!$BO$1)</f>
        <v>11.28755817202406</v>
      </c>
      <c r="GO57" s="90"/>
      <c r="GR57" s="20">
        <v>41365</v>
      </c>
      <c r="GS57" s="2">
        <f>100*(HAVERQ!BP141/HAVERQ!BR141)</f>
        <v>24.875472202721223</v>
      </c>
      <c r="GT57" s="2">
        <f t="shared" si="42"/>
        <v>24.605137347391629</v>
      </c>
      <c r="GV57" s="20">
        <v>41365</v>
      </c>
      <c r="GW57" s="2">
        <f>100*(HAVERQ!BP141/HAVERQ!BR141)</f>
        <v>24.875472202721223</v>
      </c>
      <c r="GX57" s="2">
        <f>100*((DataQ!F172/DataQ!F168)-1)</f>
        <v>-1.5163895959055096</v>
      </c>
    </row>
    <row r="58" spans="13:206" x14ac:dyDescent="0.25">
      <c r="N58" s="2">
        <f>100*((DataQ!F217/DataQ!F213)-1)</f>
        <v>6.1262414430660606</v>
      </c>
      <c r="O58" s="2">
        <f>100*(DataQ!I217/DataQ!J217)</f>
        <v>19.836177624906295</v>
      </c>
      <c r="FZ58" s="20">
        <v>41456</v>
      </c>
      <c r="GA58" s="2">
        <f>100*((HAVERQ!S142/HAVERQ!S138)-1)</f>
        <v>1.3391602934290647</v>
      </c>
      <c r="GB58" s="2">
        <f t="shared" si="38"/>
        <v>0.237576512584939</v>
      </c>
      <c r="GC58" s="2">
        <f t="shared" si="93"/>
        <v>0.11280875667749707</v>
      </c>
      <c r="GD58" s="2">
        <f t="shared" si="39"/>
        <v>0.29398089092368751</v>
      </c>
      <c r="GF58" s="2">
        <f t="shared" si="94"/>
        <v>0.35038526926243607</v>
      </c>
      <c r="GH58" s="20">
        <v>41456</v>
      </c>
      <c r="GI58" s="2">
        <f t="shared" si="40"/>
        <v>0.7528510160016042</v>
      </c>
      <c r="GJ58" s="2">
        <f t="shared" si="41"/>
        <v>0.45221092347496766</v>
      </c>
      <c r="GL58" s="2">
        <f>(HAVERQ!BJ142*HAVERQ!$BJ$1)+(HAVERQ!BK142*HAVERQ!$BK$1)</f>
        <v>26.233209597509315</v>
      </c>
      <c r="GM58" s="2">
        <f>(HAVERQ!BL142*HAVERQ!$BL$1)+(HAVERQ!BM142*HAVERQ!$BM$1)+(HAVERQ!BN142*HAVERQ!$BN$1)+(HAVERQ!BO142*HAVERQ!$BO$1)</f>
        <v>14.809110362092259</v>
      </c>
      <c r="GO58" s="90"/>
      <c r="GR58" s="20">
        <v>41456</v>
      </c>
      <c r="GS58" s="2">
        <f>100*(HAVERQ!BP142/HAVERQ!BR142)</f>
        <v>25.316207795510902</v>
      </c>
      <c r="GT58" s="2">
        <f t="shared" si="42"/>
        <v>24.605137347391629</v>
      </c>
      <c r="GV58" s="20">
        <v>41456</v>
      </c>
      <c r="GW58" s="2">
        <f>100*(HAVERQ!BP142/HAVERQ!BR142)</f>
        <v>25.316207795510902</v>
      </c>
      <c r="GX58" s="2">
        <f>100*((DataQ!F173/DataQ!F169)-1)</f>
        <v>-1.8918891397583737</v>
      </c>
    </row>
    <row r="59" spans="13:206" x14ac:dyDescent="0.25">
      <c r="N59" s="2">
        <f>100*((DataQ!F218/DataQ!F214)-1)</f>
        <v>4.7491124385027783</v>
      </c>
      <c r="O59" s="2">
        <f>100*(DataQ!I218/DataQ!J218)</f>
        <v>19.972282163950521</v>
      </c>
      <c r="FZ59" s="20">
        <v>41548</v>
      </c>
      <c r="GA59" s="2">
        <f>100*((HAVERQ!S143/HAVERQ!S139)-1)</f>
        <v>2.6445764301344266</v>
      </c>
      <c r="GB59" s="2">
        <f t="shared" si="38"/>
        <v>0.45221092347496766</v>
      </c>
      <c r="GC59" s="2">
        <f t="shared" si="93"/>
        <v>0.30064009252663654</v>
      </c>
      <c r="GD59" s="2">
        <f t="shared" si="39"/>
        <v>0.6025309697382859</v>
      </c>
      <c r="GF59" s="2">
        <f t="shared" si="94"/>
        <v>0.7528510160016042</v>
      </c>
      <c r="GH59" s="20">
        <v>41548</v>
      </c>
      <c r="GI59" s="2">
        <f t="shared" si="40"/>
        <v>0.8516852384088639</v>
      </c>
      <c r="GJ59" s="2">
        <f t="shared" si="41"/>
        <v>0.58946543814281249</v>
      </c>
      <c r="GL59" s="2">
        <f>(HAVERQ!BJ143*HAVERQ!$BJ$1)+(HAVERQ!BK143*HAVERQ!$BK$1)</f>
        <v>27.310946130012422</v>
      </c>
      <c r="GM59" s="2">
        <f>(HAVERQ!BL143*HAVERQ!$BL$1)+(HAVERQ!BM143*HAVERQ!$BM$1)+(HAVERQ!BN143*HAVERQ!$BN$1)+(HAVERQ!BO143*HAVERQ!$BO$1)</f>
        <v>17.061074223436691</v>
      </c>
      <c r="GO59" s="90"/>
      <c r="GR59" s="20">
        <v>41548</v>
      </c>
      <c r="GS59" s="2">
        <f>100*(HAVERQ!BP143/HAVERQ!BR143)</f>
        <v>25.096551376424319</v>
      </c>
      <c r="GT59" s="2">
        <f t="shared" si="42"/>
        <v>24.605137347391629</v>
      </c>
      <c r="GV59" s="20">
        <v>41548</v>
      </c>
      <c r="GW59" s="2">
        <f>100*(HAVERQ!BP143/HAVERQ!BR143)</f>
        <v>25.096551376424319</v>
      </c>
      <c r="GX59" s="2">
        <f>100*((DataQ!F174/DataQ!F170)-1)</f>
        <v>-1.6332789245924406</v>
      </c>
    </row>
    <row r="60" spans="13:206" x14ac:dyDescent="0.25">
      <c r="M60">
        <v>2026</v>
      </c>
      <c r="N60" s="2">
        <f>100*((DataQ!F219/DataQ!F215)-1)</f>
        <v>4.659411422102111</v>
      </c>
      <c r="O60" s="2">
        <f>100*(DataQ!I219/DataQ!J219)</f>
        <v>20.081067093457659</v>
      </c>
      <c r="FZ60" s="20">
        <v>41640</v>
      </c>
      <c r="GA60" s="2">
        <f>100*((HAVERQ!S144/HAVERQ!S140)-1)</f>
        <v>2.9869766574456946</v>
      </c>
      <c r="GB60" s="2">
        <f t="shared" si="38"/>
        <v>0.58946543814281249</v>
      </c>
      <c r="GC60" s="2">
        <f t="shared" si="93"/>
        <v>0.26221980026605141</v>
      </c>
      <c r="GD60" s="2">
        <f t="shared" si="39"/>
        <v>0.7205753382758382</v>
      </c>
      <c r="GF60" s="2">
        <f t="shared" si="94"/>
        <v>0.8516852384088639</v>
      </c>
      <c r="GH60" s="20">
        <v>41640</v>
      </c>
      <c r="GI60" s="2">
        <f t="shared" si="40"/>
        <v>1.0849979687740314</v>
      </c>
      <c r="GJ60" s="2">
        <f t="shared" si="41"/>
        <v>0.94623076917455207</v>
      </c>
      <c r="GL60" s="2">
        <f>(HAVERQ!BJ144*HAVERQ!$BJ$1)+(HAVERQ!BK144*HAVERQ!$BK$1)</f>
        <v>29.855101857534166</v>
      </c>
      <c r="GM60" s="2">
        <f>(HAVERQ!BL144*HAVERQ!$BL$1)+(HAVERQ!BM144*HAVERQ!$BM$1)+(HAVERQ!BN144*HAVERQ!$BN$1)+(HAVERQ!BO144*HAVERQ!$BO$1)</f>
        <v>22.914598491169084</v>
      </c>
      <c r="GO60" s="90"/>
      <c r="GR60" s="20">
        <v>41640</v>
      </c>
      <c r="GS60" s="2">
        <f>100*(HAVERQ!BP144/HAVERQ!BR144)</f>
        <v>24.792515580057525</v>
      </c>
      <c r="GT60" s="2">
        <f t="shared" si="42"/>
        <v>24.605137347391629</v>
      </c>
      <c r="GV60" s="20">
        <v>41640</v>
      </c>
      <c r="GW60" s="2">
        <f>100*(HAVERQ!BP144/HAVERQ!BR144)</f>
        <v>24.792515580057525</v>
      </c>
      <c r="GX60" s="2">
        <f>100*((DataQ!F175/DataQ!F171)-1)</f>
        <v>-0.69899237362239797</v>
      </c>
    </row>
    <row r="61" spans="13:206" x14ac:dyDescent="0.25">
      <c r="N61" s="2">
        <f>100*((DataQ!F220/DataQ!F216)-1)</f>
        <v>2.2913728580997716</v>
      </c>
      <c r="O61" s="2">
        <f>100*(DataQ!I220/DataQ!J220)</f>
        <v>20.109055172912697</v>
      </c>
      <c r="FZ61" s="20">
        <v>41730</v>
      </c>
      <c r="GA61" s="2">
        <f>100*((HAVERQ!S145/HAVERQ!S141)-1)</f>
        <v>3.7535674401290464</v>
      </c>
      <c r="GB61" s="2">
        <f t="shared" si="38"/>
        <v>0.94623076917455207</v>
      </c>
      <c r="GC61" s="2">
        <f t="shared" si="93"/>
        <v>0.13876719959947936</v>
      </c>
      <c r="GD61" s="2">
        <f t="shared" si="39"/>
        <v>1.0156143689742918</v>
      </c>
      <c r="GF61" s="2">
        <f t="shared" si="94"/>
        <v>1.0849979687740314</v>
      </c>
      <c r="GH61" s="20">
        <v>41730</v>
      </c>
      <c r="GI61" s="2">
        <f t="shared" si="40"/>
        <v>0.76710873022186332</v>
      </c>
      <c r="GJ61" s="2">
        <f t="shared" si="41"/>
        <v>1.0652925833901838</v>
      </c>
      <c r="GL61" s="2">
        <f>(HAVERQ!BJ145*HAVERQ!$BJ$1)+(HAVERQ!BK145*HAVERQ!$BK$1)</f>
        <v>26.388682662515528</v>
      </c>
      <c r="GM61" s="2">
        <f>(HAVERQ!BL145*HAVERQ!$BL$1)+(HAVERQ!BM145*HAVERQ!$BM$1)+(HAVERQ!BN145*HAVERQ!$BN$1)+(HAVERQ!BO145*HAVERQ!$BO$1)</f>
        <v>24.868070867131095</v>
      </c>
      <c r="GO61" s="90"/>
      <c r="GR61" s="20">
        <v>41730</v>
      </c>
      <c r="GS61" s="2">
        <f>100*(HAVERQ!BP145/HAVERQ!BR145)</f>
        <v>25.535610743057351</v>
      </c>
      <c r="GT61" s="2">
        <f t="shared" si="42"/>
        <v>24.605137347391629</v>
      </c>
      <c r="GV61" s="20">
        <v>41730</v>
      </c>
      <c r="GW61" s="2">
        <f>100*(HAVERQ!BP145/HAVERQ!BR145)</f>
        <v>25.535610743057351</v>
      </c>
      <c r="GX61" s="2">
        <f>100*((DataQ!F176/DataQ!F172)-1)</f>
        <v>0.67171409964241757</v>
      </c>
    </row>
    <row r="62" spans="13:206" x14ac:dyDescent="0.25">
      <c r="N62" s="2">
        <f>100*((DataQ!F221/DataQ!F217)-1)</f>
        <v>2.1923963381254019</v>
      </c>
      <c r="O62" s="2">
        <f>100*(DataQ!I221/DataQ!J221)</f>
        <v>20.168789259913968</v>
      </c>
      <c r="FZ62" s="20">
        <v>41821</v>
      </c>
      <c r="GA62" s="2">
        <f>100*((HAVERQ!S146/HAVERQ!S142)-1)</f>
        <v>3.4222523410547101</v>
      </c>
      <c r="GB62" s="2">
        <f t="shared" si="38"/>
        <v>0.76710873022186332</v>
      </c>
      <c r="GC62" s="2">
        <f t="shared" si="93"/>
        <v>0.29818385316832052</v>
      </c>
      <c r="GD62" s="2">
        <f t="shared" si="39"/>
        <v>0.91620065680602358</v>
      </c>
      <c r="GF62" s="2">
        <f t="shared" si="94"/>
        <v>1.0652925833901838</v>
      </c>
      <c r="GH62" s="20">
        <v>41821</v>
      </c>
      <c r="GI62" s="2">
        <f t="shared" si="40"/>
        <v>1.1268013343002548</v>
      </c>
      <c r="GJ62" s="2">
        <f t="shared" si="41"/>
        <v>1.6814580890063566</v>
      </c>
      <c r="GL62" s="2">
        <f>(HAVERQ!BJ146*HAVERQ!$BJ$1)+(HAVERQ!BK146*HAVERQ!$BK$1)</f>
        <v>30.310946130012425</v>
      </c>
      <c r="GM62" s="2">
        <f>(HAVERQ!BL146*HAVERQ!$BL$1)+(HAVERQ!BM146*HAVERQ!$BM$1)+(HAVERQ!BN146*HAVERQ!$BN$1)+(HAVERQ!BO146*HAVERQ!$BO$1)</f>
        <v>34.977628681040414</v>
      </c>
      <c r="GO62" s="90"/>
      <c r="GR62" s="20">
        <v>41821</v>
      </c>
      <c r="GS62" s="2">
        <f>100*(HAVERQ!BP146/HAVERQ!BR146)</f>
        <v>27.084774291532241</v>
      </c>
      <c r="GT62" s="2">
        <f t="shared" si="42"/>
        <v>24.605137347391629</v>
      </c>
      <c r="GV62" s="20">
        <v>41821</v>
      </c>
      <c r="GW62" s="2">
        <f>100*(HAVERQ!BP146/HAVERQ!BR146)</f>
        <v>27.084774291532241</v>
      </c>
      <c r="GX62" s="2">
        <f>100*((DataQ!F177/DataQ!F173)-1)</f>
        <v>2.4865871678401597</v>
      </c>
    </row>
    <row r="63" spans="13:206" x14ac:dyDescent="0.25">
      <c r="N63" s="2">
        <f>100*((DataQ!F222/DataQ!F218)-1)</f>
        <v>2.1480976757751735</v>
      </c>
      <c r="O63" s="2">
        <f>100*(DataQ!I222/DataQ!J222)</f>
        <v>20.253001128673379</v>
      </c>
      <c r="FZ63" s="20">
        <v>41913</v>
      </c>
      <c r="GA63" s="2">
        <f>100*((HAVERQ!S147/HAVERQ!S143)-1)</f>
        <v>2.5886222438786799</v>
      </c>
      <c r="GB63" s="2">
        <f t="shared" si="38"/>
        <v>1.1268013343002548</v>
      </c>
      <c r="GC63" s="2">
        <f t="shared" si="93"/>
        <v>0.55465675470610187</v>
      </c>
      <c r="GD63" s="2">
        <f t="shared" si="39"/>
        <v>1.4041297116533058</v>
      </c>
      <c r="GF63" s="2">
        <f t="shared" si="94"/>
        <v>1.6814580890063566</v>
      </c>
      <c r="GH63" s="20">
        <v>41913</v>
      </c>
      <c r="GI63" s="2">
        <f t="shared" si="40"/>
        <v>0.86594295262912313</v>
      </c>
      <c r="GJ63" s="2">
        <f t="shared" si="41"/>
        <v>1.4819576708760069</v>
      </c>
      <c r="GL63" s="2">
        <f>(HAVERQ!BJ147*HAVERQ!$BJ$1)+(HAVERQ!BK147*HAVERQ!$BK$1)</f>
        <v>27.466419195018634</v>
      </c>
      <c r="GM63" s="2">
        <f>(HAVERQ!BL147*HAVERQ!$BL$1)+(HAVERQ!BM147*HAVERQ!$BM$1)+(HAVERQ!BN147*HAVERQ!$BN$1)+(HAVERQ!BO147*HAVERQ!$BO$1)</f>
        <v>31.704383112106839</v>
      </c>
      <c r="GO63" s="90"/>
      <c r="GR63" s="20">
        <v>41913</v>
      </c>
      <c r="GS63" s="2">
        <f>100*(HAVERQ!BP147/HAVERQ!BR147)</f>
        <v>26.644753488798013</v>
      </c>
      <c r="GT63" s="2">
        <f t="shared" si="42"/>
        <v>24.605137347391629</v>
      </c>
      <c r="GV63" s="20">
        <v>41913</v>
      </c>
      <c r="GW63" s="2">
        <f>100*(HAVERQ!BP147/HAVERQ!BR147)</f>
        <v>26.644753488798013</v>
      </c>
      <c r="GX63" s="2">
        <f>100*((DataQ!F178/DataQ!F174)-1)</f>
        <v>1.9929284396807967</v>
      </c>
    </row>
    <row r="64" spans="13:206" x14ac:dyDescent="0.25">
      <c r="M64">
        <v>2027</v>
      </c>
      <c r="N64" s="2">
        <f>100*((DataQ!F223/DataQ!F219)-1)</f>
        <v>2.1358852991014698</v>
      </c>
      <c r="O64" s="2">
        <f>100*(DataQ!I223/DataQ!J223)</f>
        <v>20.429211941953739</v>
      </c>
      <c r="FZ64" s="20">
        <v>42005</v>
      </c>
      <c r="GA64" s="2">
        <f>100*((HAVERQ!S148/HAVERQ!S144)-1)</f>
        <v>2.0281282066759276</v>
      </c>
      <c r="GB64" s="2">
        <f t="shared" si="38"/>
        <v>0.86594295262912313</v>
      </c>
      <c r="GC64" s="2">
        <f t="shared" si="93"/>
        <v>0.61601471824688381</v>
      </c>
      <c r="GD64" s="2">
        <f t="shared" si="39"/>
        <v>1.1739503117525651</v>
      </c>
      <c r="GF64" s="2">
        <f t="shared" si="94"/>
        <v>1.4819576708760069</v>
      </c>
      <c r="GH64" s="20">
        <v>42005</v>
      </c>
      <c r="GI64" s="2">
        <f t="shared" si="40"/>
        <v>0.77423758733199299</v>
      </c>
      <c r="GJ64" s="2">
        <f t="shared" si="41"/>
        <v>1.3965165638627899</v>
      </c>
      <c r="GL64" s="2">
        <f>(HAVERQ!BJ148*HAVERQ!$BJ$1)+(HAVERQ!BK148*HAVERQ!$BK$1)</f>
        <v>26.466419195018634</v>
      </c>
      <c r="GM64" s="2">
        <f>(HAVERQ!BL148*HAVERQ!$BL$1)+(HAVERQ!BM148*HAVERQ!$BM$1)+(HAVERQ!BN148*HAVERQ!$BN$1)+(HAVERQ!BO148*HAVERQ!$BO$1)</f>
        <v>30.302532792409458</v>
      </c>
      <c r="GO64" s="90"/>
      <c r="GR64" s="20">
        <v>42005</v>
      </c>
      <c r="GS64" s="2">
        <f>100*(HAVERQ!BP148/HAVERQ!BR148)</f>
        <v>25.999256211236009</v>
      </c>
      <c r="GT64" s="2">
        <f t="shared" si="42"/>
        <v>24.605137347391629</v>
      </c>
      <c r="GV64" s="20">
        <v>42005</v>
      </c>
      <c r="GW64" s="2">
        <f>100*(HAVERQ!BP148/HAVERQ!BR148)</f>
        <v>25.999256211236009</v>
      </c>
      <c r="GX64" s="2">
        <f>100*((DataQ!F179/DataQ!F175)-1)</f>
        <v>1.5236578936123957</v>
      </c>
    </row>
    <row r="65" spans="14:206" x14ac:dyDescent="0.25">
      <c r="N65" s="2">
        <f>100*((DataQ!F224/DataQ!F220)-1)</f>
        <v>2.0523019213356752</v>
      </c>
      <c r="O65" s="2">
        <f>100*(DataQ!I224/DataQ!J224)</f>
        <v>20.547707437068592</v>
      </c>
      <c r="FZ65" s="20">
        <v>42095</v>
      </c>
      <c r="GA65" s="2">
        <f>100*((HAVERQ!S149/HAVERQ!S145)-1)</f>
        <v>1.3334927943550845</v>
      </c>
      <c r="GB65" s="2">
        <f t="shared" si="38"/>
        <v>0.77423758733199299</v>
      </c>
      <c r="GC65" s="2">
        <f t="shared" si="93"/>
        <v>0.62227897653079689</v>
      </c>
      <c r="GD65" s="2">
        <f t="shared" si="39"/>
        <v>1.0853770755973915</v>
      </c>
      <c r="GF65" s="2">
        <f t="shared" si="94"/>
        <v>1.3965165638627899</v>
      </c>
      <c r="GH65" s="20">
        <v>42095</v>
      </c>
      <c r="GI65" s="2">
        <f t="shared" si="40"/>
        <v>1.0768993345293481</v>
      </c>
      <c r="GJ65" s="2">
        <f t="shared" si="41"/>
        <v>1.06520749379812</v>
      </c>
      <c r="GL65" s="2">
        <f>(HAVERQ!BJ149*HAVERQ!$BJ$1)+(HAVERQ!BK149*HAVERQ!$BK$1)</f>
        <v>29.766790402490685</v>
      </c>
      <c r="GM65" s="2">
        <f>(HAVERQ!BL149*HAVERQ!$BL$1)+(HAVERQ!BM149*HAVERQ!$BM$1)+(HAVERQ!BN149*HAVERQ!$BN$1)+(HAVERQ!BO149*HAVERQ!$BO$1)</f>
        <v>24.866674784191545</v>
      </c>
      <c r="GO65" s="90"/>
      <c r="GR65" s="20">
        <v>42095</v>
      </c>
      <c r="GS65" s="2">
        <f>100*(HAVERQ!BP149/HAVERQ!BR149)</f>
        <v>25.462523323009968</v>
      </c>
      <c r="GT65" s="2">
        <f t="shared" si="42"/>
        <v>24.605137347391629</v>
      </c>
      <c r="GV65" s="20">
        <v>42095</v>
      </c>
      <c r="GW65" s="2">
        <f>100*(HAVERQ!BP149/HAVERQ!BR149)</f>
        <v>25.462523323009968</v>
      </c>
      <c r="GX65" s="2">
        <f>100*((DataQ!F180/DataQ!F176)-1)</f>
        <v>2.6310611488756575</v>
      </c>
    </row>
    <row r="66" spans="14:206" x14ac:dyDescent="0.25">
      <c r="N66" s="2">
        <f>100*((DataQ!F225/DataQ!F221)-1)</f>
        <v>1.9574985587070159</v>
      </c>
      <c r="O66" s="2">
        <f>100*(DataQ!I225/DataQ!J225)</f>
        <v>20.644646742502921</v>
      </c>
      <c r="FZ66" s="20">
        <v>42186</v>
      </c>
      <c r="GA66" s="2">
        <f>100*((HAVERQ!S150/HAVERQ!S146)-1)</f>
        <v>1.5130305286671586</v>
      </c>
      <c r="GB66" s="2">
        <f t="shared" si="38"/>
        <v>1.06520749379812</v>
      </c>
      <c r="GC66" s="2">
        <f t="shared" si="93"/>
        <v>1.1691840731228087E-2</v>
      </c>
      <c r="GD66" s="2">
        <f t="shared" si="39"/>
        <v>1.071053414163734</v>
      </c>
      <c r="GF66" s="2">
        <f t="shared" si="94"/>
        <v>1.0768993345293481</v>
      </c>
      <c r="GH66" s="20">
        <v>42186</v>
      </c>
      <c r="GI66" s="2">
        <f t="shared" si="40"/>
        <v>0.53379599985669612</v>
      </c>
      <c r="GJ66" s="2">
        <f t="shared" si="41"/>
        <v>0.37244142297871241</v>
      </c>
      <c r="GL66" s="2">
        <f>(HAVERQ!BJ150*HAVERQ!$BJ$1)+(HAVERQ!BK150*HAVERQ!$BK$1)</f>
        <v>23.844526934993787</v>
      </c>
      <c r="GM66" s="2">
        <f>(HAVERQ!BL150*HAVERQ!$BL$1)+(HAVERQ!BM150*HAVERQ!$BM$1)+(HAVERQ!BN150*HAVERQ!$BN$1)+(HAVERQ!BO150*HAVERQ!$BO$1)</f>
        <v>13.50031529047085</v>
      </c>
      <c r="GO66" s="90"/>
      <c r="GR66" s="20">
        <v>42186</v>
      </c>
      <c r="GS66" s="2">
        <f>100*(HAVERQ!BP150/HAVERQ!BR150)</f>
        <v>24.656130691732397</v>
      </c>
      <c r="GT66" s="2">
        <f t="shared" si="42"/>
        <v>24.605137347391629</v>
      </c>
      <c r="GV66" s="20">
        <v>42186</v>
      </c>
      <c r="GW66" s="2">
        <f>100*(HAVERQ!BP150/HAVERQ!BR150)</f>
        <v>24.656130691732397</v>
      </c>
      <c r="GX66" s="2">
        <f>100*((DataQ!F181/DataQ!F177)-1)</f>
        <v>2.2021637716025166</v>
      </c>
    </row>
    <row r="67" spans="14:206" x14ac:dyDescent="0.25">
      <c r="N67" s="2">
        <f>100*((DataQ!F226/DataQ!F222)-1)</f>
        <v>1.8719193634735731</v>
      </c>
      <c r="O67" s="2">
        <f>100*(DataQ!I226/DataQ!J226)</f>
        <v>20.6869508866986</v>
      </c>
      <c r="FZ67" s="20">
        <v>42278</v>
      </c>
      <c r="GA67" s="2">
        <f>100*((HAVERQ!S151/HAVERQ!S147)-1)</f>
        <v>1.3982069702547006</v>
      </c>
      <c r="GB67" s="2">
        <f t="shared" si="38"/>
        <v>0.37244142297871241</v>
      </c>
      <c r="GC67" s="2">
        <f t="shared" si="93"/>
        <v>0.16135457687798371</v>
      </c>
      <c r="GD67" s="2">
        <f t="shared" si="39"/>
        <v>0.45311871141770427</v>
      </c>
      <c r="GF67" s="2">
        <f t="shared" si="94"/>
        <v>0.53379599985669612</v>
      </c>
      <c r="GH67" s="20">
        <v>42278</v>
      </c>
      <c r="GI67" s="2">
        <f t="shared" si="40"/>
        <v>0.2444221897450467</v>
      </c>
      <c r="GJ67" s="2">
        <f t="shared" si="41"/>
        <v>1.0269008909172723</v>
      </c>
      <c r="GL67" s="2">
        <f>(HAVERQ!BJ151*HAVERQ!$BJ$1)+(HAVERQ!BK151*HAVERQ!$BK$1)</f>
        <v>20.689053869987578</v>
      </c>
      <c r="GM67" s="2">
        <f>(HAVERQ!BL151*HAVERQ!$BL$1)+(HAVERQ!BM151*HAVERQ!$BM$1)+(HAVERQ!BN151*HAVERQ!$BN$1)+(HAVERQ!BO151*HAVERQ!$BO$1)</f>
        <v>24.238170246127332</v>
      </c>
      <c r="GO67" s="90"/>
      <c r="GR67" s="20">
        <v>42278</v>
      </c>
      <c r="GS67" s="2">
        <f>100*(HAVERQ!BP151/HAVERQ!BR151)</f>
        <v>25.117433681059037</v>
      </c>
      <c r="GT67" s="2">
        <f t="shared" si="42"/>
        <v>24.605137347391629</v>
      </c>
      <c r="GV67" s="20">
        <v>42278</v>
      </c>
      <c r="GW67" s="2">
        <f>100*(HAVERQ!BP151/HAVERQ!BR151)</f>
        <v>25.117433681059037</v>
      </c>
      <c r="GX67" s="2">
        <f>100*((DataQ!F182/DataQ!F178)-1)</f>
        <v>1.733990619757475</v>
      </c>
    </row>
    <row r="68" spans="14:206" x14ac:dyDescent="0.25">
      <c r="FZ68" s="20">
        <v>42370</v>
      </c>
      <c r="GA68" s="2">
        <f>100*((HAVERQ!S152/HAVERQ!S148)-1)</f>
        <v>1.6653848429272866</v>
      </c>
      <c r="GB68" s="2">
        <f t="shared" si="38"/>
        <v>0.2444221897450467</v>
      </c>
      <c r="GC68" s="2">
        <f t="shared" ref="GC68:GC99" si="95">+GF68-GB68</f>
        <v>0.78247870117222562</v>
      </c>
      <c r="GD68" s="2">
        <f t="shared" si="39"/>
        <v>0.63566154033115951</v>
      </c>
      <c r="GF68" s="2">
        <f t="shared" ref="GF68:GF104" si="96">MAX(GI67:GJ67)</f>
        <v>1.0269008909172723</v>
      </c>
      <c r="GH68" s="20">
        <v>42370</v>
      </c>
      <c r="GI68" s="2">
        <f t="shared" si="40"/>
        <v>0.72336581042653181</v>
      </c>
      <c r="GJ68" s="2">
        <f t="shared" si="41"/>
        <v>0.91659117808834689</v>
      </c>
      <c r="GL68" s="2">
        <f>(HAVERQ!BJ152*HAVERQ!$BJ$1)+(HAVERQ!BK152*HAVERQ!$BK$1)</f>
        <v>25.911688544956515</v>
      </c>
      <c r="GM68" s="2">
        <f>(HAVERQ!BL152*HAVERQ!$BL$1)+(HAVERQ!BM152*HAVERQ!$BM$1)+(HAVERQ!BN152*HAVERQ!$BN$1)+(HAVERQ!BO152*HAVERQ!$BO$1)</f>
        <v>22.428295449315133</v>
      </c>
      <c r="GO68" s="90"/>
      <c r="GR68" s="20">
        <v>42370</v>
      </c>
      <c r="GS68" s="2">
        <f>100*(HAVERQ!BP152/HAVERQ!BR152)</f>
        <v>25.047163439367615</v>
      </c>
      <c r="GT68" s="2">
        <f t="shared" si="42"/>
        <v>24.605137347391629</v>
      </c>
      <c r="GV68" s="20">
        <v>42370</v>
      </c>
      <c r="GW68" s="2">
        <f>100*(HAVERQ!BP152/HAVERQ!BR152)</f>
        <v>25.047163439367615</v>
      </c>
      <c r="GX68" s="2">
        <f>100*((DataQ!F183/DataQ!F179)-1)</f>
        <v>1.7811313711335375</v>
      </c>
    </row>
    <row r="69" spans="14:206" x14ac:dyDescent="0.25">
      <c r="FZ69" s="20">
        <v>42461</v>
      </c>
      <c r="GA69" s="2">
        <f>100*((HAVERQ!S153/HAVERQ!S149)-1)</f>
        <v>1.9768676973917154</v>
      </c>
      <c r="GB69" s="2">
        <f t="shared" ref="GB69:GB104" si="97">MIN(GI68:GJ68)</f>
        <v>0.72336581042653181</v>
      </c>
      <c r="GC69" s="2">
        <f t="shared" si="95"/>
        <v>0.19322536766181508</v>
      </c>
      <c r="GD69" s="2">
        <f t="shared" ref="GD69:GD104" si="98">AVERAGE(GB69,GF69)</f>
        <v>0.81997849425743929</v>
      </c>
      <c r="GF69" s="2">
        <f t="shared" si="96"/>
        <v>0.91659117808834689</v>
      </c>
      <c r="GH69" s="20">
        <v>42461</v>
      </c>
      <c r="GI69" s="2">
        <f t="shared" ref="GI69:GI103" si="99">(GL69-GI$1)/GI$2</f>
        <v>0.8507154612743103</v>
      </c>
      <c r="GJ69" s="2">
        <f t="shared" ref="GJ69:GJ103" si="100">(GM69-GJ$1)/GJ$2</f>
        <v>1.2151476331830582</v>
      </c>
      <c r="GL69" s="2">
        <f>(HAVERQ!BJ153*HAVERQ!$BJ$1)+(HAVERQ!BK153*HAVERQ!$BK$1)</f>
        <v>27.30037120747205</v>
      </c>
      <c r="GM69" s="2">
        <f>(HAVERQ!BL153*HAVERQ!$BL$1)+(HAVERQ!BM153*HAVERQ!$BM$1)+(HAVERQ!BN153*HAVERQ!$BN$1)+(HAVERQ!BO153*HAVERQ!$BO$1)</f>
        <v>27.326774374190187</v>
      </c>
      <c r="GO69" s="90"/>
      <c r="GR69" s="20">
        <v>42461</v>
      </c>
      <c r="GS69" s="2">
        <f>100*(HAVERQ!BP153/HAVERQ!BR153)</f>
        <v>24.558979319239096</v>
      </c>
      <c r="GT69" s="2">
        <f t="shared" ref="GT69:GT103" si="101">AVERAGE($GS$4:$GS$103)</f>
        <v>24.605137347391629</v>
      </c>
      <c r="GV69" s="20">
        <v>42461</v>
      </c>
      <c r="GW69" s="2">
        <f>100*(HAVERQ!BP153/HAVERQ!BR153)</f>
        <v>24.558979319239096</v>
      </c>
      <c r="GX69" s="2">
        <f>100*((DataQ!F184/DataQ!F180)-1)</f>
        <v>1.3309109193115454</v>
      </c>
    </row>
    <row r="70" spans="14:206" x14ac:dyDescent="0.25">
      <c r="FZ70" s="20">
        <v>42552</v>
      </c>
      <c r="GA70" s="2">
        <f>100*((HAVERQ!S154/HAVERQ!S150)-1)</f>
        <v>1.5022151805885731</v>
      </c>
      <c r="GB70" s="2">
        <f t="shared" si="97"/>
        <v>0.8507154612743103</v>
      </c>
      <c r="GC70" s="2">
        <f t="shared" si="95"/>
        <v>0.36443217190874788</v>
      </c>
      <c r="GD70" s="2">
        <f t="shared" si="98"/>
        <v>1.0329315472286842</v>
      </c>
      <c r="GF70" s="2">
        <f t="shared" si="96"/>
        <v>1.2151476331830582</v>
      </c>
      <c r="GH70" s="20">
        <v>42552</v>
      </c>
      <c r="GI70" s="2">
        <f t="shared" si="99"/>
        <v>-0.27016571648708676</v>
      </c>
      <c r="GJ70" s="2">
        <f t="shared" si="100"/>
        <v>9.4673747775663966E-2</v>
      </c>
      <c r="GL70" s="2">
        <f>(HAVERQ!BJ154*HAVERQ!$BJ$1)+(HAVERQ!BK154*HAVERQ!$BK$1)</f>
        <v>15.077736532503106</v>
      </c>
      <c r="GM70" s="2">
        <f>(HAVERQ!BL154*HAVERQ!$BL$1)+(HAVERQ!BM154*HAVERQ!$BM$1)+(HAVERQ!BN154*HAVERQ!$BN$1)+(HAVERQ!BO154*HAVERQ!$BO$1)</f>
        <v>8.9429222755985514</v>
      </c>
      <c r="GO70" s="90"/>
      <c r="GP70" s="2"/>
      <c r="GR70" s="20">
        <v>42552</v>
      </c>
      <c r="GS70" s="2">
        <f>100*(HAVERQ!BP154/HAVERQ!BR154)</f>
        <v>25.155901068419272</v>
      </c>
      <c r="GT70" s="2">
        <f t="shared" si="101"/>
        <v>24.605137347391629</v>
      </c>
      <c r="GV70" s="20">
        <v>42552</v>
      </c>
      <c r="GW70" s="2">
        <f>100*(HAVERQ!BP154/HAVERQ!BR154)</f>
        <v>25.155901068419272</v>
      </c>
      <c r="GX70" s="2">
        <f>100*((DataQ!F185/DataQ!F181)-1)</f>
        <v>0.720850246559257</v>
      </c>
    </row>
    <row r="71" spans="14:206" x14ac:dyDescent="0.25">
      <c r="FZ71" s="20">
        <v>42644</v>
      </c>
      <c r="GA71" s="2">
        <f>100*((HAVERQ!S155/HAVERQ!S151)-1)</f>
        <v>1.4989606815586809</v>
      </c>
      <c r="GB71" s="2">
        <f t="shared" si="97"/>
        <v>-0.27016571648708676</v>
      </c>
      <c r="GC71" s="2">
        <f t="shared" si="95"/>
        <v>0.36483946426275071</v>
      </c>
      <c r="GD71" s="2">
        <f t="shared" si="98"/>
        <v>-8.7745984355711404E-2</v>
      </c>
      <c r="GF71" s="2">
        <f t="shared" si="96"/>
        <v>9.4673747775663966E-2</v>
      </c>
      <c r="GH71" s="20">
        <v>42644</v>
      </c>
      <c r="GI71" s="2">
        <f t="shared" si="99"/>
        <v>4.9503794043038113E-3</v>
      </c>
      <c r="GJ71" s="2">
        <f t="shared" si="100"/>
        <v>0.55775463183549301</v>
      </c>
      <c r="GL71" s="2">
        <f>(HAVERQ!BJ155*HAVERQ!$BJ$1)+(HAVERQ!BK155*HAVERQ!$BK$1)</f>
        <v>18.077736532503106</v>
      </c>
      <c r="GM71" s="2">
        <f>(HAVERQ!BL155*HAVERQ!$BL$1)+(HAVERQ!BM155*HAVERQ!$BM$1)+(HAVERQ!BN155*HAVERQ!$BN$1)+(HAVERQ!BO155*HAVERQ!$BO$1)</f>
        <v>16.540788315239119</v>
      </c>
      <c r="GO71" s="2"/>
      <c r="GP71" s="2">
        <f>HAVERQ!BH155</f>
        <v>1.3</v>
      </c>
      <c r="GR71" s="20">
        <v>42644</v>
      </c>
      <c r="GS71" s="2">
        <f>100*(HAVERQ!BP155/HAVERQ!BR155)</f>
        <v>25.698142324584026</v>
      </c>
      <c r="GT71" s="2">
        <f t="shared" si="101"/>
        <v>24.605137347391629</v>
      </c>
      <c r="GV71" s="20">
        <v>42644</v>
      </c>
      <c r="GW71" s="2">
        <f>100*(HAVERQ!BP155/HAVERQ!BR155)</f>
        <v>25.698142324584026</v>
      </c>
      <c r="GX71" s="2">
        <f>100*((DataQ!F186/DataQ!F182)-1)</f>
        <v>1.1563938983695454</v>
      </c>
    </row>
    <row r="72" spans="14:206" x14ac:dyDescent="0.25">
      <c r="FZ72" s="20">
        <v>42736</v>
      </c>
      <c r="GA72" s="2">
        <f>100*((HAVERQ!S156/HAVERQ!S152)-1)</f>
        <v>1.3878786115394615</v>
      </c>
      <c r="GB72" s="2">
        <f t="shared" si="97"/>
        <v>4.9503794043038113E-3</v>
      </c>
      <c r="GC72" s="2">
        <f t="shared" si="95"/>
        <v>0.55280425243118925</v>
      </c>
      <c r="GD72" s="2">
        <f t="shared" si="98"/>
        <v>0.28135250561989839</v>
      </c>
      <c r="GF72" s="2">
        <f t="shared" si="96"/>
        <v>0.55775463183549301</v>
      </c>
      <c r="GH72" s="20">
        <v>42736</v>
      </c>
      <c r="GI72" s="2">
        <f t="shared" si="99"/>
        <v>0.46347720588995472</v>
      </c>
      <c r="GJ72" s="2">
        <f t="shared" si="100"/>
        <v>0.63383374870092157</v>
      </c>
      <c r="GL72" s="2">
        <f>(HAVERQ!BJ156*HAVERQ!$BJ$1)+(HAVERQ!BK156*HAVERQ!$BK$1)</f>
        <v>23.077736532503106</v>
      </c>
      <c r="GM72" s="2">
        <f>(HAVERQ!BL156*HAVERQ!$BL$1)+(HAVERQ!BM156*HAVERQ!$BM$1)+(HAVERQ!BN156*HAVERQ!$BN$1)+(HAVERQ!BO156*HAVERQ!$BO$1)</f>
        <v>17.789034481848329</v>
      </c>
      <c r="GO72" s="2"/>
      <c r="GP72" s="2">
        <f>HAVERQ!BH156</f>
        <v>0.9</v>
      </c>
      <c r="GR72" s="20">
        <v>42736</v>
      </c>
      <c r="GS72" s="2">
        <f>100*(HAVERQ!BP156/HAVERQ!BR156)</f>
        <v>25.666705794543208</v>
      </c>
      <c r="GT72" s="2">
        <f t="shared" si="101"/>
        <v>24.605137347391629</v>
      </c>
      <c r="GV72" s="20">
        <v>42736</v>
      </c>
      <c r="GW72" s="2">
        <f>100*(HAVERQ!BP156/HAVERQ!BR156)</f>
        <v>25.666705794543208</v>
      </c>
      <c r="GX72" s="2">
        <f>100*((DataQ!F187/DataQ!F183)-1)</f>
        <v>2.5453424233925048</v>
      </c>
    </row>
    <row r="73" spans="14:206" x14ac:dyDescent="0.25">
      <c r="FZ73" s="20">
        <v>42826</v>
      </c>
      <c r="GA73" s="2">
        <f>100*((HAVERQ!S157/HAVERQ!S153)-1)</f>
        <v>0.85064521729065756</v>
      </c>
      <c r="GB73" s="2">
        <f t="shared" si="97"/>
        <v>0.46347720588995472</v>
      </c>
      <c r="GC73" s="2">
        <f t="shared" si="95"/>
        <v>0.17035654281096685</v>
      </c>
      <c r="GD73" s="2">
        <f t="shared" si="98"/>
        <v>0.54865547729543818</v>
      </c>
      <c r="GF73" s="2">
        <f t="shared" si="96"/>
        <v>0.63383374870092157</v>
      </c>
      <c r="GH73" s="20">
        <v>42826</v>
      </c>
      <c r="GI73" s="2">
        <f t="shared" si="99"/>
        <v>0.32996847506660154</v>
      </c>
      <c r="GJ73" s="2">
        <f t="shared" si="100"/>
        <v>0.80666627783725664</v>
      </c>
      <c r="GL73" s="2">
        <f>(HAVERQ!BJ157*HAVERQ!$BJ$1)+(HAVERQ!BK157*HAVERQ!$BK$1)</f>
        <v>21.62189226002485</v>
      </c>
      <c r="GM73" s="2">
        <f>(HAVERQ!BL157*HAVERQ!$BL$1)+(HAVERQ!BM157*HAVERQ!$BM$1)+(HAVERQ!BN157*HAVERQ!$BN$1)+(HAVERQ!BO157*HAVERQ!$BO$1)</f>
        <v>20.624734353882978</v>
      </c>
      <c r="GO73" s="2"/>
      <c r="GP73" s="2">
        <f>HAVERQ!BH157</f>
        <v>0.5</v>
      </c>
      <c r="GR73" s="20">
        <v>42826</v>
      </c>
      <c r="GS73" s="2">
        <f>100*(HAVERQ!BP157/HAVERQ!BR157)</f>
        <v>25.243044577932345</v>
      </c>
      <c r="GT73" s="2">
        <f t="shared" si="101"/>
        <v>24.605137347391629</v>
      </c>
      <c r="GV73" s="20">
        <v>42826</v>
      </c>
      <c r="GW73" s="2">
        <f>100*(HAVERQ!BP157/HAVERQ!BR157)</f>
        <v>25.243044577932345</v>
      </c>
      <c r="GX73" s="2">
        <f>100*((DataQ!F188/DataQ!F184)-1)</f>
        <v>1.4605073980299865</v>
      </c>
    </row>
    <row r="74" spans="14:206" x14ac:dyDescent="0.25">
      <c r="FZ74" s="20">
        <v>42917</v>
      </c>
      <c r="GA74" s="2">
        <f>100*((HAVERQ!S158/HAVERQ!S154)-1)</f>
        <v>1.0550657609481151</v>
      </c>
      <c r="GB74" s="2">
        <f t="shared" si="97"/>
        <v>0.32996847506660154</v>
      </c>
      <c r="GC74" s="2">
        <f t="shared" si="95"/>
        <v>0.4766978027706551</v>
      </c>
      <c r="GD74" s="2">
        <f t="shared" si="98"/>
        <v>0.56831737645192915</v>
      </c>
      <c r="GF74" s="2">
        <f t="shared" si="96"/>
        <v>0.80666627783725664</v>
      </c>
      <c r="GH74" s="20">
        <v>42917</v>
      </c>
      <c r="GI74" s="2">
        <f t="shared" si="99"/>
        <v>0.32996847506660154</v>
      </c>
      <c r="GJ74" s="2">
        <f t="shared" si="100"/>
        <v>1.0186841876074857</v>
      </c>
      <c r="GL74" s="2">
        <f>(HAVERQ!BJ158*HAVERQ!$BJ$1)+(HAVERQ!BK158*HAVERQ!$BK$1)</f>
        <v>21.62189226002485</v>
      </c>
      <c r="GM74" s="2">
        <f>(HAVERQ!BL158*HAVERQ!$BL$1)+(HAVERQ!BM158*HAVERQ!$BM$1)+(HAVERQ!BN158*HAVERQ!$BN$1)+(HAVERQ!BO158*HAVERQ!$BO$1)</f>
        <v>24.103357056500691</v>
      </c>
      <c r="GO74" s="2"/>
      <c r="GP74" s="2">
        <f>HAVERQ!BH158</f>
        <v>0.9</v>
      </c>
      <c r="GR74" s="20">
        <v>42917</v>
      </c>
      <c r="GS74" s="2">
        <f>100*(HAVERQ!BP158/HAVERQ!BR158)</f>
        <v>25.189306506980436</v>
      </c>
      <c r="GT74" s="2">
        <f t="shared" si="101"/>
        <v>24.605137347391629</v>
      </c>
      <c r="GV74" s="20">
        <v>42917</v>
      </c>
      <c r="GW74" s="2">
        <f>100*(HAVERQ!BP158/HAVERQ!BR158)</f>
        <v>25.189306506980436</v>
      </c>
      <c r="GX74" s="2">
        <f>100*((DataQ!F189/DataQ!F185)-1)</f>
        <v>3.0151688609044047</v>
      </c>
    </row>
    <row r="75" spans="14:206" x14ac:dyDescent="0.25">
      <c r="FZ75" s="20">
        <v>43009</v>
      </c>
      <c r="GA75" s="2">
        <f>100*((HAVERQ!S159/HAVERQ!S155)-1)</f>
        <v>0.59130635437998347</v>
      </c>
      <c r="GB75" s="2">
        <f t="shared" si="97"/>
        <v>0.32996847506660154</v>
      </c>
      <c r="GC75" s="2">
        <f t="shared" si="95"/>
        <v>0.68871571254088415</v>
      </c>
      <c r="GD75" s="2">
        <f t="shared" si="98"/>
        <v>0.67432633133704356</v>
      </c>
      <c r="GF75" s="2">
        <f t="shared" si="96"/>
        <v>1.0186841876074857</v>
      </c>
      <c r="GH75" s="20">
        <v>43009</v>
      </c>
      <c r="GI75" s="2">
        <f t="shared" si="99"/>
        <v>0.11804231603182247</v>
      </c>
      <c r="GJ75" s="2">
        <f t="shared" si="100"/>
        <v>0.35196951925789355</v>
      </c>
      <c r="GL75" s="2">
        <f>(HAVERQ!BJ159*HAVERQ!$BJ$1)+(HAVERQ!BK159*HAVERQ!$BK$1)</f>
        <v>19.310946130012422</v>
      </c>
      <c r="GM75" s="2">
        <f>(HAVERQ!BL159*HAVERQ!$BL$1)+(HAVERQ!BM159*HAVERQ!$BM$1)+(HAVERQ!BN159*HAVERQ!$BN$1)+(HAVERQ!BO159*HAVERQ!$BO$1)</f>
        <v>13.164428434845203</v>
      </c>
      <c r="GO75" s="2">
        <f>HAVERQ!BI159</f>
        <v>0.8</v>
      </c>
      <c r="GP75" s="2">
        <f>HAVERQ!BH159</f>
        <v>1.2</v>
      </c>
      <c r="GR75" s="20">
        <v>43009</v>
      </c>
      <c r="GS75" s="2">
        <f>100*(HAVERQ!BP159/HAVERQ!BR159)</f>
        <v>25.970340829332056</v>
      </c>
      <c r="GT75" s="2">
        <f t="shared" si="101"/>
        <v>24.605137347391629</v>
      </c>
      <c r="GV75" s="20">
        <v>43009</v>
      </c>
      <c r="GW75" s="2">
        <f>100*(HAVERQ!BP159/HAVERQ!BR159)</f>
        <v>25.970340829332056</v>
      </c>
      <c r="GX75" s="2">
        <f>100*((DataQ!F190/DataQ!F186)-1)</f>
        <v>4.2156007036295851</v>
      </c>
    </row>
    <row r="76" spans="14:206" x14ac:dyDescent="0.25">
      <c r="FZ76" s="20">
        <v>43101</v>
      </c>
      <c r="GA76" s="2">
        <f>100*((HAVERQ!S160/HAVERQ!S156)-1)</f>
        <v>0.28697698444584141</v>
      </c>
      <c r="GB76" s="2">
        <f t="shared" si="97"/>
        <v>0.11804231603182247</v>
      </c>
      <c r="GC76" s="2">
        <f t="shared" si="95"/>
        <v>0.23392720322607108</v>
      </c>
      <c r="GD76" s="2">
        <f t="shared" si="98"/>
        <v>0.23500591764485801</v>
      </c>
      <c r="GF76" s="2">
        <f t="shared" si="96"/>
        <v>0.35196951925789355</v>
      </c>
      <c r="GH76" s="20">
        <v>43101</v>
      </c>
      <c r="GI76" s="2">
        <f t="shared" si="99"/>
        <v>0.4216738403637314</v>
      </c>
      <c r="GJ76" s="2">
        <f t="shared" si="100"/>
        <v>0.68239783051191993</v>
      </c>
      <c r="GL76" s="2">
        <f>(HAVERQ!BJ160*HAVERQ!$BJ$1)+(HAVERQ!BK160*HAVERQ!$BK$1)</f>
        <v>22.621892260024847</v>
      </c>
      <c r="GM76" s="2">
        <f>(HAVERQ!BL160*HAVERQ!$BL$1)+(HAVERQ!BM160*HAVERQ!$BM$1)+(HAVERQ!BN160*HAVERQ!$BN$1)+(HAVERQ!BO160*HAVERQ!$BO$1)</f>
        <v>18.585835646913132</v>
      </c>
      <c r="GO76" s="2">
        <f>HAVERQ!BI160</f>
        <v>0.64999999999999991</v>
      </c>
      <c r="GP76" s="2">
        <f>HAVERQ!BH160</f>
        <v>1.1000000000000001</v>
      </c>
      <c r="GR76" s="20">
        <v>43101</v>
      </c>
      <c r="GS76" s="2">
        <f>100*(HAVERQ!BP160/HAVERQ!BR160)</f>
        <v>24.820088545494947</v>
      </c>
      <c r="GT76" s="2">
        <f t="shared" si="101"/>
        <v>24.605137347391629</v>
      </c>
      <c r="GV76" s="20">
        <v>43101</v>
      </c>
      <c r="GW76" s="2">
        <f>100*(HAVERQ!BP160/HAVERQ!BR160)</f>
        <v>24.820088545494947</v>
      </c>
      <c r="GX76" s="2">
        <f>100*((DataQ!F191/DataQ!F187)-1)</f>
        <v>2.4656823339957779</v>
      </c>
    </row>
    <row r="77" spans="14:206" x14ac:dyDescent="0.25">
      <c r="FZ77" s="20">
        <v>43191</v>
      </c>
      <c r="GA77" s="2">
        <f>100*((HAVERQ!S161/HAVERQ!S157)-1)</f>
        <v>0.33279779664907583</v>
      </c>
      <c r="GB77" s="2">
        <f t="shared" si="97"/>
        <v>0.4216738403637314</v>
      </c>
      <c r="GC77" s="2">
        <f t="shared" si="95"/>
        <v>0.26072399014818853</v>
      </c>
      <c r="GD77" s="2">
        <f t="shared" si="98"/>
        <v>0.55203583543782564</v>
      </c>
      <c r="GF77" s="2">
        <f t="shared" si="96"/>
        <v>0.68239783051191993</v>
      </c>
      <c r="GH77" s="20">
        <v>43191</v>
      </c>
      <c r="GI77" s="2">
        <f t="shared" si="99"/>
        <v>0.49912149144060275</v>
      </c>
      <c r="GJ77" s="2">
        <f t="shared" si="100"/>
        <v>0.28858491798739438</v>
      </c>
      <c r="GL77" s="2">
        <f>(HAVERQ!BJ161*HAVERQ!$BJ$1)+(HAVERQ!BK161*HAVERQ!$BK$1)</f>
        <v>23.466419195018638</v>
      </c>
      <c r="GM77" s="2">
        <f>(HAVERQ!BL161*HAVERQ!$BL$1)+(HAVERQ!BM161*HAVERQ!$BM$1)+(HAVERQ!BN161*HAVERQ!$BN$1)+(HAVERQ!BO161*HAVERQ!$BO$1)</f>
        <v>12.124463871403918</v>
      </c>
      <c r="GO77" s="2">
        <f>HAVERQ!BI161</f>
        <v>0.44999999999999996</v>
      </c>
      <c r="GP77" s="2">
        <f>HAVERQ!BH161</f>
        <v>1.2</v>
      </c>
      <c r="GR77" s="20">
        <v>43191</v>
      </c>
      <c r="GS77" s="2">
        <f>100*(HAVERQ!BP161/HAVERQ!BR161)</f>
        <v>25.072438812322357</v>
      </c>
      <c r="GT77" s="2">
        <f t="shared" si="101"/>
        <v>24.605137347391629</v>
      </c>
      <c r="GV77" s="20">
        <v>43191</v>
      </c>
      <c r="GW77" s="2">
        <f>100*(HAVERQ!BP161/HAVERQ!BR161)</f>
        <v>25.072438812322357</v>
      </c>
      <c r="GX77" s="2">
        <f>100*((DataQ!F192/DataQ!F188)-1)</f>
        <v>4.4057962855780897</v>
      </c>
    </row>
    <row r="78" spans="14:206" x14ac:dyDescent="0.25">
      <c r="FZ78" s="20">
        <v>43282</v>
      </c>
      <c r="GA78" s="2">
        <f>100*((HAVERQ!S162/HAVERQ!S158)-1)</f>
        <v>0.32894736842106198</v>
      </c>
      <c r="GB78" s="2">
        <f t="shared" si="97"/>
        <v>0.28858491798739438</v>
      </c>
      <c r="GC78" s="2">
        <f t="shared" si="95"/>
        <v>0.21053657345320836</v>
      </c>
      <c r="GD78" s="2">
        <f t="shared" si="98"/>
        <v>0.39385320471399854</v>
      </c>
      <c r="GF78" s="2">
        <f t="shared" si="96"/>
        <v>0.49912149144060275</v>
      </c>
      <c r="GH78" s="20">
        <v>43282</v>
      </c>
      <c r="GI78" s="2">
        <f t="shared" si="99"/>
        <v>0.37177184059282453</v>
      </c>
      <c r="GJ78" s="2">
        <f t="shared" si="100"/>
        <v>0.39320025746483594</v>
      </c>
      <c r="GL78" s="2">
        <f>(HAVERQ!BJ162*HAVERQ!$BJ$1)+(HAVERQ!BK162*HAVERQ!$BK$1)</f>
        <v>22.077736532503106</v>
      </c>
      <c r="GM78" s="2">
        <f>(HAVERQ!BL162*HAVERQ!$BL$1)+(HAVERQ!BM162*HAVERQ!$BM$1)+(HAVERQ!BN162*HAVERQ!$BN$1)+(HAVERQ!BO162*HAVERQ!$BO$1)</f>
        <v>13.840909879869319</v>
      </c>
      <c r="GO78" s="2">
        <f>HAVERQ!BI162</f>
        <v>0.6</v>
      </c>
      <c r="GP78" s="2">
        <f>HAVERQ!BH162</f>
        <v>1.1000000000000001</v>
      </c>
      <c r="GR78" s="20">
        <v>43282</v>
      </c>
      <c r="GS78" s="2">
        <f>100*(HAVERQ!BP162/HAVERQ!BR162)</f>
        <v>24.724311330862186</v>
      </c>
      <c r="GT78" s="2">
        <f t="shared" si="101"/>
        <v>24.605137347391629</v>
      </c>
      <c r="GV78" s="20">
        <v>43282</v>
      </c>
      <c r="GW78" s="2">
        <f>100*(HAVERQ!BP162/HAVERQ!BR162)</f>
        <v>24.724311330862186</v>
      </c>
      <c r="GX78" s="2">
        <f>100*((DataQ!F193/DataQ!F189)-1)</f>
        <v>2.5605317626793855</v>
      </c>
    </row>
    <row r="79" spans="14:206" x14ac:dyDescent="0.25">
      <c r="FZ79" s="20">
        <v>43374</v>
      </c>
      <c r="GA79" s="2">
        <f>100*((HAVERQ!S163/HAVERQ!S159)-1)</f>
        <v>1.0609623215002584</v>
      </c>
      <c r="GB79" s="2">
        <f t="shared" si="97"/>
        <v>0.37177184059282453</v>
      </c>
      <c r="GC79" s="2">
        <f t="shared" si="95"/>
        <v>2.1428416872011413E-2</v>
      </c>
      <c r="GD79" s="2">
        <f t="shared" si="98"/>
        <v>0.38248604902883021</v>
      </c>
      <c r="GF79" s="2">
        <f t="shared" si="96"/>
        <v>0.39320025746483594</v>
      </c>
      <c r="GH79" s="20">
        <v>43374</v>
      </c>
      <c r="GI79" s="2">
        <f t="shared" si="99"/>
        <v>0.20261882421882305</v>
      </c>
      <c r="GJ79" s="2">
        <f t="shared" si="100"/>
        <v>0.39468719438552807</v>
      </c>
      <c r="GL79" s="2">
        <f>(HAVERQ!BJ163*HAVERQ!$BJ$1)+(HAVERQ!BK163*HAVERQ!$BK$1)</f>
        <v>20.233209597509315</v>
      </c>
      <c r="GM79" s="2">
        <f>(HAVERQ!BL163*HAVERQ!$BL$1)+(HAVERQ!BM163*HAVERQ!$BM$1)+(HAVERQ!BN163*HAVERQ!$BN$1)+(HAVERQ!BO163*HAVERQ!$BO$1)</f>
        <v>13.865306368521082</v>
      </c>
      <c r="GO79" s="2">
        <f>HAVERQ!BI163</f>
        <v>0.3</v>
      </c>
      <c r="GP79" s="2">
        <f>HAVERQ!BH163</f>
        <v>1</v>
      </c>
      <c r="GR79" s="20">
        <v>43374</v>
      </c>
      <c r="GS79" s="2">
        <f>100*(HAVERQ!BP163/HAVERQ!BR163)</f>
        <v>24.399701466400376</v>
      </c>
      <c r="GT79" s="2">
        <f t="shared" si="101"/>
        <v>24.605137347391629</v>
      </c>
      <c r="GV79" s="20">
        <v>43374</v>
      </c>
      <c r="GW79" s="2">
        <f>100*(HAVERQ!BP163/HAVERQ!BR163)</f>
        <v>24.399701466400376</v>
      </c>
      <c r="GX79" s="2">
        <f>100*((DataQ!F194/DataQ!F190)-1)</f>
        <v>1.4104638897192379</v>
      </c>
    </row>
    <row r="80" spans="14:206" x14ac:dyDescent="0.25">
      <c r="FZ80" s="20">
        <v>43466</v>
      </c>
      <c r="GA80" s="2">
        <f>100*((HAVERQ!S164/HAVERQ!S160)-1)</f>
        <v>1.407886453385232</v>
      </c>
      <c r="GB80" s="2">
        <f t="shared" si="97"/>
        <v>0.20261882421882305</v>
      </c>
      <c r="GC80" s="2">
        <f t="shared" si="95"/>
        <v>0.19206837016670503</v>
      </c>
      <c r="GD80" s="2">
        <f t="shared" si="98"/>
        <v>0.29865300930217553</v>
      </c>
      <c r="GF80" s="2">
        <f t="shared" si="96"/>
        <v>0.39468719438552807</v>
      </c>
      <c r="GH80" s="20">
        <v>43466</v>
      </c>
      <c r="GI80" s="2">
        <f t="shared" si="99"/>
        <v>9.6655744701433996E-2</v>
      </c>
      <c r="GJ80" s="2">
        <f t="shared" si="100"/>
        <v>-0.21249617887832212</v>
      </c>
      <c r="GL80" s="2">
        <f>(HAVERQ!BJ164*HAVERQ!$BJ$1)+(HAVERQ!BK164*HAVERQ!$BK$1)</f>
        <v>19.077736532503106</v>
      </c>
      <c r="GM80" s="2">
        <f>(HAVERQ!BL164*HAVERQ!$BL$1)+(HAVERQ!BM164*HAVERQ!$BM$1)+(HAVERQ!BN164*HAVERQ!$BN$1)+(HAVERQ!BO164*HAVERQ!$BO$1)</f>
        <v>3.9031203004825179</v>
      </c>
      <c r="GO80" s="2">
        <f>HAVERQ!BI164</f>
        <v>0.15</v>
      </c>
      <c r="GP80" s="2">
        <f>HAVERQ!BH164</f>
        <v>0.7</v>
      </c>
      <c r="GR80" s="20">
        <v>43466</v>
      </c>
      <c r="GS80" s="2">
        <f>100*(HAVERQ!BP164/HAVERQ!BR164)</f>
        <v>24.128477032380172</v>
      </c>
      <c r="GT80" s="2">
        <f t="shared" si="101"/>
        <v>24.605137347391629</v>
      </c>
      <c r="GV80" s="20">
        <v>43466</v>
      </c>
      <c r="GW80" s="2">
        <f>100*(HAVERQ!BP164/HAVERQ!BR164)</f>
        <v>24.128477032380172</v>
      </c>
      <c r="GX80" s="2">
        <f>100*((DataQ!F195/DataQ!F191)-1)</f>
        <v>3.8728990320532786</v>
      </c>
    </row>
    <row r="81" spans="182:206" x14ac:dyDescent="0.25">
      <c r="FZ81" s="20">
        <v>43556</v>
      </c>
      <c r="GA81" s="2">
        <f>100*((HAVERQ!S165/HAVERQ!S161)-1)</f>
        <v>1.6413130504403517</v>
      </c>
      <c r="GB81" s="2">
        <f t="shared" si="97"/>
        <v>-0.21249617887832212</v>
      </c>
      <c r="GC81" s="2">
        <f t="shared" si="95"/>
        <v>0.30915192357975613</v>
      </c>
      <c r="GD81" s="2">
        <f t="shared" si="98"/>
        <v>-5.7920217088444061E-2</v>
      </c>
      <c r="GF81" s="2">
        <f t="shared" si="96"/>
        <v>9.6655744701433996E-2</v>
      </c>
      <c r="GH81" s="20">
        <v>43556</v>
      </c>
      <c r="GI81" s="2">
        <f t="shared" si="99"/>
        <v>0.20974768132895266</v>
      </c>
      <c r="GJ81" s="2">
        <f t="shared" si="100"/>
        <v>0.50475699270382601</v>
      </c>
      <c r="GL81" s="2">
        <f>(HAVERQ!BJ165*HAVERQ!$BJ$1)+(HAVERQ!BK165*HAVERQ!$BK$1)</f>
        <v>20.310946130012422</v>
      </c>
      <c r="GM81" s="2">
        <f>(HAVERQ!BL165*HAVERQ!$BL$1)+(HAVERQ!BM165*HAVERQ!$BM$1)+(HAVERQ!BN165*HAVERQ!$BN$1)+(HAVERQ!BO165*HAVERQ!$BO$1)</f>
        <v>15.671244837198262</v>
      </c>
      <c r="GO81" s="2">
        <f>HAVERQ!BI165</f>
        <v>-0.05</v>
      </c>
      <c r="GP81" s="2">
        <f>HAVERQ!BH165</f>
        <v>0.8</v>
      </c>
      <c r="GR81" s="20">
        <v>43556</v>
      </c>
      <c r="GS81" s="2">
        <f>100*(HAVERQ!BP165/HAVERQ!BR165)</f>
        <v>24.163631761170627</v>
      </c>
      <c r="GT81" s="2">
        <f t="shared" si="101"/>
        <v>24.605137347391629</v>
      </c>
      <c r="GV81" s="20">
        <v>43556</v>
      </c>
      <c r="GW81" s="2">
        <f>100*(HAVERQ!BP165/HAVERQ!BR165)</f>
        <v>24.163631761170627</v>
      </c>
      <c r="GX81" s="2">
        <f>100*((DataQ!F196/DataQ!F192)-1)</f>
        <v>24.742239379116615</v>
      </c>
    </row>
    <row r="82" spans="182:206" x14ac:dyDescent="0.25">
      <c r="FZ82" s="20">
        <v>43647</v>
      </c>
      <c r="GA82" s="2">
        <f>100*((HAVERQ!S166/HAVERQ!S162)-1)</f>
        <v>1.5395580898075467</v>
      </c>
      <c r="GB82" s="2">
        <f t="shared" si="97"/>
        <v>0.20974768132895266</v>
      </c>
      <c r="GC82" s="2">
        <f t="shared" si="95"/>
        <v>0.29500931137487335</v>
      </c>
      <c r="GD82" s="2">
        <f t="shared" si="98"/>
        <v>0.35725233701638937</v>
      </c>
      <c r="GF82" s="2">
        <f t="shared" si="96"/>
        <v>0.50475699270382601</v>
      </c>
      <c r="GH82" s="20">
        <v>43647</v>
      </c>
      <c r="GI82" s="2">
        <f t="shared" si="99"/>
        <v>-1.6436191926084982E-2</v>
      </c>
      <c r="GJ82" s="2">
        <f t="shared" si="100"/>
        <v>-9.2241455613674295E-3</v>
      </c>
      <c r="GL82" s="2">
        <f>(HAVERQ!BJ166*HAVERQ!$BJ$1)+(HAVERQ!BK166*HAVERQ!$BK$1)</f>
        <v>17.844526934993787</v>
      </c>
      <c r="GM82" s="2">
        <f>(HAVERQ!BL166*HAVERQ!$BL$1)+(HAVERQ!BM166*HAVERQ!$BM$1)+(HAVERQ!BN166*HAVERQ!$BN$1)+(HAVERQ!BO166*HAVERQ!$BO$1)</f>
        <v>7.2382475577502543</v>
      </c>
      <c r="GO82" s="2">
        <f>HAVERQ!BI166</f>
        <v>-0.1</v>
      </c>
      <c r="GP82" s="2">
        <f>HAVERQ!BH166</f>
        <v>0.9</v>
      </c>
      <c r="GR82" s="20">
        <v>43647</v>
      </c>
      <c r="GS82" s="2">
        <f>100*(HAVERQ!BP166/HAVERQ!BR166)</f>
        <v>25.011035347376609</v>
      </c>
      <c r="GT82" s="2">
        <f t="shared" si="101"/>
        <v>24.605137347391629</v>
      </c>
      <c r="GV82" s="20">
        <v>43647</v>
      </c>
      <c r="GW82" s="2">
        <f>100*(HAVERQ!BP166/HAVERQ!BR166)</f>
        <v>25.011035347376609</v>
      </c>
      <c r="GX82" s="2">
        <f>100*((DataQ!F197/DataQ!F193)-1)</f>
        <v>10.361267908479244</v>
      </c>
    </row>
    <row r="83" spans="182:206" x14ac:dyDescent="0.25">
      <c r="FZ83" s="20">
        <v>43739</v>
      </c>
      <c r="GA83" s="2">
        <f>100*((HAVERQ!S167/HAVERQ!S163)-1)</f>
        <v>1.1831801157643929</v>
      </c>
      <c r="GB83" s="2">
        <f t="shared" si="97"/>
        <v>-1.6436191926084982E-2</v>
      </c>
      <c r="GC83" s="2">
        <f t="shared" si="95"/>
        <v>7.2120463647175528E-3</v>
      </c>
      <c r="GD83" s="2">
        <f t="shared" si="98"/>
        <v>-1.2830168743726205E-2</v>
      </c>
      <c r="GF83" s="2">
        <f t="shared" si="96"/>
        <v>-9.2241455613674295E-3</v>
      </c>
      <c r="GH83" s="20">
        <v>43739</v>
      </c>
      <c r="GI83" s="2">
        <f t="shared" si="99"/>
        <v>-3.0693906146344176E-2</v>
      </c>
      <c r="GJ83" s="2">
        <f t="shared" si="100"/>
        <v>-0.63518722857157439</v>
      </c>
      <c r="GL83" s="2">
        <f>(HAVERQ!BJ167*HAVERQ!$BJ$1)+(HAVERQ!BK167*HAVERQ!$BK$1)</f>
        <v>17.689053869987575</v>
      </c>
      <c r="GM83" s="2">
        <f>(HAVERQ!BL167*HAVERQ!$BL$1)+(HAVERQ!BM167*HAVERQ!$BM$1)+(HAVERQ!BN167*HAVERQ!$BN$1)+(HAVERQ!BO167*HAVERQ!$BO$1)</f>
        <v>-3.0320611813543801</v>
      </c>
      <c r="GO83" s="2">
        <f>HAVERQ!BI167</f>
        <v>-0.25</v>
      </c>
      <c r="GP83" s="2">
        <f>HAVERQ!BH167</f>
        <v>-1.5</v>
      </c>
      <c r="GR83" s="20">
        <v>43739</v>
      </c>
      <c r="GS83" s="2">
        <f>100*(HAVERQ!BP167/HAVERQ!BR167)</f>
        <v>25.232793502003098</v>
      </c>
      <c r="GT83" s="2">
        <f t="shared" si="101"/>
        <v>24.605137347391629</v>
      </c>
      <c r="GV83" s="20">
        <v>43739</v>
      </c>
      <c r="GW83" s="2">
        <f>100*(HAVERQ!BP167/HAVERQ!BR167)</f>
        <v>25.232793502003098</v>
      </c>
      <c r="GX83" s="2">
        <f>100*((DataQ!F198/DataQ!F194)-1)</f>
        <v>11.727665139728405</v>
      </c>
    </row>
    <row r="84" spans="182:206" x14ac:dyDescent="0.25">
      <c r="FZ84" s="20">
        <v>43831</v>
      </c>
      <c r="GA84" s="2">
        <f>100*((HAVERQ!S168/HAVERQ!S164)-1)</f>
        <v>0.4825328743156998</v>
      </c>
      <c r="GB84" s="2">
        <f t="shared" si="97"/>
        <v>-0.63518722857157439</v>
      </c>
      <c r="GC84" s="2">
        <f t="shared" si="95"/>
        <v>0.60449332242523024</v>
      </c>
      <c r="GD84" s="2">
        <f t="shared" si="98"/>
        <v>-0.33294056735895927</v>
      </c>
      <c r="GF84" s="2">
        <f t="shared" si="96"/>
        <v>-3.0693906146344176E-2</v>
      </c>
      <c r="GH84" s="20">
        <v>43831</v>
      </c>
      <c r="GI84" s="2">
        <f t="shared" si="99"/>
        <v>0.47060606300008434</v>
      </c>
      <c r="GJ84" s="2">
        <f t="shared" si="100"/>
        <v>0.29987531470234824</v>
      </c>
      <c r="GL84" s="2">
        <f>(HAVERQ!BJ168*HAVERQ!$BJ$1)+(HAVERQ!BK168*HAVERQ!$BK$1)</f>
        <v>23.155473065006213</v>
      </c>
      <c r="GM84" s="2">
        <f>(HAVERQ!BL168*HAVERQ!$BL$1)+(HAVERQ!BM168*HAVERQ!$BM$1)+(HAVERQ!BN168*HAVERQ!$BN$1)+(HAVERQ!BO168*HAVERQ!$BO$1)</f>
        <v>12.309707799036081</v>
      </c>
      <c r="GO84" s="2">
        <f>HAVERQ!BI168</f>
        <v>-0.3</v>
      </c>
      <c r="GP84" s="2">
        <f>HAVERQ!BH168</f>
        <v>-4.9000000000000004</v>
      </c>
      <c r="GR84" s="20">
        <v>43831</v>
      </c>
      <c r="GS84" s="2">
        <f>100*(HAVERQ!BP168/HAVERQ!BR168)</f>
        <v>24.337593626790184</v>
      </c>
      <c r="GT84" s="2">
        <f t="shared" si="101"/>
        <v>24.605137347391629</v>
      </c>
      <c r="GV84" s="20">
        <v>43831</v>
      </c>
      <c r="GW84" s="2">
        <f>100*(HAVERQ!BP168/HAVERQ!BR168)</f>
        <v>24.337593626790184</v>
      </c>
      <c r="GX84" s="2">
        <f>100*((DataQ!F199/DataQ!F195)-1)</f>
        <v>9.9731084269871104</v>
      </c>
    </row>
    <row r="85" spans="182:206" x14ac:dyDescent="0.25">
      <c r="FZ85" s="20">
        <v>43922</v>
      </c>
      <c r="GA85" s="2">
        <f>100*((HAVERQ!S169/HAVERQ!S165)-1)</f>
        <v>-1.1562482417149633</v>
      </c>
      <c r="GB85" s="2">
        <f t="shared" si="97"/>
        <v>0.29987531470234824</v>
      </c>
      <c r="GC85" s="2">
        <f t="shared" si="95"/>
        <v>0.1707307482977361</v>
      </c>
      <c r="GD85" s="2">
        <f t="shared" si="98"/>
        <v>0.38524068885121632</v>
      </c>
      <c r="GF85" s="2">
        <f t="shared" si="96"/>
        <v>0.47060606300008434</v>
      </c>
      <c r="GH85" s="20">
        <v>43922</v>
      </c>
      <c r="GI85" s="2">
        <f t="shared" si="99"/>
        <v>-3.2332528344357709</v>
      </c>
      <c r="GJ85" s="2">
        <f t="shared" si="100"/>
        <v>-3.4133843494803999</v>
      </c>
      <c r="GL85" s="2">
        <f>(HAVERQ!BJ169*HAVERQ!$BJ$1)+(HAVERQ!BK169*HAVERQ!$BK$1)</f>
        <v>-17.233209597509319</v>
      </c>
      <c r="GM85" s="2">
        <f>(HAVERQ!BL169*HAVERQ!$BL$1)+(HAVERQ!BM169*HAVERQ!$BM$1)+(HAVERQ!BN169*HAVERQ!$BN$1)+(HAVERQ!BO169*HAVERQ!$BO$1)</f>
        <v>-48.614529132359699</v>
      </c>
      <c r="GO85" s="2">
        <f>HAVERQ!BI169</f>
        <v>-4</v>
      </c>
      <c r="GP85" s="2">
        <f>HAVERQ!BH169</f>
        <v>-1.9</v>
      </c>
      <c r="GR85" s="20">
        <v>43922</v>
      </c>
      <c r="GS85" s="2">
        <f>100*(HAVERQ!BP169/HAVERQ!BR169)</f>
        <v>24.093353830514971</v>
      </c>
      <c r="GT85" s="2">
        <f t="shared" si="101"/>
        <v>24.605137347391629</v>
      </c>
      <c r="GV85" s="20">
        <v>43922</v>
      </c>
      <c r="GW85" s="2">
        <f>100*(HAVERQ!BP169/HAVERQ!BR169)</f>
        <v>24.093353830514971</v>
      </c>
      <c r="GX85" s="2">
        <f>100*((DataQ!F200/DataQ!F196)-1)</f>
        <v>-13.621606434545219</v>
      </c>
    </row>
    <row r="86" spans="182:206" x14ac:dyDescent="0.25">
      <c r="FZ86" s="20">
        <v>44013</v>
      </c>
      <c r="GA86" s="2">
        <f>100*((HAVERQ!S170/HAVERQ!S166)-1)</f>
        <v>-2.8667696195423309</v>
      </c>
      <c r="GB86" s="2">
        <f t="shared" si="97"/>
        <v>-3.4133843494803999</v>
      </c>
      <c r="GC86" s="2">
        <f t="shared" si="95"/>
        <v>0.18013151504462899</v>
      </c>
      <c r="GD86" s="2">
        <f t="shared" si="98"/>
        <v>-3.3233185919580857</v>
      </c>
      <c r="GF86" s="2">
        <f t="shared" si="96"/>
        <v>-3.2332528344357709</v>
      </c>
      <c r="GH86" s="20">
        <v>44013</v>
      </c>
      <c r="GI86" s="2">
        <f t="shared" si="99"/>
        <v>-1.9279911489455597</v>
      </c>
      <c r="GJ86" s="2">
        <f t="shared" si="100"/>
        <v>-2.3922619628606863</v>
      </c>
      <c r="GL86" s="2">
        <f>(HAVERQ!BJ170*HAVERQ!$BJ$1)+(HAVERQ!BK170*HAVERQ!$BK$1)</f>
        <v>-3</v>
      </c>
      <c r="GM86" s="2">
        <f>(HAVERQ!BL170*HAVERQ!$BL$1)+(HAVERQ!BM170*HAVERQ!$BM$1)+(HAVERQ!BN170*HAVERQ!$BN$1)+(HAVERQ!BO170*HAVERQ!$BO$1)</f>
        <v>-31.860758094356136</v>
      </c>
      <c r="GO86" s="2">
        <f>HAVERQ!BI170</f>
        <v>-4.9000000000000004</v>
      </c>
      <c r="GP86" s="2">
        <f>HAVERQ!BH170</f>
        <v>1.6</v>
      </c>
      <c r="GR86" s="20">
        <v>44013</v>
      </c>
      <c r="GS86" s="2">
        <f>100*(HAVERQ!BP170/HAVERQ!BR170)</f>
        <v>25.249760009940296</v>
      </c>
      <c r="GT86" s="2">
        <f t="shared" si="101"/>
        <v>24.605137347391629</v>
      </c>
      <c r="GV86" s="20">
        <v>44013</v>
      </c>
      <c r="GW86" s="2">
        <f>100*(HAVERQ!BP170/HAVERQ!BR170)</f>
        <v>25.249760009940296</v>
      </c>
      <c r="GX86" s="2">
        <f>100*((DataQ!F201/DataQ!F197)-1)</f>
        <v>-2.4675533873343092</v>
      </c>
    </row>
    <row r="87" spans="182:206" x14ac:dyDescent="0.25">
      <c r="FZ87" s="20">
        <v>44105</v>
      </c>
      <c r="GA87" s="2">
        <f>100*((HAVERQ!S171/HAVERQ!S167)-1)</f>
        <v>-3.1939653963713899</v>
      </c>
      <c r="GB87" s="2">
        <f t="shared" si="97"/>
        <v>-2.3922619628606863</v>
      </c>
      <c r="GC87" s="2">
        <f t="shared" si="95"/>
        <v>0.46427081391512659</v>
      </c>
      <c r="GD87" s="2">
        <f t="shared" si="98"/>
        <v>-2.1601265559031231</v>
      </c>
      <c r="GF87" s="2">
        <f t="shared" si="96"/>
        <v>-1.9279911489455597</v>
      </c>
      <c r="GH87" s="20">
        <v>44105</v>
      </c>
      <c r="GI87" s="2">
        <f t="shared" si="99"/>
        <v>-1.6101019103933918</v>
      </c>
      <c r="GJ87" s="2">
        <f t="shared" si="100"/>
        <v>-1.8722705459973672</v>
      </c>
      <c r="GL87" s="2">
        <f>(HAVERQ!BJ171*HAVERQ!$BJ$1)+(HAVERQ!BK171*HAVERQ!$BK$1)</f>
        <v>0.46641919501863527</v>
      </c>
      <c r="GM87" s="2">
        <f>(HAVERQ!BL171*HAVERQ!$BL$1)+(HAVERQ!BM171*HAVERQ!$BM$1)+(HAVERQ!BN171*HAVERQ!$BN$1)+(HAVERQ!BO171*HAVERQ!$BO$1)</f>
        <v>-23.329148902343032</v>
      </c>
      <c r="GO87" s="2">
        <f>HAVERQ!BI171</f>
        <v>-4.1500000000000004</v>
      </c>
      <c r="GP87" s="2">
        <f>HAVERQ!BH171</f>
        <v>2.8</v>
      </c>
      <c r="GR87" s="20">
        <v>44105</v>
      </c>
      <c r="GS87" s="2">
        <f>100*(HAVERQ!BP171/HAVERQ!BR171)</f>
        <v>23.498272953650893</v>
      </c>
      <c r="GT87" s="2">
        <f t="shared" si="101"/>
        <v>24.605137347391629</v>
      </c>
      <c r="GV87" s="20">
        <v>44105</v>
      </c>
      <c r="GW87" s="2">
        <f>100*(HAVERQ!BP171/HAVERQ!BR171)</f>
        <v>23.498272953650893</v>
      </c>
      <c r="GX87" s="2">
        <f>100*((DataQ!F202/DataQ!F198)-1)</f>
        <v>-4.299826387572681</v>
      </c>
    </row>
    <row r="88" spans="182:206" x14ac:dyDescent="0.25">
      <c r="FZ88" s="20">
        <v>44197</v>
      </c>
      <c r="GA88" s="2">
        <f>100*((HAVERQ!S172/HAVERQ!S168)-1)</f>
        <v>-2.4572439551798664</v>
      </c>
      <c r="GB88" s="2">
        <f t="shared" si="97"/>
        <v>-1.8722705459973672</v>
      </c>
      <c r="GC88" s="2">
        <f t="shared" si="95"/>
        <v>0.26216863560397541</v>
      </c>
      <c r="GD88" s="2">
        <f t="shared" si="98"/>
        <v>-1.7411862281953794</v>
      </c>
      <c r="GF88" s="2">
        <f t="shared" si="96"/>
        <v>-1.6101019103933918</v>
      </c>
      <c r="GH88" s="20">
        <v>44197</v>
      </c>
      <c r="GI88" s="2">
        <f t="shared" si="99"/>
        <v>-0.24877914515669811</v>
      </c>
      <c r="GJ88" s="2">
        <f t="shared" si="100"/>
        <v>-0.29625069255666359</v>
      </c>
      <c r="GL88" s="2">
        <f>(HAVERQ!BJ172*HAVERQ!$BJ$1)+(HAVERQ!BK172*HAVERQ!$BK$1)</f>
        <v>15.310946130012423</v>
      </c>
      <c r="GM88" s="2">
        <f>(HAVERQ!BL172*HAVERQ!$BL$1)+(HAVERQ!BM172*HAVERQ!$BM$1)+(HAVERQ!BN172*HAVERQ!$BN$1)+(HAVERQ!BO172*HAVERQ!$BO$1)</f>
        <v>2.5289422744660817</v>
      </c>
      <c r="GO88" s="2">
        <f>HAVERQ!BI172</f>
        <v>-2.2999999999999998</v>
      </c>
      <c r="GP88" s="2">
        <f>HAVERQ!BH172</f>
        <v>3.3</v>
      </c>
      <c r="GR88" s="20">
        <v>44197</v>
      </c>
      <c r="GS88" s="2">
        <f>100*(HAVERQ!BP172/HAVERQ!BR172)</f>
        <v>23.526986409693077</v>
      </c>
      <c r="GT88" s="2">
        <f t="shared" si="101"/>
        <v>24.605137347391629</v>
      </c>
      <c r="GV88" s="20">
        <v>44197</v>
      </c>
      <c r="GW88" s="2">
        <f>100*(HAVERQ!BP172/HAVERQ!BR172)</f>
        <v>23.526986409693077</v>
      </c>
      <c r="GX88" s="2">
        <f>100*((DataQ!F203/DataQ!F199)-1)</f>
        <v>-3.5561127662665837</v>
      </c>
    </row>
    <row r="89" spans="182:206" x14ac:dyDescent="0.25">
      <c r="FZ89" s="20">
        <v>44287</v>
      </c>
      <c r="GA89" s="2">
        <f>100*((HAVERQ!S173/HAVERQ!S169)-1)</f>
        <v>-0.17930838195531207</v>
      </c>
      <c r="GB89" s="2">
        <f t="shared" si="97"/>
        <v>-0.29625069255666359</v>
      </c>
      <c r="GC89" s="2">
        <f t="shared" si="95"/>
        <v>4.747154739996548E-2</v>
      </c>
      <c r="GD89" s="2">
        <f t="shared" si="98"/>
        <v>-0.27251491885668083</v>
      </c>
      <c r="GF89" s="2">
        <f t="shared" si="96"/>
        <v>-0.24877914515669811</v>
      </c>
      <c r="GH89" s="20">
        <v>44287</v>
      </c>
      <c r="GI89" s="2">
        <f t="shared" si="99"/>
        <v>1.1481879056306432</v>
      </c>
      <c r="GJ89" s="2">
        <f t="shared" si="100"/>
        <v>1.2724964927800235</v>
      </c>
      <c r="GL89" s="2">
        <f>(HAVERQ!BJ173*HAVERQ!$BJ$1)+(HAVERQ!BK173*HAVERQ!$BK$1)</f>
        <v>30.544155727521741</v>
      </c>
      <c r="GM89" s="2">
        <f>(HAVERQ!BL173*HAVERQ!$BL$1)+(HAVERQ!BM173*HAVERQ!$BM$1)+(HAVERQ!BN173*HAVERQ!$BN$1)+(HAVERQ!BO173*HAVERQ!$BO$1)</f>
        <v>28.26770924700088</v>
      </c>
      <c r="GO89" s="2">
        <f>HAVERQ!BI173</f>
        <v>-0.2</v>
      </c>
      <c r="GP89" s="2">
        <f>HAVERQ!BH173</f>
        <v>3.2</v>
      </c>
      <c r="GR89" s="20">
        <v>44287</v>
      </c>
      <c r="GS89" s="2">
        <f>100*(HAVERQ!BP173/HAVERQ!BR173)</f>
        <v>24.639313530035938</v>
      </c>
      <c r="GT89" s="2">
        <f t="shared" si="101"/>
        <v>24.605137347391629</v>
      </c>
      <c r="GV89" s="20">
        <v>44287</v>
      </c>
      <c r="GW89" s="2">
        <f>100*(HAVERQ!BP173/HAVERQ!BR173)</f>
        <v>24.639313530035938</v>
      </c>
      <c r="GX89" s="2">
        <f>100*((DataQ!F204/DataQ!F200)-1)</f>
        <v>2.3235521096652167</v>
      </c>
    </row>
    <row r="90" spans="182:206" x14ac:dyDescent="0.25">
      <c r="FZ90" s="20">
        <v>44378</v>
      </c>
      <c r="GA90" s="2">
        <f>100*((HAVERQ!S174/HAVERQ!S170)-1)</f>
        <v>2.0003468809620228</v>
      </c>
      <c r="GB90" s="2">
        <f t="shared" si="97"/>
        <v>1.1481879056306432</v>
      </c>
      <c r="GC90" s="2">
        <f t="shared" si="95"/>
        <v>0.12430858714938031</v>
      </c>
      <c r="GD90" s="2">
        <f t="shared" si="98"/>
        <v>1.2103421992053334</v>
      </c>
      <c r="GF90" s="2">
        <f t="shared" si="96"/>
        <v>1.2724964927800235</v>
      </c>
      <c r="GH90" s="20">
        <v>44378</v>
      </c>
      <c r="GI90" s="2">
        <f t="shared" si="99"/>
        <v>1.3030832077843852</v>
      </c>
      <c r="GJ90" s="2">
        <f t="shared" si="100"/>
        <v>6.7687534778009359E-2</v>
      </c>
      <c r="GL90" s="2">
        <f>(HAVERQ!BJ174*HAVERQ!$BJ$1)+(HAVERQ!BK174*HAVERQ!$BK$1)</f>
        <v>32.233209597509315</v>
      </c>
      <c r="GM90" s="2">
        <f>(HAVERQ!BL174*HAVERQ!$BL$1)+(HAVERQ!BM174*HAVERQ!$BM$1)+(HAVERQ!BN174*HAVERQ!$BN$1)+(HAVERQ!BO174*HAVERQ!$BO$1)</f>
        <v>8.5001537694235125</v>
      </c>
      <c r="GO90" s="2">
        <f>HAVERQ!BI174</f>
        <v>1.6</v>
      </c>
      <c r="GP90" s="2">
        <f>HAVERQ!BH174</f>
        <v>3.3</v>
      </c>
      <c r="GR90" s="20">
        <v>44378</v>
      </c>
      <c r="GS90" s="2">
        <f>100*(HAVERQ!BP174/HAVERQ!BR174)</f>
        <v>24.175557061212615</v>
      </c>
      <c r="GT90" s="2">
        <f t="shared" si="101"/>
        <v>24.605137347391629</v>
      </c>
      <c r="GV90" s="20">
        <v>44378</v>
      </c>
      <c r="GW90" s="2">
        <f>100*(HAVERQ!BP174/HAVERQ!BR174)</f>
        <v>24.175557061212615</v>
      </c>
      <c r="GX90" s="2">
        <f>100*((DataQ!F205/DataQ!F201)-1)</f>
        <v>4.6629561207099268</v>
      </c>
    </row>
    <row r="91" spans="182:206" x14ac:dyDescent="0.25">
      <c r="FZ91" s="20">
        <v>44470</v>
      </c>
      <c r="GA91" s="2">
        <f>100*((HAVERQ!S175/HAVERQ!S171)-1)</f>
        <v>2.3347430623949839</v>
      </c>
      <c r="GB91" s="2">
        <f t="shared" si="97"/>
        <v>6.7687534778009359E-2</v>
      </c>
      <c r="GC91" s="2">
        <f t="shared" si="95"/>
        <v>1.235395673006376</v>
      </c>
      <c r="GD91" s="2">
        <f t="shared" si="98"/>
        <v>0.68538537128119725</v>
      </c>
      <c r="GF91" s="2">
        <f t="shared" si="96"/>
        <v>1.3030832077843852</v>
      </c>
      <c r="GH91" s="20">
        <v>44470</v>
      </c>
      <c r="GI91" s="2">
        <f t="shared" si="99"/>
        <v>1.0493536832233838</v>
      </c>
      <c r="GJ91" s="2">
        <f t="shared" si="100"/>
        <v>0.94697040561833923</v>
      </c>
      <c r="GL91" s="2">
        <f>(HAVERQ!BJ175*HAVERQ!$BJ$1)+(HAVERQ!BK175*HAVERQ!$BK$1)</f>
        <v>29.466419195018638</v>
      </c>
      <c r="GM91" s="2">
        <f>(HAVERQ!BL175*HAVERQ!$BL$1)+(HAVERQ!BM175*HAVERQ!$BM$1)+(HAVERQ!BN175*HAVERQ!$BN$1)+(HAVERQ!BO175*HAVERQ!$BO$1)</f>
        <v>22.926733862788538</v>
      </c>
      <c r="GO91" s="2">
        <f>HAVERQ!BI175</f>
        <v>2.7</v>
      </c>
      <c r="GP91" s="2">
        <f>HAVERQ!BH175</f>
        <v>3.5</v>
      </c>
      <c r="GR91" s="20">
        <v>44470</v>
      </c>
      <c r="GS91" s="2">
        <f>100*(HAVERQ!BP175/HAVERQ!BR175)</f>
        <v>24.376897396370239</v>
      </c>
      <c r="GT91" s="2">
        <f t="shared" si="101"/>
        <v>24.605137347391629</v>
      </c>
      <c r="GV91" s="20">
        <v>44470</v>
      </c>
      <c r="GW91" s="2">
        <f>100*(HAVERQ!BP175/HAVERQ!BR175)</f>
        <v>24.376897396370239</v>
      </c>
      <c r="GX91" s="2">
        <f>100*((DataQ!F206/DataQ!F202)-1)</f>
        <v>7.3192565399734066</v>
      </c>
    </row>
    <row r="92" spans="182:206" x14ac:dyDescent="0.25">
      <c r="FZ92" s="20">
        <v>44562</v>
      </c>
      <c r="GA92" s="2">
        <f>100*((HAVERQ!S176/HAVERQ!S172)-1)</f>
        <v>2.8156849196752542</v>
      </c>
      <c r="GB92" s="2">
        <f t="shared" si="97"/>
        <v>0.94697040561833923</v>
      </c>
      <c r="GC92" s="2">
        <f t="shared" si="95"/>
        <v>0.10238327760504462</v>
      </c>
      <c r="GD92" s="2">
        <f t="shared" si="98"/>
        <v>0.99816204442086154</v>
      </c>
      <c r="GF92" s="2">
        <f t="shared" si="96"/>
        <v>1.0493536832233838</v>
      </c>
      <c r="GH92" s="20">
        <v>44562</v>
      </c>
      <c r="GI92" s="2">
        <f t="shared" si="99"/>
        <v>1.3173409220046444</v>
      </c>
      <c r="GJ92" s="2">
        <f t="shared" si="100"/>
        <v>2.0552395227499072</v>
      </c>
      <c r="GL92" s="2">
        <f>(HAVERQ!BJ176*HAVERQ!$BJ$1)+(HAVERQ!BK176*HAVERQ!$BK$1)</f>
        <v>32.388682662515528</v>
      </c>
      <c r="GM92" s="2">
        <f>(HAVERQ!BL176*HAVERQ!$BL$1)+(HAVERQ!BM176*HAVERQ!$BM$1)+(HAVERQ!BN176*HAVERQ!$BN$1)+(HAVERQ!BO176*HAVERQ!$BO$1)</f>
        <v>41.110339746093516</v>
      </c>
      <c r="GO92" s="2">
        <f>HAVERQ!BI176</f>
        <v>2</v>
      </c>
      <c r="GP92" s="2">
        <f>HAVERQ!BH176</f>
        <v>2.4</v>
      </c>
      <c r="GR92" s="20">
        <v>44562</v>
      </c>
      <c r="GS92" s="2">
        <f>100*(HAVERQ!BP176/HAVERQ!BR176)</f>
        <v>23.838602286319485</v>
      </c>
      <c r="GT92" s="2">
        <f t="shared" si="101"/>
        <v>24.605137347391629</v>
      </c>
      <c r="GV92" s="20">
        <v>44562</v>
      </c>
      <c r="GW92" s="2">
        <f>100*(HAVERQ!BP176/HAVERQ!BR176)</f>
        <v>23.838602286319485</v>
      </c>
      <c r="GX92" s="2">
        <f>100*((DataQ!F207/DataQ!F203)-1)</f>
        <v>7.5866246291953265</v>
      </c>
    </row>
    <row r="93" spans="182:206" x14ac:dyDescent="0.25">
      <c r="FZ93" s="20">
        <v>44652</v>
      </c>
      <c r="GA93" s="2">
        <f>100*((HAVERQ!S177/HAVERQ!S173)-1)</f>
        <v>2.4178832116788396</v>
      </c>
      <c r="GB93" s="2">
        <f t="shared" si="97"/>
        <v>1.3173409220046444</v>
      </c>
      <c r="GC93" s="2">
        <f t="shared" si="95"/>
        <v>0.73789860074526281</v>
      </c>
      <c r="GD93" s="2">
        <f t="shared" si="98"/>
        <v>1.6862902223772758</v>
      </c>
      <c r="GF93" s="2">
        <f t="shared" si="96"/>
        <v>2.0552395227499072</v>
      </c>
      <c r="GH93" s="20">
        <v>44652</v>
      </c>
      <c r="GI93" s="2">
        <f t="shared" si="99"/>
        <v>1.3805308588612564</v>
      </c>
      <c r="GJ93" s="2">
        <f t="shared" si="100"/>
        <v>1.4025168418271328</v>
      </c>
      <c r="GL93" s="2">
        <f>(HAVERQ!BJ177*HAVERQ!$BJ$1)+(HAVERQ!BK177*HAVERQ!$BK$1)</f>
        <v>33.077736532503103</v>
      </c>
      <c r="GM93" s="2">
        <f>(HAVERQ!BL177*HAVERQ!$BL$1)+(HAVERQ!BM177*HAVERQ!$BM$1)+(HAVERQ!BN177*HAVERQ!$BN$1)+(HAVERQ!BO177*HAVERQ!$BO$1)</f>
        <v>30.400980622460231</v>
      </c>
      <c r="GO93" s="2">
        <f>HAVERQ!BI177</f>
        <v>2</v>
      </c>
      <c r="GP93" s="2">
        <f>HAVERQ!BH177</f>
        <v>1.8</v>
      </c>
      <c r="GR93" s="20">
        <v>44652</v>
      </c>
      <c r="GS93" s="2">
        <f>100*(HAVERQ!BP177/HAVERQ!BR177)</f>
        <v>24.175671204941906</v>
      </c>
      <c r="GT93" s="2">
        <f t="shared" si="101"/>
        <v>24.605137347391629</v>
      </c>
      <c r="GV93" s="20">
        <v>44652</v>
      </c>
      <c r="GW93" s="2">
        <f>100*(HAVERQ!BP177/HAVERQ!BR177)</f>
        <v>24.175671204941906</v>
      </c>
      <c r="GX93" s="2">
        <f>100*((DataQ!F208/DataQ!F204)-1)</f>
        <v>8.0728131896346191</v>
      </c>
    </row>
    <row r="94" spans="182:206" x14ac:dyDescent="0.25">
      <c r="FZ94" s="20">
        <v>44743</v>
      </c>
      <c r="GA94" s="2">
        <f>100*((HAVERQ!S178/HAVERQ!S174)-1)</f>
        <v>1.980955619792546</v>
      </c>
      <c r="GB94" s="2">
        <f t="shared" si="97"/>
        <v>1.3805308588612564</v>
      </c>
      <c r="GC94" s="2">
        <f t="shared" si="95"/>
        <v>2.1985982965876394E-2</v>
      </c>
      <c r="GD94" s="2">
        <f t="shared" si="98"/>
        <v>1.3915238503441945</v>
      </c>
      <c r="GF94" s="2">
        <f t="shared" si="96"/>
        <v>1.4025168418271328</v>
      </c>
      <c r="GH94" s="20">
        <v>44743</v>
      </c>
      <c r="GI94" s="2">
        <f t="shared" si="99"/>
        <v>0.37890069770295415</v>
      </c>
      <c r="GJ94" s="2">
        <f t="shared" si="100"/>
        <v>0.26499330600701626</v>
      </c>
      <c r="GL94" s="2">
        <f>(HAVERQ!BJ178*HAVERQ!$BJ$1)+(HAVERQ!BK178*HAVERQ!$BK$1)</f>
        <v>22.155473065006213</v>
      </c>
      <c r="GM94" s="2">
        <f>(HAVERQ!BL178*HAVERQ!$BL$1)+(HAVERQ!BM178*HAVERQ!$BM$1)+(HAVERQ!BN178*HAVERQ!$BN$1)+(HAVERQ!BO178*HAVERQ!$BO$1)</f>
        <v>11.73739130232129</v>
      </c>
      <c r="GO94" s="2">
        <f>HAVERQ!BI178</f>
        <v>1.5</v>
      </c>
      <c r="GP94" s="2">
        <f>HAVERQ!BH178</f>
        <v>1.6</v>
      </c>
      <c r="GR94" s="20">
        <v>44743</v>
      </c>
      <c r="GS94" s="2">
        <f>100*(HAVERQ!BP178/HAVERQ!BR178)</f>
        <v>23.950137538121012</v>
      </c>
      <c r="GT94" s="2">
        <f t="shared" si="101"/>
        <v>24.605137347391629</v>
      </c>
      <c r="GV94" s="20">
        <v>44743</v>
      </c>
      <c r="GW94" s="2">
        <f>100*(HAVERQ!BP178/HAVERQ!BR178)</f>
        <v>23.950137538121012</v>
      </c>
      <c r="GX94" s="2">
        <f>100*((DataQ!F209/DataQ!F205)-1)</f>
        <v>7.228804306579284</v>
      </c>
    </row>
    <row r="95" spans="182:206" x14ac:dyDescent="0.25">
      <c r="FZ95" s="20">
        <v>44835</v>
      </c>
      <c r="GA95" s="2">
        <f>100*((HAVERQ!S179/HAVERQ!S175)-1)</f>
        <v>2.4145153985507317</v>
      </c>
      <c r="GB95" s="2">
        <f t="shared" si="97"/>
        <v>0.26499330600701626</v>
      </c>
      <c r="GC95" s="2">
        <f t="shared" si="95"/>
        <v>0.11390739169593789</v>
      </c>
      <c r="GD95" s="2">
        <f t="shared" si="98"/>
        <v>0.3219470018549852</v>
      </c>
      <c r="GF95" s="2">
        <f t="shared" si="96"/>
        <v>0.37890069770295415</v>
      </c>
      <c r="GH95" s="20">
        <v>44835</v>
      </c>
      <c r="GI95" s="2">
        <f t="shared" si="99"/>
        <v>4.0594664954951475E-2</v>
      </c>
      <c r="GJ95" s="2">
        <f t="shared" si="100"/>
        <v>-0.46790502000143913</v>
      </c>
      <c r="GL95" s="2">
        <f>(HAVERQ!BJ179*HAVERQ!$BJ$1)+(HAVERQ!BK179*HAVERQ!$BK$1)</f>
        <v>18.466419195018634</v>
      </c>
      <c r="GM95" s="2">
        <f>(HAVERQ!BL179*HAVERQ!$BL$1)+(HAVERQ!BM179*HAVERQ!$BM$1)+(HAVERQ!BN179*HAVERQ!$BN$1)+(HAVERQ!BO179*HAVERQ!$BO$1)</f>
        <v>-0.28742659314086083</v>
      </c>
      <c r="GO95" s="2">
        <f>HAVERQ!BI179</f>
        <v>0</v>
      </c>
      <c r="GP95" s="2">
        <f>HAVERQ!BH179</f>
        <v>2.1</v>
      </c>
      <c r="GR95" s="20">
        <v>44835</v>
      </c>
      <c r="GS95" s="2">
        <f>100*(HAVERQ!BP179/HAVERQ!BR179)</f>
        <v>25.168844316707094</v>
      </c>
      <c r="GT95" s="2">
        <f t="shared" si="101"/>
        <v>24.605137347391629</v>
      </c>
      <c r="GV95" s="20">
        <v>44835</v>
      </c>
      <c r="GW95" s="2">
        <f>100*(HAVERQ!BP179/HAVERQ!BR179)</f>
        <v>25.168844316707094</v>
      </c>
      <c r="GX95" s="2">
        <f>100*((DataQ!F210/DataQ!F206)-1)</f>
        <v>6.7720966763268331</v>
      </c>
    </row>
    <row r="96" spans="182:206" x14ac:dyDescent="0.25">
      <c r="FZ96" s="20">
        <v>44927</v>
      </c>
      <c r="GA96" s="2">
        <f>100*((HAVERQ!S180/HAVERQ!S176)-1)</f>
        <v>2.3101478494623739</v>
      </c>
      <c r="GB96" s="2">
        <f t="shared" si="97"/>
        <v>-0.46790502000143913</v>
      </c>
      <c r="GC96" s="2">
        <f t="shared" si="95"/>
        <v>0.50849968495639064</v>
      </c>
      <c r="GD96" s="2">
        <f t="shared" si="98"/>
        <v>-0.21365517752324384</v>
      </c>
      <c r="GF96" s="2">
        <f t="shared" si="96"/>
        <v>4.0594664954951475E-2</v>
      </c>
      <c r="GH96" s="20">
        <v>44927</v>
      </c>
      <c r="GI96" s="2">
        <f t="shared" si="99"/>
        <v>0.77423758733199299</v>
      </c>
      <c r="GJ96" s="2">
        <f t="shared" si="100"/>
        <v>-1.5223313769763387E-2</v>
      </c>
      <c r="GL96" s="2">
        <f>(HAVERQ!BJ180*HAVERQ!$BJ$1)+(HAVERQ!BK180*HAVERQ!$BK$1)</f>
        <v>26.466419195018634</v>
      </c>
      <c r="GM96" s="2">
        <f>(HAVERQ!BL180*HAVERQ!$BL$1)+(HAVERQ!BM180*HAVERQ!$BM$1)+(HAVERQ!BN180*HAVERQ!$BN$1)+(HAVERQ!BO180*HAVERQ!$BO$1)</f>
        <v>7.1398179357000942</v>
      </c>
      <c r="GO96" s="2">
        <f>HAVERQ!BI180</f>
        <v>0</v>
      </c>
      <c r="GP96" s="2">
        <f>HAVERQ!BH180</f>
        <v>1.6</v>
      </c>
      <c r="GR96" s="20">
        <v>44927</v>
      </c>
      <c r="GS96" s="2">
        <f>100*(HAVERQ!BP180/HAVERQ!BR180)</f>
        <v>25.759632572729558</v>
      </c>
      <c r="GT96" s="2">
        <f t="shared" si="101"/>
        <v>24.605137347391629</v>
      </c>
      <c r="GV96" s="20">
        <v>44927</v>
      </c>
      <c r="GW96" s="2">
        <f>100*(HAVERQ!BP180/HAVERQ!BR180)</f>
        <v>25.759632572729558</v>
      </c>
      <c r="GX96" s="2">
        <f>100*((DataQ!F211/DataQ!F207)-1)</f>
        <v>5.5341423205402585</v>
      </c>
    </row>
    <row r="97" spans="182:206" x14ac:dyDescent="0.25">
      <c r="FZ97" s="20">
        <v>45017</v>
      </c>
      <c r="GA97" s="2">
        <f>100*((HAVERQ!S181/HAVERQ!S177)-1)</f>
        <v>1.0690423162583507</v>
      </c>
      <c r="GB97" s="2">
        <f t="shared" si="97"/>
        <v>-1.5223313769763387E-2</v>
      </c>
      <c r="GC97" s="2">
        <f t="shared" si="95"/>
        <v>0.78946090110175637</v>
      </c>
      <c r="GD97" s="2">
        <f t="shared" si="98"/>
        <v>0.37950713678111481</v>
      </c>
      <c r="GF97" s="2">
        <f t="shared" si="96"/>
        <v>0.77423758733199299</v>
      </c>
      <c r="GH97" s="20">
        <v>45017</v>
      </c>
      <c r="GI97" s="2">
        <f t="shared" si="99"/>
        <v>0.66827450781460396</v>
      </c>
      <c r="GJ97" s="2">
        <f t="shared" si="100"/>
        <v>0.30987966203226586</v>
      </c>
      <c r="GL97" s="2">
        <f>(HAVERQ!BJ181*HAVERQ!$BJ$1)+(HAVERQ!BK181*HAVERQ!$BK$1)</f>
        <v>25.310946130012425</v>
      </c>
      <c r="GM97" s="2">
        <f>(HAVERQ!BL181*HAVERQ!$BL$1)+(HAVERQ!BM181*HAVERQ!$BM$1)+(HAVERQ!BN181*HAVERQ!$BN$1)+(HAVERQ!BO181*HAVERQ!$BO$1)</f>
        <v>12.473851242316131</v>
      </c>
      <c r="GO97" s="2">
        <f>HAVERQ!BI181</f>
        <v>0</v>
      </c>
      <c r="GP97" s="2">
        <f>HAVERQ!BH181</f>
        <v>1.2</v>
      </c>
      <c r="GR97" s="20">
        <v>45017</v>
      </c>
      <c r="GS97" s="2">
        <f>100*(HAVERQ!BP181/HAVERQ!BR181)</f>
        <v>24.22112026842408</v>
      </c>
      <c r="GT97" s="2">
        <f t="shared" si="101"/>
        <v>24.605137347391629</v>
      </c>
      <c r="GV97" s="20">
        <v>45017</v>
      </c>
      <c r="GW97" s="2">
        <f>100*(HAVERQ!BP181/HAVERQ!BR181)</f>
        <v>24.22112026842408</v>
      </c>
      <c r="GX97" s="2">
        <f>100*((DataQ!F212/DataQ!F208)-1)</f>
        <v>4.6888588781808682</v>
      </c>
    </row>
    <row r="98" spans="182:206" x14ac:dyDescent="0.25">
      <c r="FZ98" s="20">
        <v>45108</v>
      </c>
      <c r="GA98" s="2">
        <f>100*((HAVERQ!S182/HAVERQ!S178)-1)</f>
        <v>1.2338474364318452</v>
      </c>
      <c r="GB98" s="2">
        <f t="shared" si="97"/>
        <v>0.30987966203226586</v>
      </c>
      <c r="GC98" s="2">
        <f t="shared" si="95"/>
        <v>0.3583948457823381</v>
      </c>
      <c r="GD98" s="2">
        <f t="shared" si="98"/>
        <v>0.48907708492343493</v>
      </c>
      <c r="GF98" s="2">
        <f t="shared" si="96"/>
        <v>0.66827450781460396</v>
      </c>
      <c r="GH98" s="20">
        <v>45108</v>
      </c>
      <c r="GI98" s="2">
        <f t="shared" si="99"/>
        <v>0.71720673045095651</v>
      </c>
      <c r="GJ98" s="2">
        <f t="shared" si="100"/>
        <v>-1.7700673580303222E-2</v>
      </c>
      <c r="GL98" s="2">
        <f>(HAVERQ!BJ182*HAVERQ!$BJ$1)+(HAVERQ!BK182*HAVERQ!$BK$1)</f>
        <v>25.844526934993787</v>
      </c>
      <c r="GM98" s="2">
        <f>(HAVERQ!BL182*HAVERQ!$BL$1)+(HAVERQ!BM182*HAVERQ!$BM$1)+(HAVERQ!BN182*HAVERQ!$BN$1)+(HAVERQ!BO182*HAVERQ!$BO$1)</f>
        <v>7.0991713691490137</v>
      </c>
      <c r="GO98" s="2">
        <f>HAVERQ!BI182</f>
        <v>0.5</v>
      </c>
      <c r="GP98" s="2">
        <f>HAVERQ!BH182</f>
        <v>1.6</v>
      </c>
      <c r="GR98" s="20">
        <v>45108</v>
      </c>
      <c r="GS98" s="2">
        <f>100*(HAVERQ!BP182/HAVERQ!BR182)</f>
        <v>23.636892142002001</v>
      </c>
      <c r="GT98" s="2">
        <f t="shared" si="101"/>
        <v>24.605137347391629</v>
      </c>
      <c r="GV98" s="20">
        <v>45108</v>
      </c>
      <c r="GW98" s="2">
        <f>100*(HAVERQ!BP182/HAVERQ!BR182)</f>
        <v>23.636892142002001</v>
      </c>
      <c r="GX98" s="2">
        <f>100*((DataQ!F213/DataQ!F209)-1)</f>
        <v>4.4570365002992274</v>
      </c>
    </row>
    <row r="99" spans="182:206" x14ac:dyDescent="0.25">
      <c r="FZ99" s="20">
        <v>45200</v>
      </c>
      <c r="GA99" s="2">
        <f>100*((HAVERQ!S183/HAVERQ!S179)-1)</f>
        <v>0.89826151847653968</v>
      </c>
      <c r="GB99" s="2">
        <f t="shared" si="97"/>
        <v>-1.7700673580303222E-2</v>
      </c>
      <c r="GC99" s="2">
        <f t="shared" si="95"/>
        <v>0.73490740403125976</v>
      </c>
      <c r="GD99" s="2">
        <f t="shared" si="98"/>
        <v>0.34975302843532663</v>
      </c>
      <c r="GF99" s="2">
        <f t="shared" si="96"/>
        <v>0.71720673045095651</v>
      </c>
      <c r="GH99" s="20">
        <v>45200</v>
      </c>
      <c r="GI99" s="2">
        <f t="shared" si="99"/>
        <v>0.46347720588995472</v>
      </c>
      <c r="GJ99" s="2">
        <f t="shared" si="100"/>
        <v>4.1685081857768085E-2</v>
      </c>
      <c r="GL99" s="2">
        <f>(HAVERQ!BJ183*HAVERQ!$BJ$1)+(HAVERQ!BK183*HAVERQ!$BK$1)</f>
        <v>23.077736532503106</v>
      </c>
      <c r="GM99" s="2">
        <f>(HAVERQ!BL183*HAVERQ!$BL$1)+(HAVERQ!BM183*HAVERQ!$BM$1)+(HAVERQ!BN183*HAVERQ!$BN$1)+(HAVERQ!BO183*HAVERQ!$BO$1)</f>
        <v>8.0735260229745158</v>
      </c>
      <c r="GO99" s="2">
        <f>HAVERQ!BI183</f>
        <v>0</v>
      </c>
      <c r="GP99" s="2">
        <f>HAVERQ!BH183</f>
        <v>1.2</v>
      </c>
      <c r="GR99" s="20">
        <v>45200</v>
      </c>
      <c r="GS99" s="2">
        <f>100*(HAVERQ!BP183/HAVERQ!BR183)</f>
        <v>23.103852555115562</v>
      </c>
      <c r="GT99" s="2">
        <f t="shared" si="101"/>
        <v>24.605137347391629</v>
      </c>
      <c r="GV99" s="20">
        <v>45200</v>
      </c>
      <c r="GW99" s="2">
        <f>100*(HAVERQ!BP183/HAVERQ!BR183)</f>
        <v>23.103852555115562</v>
      </c>
      <c r="GX99" s="2">
        <f>100*((DataQ!F214/DataQ!F210)-1)</f>
        <v>4.9998340763027782</v>
      </c>
    </row>
    <row r="100" spans="182:206" x14ac:dyDescent="0.25">
      <c r="FZ100" s="20">
        <v>45292</v>
      </c>
      <c r="GA100" s="2">
        <f>100*((HAVERQ!S184/HAVERQ!S180)-1)</f>
        <v>0.69518570216493547</v>
      </c>
      <c r="GB100" s="2">
        <f t="shared" si="97"/>
        <v>4.1685081857768085E-2</v>
      </c>
      <c r="GC100" s="2">
        <f t="shared" ref="GC100:GC104" si="102">+GF100-GB100</f>
        <v>0.42179212403218663</v>
      </c>
      <c r="GD100" s="2">
        <f t="shared" si="98"/>
        <v>0.25258114387386138</v>
      </c>
      <c r="GF100" s="2">
        <f t="shared" si="96"/>
        <v>0.46347720588995472</v>
      </c>
      <c r="GH100" s="20">
        <v>45292</v>
      </c>
      <c r="GI100" s="2">
        <f t="shared" si="99"/>
        <v>0.82316980996834588</v>
      </c>
      <c r="GJ100" s="2">
        <f t="shared" si="100"/>
        <v>-0.15164021483549223</v>
      </c>
      <c r="GL100" s="2">
        <f>(HAVERQ!BJ184*HAVERQ!$BJ$1)+(HAVERQ!BK184*HAVERQ!$BK$1)</f>
        <v>27</v>
      </c>
      <c r="GM100" s="2">
        <f>(HAVERQ!BL184*HAVERQ!$BL$1)+(HAVERQ!BM184*HAVERQ!$BM$1)+(HAVERQ!BN184*HAVERQ!$BN$1)+(HAVERQ!BO184*HAVERQ!$BO$1)</f>
        <v>4.901596977941022</v>
      </c>
      <c r="GO100" s="2">
        <f>HAVERQ!BI184</f>
        <v>0</v>
      </c>
      <c r="GP100" s="2">
        <f>HAVERQ!BH184</f>
        <v>1</v>
      </c>
      <c r="GR100" s="20">
        <v>45292</v>
      </c>
      <c r="GS100" s="2">
        <f>100*(HAVERQ!BP184/HAVERQ!BR184)</f>
        <v>23.250340304020959</v>
      </c>
      <c r="GT100" s="2">
        <f t="shared" si="101"/>
        <v>24.605137347391629</v>
      </c>
      <c r="GV100" s="20">
        <v>45292</v>
      </c>
      <c r="GW100" s="2">
        <f>100*(HAVERQ!BP184/HAVERQ!BR184)</f>
        <v>23.250340304020959</v>
      </c>
      <c r="GX100" s="2">
        <f>100*((DataQ!F215/DataQ!F211)-1)</f>
        <v>4.5127993280934087</v>
      </c>
    </row>
    <row r="101" spans="182:206" x14ac:dyDescent="0.25">
      <c r="FZ101" s="20">
        <v>45383</v>
      </c>
      <c r="GA101" s="2">
        <f>100*((HAVERQ!S185/HAVERQ!S181)-1)</f>
        <v>1.1458792419568153</v>
      </c>
      <c r="GB101" s="2">
        <f t="shared" si="97"/>
        <v>-0.15164021483549223</v>
      </c>
      <c r="GC101" s="2">
        <f t="shared" si="102"/>
        <v>0.97481002480383805</v>
      </c>
      <c r="GD101" s="2">
        <f t="shared" si="98"/>
        <v>0.33576479756642685</v>
      </c>
      <c r="GF101" s="2">
        <f t="shared" si="96"/>
        <v>0.82316980996834588</v>
      </c>
      <c r="GH101" s="20">
        <v>45383</v>
      </c>
      <c r="GI101" s="2">
        <f t="shared" si="99"/>
        <v>0.8516852384088639</v>
      </c>
      <c r="GJ101" s="2">
        <f t="shared" si="100"/>
        <v>0.21435383014838602</v>
      </c>
      <c r="GL101" s="2">
        <f>(HAVERQ!BJ185*HAVERQ!$BJ$1)+(HAVERQ!BK185*HAVERQ!$BK$1)</f>
        <v>27.310946130012422</v>
      </c>
      <c r="GM101" s="2">
        <f>(HAVERQ!BL185*HAVERQ!$BL$1)+(HAVERQ!BM185*HAVERQ!$BM$1)+(HAVERQ!BN185*HAVERQ!$BN$1)+(HAVERQ!BO185*HAVERQ!$BO$1)</f>
        <v>10.906538708022071</v>
      </c>
      <c r="GO101" s="2">
        <f>HAVERQ!BI185</f>
        <v>0</v>
      </c>
      <c r="GP101" s="2">
        <f>HAVERQ!BH185</f>
        <v>1.1000000000000001</v>
      </c>
      <c r="GR101" s="20">
        <v>45383</v>
      </c>
      <c r="GS101" s="2">
        <f>100*(HAVERQ!BP185/HAVERQ!BR185)</f>
        <v>23.452606777653568</v>
      </c>
      <c r="GT101" s="2">
        <f t="shared" si="101"/>
        <v>24.605137347391629</v>
      </c>
      <c r="GV101" s="20">
        <v>45383</v>
      </c>
      <c r="GW101" s="2">
        <f>100*(HAVERQ!BP185/HAVERQ!BR185)</f>
        <v>23.452606777653568</v>
      </c>
      <c r="GX101" s="2">
        <f>100*((DataQ!F216/DataQ!F212)-1)</f>
        <v>6.1732038834951375</v>
      </c>
    </row>
    <row r="102" spans="182:206" x14ac:dyDescent="0.25">
      <c r="FZ102" s="20">
        <v>45474</v>
      </c>
      <c r="GA102" s="2">
        <f>100*((HAVERQ!S186/HAVERQ!S182)-1)</f>
        <v>0.99920393093415605</v>
      </c>
      <c r="GB102" s="2">
        <f t="shared" si="97"/>
        <v>0.21435383014838602</v>
      </c>
      <c r="GC102" s="2">
        <f t="shared" si="102"/>
        <v>0.63733140826047785</v>
      </c>
      <c r="GD102" s="2">
        <f t="shared" si="98"/>
        <v>0.53301953427862492</v>
      </c>
      <c r="GF102" s="2">
        <f t="shared" si="96"/>
        <v>0.8516852384088639</v>
      </c>
      <c r="GH102" s="20">
        <v>45474</v>
      </c>
      <c r="GI102" s="2">
        <f t="shared" si="99"/>
        <v>0.44921949166969555</v>
      </c>
      <c r="GJ102" s="2">
        <f t="shared" si="100"/>
        <v>-8.5119931202379207E-2</v>
      </c>
      <c r="GL102" s="2">
        <f>(HAVERQ!BJ186*HAVERQ!$BJ$1)+(HAVERQ!BK186*HAVERQ!$BK$1)</f>
        <v>22.922263467496894</v>
      </c>
      <c r="GM102" s="2">
        <f>(HAVERQ!BL186*HAVERQ!$BL$1)+(HAVERQ!BM186*HAVERQ!$BM$1)+(HAVERQ!BN186*HAVERQ!$BN$1)+(HAVERQ!BO186*HAVERQ!$BO$1)</f>
        <v>5.9930093453277733</v>
      </c>
      <c r="GO102" s="2">
        <f>HAVERQ!BI186</f>
        <v>1</v>
      </c>
      <c r="GP102" s="2">
        <f>HAVERQ!BH186</f>
        <v>0</v>
      </c>
      <c r="GR102" s="20">
        <v>45474</v>
      </c>
      <c r="GS102" s="2">
        <f>100*(HAVERQ!BP186/HAVERQ!BR186)</f>
        <v>23.244691983544133</v>
      </c>
      <c r="GT102" s="2">
        <f t="shared" si="101"/>
        <v>24.605137347391629</v>
      </c>
      <c r="GV102" s="20">
        <v>45474</v>
      </c>
      <c r="GW102" s="2">
        <f>100*(HAVERQ!BP186/HAVERQ!BR186)</f>
        <v>23.244691983544133</v>
      </c>
      <c r="GX102" s="2">
        <f>100*((DataQ!F217/DataQ!F213)-1)</f>
        <v>6.1262414430660606</v>
      </c>
    </row>
    <row r="103" spans="182:206" x14ac:dyDescent="0.25">
      <c r="FZ103" s="20">
        <v>45566</v>
      </c>
      <c r="GA103" s="2"/>
      <c r="GB103" s="2">
        <f t="shared" si="97"/>
        <v>-8.5119931202379207E-2</v>
      </c>
      <c r="GC103" s="2">
        <f t="shared" si="102"/>
        <v>0.53433942287207481</v>
      </c>
      <c r="GD103" s="2">
        <f t="shared" si="98"/>
        <v>0.18204978023365817</v>
      </c>
      <c r="GF103" s="2">
        <f t="shared" si="96"/>
        <v>0.44921949166969555</v>
      </c>
      <c r="GH103" s="20">
        <v>45566</v>
      </c>
      <c r="GI103" s="2">
        <f t="shared" si="99"/>
        <v>-0.29155228781747539</v>
      </c>
      <c r="GJ103" s="2">
        <f t="shared" si="100"/>
        <v>-1.2579474860546458</v>
      </c>
      <c r="GL103" s="2">
        <f>(HAVERQ!BJ187*HAVERQ!$BJ$1)+(HAVERQ!BK187*HAVERQ!$BK$1)</f>
        <v>14.844526934993789</v>
      </c>
      <c r="GM103" s="2">
        <f>(HAVERQ!BL187*HAVERQ!$BL$1)+(HAVERQ!BM187*HAVERQ!$BM$1)+(HAVERQ!BN187*HAVERQ!$BN$1)+(HAVERQ!BO187*HAVERQ!$BO$1)</f>
        <v>-13.249820484407635</v>
      </c>
      <c r="GO103" s="2">
        <f>HAVERQ!BI187</f>
        <v>1.5</v>
      </c>
      <c r="GR103" s="20">
        <v>45566</v>
      </c>
      <c r="GS103" s="2">
        <f>100*(HAVERQ!BP187/HAVERQ!BR187)</f>
        <v>22.709181777387812</v>
      </c>
      <c r="GT103" s="2">
        <f t="shared" si="101"/>
        <v>24.605137347391629</v>
      </c>
      <c r="GV103" s="20">
        <v>45566</v>
      </c>
      <c r="GW103" s="2">
        <f>100*(HAVERQ!BP187/HAVERQ!BR187)</f>
        <v>22.709181777387812</v>
      </c>
      <c r="GX103" s="2"/>
    </row>
    <row r="104" spans="182:206" x14ac:dyDescent="0.25">
      <c r="FZ104" s="20">
        <v>45658</v>
      </c>
      <c r="GA104" s="2"/>
      <c r="GB104" s="2">
        <f t="shared" si="97"/>
        <v>-1.2579474860546458</v>
      </c>
      <c r="GC104" s="2">
        <f t="shared" si="102"/>
        <v>0.96639519823717035</v>
      </c>
      <c r="GD104" s="2">
        <f t="shared" si="98"/>
        <v>-0.77474988693606062</v>
      </c>
      <c r="GF104" s="2">
        <f t="shared" si="96"/>
        <v>-0.29155228781747539</v>
      </c>
    </row>
  </sheetData>
  <phoneticPr fontId="30"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95A60-0F96-48A8-97DD-BB6B25DF67C8}">
  <dimension ref="A1:K31"/>
  <sheetViews>
    <sheetView workbookViewId="0">
      <selection activeCell="D5" sqref="D5"/>
    </sheetView>
  </sheetViews>
  <sheetFormatPr defaultRowHeight="15" x14ac:dyDescent="0.25"/>
  <cols>
    <col min="1" max="1" width="31.85546875" style="85" customWidth="1"/>
    <col min="2" max="5" width="19.7109375" customWidth="1"/>
    <col min="10" max="11" width="19.42578125" customWidth="1"/>
  </cols>
  <sheetData>
    <row r="1" spans="1:11" ht="23.25" x14ac:dyDescent="0.25">
      <c r="A1" s="81" t="s">
        <v>2923</v>
      </c>
      <c r="J1" s="89" t="s">
        <v>2943</v>
      </c>
    </row>
    <row r="2" spans="1:11" x14ac:dyDescent="0.25">
      <c r="A2" s="82" t="s">
        <v>2924</v>
      </c>
    </row>
    <row r="3" spans="1:11" x14ac:dyDescent="0.25">
      <c r="A3" s="82" t="s">
        <v>2925</v>
      </c>
    </row>
    <row r="4" spans="1:11" ht="225.75" thickBot="1" x14ac:dyDescent="0.3">
      <c r="A4" s="83" t="s">
        <v>2926</v>
      </c>
      <c r="B4" s="76" t="s">
        <v>2927</v>
      </c>
      <c r="C4" s="76" t="s">
        <v>2928</v>
      </c>
      <c r="D4" s="76" t="s">
        <v>2929</v>
      </c>
      <c r="E4" s="77" t="s">
        <v>2930</v>
      </c>
      <c r="J4" s="76" t="s">
        <v>2943</v>
      </c>
      <c r="K4" s="77" t="s">
        <v>2944</v>
      </c>
    </row>
    <row r="5" spans="1:11" ht="15.75" thickBot="1" x14ac:dyDescent="0.3">
      <c r="A5" s="84" t="s">
        <v>1438</v>
      </c>
      <c r="B5" s="79">
        <v>0.15</v>
      </c>
      <c r="C5" s="79">
        <v>0.15</v>
      </c>
      <c r="D5" s="79">
        <v>0.15</v>
      </c>
      <c r="E5" s="80">
        <v>0.15</v>
      </c>
      <c r="J5" s="92" t="s">
        <v>2945</v>
      </c>
      <c r="K5" s="87" t="s">
        <v>2946</v>
      </c>
    </row>
    <row r="6" spans="1:11" ht="15.75" thickBot="1" x14ac:dyDescent="0.3">
      <c r="A6" s="84" t="s">
        <v>1447</v>
      </c>
      <c r="B6" s="79">
        <v>0.15</v>
      </c>
      <c r="C6" s="79">
        <v>0.15</v>
      </c>
      <c r="D6" s="79">
        <v>0.15</v>
      </c>
      <c r="E6" s="80">
        <v>0.15</v>
      </c>
      <c r="J6" s="93"/>
      <c r="K6" s="87" t="s">
        <v>2947</v>
      </c>
    </row>
    <row r="7" spans="1:11" ht="15.75" thickBot="1" x14ac:dyDescent="0.3">
      <c r="A7" s="84" t="s">
        <v>1460</v>
      </c>
      <c r="B7" s="79">
        <v>0.15</v>
      </c>
      <c r="C7" s="79">
        <v>0.15</v>
      </c>
      <c r="D7" s="79">
        <v>0.15</v>
      </c>
      <c r="E7" s="80">
        <v>0.15</v>
      </c>
      <c r="J7" s="94"/>
      <c r="K7" s="88" t="s">
        <v>2948</v>
      </c>
    </row>
    <row r="8" spans="1:11" ht="15.75" thickBot="1" x14ac:dyDescent="0.3">
      <c r="A8" s="84" t="s">
        <v>2931</v>
      </c>
      <c r="B8" s="79">
        <v>0</v>
      </c>
      <c r="C8" s="79">
        <v>0</v>
      </c>
      <c r="D8" s="79">
        <v>0.15</v>
      </c>
      <c r="E8" s="80">
        <v>0.15</v>
      </c>
      <c r="J8" s="92" t="s">
        <v>2949</v>
      </c>
      <c r="K8" s="87" t="s">
        <v>2950</v>
      </c>
    </row>
    <row r="9" spans="1:11" ht="15.75" thickBot="1" x14ac:dyDescent="0.3">
      <c r="A9" s="84" t="s">
        <v>2932</v>
      </c>
      <c r="B9" s="79">
        <v>0</v>
      </c>
      <c r="C9" s="79">
        <v>0</v>
      </c>
      <c r="D9" s="79">
        <v>0.15</v>
      </c>
      <c r="E9" s="80">
        <v>0.15</v>
      </c>
      <c r="J9" s="93"/>
      <c r="K9" s="87" t="s">
        <v>2951</v>
      </c>
    </row>
    <row r="10" spans="1:11" ht="15.75" thickBot="1" x14ac:dyDescent="0.3">
      <c r="A10" s="84" t="s">
        <v>2933</v>
      </c>
      <c r="B10" s="79">
        <v>0</v>
      </c>
      <c r="C10" s="79">
        <v>0</v>
      </c>
      <c r="D10" s="79">
        <v>0.15</v>
      </c>
      <c r="E10" s="80">
        <v>0.15</v>
      </c>
      <c r="J10" s="94"/>
      <c r="K10" s="88" t="s">
        <v>2952</v>
      </c>
    </row>
    <row r="11" spans="1:11" ht="15.75" thickBot="1" x14ac:dyDescent="0.3">
      <c r="A11" s="84" t="s">
        <v>2934</v>
      </c>
      <c r="B11" s="79">
        <v>0</v>
      </c>
      <c r="C11" s="79">
        <v>0</v>
      </c>
      <c r="D11" s="79">
        <v>0</v>
      </c>
      <c r="E11" s="80">
        <v>0.15</v>
      </c>
      <c r="J11" s="92" t="s">
        <v>2953</v>
      </c>
      <c r="K11" s="87" t="s">
        <v>2954</v>
      </c>
    </row>
    <row r="12" spans="1:11" ht="15.75" thickBot="1" x14ac:dyDescent="0.3">
      <c r="A12" s="84" t="s">
        <v>2935</v>
      </c>
      <c r="B12" s="79">
        <v>0</v>
      </c>
      <c r="C12" s="79">
        <v>0</v>
      </c>
      <c r="D12" s="79">
        <v>0.15</v>
      </c>
      <c r="E12" s="80">
        <v>0.15</v>
      </c>
      <c r="J12" s="93"/>
      <c r="K12" s="87" t="s">
        <v>2955</v>
      </c>
    </row>
    <row r="13" spans="1:11" ht="15.75" thickBot="1" x14ac:dyDescent="0.3">
      <c r="A13" s="84" t="s">
        <v>1558</v>
      </c>
      <c r="B13" s="79">
        <v>0.15</v>
      </c>
      <c r="C13" s="79">
        <v>0.15</v>
      </c>
      <c r="D13" s="79">
        <v>0.15</v>
      </c>
      <c r="E13" s="80">
        <v>0.15</v>
      </c>
      <c r="J13" s="94"/>
      <c r="K13" s="88" t="s">
        <v>2956</v>
      </c>
    </row>
    <row r="14" spans="1:11" ht="15.75" thickBot="1" x14ac:dyDescent="0.3">
      <c r="A14" s="84" t="s">
        <v>2936</v>
      </c>
      <c r="B14" s="79">
        <v>0</v>
      </c>
      <c r="C14" s="79">
        <v>0</v>
      </c>
      <c r="D14" s="79">
        <v>0.15</v>
      </c>
      <c r="E14" s="80">
        <v>0.15</v>
      </c>
      <c r="J14" s="92" t="s">
        <v>2957</v>
      </c>
      <c r="K14" s="87" t="s">
        <v>2958</v>
      </c>
    </row>
    <row r="15" spans="1:11" ht="15.75" thickBot="1" x14ac:dyDescent="0.3">
      <c r="A15" s="84" t="s">
        <v>2937</v>
      </c>
      <c r="B15" s="79">
        <v>0</v>
      </c>
      <c r="C15" s="79">
        <v>0</v>
      </c>
      <c r="D15" s="79">
        <v>0.15</v>
      </c>
      <c r="E15" s="80">
        <v>0.15</v>
      </c>
      <c r="J15" s="93"/>
      <c r="K15" s="87" t="s">
        <v>2959</v>
      </c>
    </row>
    <row r="16" spans="1:11" ht="15.75" thickBot="1" x14ac:dyDescent="0.3">
      <c r="A16" s="84" t="s">
        <v>2938</v>
      </c>
      <c r="B16" s="79">
        <v>0</v>
      </c>
      <c r="C16" s="79">
        <v>0</v>
      </c>
      <c r="D16" s="79">
        <v>0</v>
      </c>
      <c r="E16" s="80">
        <v>0.15</v>
      </c>
      <c r="J16" s="94"/>
      <c r="K16" s="88" t="s">
        <v>2960</v>
      </c>
    </row>
    <row r="17" spans="1:11" ht="15.75" thickBot="1" x14ac:dyDescent="0.3">
      <c r="A17" s="84" t="s">
        <v>2939</v>
      </c>
      <c r="B17" s="79">
        <v>0</v>
      </c>
      <c r="C17" s="79">
        <v>0</v>
      </c>
      <c r="D17" s="79">
        <v>0.15</v>
      </c>
      <c r="E17" s="80">
        <v>0.15</v>
      </c>
      <c r="J17" s="92" t="s">
        <v>2961</v>
      </c>
      <c r="K17" s="87" t="s">
        <v>2958</v>
      </c>
    </row>
    <row r="18" spans="1:11" ht="15.75" thickBot="1" x14ac:dyDescent="0.3">
      <c r="A18" s="84" t="s">
        <v>2940</v>
      </c>
      <c r="B18" s="79">
        <v>0</v>
      </c>
      <c r="C18" s="79">
        <v>0</v>
      </c>
      <c r="D18" s="79">
        <v>0.15</v>
      </c>
      <c r="E18" s="80">
        <v>0.15</v>
      </c>
      <c r="J18" s="93"/>
      <c r="K18" s="87" t="s">
        <v>2959</v>
      </c>
    </row>
    <row r="19" spans="1:11" ht="15.75" thickBot="1" x14ac:dyDescent="0.3">
      <c r="A19" s="84" t="s">
        <v>2941</v>
      </c>
      <c r="B19" s="79">
        <v>0</v>
      </c>
      <c r="C19" s="79">
        <v>0</v>
      </c>
      <c r="D19" s="79">
        <v>0</v>
      </c>
      <c r="E19" s="80">
        <v>0.15</v>
      </c>
      <c r="J19" s="94"/>
      <c r="K19" s="88" t="s">
        <v>2960</v>
      </c>
    </row>
    <row r="20" spans="1:11" ht="15.75" thickBot="1" x14ac:dyDescent="0.3">
      <c r="A20" s="84" t="s">
        <v>2942</v>
      </c>
      <c r="B20" s="79">
        <v>0</v>
      </c>
      <c r="C20" s="79">
        <v>0</v>
      </c>
      <c r="D20" s="79">
        <v>0</v>
      </c>
      <c r="E20" s="80">
        <v>0.15</v>
      </c>
      <c r="J20" s="92" t="s">
        <v>2962</v>
      </c>
      <c r="K20" s="87" t="s">
        <v>2963</v>
      </c>
    </row>
    <row r="21" spans="1:11" x14ac:dyDescent="0.25">
      <c r="J21" s="93"/>
      <c r="K21" s="87" t="s">
        <v>2964</v>
      </c>
    </row>
    <row r="22" spans="1:11" ht="15.75" thickBot="1" x14ac:dyDescent="0.3">
      <c r="J22" s="94"/>
      <c r="K22" s="88" t="s">
        <v>2965</v>
      </c>
    </row>
    <row r="23" spans="1:11" ht="42.75" x14ac:dyDescent="0.25">
      <c r="J23" s="86" t="s">
        <v>2966</v>
      </c>
      <c r="K23" s="87" t="s">
        <v>2963</v>
      </c>
    </row>
    <row r="24" spans="1:11" ht="28.5" x14ac:dyDescent="0.25">
      <c r="J24" s="86" t="s">
        <v>2967</v>
      </c>
      <c r="K24" s="87" t="s">
        <v>2964</v>
      </c>
    </row>
    <row r="25" spans="1:11" ht="15.75" thickBot="1" x14ac:dyDescent="0.3">
      <c r="J25" s="78"/>
      <c r="K25" s="88" t="s">
        <v>2965</v>
      </c>
    </row>
    <row r="26" spans="1:11" x14ac:dyDescent="0.25">
      <c r="J26" s="92" t="s">
        <v>2968</v>
      </c>
      <c r="K26" s="87" t="s">
        <v>2963</v>
      </c>
    </row>
    <row r="27" spans="1:11" x14ac:dyDescent="0.25">
      <c r="J27" s="93"/>
      <c r="K27" s="87" t="s">
        <v>2964</v>
      </c>
    </row>
    <row r="28" spans="1:11" ht="15.75" thickBot="1" x14ac:dyDescent="0.3">
      <c r="J28" s="94"/>
      <c r="K28" s="88" t="s">
        <v>2965</v>
      </c>
    </row>
    <row r="29" spans="1:11" x14ac:dyDescent="0.25">
      <c r="J29" s="92" t="s">
        <v>2969</v>
      </c>
      <c r="K29" s="87" t="s">
        <v>2963</v>
      </c>
    </row>
    <row r="30" spans="1:11" x14ac:dyDescent="0.25">
      <c r="J30" s="93"/>
      <c r="K30" s="87" t="s">
        <v>2964</v>
      </c>
    </row>
    <row r="31" spans="1:11" ht="15.75" thickBot="1" x14ac:dyDescent="0.3">
      <c r="J31" s="94"/>
      <c r="K31" s="88" t="s">
        <v>2965</v>
      </c>
    </row>
  </sheetData>
  <mergeCells count="8">
    <mergeCell ref="J20:J22"/>
    <mergeCell ref="J26:J28"/>
    <mergeCell ref="J29:J31"/>
    <mergeCell ref="J5:J7"/>
    <mergeCell ref="J8:J10"/>
    <mergeCell ref="J11:J13"/>
    <mergeCell ref="J14:J16"/>
    <mergeCell ref="J17:J19"/>
  </mergeCells>
  <hyperlinks>
    <hyperlink ref="A2" r:id="rId1" display="https://www.gov.uk/running-payroll/paying-hmrc" xr:uid="{16797FA2-1EB7-45C4-9161-DCFACA5FA6D7}"/>
    <hyperlink ref="A3" r:id="rId2" display="https://www.gov.uk/pay-paye-tax" xr:uid="{C79A9A78-301A-4144-A271-70960DE879C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DCFA2-51A8-4207-B8E8-B36CEF328812}">
  <sheetPr>
    <tabColor rgb="FFFFF2CC"/>
  </sheetPr>
  <dimension ref="A1:P41"/>
  <sheetViews>
    <sheetView zoomScale="85" zoomScaleNormal="85" workbookViewId="0">
      <pane xSplit="1" ySplit="3" topLeftCell="B4" activePane="bottomRight" state="frozen"/>
      <selection pane="topRight" activeCell="B1" sqref="B1"/>
      <selection pane="bottomLeft" activeCell="A4" sqref="A4"/>
      <selection pane="bottomRight" activeCell="I44" sqref="I44"/>
    </sheetView>
  </sheetViews>
  <sheetFormatPr defaultRowHeight="15" x14ac:dyDescent="0.25"/>
  <cols>
    <col min="2" max="2" width="16.140625" bestFit="1" customWidth="1"/>
    <col min="3" max="3" width="18" bestFit="1" customWidth="1"/>
    <col min="4" max="4" width="14.28515625" bestFit="1" customWidth="1"/>
    <col min="5" max="5" width="18.42578125" bestFit="1" customWidth="1"/>
    <col min="6" max="6" width="6.7109375" bestFit="1" customWidth="1"/>
    <col min="7" max="7" width="16.7109375" bestFit="1" customWidth="1"/>
    <col min="8" max="8" width="11" customWidth="1"/>
    <col min="9" max="9" width="14.42578125" customWidth="1"/>
    <col min="10" max="10" width="10.5703125" bestFit="1" customWidth="1"/>
    <col min="12" max="12" width="11.85546875" customWidth="1"/>
    <col min="13" max="13" width="13.85546875" customWidth="1"/>
    <col min="14" max="14" width="11" customWidth="1"/>
    <col min="15" max="15" width="14.42578125" customWidth="1"/>
    <col min="16" max="16" width="10.5703125" bestFit="1" customWidth="1"/>
  </cols>
  <sheetData>
    <row r="1" spans="1:16" x14ac:dyDescent="0.25">
      <c r="A1" s="6" t="s">
        <v>1268</v>
      </c>
    </row>
    <row r="2" spans="1:16" x14ac:dyDescent="0.25">
      <c r="B2" s="95"/>
      <c r="C2" s="95"/>
      <c r="D2" s="95"/>
      <c r="E2" s="95"/>
      <c r="F2" s="95"/>
      <c r="G2" s="95"/>
      <c r="H2" s="95"/>
      <c r="I2" s="95"/>
      <c r="J2" s="95"/>
    </row>
    <row r="3" spans="1:16" ht="14.45" customHeight="1" x14ac:dyDescent="0.25">
      <c r="B3" t="s">
        <v>1269</v>
      </c>
      <c r="C3" t="s">
        <v>1270</v>
      </c>
      <c r="D3" t="s">
        <v>1271</v>
      </c>
      <c r="E3" t="s">
        <v>1272</v>
      </c>
      <c r="F3" t="s">
        <v>770</v>
      </c>
      <c r="G3" t="s">
        <v>1273</v>
      </c>
      <c r="H3" s="6"/>
      <c r="I3" s="6"/>
      <c r="J3" s="6"/>
      <c r="L3" s="96"/>
      <c r="M3" s="96"/>
      <c r="N3" s="96"/>
      <c r="O3" s="96"/>
      <c r="P3" s="96"/>
    </row>
    <row r="4" spans="1:16" x14ac:dyDescent="0.25">
      <c r="A4" s="5">
        <v>45597</v>
      </c>
      <c r="B4" s="15">
        <v>37.880000000000003</v>
      </c>
      <c r="C4" s="15">
        <v>53.68</v>
      </c>
      <c r="D4" s="15">
        <v>53.64</v>
      </c>
      <c r="E4" s="15">
        <v>58.72</v>
      </c>
      <c r="F4" s="15">
        <v>7.51</v>
      </c>
      <c r="G4" s="15">
        <v>2.67</v>
      </c>
      <c r="L4" s="5"/>
      <c r="M4" s="2"/>
      <c r="N4" s="2"/>
      <c r="O4" s="2"/>
      <c r="P4" s="2"/>
    </row>
    <row r="5" spans="1:16" x14ac:dyDescent="0.25">
      <c r="A5" s="5">
        <v>45627</v>
      </c>
      <c r="B5" s="8">
        <v>40.67</v>
      </c>
      <c r="C5" s="8">
        <v>52.76</v>
      </c>
      <c r="D5" s="8">
        <v>54.45</v>
      </c>
      <c r="E5" s="8">
        <v>63.5</v>
      </c>
      <c r="F5" s="15">
        <v>7.33</v>
      </c>
      <c r="G5" s="15">
        <v>3.75</v>
      </c>
      <c r="H5" s="2"/>
      <c r="I5" s="2"/>
      <c r="J5" s="2"/>
      <c r="L5" s="5"/>
      <c r="M5" s="2"/>
      <c r="N5" s="2"/>
      <c r="O5" s="2"/>
      <c r="P5" s="2"/>
    </row>
    <row r="6" spans="1:16" x14ac:dyDescent="0.25">
      <c r="A6" s="5">
        <v>45658</v>
      </c>
      <c r="B6" s="8">
        <v>36.630000000000003</v>
      </c>
      <c r="C6" s="8">
        <v>53.63</v>
      </c>
      <c r="D6" s="8">
        <v>61.1</v>
      </c>
      <c r="E6" s="8">
        <v>63.46</v>
      </c>
      <c r="F6" s="8">
        <v>11.88</v>
      </c>
      <c r="G6" s="8">
        <v>2.94</v>
      </c>
      <c r="H6" s="2"/>
      <c r="I6" s="2"/>
      <c r="J6" s="2"/>
      <c r="L6" s="5"/>
      <c r="M6" s="2"/>
      <c r="N6" s="2"/>
      <c r="O6" s="2"/>
      <c r="P6" s="2"/>
    </row>
    <row r="7" spans="1:16" x14ac:dyDescent="0.25">
      <c r="A7" s="5"/>
      <c r="B7" s="16"/>
      <c r="C7" s="16"/>
    </row>
    <row r="8" spans="1:16" x14ac:dyDescent="0.25">
      <c r="A8" s="5"/>
      <c r="B8" s="16"/>
      <c r="C8" s="16"/>
    </row>
    <row r="9" spans="1:16" x14ac:dyDescent="0.25">
      <c r="A9" s="5"/>
      <c r="B9" s="16"/>
      <c r="C9" s="16"/>
    </row>
    <row r="10" spans="1:16" x14ac:dyDescent="0.25">
      <c r="A10" s="5"/>
      <c r="B10" s="16"/>
      <c r="C10" s="16"/>
    </row>
    <row r="11" spans="1:16" x14ac:dyDescent="0.25">
      <c r="A11" s="5"/>
      <c r="B11" s="16"/>
      <c r="C11" s="16"/>
    </row>
    <row r="12" spans="1:16" x14ac:dyDescent="0.25">
      <c r="A12" s="5"/>
      <c r="B12" s="16"/>
      <c r="C12" s="16"/>
    </row>
    <row r="13" spans="1:16" x14ac:dyDescent="0.25">
      <c r="A13" s="5"/>
      <c r="B13" s="16"/>
      <c r="C13" s="16"/>
    </row>
    <row r="14" spans="1:16" x14ac:dyDescent="0.25">
      <c r="A14" s="5"/>
      <c r="B14" s="16"/>
      <c r="C14" s="16"/>
    </row>
    <row r="15" spans="1:16" x14ac:dyDescent="0.25">
      <c r="A15" s="5"/>
      <c r="B15" s="16"/>
      <c r="C15" s="16"/>
    </row>
    <row r="16" spans="1:16" x14ac:dyDescent="0.25">
      <c r="A16" s="5"/>
      <c r="B16" s="16"/>
      <c r="C16" s="16"/>
    </row>
    <row r="17" spans="1:3" x14ac:dyDescent="0.25">
      <c r="A17" s="5"/>
      <c r="B17" s="16"/>
    </row>
    <row r="18" spans="1:3" x14ac:dyDescent="0.25">
      <c r="A18" s="5"/>
      <c r="B18" s="16"/>
    </row>
    <row r="20" spans="1:3" ht="36" customHeight="1" x14ac:dyDescent="0.25">
      <c r="B20" s="17"/>
      <c r="C20" s="17"/>
    </row>
    <row r="21" spans="1:3" x14ac:dyDescent="0.25">
      <c r="A21" s="5"/>
      <c r="B21" s="18"/>
      <c r="C21" s="18"/>
    </row>
    <row r="22" spans="1:3" x14ac:dyDescent="0.25">
      <c r="A22" s="5"/>
      <c r="B22" s="18"/>
      <c r="C22" s="18"/>
    </row>
    <row r="23" spans="1:3" x14ac:dyDescent="0.25">
      <c r="A23" s="5"/>
      <c r="B23" s="18"/>
      <c r="C23" s="18"/>
    </row>
    <row r="24" spans="1:3" x14ac:dyDescent="0.25">
      <c r="A24" s="5"/>
      <c r="B24" s="16"/>
      <c r="C24" s="16"/>
    </row>
    <row r="25" spans="1:3" x14ac:dyDescent="0.25">
      <c r="A25" s="5"/>
      <c r="B25" s="16"/>
      <c r="C25" s="16"/>
    </row>
    <row r="26" spans="1:3" x14ac:dyDescent="0.25">
      <c r="A26" s="5"/>
      <c r="B26" s="16"/>
      <c r="C26" s="16"/>
    </row>
    <row r="27" spans="1:3" x14ac:dyDescent="0.25">
      <c r="A27" s="5"/>
      <c r="B27" s="16"/>
      <c r="C27" s="16"/>
    </row>
    <row r="28" spans="1:3" x14ac:dyDescent="0.25">
      <c r="A28" s="5"/>
      <c r="B28" s="16"/>
      <c r="C28" s="16"/>
    </row>
    <row r="29" spans="1:3" x14ac:dyDescent="0.25">
      <c r="A29" s="5"/>
      <c r="B29" s="16"/>
      <c r="C29" s="16"/>
    </row>
    <row r="30" spans="1:3" x14ac:dyDescent="0.25">
      <c r="A30" s="5"/>
      <c r="B30" s="16"/>
      <c r="C30" s="16"/>
    </row>
    <row r="32" spans="1:3" ht="6" customHeight="1" x14ac:dyDescent="0.25"/>
    <row r="33" spans="1:1" x14ac:dyDescent="0.25">
      <c r="A33" t="s">
        <v>1274</v>
      </c>
    </row>
    <row r="34" spans="1:1" ht="6" customHeight="1" x14ac:dyDescent="0.25"/>
    <row r="35" spans="1:1" x14ac:dyDescent="0.25">
      <c r="A35" s="6" t="s">
        <v>1275</v>
      </c>
    </row>
    <row r="36" spans="1:1" ht="6" customHeight="1" x14ac:dyDescent="0.25"/>
    <row r="37" spans="1:1" x14ac:dyDescent="0.25">
      <c r="A37" t="s">
        <v>1276</v>
      </c>
    </row>
    <row r="39" spans="1:1" x14ac:dyDescent="0.25">
      <c r="A39" t="s">
        <v>1277</v>
      </c>
    </row>
    <row r="41" spans="1:1" x14ac:dyDescent="0.25">
      <c r="A41" s="14" t="s">
        <v>1278</v>
      </c>
    </row>
  </sheetData>
  <mergeCells count="4">
    <mergeCell ref="B2:D2"/>
    <mergeCell ref="E2:G2"/>
    <mergeCell ref="H2:J2"/>
    <mergeCell ref="L3:P3"/>
  </mergeCells>
  <hyperlinks>
    <hyperlink ref="A41" location="Contents!A1" display="Return to Contents" xr:uid="{4923029A-7B25-4CB3-9FF9-987E9C0BC038}"/>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F306E-9FA5-4A19-A4FE-6138792DAA4F}">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I39" sqref="I39"/>
    </sheetView>
  </sheetViews>
  <sheetFormatPr defaultRowHeight="12.75" x14ac:dyDescent="0.2"/>
  <cols>
    <col min="1" max="1" width="30.7109375" style="25" customWidth="1"/>
    <col min="2" max="2" width="11.5703125" style="25" customWidth="1"/>
    <col min="3" max="3" width="13.28515625" style="25" customWidth="1"/>
    <col min="4" max="4" width="9.5703125" style="25" customWidth="1"/>
    <col min="5" max="5" width="12.28515625" style="25" customWidth="1"/>
    <col min="6" max="6" width="9.140625" style="25"/>
    <col min="7" max="7" width="12.28515625" style="25" customWidth="1"/>
    <col min="8" max="17" width="7.28515625" style="25" customWidth="1"/>
    <col min="18" max="18" width="2.7109375" style="25" customWidth="1"/>
    <col min="19" max="19" width="22" style="25" customWidth="1"/>
    <col min="20" max="16384" width="9.140625" style="25"/>
  </cols>
  <sheetData>
    <row r="1" spans="1:25" ht="18.75" x14ac:dyDescent="0.25">
      <c r="A1" s="21" t="s">
        <v>2901</v>
      </c>
      <c r="B1" s="22"/>
      <c r="C1" s="23"/>
      <c r="D1" s="24"/>
      <c r="E1" s="24"/>
      <c r="F1" s="24"/>
      <c r="G1" s="24"/>
      <c r="H1" s="24"/>
      <c r="I1" s="24"/>
      <c r="J1" s="24"/>
      <c r="K1" s="24"/>
      <c r="L1" s="24"/>
      <c r="M1" s="24"/>
      <c r="N1" s="24"/>
      <c r="O1" s="24"/>
      <c r="P1" s="24"/>
      <c r="Q1" s="24"/>
      <c r="S1" s="26"/>
    </row>
    <row r="2" spans="1:25" ht="12.75" customHeight="1" thickBot="1" x14ac:dyDescent="0.3">
      <c r="A2" s="27"/>
      <c r="B2" s="27"/>
      <c r="C2" s="27"/>
      <c r="D2" s="27"/>
      <c r="E2" s="27"/>
      <c r="F2" s="27"/>
      <c r="G2" s="27"/>
      <c r="H2" s="27"/>
      <c r="I2" s="27"/>
      <c r="J2" s="27"/>
      <c r="K2" s="27"/>
      <c r="L2" s="27"/>
      <c r="M2" s="27"/>
      <c r="N2" s="27"/>
      <c r="O2" s="27"/>
      <c r="P2" s="27"/>
      <c r="Q2" s="27"/>
      <c r="S2" s="28"/>
    </row>
    <row r="3" spans="1:25" ht="12.75" customHeight="1" x14ac:dyDescent="0.2">
      <c r="A3" s="29"/>
      <c r="B3" s="30"/>
      <c r="C3" s="31" t="s">
        <v>1364</v>
      </c>
      <c r="D3" s="32"/>
      <c r="E3" s="33" t="s">
        <v>1365</v>
      </c>
      <c r="F3" s="32"/>
      <c r="G3" s="33" t="s">
        <v>1365</v>
      </c>
      <c r="H3" s="30"/>
      <c r="I3" s="30"/>
      <c r="J3" s="30"/>
      <c r="K3" s="30"/>
      <c r="L3" s="30"/>
      <c r="M3" s="30"/>
      <c r="N3" s="30"/>
      <c r="O3" s="30"/>
      <c r="P3" s="30"/>
      <c r="Q3" s="30"/>
      <c r="S3" s="74"/>
    </row>
    <row r="4" spans="1:25" ht="14.25" x14ac:dyDescent="0.2">
      <c r="A4" s="30"/>
      <c r="B4" s="30"/>
      <c r="C4" s="31" t="s">
        <v>1366</v>
      </c>
      <c r="D4" s="32"/>
      <c r="E4" s="33" t="s">
        <v>1367</v>
      </c>
      <c r="F4" s="32"/>
      <c r="G4" s="33" t="s">
        <v>1367</v>
      </c>
      <c r="H4" s="30" t="s">
        <v>1368</v>
      </c>
      <c r="I4" s="30"/>
      <c r="J4" s="30"/>
      <c r="K4" s="30"/>
      <c r="L4" s="30"/>
      <c r="M4" s="30"/>
      <c r="N4" s="30"/>
      <c r="O4" s="30"/>
      <c r="P4" s="30"/>
      <c r="Q4" s="30"/>
      <c r="S4" s="35"/>
    </row>
    <row r="5" spans="1:25" ht="12.75" customHeight="1" x14ac:dyDescent="0.2">
      <c r="A5" s="30" t="s">
        <v>1369</v>
      </c>
      <c r="B5" s="30" t="s">
        <v>1370</v>
      </c>
      <c r="C5" s="31" t="s">
        <v>1371</v>
      </c>
      <c r="D5" s="32" t="s">
        <v>1372</v>
      </c>
      <c r="E5" s="33" t="s">
        <v>1373</v>
      </c>
      <c r="F5" s="32" t="s">
        <v>1374</v>
      </c>
      <c r="G5" s="33" t="s">
        <v>1373</v>
      </c>
      <c r="H5" s="30">
        <v>10</v>
      </c>
      <c r="I5" s="30">
        <v>20</v>
      </c>
      <c r="J5" s="30">
        <v>25</v>
      </c>
      <c r="K5" s="30">
        <v>30</v>
      </c>
      <c r="L5" s="30">
        <v>40</v>
      </c>
      <c r="M5" s="30">
        <v>60</v>
      </c>
      <c r="N5" s="30">
        <v>70</v>
      </c>
      <c r="O5" s="30">
        <v>75</v>
      </c>
      <c r="P5" s="30">
        <v>80</v>
      </c>
      <c r="Q5" s="30">
        <v>90</v>
      </c>
    </row>
    <row r="6" spans="1:25" x14ac:dyDescent="0.2">
      <c r="A6" s="49" t="s">
        <v>1401</v>
      </c>
      <c r="B6" s="50" t="s">
        <v>1402</v>
      </c>
      <c r="C6" s="51">
        <v>23385</v>
      </c>
      <c r="D6" s="51">
        <v>31602</v>
      </c>
      <c r="E6" s="52">
        <v>7.1</v>
      </c>
      <c r="F6" s="51">
        <v>38224</v>
      </c>
      <c r="G6" s="52">
        <v>8</v>
      </c>
      <c r="H6" s="51">
        <v>11004</v>
      </c>
      <c r="I6" s="53">
        <v>17995</v>
      </c>
      <c r="J6" s="53">
        <v>21216</v>
      </c>
      <c r="K6" s="53">
        <v>23541</v>
      </c>
      <c r="L6" s="53">
        <v>27440</v>
      </c>
      <c r="M6" s="53">
        <v>36538</v>
      </c>
      <c r="N6" s="53">
        <v>42519</v>
      </c>
      <c r="O6" s="53">
        <v>46084</v>
      </c>
      <c r="P6" s="53">
        <v>50344</v>
      </c>
      <c r="Q6" s="53">
        <v>65227</v>
      </c>
    </row>
    <row r="7" spans="1:25" x14ac:dyDescent="0.2">
      <c r="A7" s="54" t="s">
        <v>1403</v>
      </c>
      <c r="B7" s="55" t="s">
        <v>1404</v>
      </c>
      <c r="C7" s="56">
        <v>22563</v>
      </c>
      <c r="D7" s="56">
        <v>31717</v>
      </c>
      <c r="E7" s="57">
        <v>7</v>
      </c>
      <c r="F7" s="56">
        <v>38422</v>
      </c>
      <c r="G7" s="57">
        <v>8.1</v>
      </c>
      <c r="H7" s="56">
        <v>11045</v>
      </c>
      <c r="I7" s="58">
        <v>18035</v>
      </c>
      <c r="J7" s="58">
        <v>21266</v>
      </c>
      <c r="K7" s="58">
        <v>23615</v>
      </c>
      <c r="L7" s="58">
        <v>27536</v>
      </c>
      <c r="M7" s="58">
        <v>36655</v>
      </c>
      <c r="N7" s="58">
        <v>42714</v>
      </c>
      <c r="O7" s="58">
        <v>46329</v>
      </c>
      <c r="P7" s="58">
        <v>50562</v>
      </c>
      <c r="Q7" s="58">
        <v>65591</v>
      </c>
      <c r="S7" s="41" t="s">
        <v>1378</v>
      </c>
      <c r="T7" s="99" t="s">
        <v>1379</v>
      </c>
      <c r="U7" s="100"/>
      <c r="V7" s="100"/>
      <c r="W7" s="100"/>
      <c r="X7" s="100"/>
      <c r="Y7" s="101"/>
    </row>
    <row r="8" spans="1:25" x14ac:dyDescent="0.2">
      <c r="A8" s="54" t="s">
        <v>1405</v>
      </c>
      <c r="B8" s="55" t="s">
        <v>1406</v>
      </c>
      <c r="C8" s="56">
        <v>20470</v>
      </c>
      <c r="D8" s="56">
        <v>31701</v>
      </c>
      <c r="E8" s="57">
        <v>6.9</v>
      </c>
      <c r="F8" s="56">
        <v>38668</v>
      </c>
      <c r="G8" s="57">
        <v>8.1</v>
      </c>
      <c r="H8" s="56">
        <v>10999</v>
      </c>
      <c r="I8" s="58">
        <v>18000</v>
      </c>
      <c r="J8" s="58">
        <v>21240</v>
      </c>
      <c r="K8" s="58">
        <v>23587</v>
      </c>
      <c r="L8" s="58">
        <v>27512</v>
      </c>
      <c r="M8" s="58">
        <v>36651</v>
      </c>
      <c r="N8" s="58">
        <v>42752</v>
      </c>
      <c r="O8" s="58">
        <v>46383</v>
      </c>
      <c r="P8" s="58">
        <v>50756</v>
      </c>
      <c r="Q8" s="58">
        <v>66106</v>
      </c>
      <c r="R8" s="75"/>
      <c r="S8" s="42" t="s">
        <v>1381</v>
      </c>
      <c r="T8" s="102" t="s">
        <v>1382</v>
      </c>
      <c r="U8" s="103"/>
      <c r="V8" s="103"/>
      <c r="W8" s="103"/>
      <c r="X8" s="103"/>
      <c r="Y8" s="104"/>
    </row>
    <row r="9" spans="1:25" x14ac:dyDescent="0.2">
      <c r="A9" s="54" t="s">
        <v>1407</v>
      </c>
      <c r="B9" s="55" t="s">
        <v>1408</v>
      </c>
      <c r="C9" s="59">
        <v>19428</v>
      </c>
      <c r="D9" s="59">
        <v>31875</v>
      </c>
      <c r="E9" s="60">
        <v>6.9</v>
      </c>
      <c r="F9" s="59">
        <v>39030</v>
      </c>
      <c r="G9" s="60">
        <v>8.1</v>
      </c>
      <c r="H9" s="59">
        <v>11060</v>
      </c>
      <c r="I9" s="61">
        <v>18079</v>
      </c>
      <c r="J9" s="61">
        <v>21334</v>
      </c>
      <c r="K9" s="61">
        <v>23700</v>
      </c>
      <c r="L9" s="61">
        <v>27645</v>
      </c>
      <c r="M9" s="61">
        <v>36879</v>
      </c>
      <c r="N9" s="61">
        <v>43018</v>
      </c>
      <c r="O9" s="61">
        <v>46714</v>
      </c>
      <c r="P9" s="61">
        <v>51162</v>
      </c>
      <c r="Q9" s="61">
        <v>66979</v>
      </c>
      <c r="S9" s="43" t="s">
        <v>1384</v>
      </c>
      <c r="T9" s="105" t="s">
        <v>1385</v>
      </c>
      <c r="U9" s="106"/>
      <c r="V9" s="106"/>
      <c r="W9" s="106"/>
      <c r="X9" s="106"/>
      <c r="Y9" s="107"/>
    </row>
    <row r="10" spans="1:25" x14ac:dyDescent="0.2">
      <c r="A10" s="54" t="s">
        <v>1409</v>
      </c>
      <c r="B10" s="55" t="s">
        <v>1410</v>
      </c>
      <c r="C10" s="59">
        <v>807</v>
      </c>
      <c r="D10" s="59">
        <v>28153</v>
      </c>
      <c r="E10" s="60">
        <v>6.4</v>
      </c>
      <c r="F10" s="59">
        <v>31978</v>
      </c>
      <c r="G10" s="60">
        <v>7.2</v>
      </c>
      <c r="H10" s="63">
        <v>10658</v>
      </c>
      <c r="I10" s="61">
        <v>16604</v>
      </c>
      <c r="J10" s="61">
        <v>19376</v>
      </c>
      <c r="K10" s="61">
        <v>21752</v>
      </c>
      <c r="L10" s="61">
        <v>24989</v>
      </c>
      <c r="M10" s="61">
        <v>31865</v>
      </c>
      <c r="N10" s="61">
        <v>36989</v>
      </c>
      <c r="O10" s="61">
        <v>39681</v>
      </c>
      <c r="P10" s="61">
        <v>43469</v>
      </c>
      <c r="Q10" s="62">
        <v>53719</v>
      </c>
      <c r="S10" s="44" t="s">
        <v>1387</v>
      </c>
      <c r="T10" s="108" t="s">
        <v>1388</v>
      </c>
      <c r="U10" s="109"/>
      <c r="V10" s="109"/>
      <c r="W10" s="109"/>
      <c r="X10" s="109"/>
      <c r="Y10" s="110"/>
    </row>
    <row r="11" spans="1:25" x14ac:dyDescent="0.2">
      <c r="A11" s="54" t="s">
        <v>1411</v>
      </c>
      <c r="B11" s="55" t="s">
        <v>1412</v>
      </c>
      <c r="C11" s="59">
        <v>2455</v>
      </c>
      <c r="D11" s="59">
        <v>30296</v>
      </c>
      <c r="E11" s="60">
        <v>6.7</v>
      </c>
      <c r="F11" s="59">
        <v>35029</v>
      </c>
      <c r="G11" s="60">
        <v>7.9</v>
      </c>
      <c r="H11" s="59">
        <v>11147</v>
      </c>
      <c r="I11" s="61">
        <v>18043</v>
      </c>
      <c r="J11" s="61">
        <v>21070</v>
      </c>
      <c r="K11" s="61">
        <v>23150</v>
      </c>
      <c r="L11" s="61">
        <v>26563</v>
      </c>
      <c r="M11" s="61">
        <v>34717</v>
      </c>
      <c r="N11" s="61">
        <v>40215</v>
      </c>
      <c r="O11" s="61">
        <v>43674</v>
      </c>
      <c r="P11" s="61">
        <v>47703</v>
      </c>
      <c r="Q11" s="61">
        <v>60422</v>
      </c>
      <c r="S11" s="45" t="s">
        <v>1390</v>
      </c>
      <c r="T11" s="108" t="s">
        <v>1391</v>
      </c>
      <c r="U11" s="109"/>
      <c r="V11" s="109"/>
      <c r="W11" s="109"/>
      <c r="X11" s="109"/>
      <c r="Y11" s="110"/>
    </row>
    <row r="12" spans="1:25" ht="15" x14ac:dyDescent="0.2">
      <c r="A12" s="54" t="s">
        <v>1413</v>
      </c>
      <c r="B12" s="55" t="s">
        <v>1414</v>
      </c>
      <c r="C12" s="56">
        <v>1863</v>
      </c>
      <c r="D12" s="56">
        <v>29811</v>
      </c>
      <c r="E12" s="57">
        <v>9.1999999999999993</v>
      </c>
      <c r="F12" s="56">
        <v>33676</v>
      </c>
      <c r="G12" s="57">
        <v>8.1999999999999993</v>
      </c>
      <c r="H12" s="56">
        <v>11105</v>
      </c>
      <c r="I12" s="58">
        <v>17839</v>
      </c>
      <c r="J12" s="58">
        <v>20682</v>
      </c>
      <c r="K12" s="58">
        <v>22816</v>
      </c>
      <c r="L12" s="58">
        <v>26081</v>
      </c>
      <c r="M12" s="58">
        <v>33857</v>
      </c>
      <c r="N12" s="58">
        <v>38833</v>
      </c>
      <c r="O12" s="58">
        <v>42114</v>
      </c>
      <c r="P12" s="58">
        <v>45889</v>
      </c>
      <c r="Q12" s="58">
        <v>57023</v>
      </c>
      <c r="S12" s="47" t="s">
        <v>1392</v>
      </c>
      <c r="T12" s="48"/>
      <c r="U12" s="48"/>
      <c r="V12" s="48"/>
      <c r="W12" s="48"/>
      <c r="X12" s="48"/>
      <c r="Y12" s="48"/>
    </row>
    <row r="13" spans="1:25" ht="15" x14ac:dyDescent="0.2">
      <c r="A13" s="54" t="s">
        <v>1415</v>
      </c>
      <c r="B13" s="55" t="s">
        <v>1416</v>
      </c>
      <c r="C13" s="59">
        <v>1577</v>
      </c>
      <c r="D13" s="59">
        <v>28897</v>
      </c>
      <c r="E13" s="60">
        <v>7.2</v>
      </c>
      <c r="F13" s="59">
        <v>32536</v>
      </c>
      <c r="G13" s="60">
        <v>6.6</v>
      </c>
      <c r="H13" s="59">
        <v>10239</v>
      </c>
      <c r="I13" s="61">
        <v>16378</v>
      </c>
      <c r="J13" s="61">
        <v>19374</v>
      </c>
      <c r="K13" s="61">
        <v>21930</v>
      </c>
      <c r="L13" s="61">
        <v>25288</v>
      </c>
      <c r="M13" s="61">
        <v>32740</v>
      </c>
      <c r="N13" s="61">
        <v>37791</v>
      </c>
      <c r="O13" s="61">
        <v>40832</v>
      </c>
      <c r="P13" s="61">
        <v>44697</v>
      </c>
      <c r="Q13" s="61">
        <v>55997</v>
      </c>
      <c r="S13" s="47" t="s">
        <v>1393</v>
      </c>
      <c r="T13" s="48"/>
      <c r="U13" s="48"/>
      <c r="V13" s="48"/>
      <c r="W13" s="48"/>
      <c r="X13" s="48"/>
      <c r="Y13" s="48"/>
    </row>
    <row r="14" spans="1:25" ht="15" x14ac:dyDescent="0.2">
      <c r="A14" s="54" t="s">
        <v>1417</v>
      </c>
      <c r="B14" s="55" t="s">
        <v>1418</v>
      </c>
      <c r="C14" s="59">
        <v>1874</v>
      </c>
      <c r="D14" s="59">
        <v>29891</v>
      </c>
      <c r="E14" s="60">
        <v>5.8</v>
      </c>
      <c r="F14" s="59">
        <v>34774</v>
      </c>
      <c r="G14" s="60">
        <v>6.5</v>
      </c>
      <c r="H14" s="59">
        <v>10758</v>
      </c>
      <c r="I14" s="61">
        <v>17417</v>
      </c>
      <c r="J14" s="61">
        <v>20475</v>
      </c>
      <c r="K14" s="61">
        <v>22581</v>
      </c>
      <c r="L14" s="61">
        <v>26042</v>
      </c>
      <c r="M14" s="61">
        <v>34081</v>
      </c>
      <c r="N14" s="61">
        <v>39429</v>
      </c>
      <c r="O14" s="61">
        <v>42914</v>
      </c>
      <c r="P14" s="61">
        <v>46776</v>
      </c>
      <c r="Q14" s="61">
        <v>58517</v>
      </c>
      <c r="S14" s="47" t="s">
        <v>1394</v>
      </c>
      <c r="T14" s="48"/>
      <c r="U14" s="48"/>
      <c r="V14" s="48"/>
      <c r="W14" s="48"/>
      <c r="X14" s="48"/>
      <c r="Y14" s="48"/>
    </row>
    <row r="15" spans="1:25" x14ac:dyDescent="0.2">
      <c r="A15" s="54" t="s">
        <v>1419</v>
      </c>
      <c r="B15" s="55" t="s">
        <v>1420</v>
      </c>
      <c r="C15" s="59">
        <v>2073</v>
      </c>
      <c r="D15" s="59">
        <v>30455</v>
      </c>
      <c r="E15" s="60">
        <v>6.2</v>
      </c>
      <c r="F15" s="59">
        <v>35782</v>
      </c>
      <c r="G15" s="60">
        <v>8.9</v>
      </c>
      <c r="H15" s="59">
        <v>9567</v>
      </c>
      <c r="I15" s="61">
        <v>15589</v>
      </c>
      <c r="J15" s="61">
        <v>18937</v>
      </c>
      <c r="K15" s="61">
        <v>21920</v>
      </c>
      <c r="L15" s="61">
        <v>26186</v>
      </c>
      <c r="M15" s="61">
        <v>35107</v>
      </c>
      <c r="N15" s="61">
        <v>40908</v>
      </c>
      <c r="O15" s="61">
        <v>44509</v>
      </c>
      <c r="P15" s="61">
        <v>48733</v>
      </c>
      <c r="Q15" s="61">
        <v>62002</v>
      </c>
    </row>
    <row r="16" spans="1:25" x14ac:dyDescent="0.2">
      <c r="A16" s="54" t="s">
        <v>1421</v>
      </c>
      <c r="B16" s="55" t="s">
        <v>1422</v>
      </c>
      <c r="C16" s="59">
        <v>3561</v>
      </c>
      <c r="D16" s="59">
        <v>41581</v>
      </c>
      <c r="E16" s="60">
        <v>6.3</v>
      </c>
      <c r="F16" s="59">
        <v>56752</v>
      </c>
      <c r="G16" s="60">
        <v>7.9</v>
      </c>
      <c r="H16" s="59">
        <v>13004</v>
      </c>
      <c r="I16" s="61">
        <v>23776</v>
      </c>
      <c r="J16" s="61">
        <v>26992</v>
      </c>
      <c r="K16" s="61">
        <v>30000</v>
      </c>
      <c r="L16" s="61">
        <v>35750</v>
      </c>
      <c r="M16" s="61">
        <v>48209</v>
      </c>
      <c r="N16" s="61">
        <v>57066</v>
      </c>
      <c r="O16" s="61">
        <v>62548</v>
      </c>
      <c r="P16" s="61">
        <v>69870</v>
      </c>
      <c r="Q16" s="61">
        <v>96646</v>
      </c>
    </row>
    <row r="17" spans="1:17" x14ac:dyDescent="0.2">
      <c r="A17" s="54" t="s">
        <v>1423</v>
      </c>
      <c r="B17" s="55" t="s">
        <v>1424</v>
      </c>
      <c r="C17" s="59">
        <v>3279</v>
      </c>
      <c r="D17" s="59">
        <v>32823</v>
      </c>
      <c r="E17" s="60">
        <v>6.7</v>
      </c>
      <c r="F17" s="59">
        <v>38463</v>
      </c>
      <c r="G17" s="60">
        <v>7.4</v>
      </c>
      <c r="H17" s="59">
        <v>11310</v>
      </c>
      <c r="I17" s="61">
        <v>18492</v>
      </c>
      <c r="J17" s="61">
        <v>21788</v>
      </c>
      <c r="K17" s="61">
        <v>24225</v>
      </c>
      <c r="L17" s="61">
        <v>28500</v>
      </c>
      <c r="M17" s="61">
        <v>38041</v>
      </c>
      <c r="N17" s="61">
        <v>44215</v>
      </c>
      <c r="O17" s="61">
        <v>48000</v>
      </c>
      <c r="P17" s="61">
        <v>52377</v>
      </c>
      <c r="Q17" s="61">
        <v>67088</v>
      </c>
    </row>
    <row r="18" spans="1:17" x14ac:dyDescent="0.2">
      <c r="A18" s="54" t="s">
        <v>1425</v>
      </c>
      <c r="B18" s="55" t="s">
        <v>1426</v>
      </c>
      <c r="C18" s="59">
        <v>1940</v>
      </c>
      <c r="D18" s="59">
        <v>29569</v>
      </c>
      <c r="E18" s="60">
        <v>5.6</v>
      </c>
      <c r="F18" s="59">
        <v>33455</v>
      </c>
      <c r="G18" s="60">
        <v>5.0999999999999996</v>
      </c>
      <c r="H18" s="59">
        <v>10006</v>
      </c>
      <c r="I18" s="61">
        <v>16426</v>
      </c>
      <c r="J18" s="61">
        <v>19728</v>
      </c>
      <c r="K18" s="61">
        <v>22250</v>
      </c>
      <c r="L18" s="61">
        <v>26000</v>
      </c>
      <c r="M18" s="61">
        <v>34191</v>
      </c>
      <c r="N18" s="61">
        <v>39274</v>
      </c>
      <c r="O18" s="61">
        <v>42426</v>
      </c>
      <c r="P18" s="61">
        <v>45771</v>
      </c>
      <c r="Q18" s="61">
        <v>58134</v>
      </c>
    </row>
    <row r="19" spans="1:17" x14ac:dyDescent="0.2">
      <c r="A19" s="54" t="s">
        <v>1427</v>
      </c>
      <c r="B19" s="55" t="s">
        <v>1428</v>
      </c>
      <c r="C19" s="59">
        <v>1042</v>
      </c>
      <c r="D19" s="59">
        <v>29067</v>
      </c>
      <c r="E19" s="60">
        <v>6.2</v>
      </c>
      <c r="F19" s="59">
        <v>31925</v>
      </c>
      <c r="G19" s="60">
        <v>6.6</v>
      </c>
      <c r="H19" s="59">
        <v>9966</v>
      </c>
      <c r="I19" s="61">
        <v>16597</v>
      </c>
      <c r="J19" s="61">
        <v>19638</v>
      </c>
      <c r="K19" s="61">
        <v>21985</v>
      </c>
      <c r="L19" s="61">
        <v>25436</v>
      </c>
      <c r="M19" s="61">
        <v>33032</v>
      </c>
      <c r="N19" s="61">
        <v>37953</v>
      </c>
      <c r="O19" s="61">
        <v>41134</v>
      </c>
      <c r="P19" s="61">
        <v>44767</v>
      </c>
      <c r="Q19" s="61">
        <v>53668</v>
      </c>
    </row>
    <row r="20" spans="1:17" x14ac:dyDescent="0.2">
      <c r="A20" s="54" t="s">
        <v>1429</v>
      </c>
      <c r="B20" s="55" t="s">
        <v>1430</v>
      </c>
      <c r="C20" s="59">
        <v>2093</v>
      </c>
      <c r="D20" s="59">
        <v>31836</v>
      </c>
      <c r="E20" s="60">
        <v>8</v>
      </c>
      <c r="F20" s="59">
        <v>36017</v>
      </c>
      <c r="G20" s="60">
        <v>8.3000000000000007</v>
      </c>
      <c r="H20" s="59">
        <v>11568</v>
      </c>
      <c r="I20" s="61">
        <v>18474</v>
      </c>
      <c r="J20" s="61">
        <v>21503</v>
      </c>
      <c r="K20" s="61">
        <v>23857</v>
      </c>
      <c r="L20" s="61">
        <v>27781</v>
      </c>
      <c r="M20" s="61">
        <v>36697</v>
      </c>
      <c r="N20" s="61">
        <v>42450</v>
      </c>
      <c r="O20" s="61">
        <v>45769</v>
      </c>
      <c r="P20" s="61">
        <v>48964</v>
      </c>
      <c r="Q20" s="61">
        <v>60698</v>
      </c>
    </row>
    <row r="21" spans="1:17" x14ac:dyDescent="0.2">
      <c r="A21" s="54" t="s">
        <v>1431</v>
      </c>
      <c r="B21" s="55" t="s">
        <v>1432</v>
      </c>
      <c r="C21" s="59">
        <v>822</v>
      </c>
      <c r="D21" s="59">
        <v>28825</v>
      </c>
      <c r="E21" s="60">
        <v>7.6</v>
      </c>
      <c r="F21" s="59">
        <v>32796</v>
      </c>
      <c r="G21" s="60">
        <v>4.4000000000000004</v>
      </c>
      <c r="H21" s="59">
        <v>10028</v>
      </c>
      <c r="I21" s="61">
        <v>16396</v>
      </c>
      <c r="J21" s="61">
        <v>19510</v>
      </c>
      <c r="K21" s="61">
        <v>21996</v>
      </c>
      <c r="L21" s="61">
        <v>25465</v>
      </c>
      <c r="M21" s="61">
        <v>33154</v>
      </c>
      <c r="N21" s="61">
        <v>38201</v>
      </c>
      <c r="O21" s="61">
        <v>41094</v>
      </c>
      <c r="P21" s="61">
        <v>43871</v>
      </c>
      <c r="Q21" s="62">
        <v>55472</v>
      </c>
    </row>
    <row r="22" spans="1:17" x14ac:dyDescent="0.2">
      <c r="A22" s="54" t="s">
        <v>1433</v>
      </c>
      <c r="B22" s="55" t="s">
        <v>1376</v>
      </c>
      <c r="C22" s="59">
        <v>23376</v>
      </c>
      <c r="D22" s="59">
        <v>31604</v>
      </c>
      <c r="E22" s="60">
        <v>7.1</v>
      </c>
      <c r="F22" s="59">
        <v>38226</v>
      </c>
      <c r="G22" s="60">
        <v>8</v>
      </c>
      <c r="H22" s="59">
        <v>11009</v>
      </c>
      <c r="I22" s="61">
        <v>17997</v>
      </c>
      <c r="J22" s="61">
        <v>21216</v>
      </c>
      <c r="K22" s="61">
        <v>23542</v>
      </c>
      <c r="L22" s="61">
        <v>27441</v>
      </c>
      <c r="M22" s="61">
        <v>36539</v>
      </c>
      <c r="N22" s="61">
        <v>42520</v>
      </c>
      <c r="O22" s="61">
        <v>46086</v>
      </c>
      <c r="P22" s="61">
        <v>50346</v>
      </c>
      <c r="Q22" s="61">
        <v>65227</v>
      </c>
    </row>
    <row r="23" spans="1:17" ht="25.5" x14ac:dyDescent="0.2">
      <c r="A23" s="54" t="s">
        <v>1434</v>
      </c>
      <c r="B23" s="55" t="s">
        <v>1376</v>
      </c>
      <c r="C23" s="59">
        <v>2498</v>
      </c>
      <c r="D23" s="59">
        <v>36398</v>
      </c>
      <c r="E23" s="60">
        <v>6</v>
      </c>
      <c r="F23" s="59">
        <v>42087</v>
      </c>
      <c r="G23" s="60">
        <v>6.6</v>
      </c>
      <c r="H23" s="59">
        <v>21637</v>
      </c>
      <c r="I23" s="61">
        <v>25483</v>
      </c>
      <c r="J23" s="61">
        <v>27064</v>
      </c>
      <c r="K23" s="61">
        <v>28809</v>
      </c>
      <c r="L23" s="61">
        <v>32486</v>
      </c>
      <c r="M23" s="61">
        <v>41097</v>
      </c>
      <c r="N23" s="61">
        <v>46708</v>
      </c>
      <c r="O23" s="61">
        <v>50016</v>
      </c>
      <c r="P23" s="61">
        <v>53998</v>
      </c>
      <c r="Q23" s="61">
        <v>67481</v>
      </c>
    </row>
    <row r="24" spans="1:17" x14ac:dyDescent="0.2">
      <c r="A24" s="54" t="s">
        <v>1435</v>
      </c>
      <c r="B24" s="55" t="s">
        <v>1376</v>
      </c>
      <c r="C24" s="59">
        <v>2184</v>
      </c>
      <c r="D24" s="59">
        <v>35518</v>
      </c>
      <c r="E24" s="60">
        <v>5.6</v>
      </c>
      <c r="F24" s="59">
        <v>41220</v>
      </c>
      <c r="G24" s="60">
        <v>6.3</v>
      </c>
      <c r="H24" s="59">
        <v>21424</v>
      </c>
      <c r="I24" s="61">
        <v>25178</v>
      </c>
      <c r="J24" s="61">
        <v>26686</v>
      </c>
      <c r="K24" s="61">
        <v>28304</v>
      </c>
      <c r="L24" s="61">
        <v>31815</v>
      </c>
      <c r="M24" s="61">
        <v>40140</v>
      </c>
      <c r="N24" s="61">
        <v>45649</v>
      </c>
      <c r="O24" s="61">
        <v>49243</v>
      </c>
      <c r="P24" s="61">
        <v>52987</v>
      </c>
      <c r="Q24" s="61">
        <v>65939</v>
      </c>
    </row>
    <row r="25" spans="1:17" x14ac:dyDescent="0.2">
      <c r="A25" s="54" t="s">
        <v>1436</v>
      </c>
      <c r="B25" s="55" t="s">
        <v>1376</v>
      </c>
      <c r="C25" s="59">
        <v>19868</v>
      </c>
      <c r="D25" s="59">
        <v>30647</v>
      </c>
      <c r="E25" s="60">
        <v>7.3</v>
      </c>
      <c r="F25" s="59">
        <v>37559</v>
      </c>
      <c r="G25" s="60">
        <v>8.1999999999999993</v>
      </c>
      <c r="H25" s="59">
        <v>10199</v>
      </c>
      <c r="I25" s="61">
        <v>16627</v>
      </c>
      <c r="J25" s="61">
        <v>19826</v>
      </c>
      <c r="K25" s="61">
        <v>22481</v>
      </c>
      <c r="L25" s="61">
        <v>26500</v>
      </c>
      <c r="M25" s="61">
        <v>35621</v>
      </c>
      <c r="N25" s="61">
        <v>41602</v>
      </c>
      <c r="O25" s="61">
        <v>45285</v>
      </c>
      <c r="P25" s="61">
        <v>49576</v>
      </c>
      <c r="Q25" s="61">
        <v>64466</v>
      </c>
    </row>
    <row r="26" spans="1:17" ht="25.5" x14ac:dyDescent="0.2">
      <c r="A26" s="54" t="s">
        <v>1437</v>
      </c>
      <c r="B26" s="55" t="s">
        <v>1438</v>
      </c>
      <c r="C26" s="63">
        <v>129</v>
      </c>
      <c r="D26" s="59">
        <v>27288</v>
      </c>
      <c r="E26" s="60">
        <v>2.9</v>
      </c>
      <c r="F26" s="59">
        <v>28977</v>
      </c>
      <c r="G26" s="60">
        <v>3.7</v>
      </c>
      <c r="H26" s="66">
        <v>9753</v>
      </c>
      <c r="I26" s="64">
        <v>14427</v>
      </c>
      <c r="J26" s="64">
        <v>18000</v>
      </c>
      <c r="K26" s="62">
        <v>21045</v>
      </c>
      <c r="L26" s="62">
        <v>24402</v>
      </c>
      <c r="M26" s="62">
        <v>30645</v>
      </c>
      <c r="N26" s="62">
        <v>34589</v>
      </c>
      <c r="O26" s="62">
        <v>36266</v>
      </c>
      <c r="P26" s="62">
        <v>38992</v>
      </c>
      <c r="Q26" s="64" t="s">
        <v>1439</v>
      </c>
    </row>
    <row r="27" spans="1:17" ht="40.5" x14ac:dyDescent="0.2">
      <c r="A27" s="65" t="s">
        <v>1440</v>
      </c>
      <c r="B27" s="55" t="s">
        <v>1441</v>
      </c>
      <c r="C27" s="63">
        <v>115</v>
      </c>
      <c r="D27" s="59">
        <v>26620</v>
      </c>
      <c r="E27" s="60">
        <v>3.5</v>
      </c>
      <c r="F27" s="59">
        <v>27887</v>
      </c>
      <c r="G27" s="60">
        <v>3.8</v>
      </c>
      <c r="H27" s="66">
        <v>9562</v>
      </c>
      <c r="I27" s="64">
        <v>13947</v>
      </c>
      <c r="J27" s="64">
        <v>16697</v>
      </c>
      <c r="K27" s="62">
        <v>20008</v>
      </c>
      <c r="L27" s="61">
        <v>23627</v>
      </c>
      <c r="M27" s="62">
        <v>30000</v>
      </c>
      <c r="N27" s="62">
        <v>33632</v>
      </c>
      <c r="O27" s="62">
        <v>35372</v>
      </c>
      <c r="P27" s="62">
        <v>37679</v>
      </c>
      <c r="Q27" s="64" t="s">
        <v>1439</v>
      </c>
    </row>
    <row r="28" spans="1:17" ht="13.5" x14ac:dyDescent="0.2">
      <c r="A28" s="65" t="s">
        <v>1442</v>
      </c>
      <c r="B28" s="55" t="s">
        <v>1443</v>
      </c>
      <c r="C28" s="66">
        <v>10</v>
      </c>
      <c r="D28" s="66">
        <v>27941</v>
      </c>
      <c r="E28" s="60">
        <v>2.2000000000000002</v>
      </c>
      <c r="F28" s="63">
        <v>30070</v>
      </c>
      <c r="G28" s="60">
        <v>2.1</v>
      </c>
      <c r="H28" s="66" t="s">
        <v>1439</v>
      </c>
      <c r="I28" s="64">
        <v>21212</v>
      </c>
      <c r="J28" s="64">
        <v>24027</v>
      </c>
      <c r="K28" s="64">
        <v>24855</v>
      </c>
      <c r="L28" s="62">
        <v>27179</v>
      </c>
      <c r="M28" s="64">
        <v>31175</v>
      </c>
      <c r="N28" s="64">
        <v>37290</v>
      </c>
      <c r="O28" s="64" t="s">
        <v>1439</v>
      </c>
      <c r="P28" s="64" t="s">
        <v>1439</v>
      </c>
      <c r="Q28" s="64" t="s">
        <v>1439</v>
      </c>
    </row>
    <row r="29" spans="1:17" ht="13.5" x14ac:dyDescent="0.2">
      <c r="A29" s="65" t="s">
        <v>1444</v>
      </c>
      <c r="B29" s="55" t="s">
        <v>1445</v>
      </c>
      <c r="C29" s="66" t="s">
        <v>1439</v>
      </c>
      <c r="D29" s="66" t="s">
        <v>1439</v>
      </c>
      <c r="E29" s="67"/>
      <c r="F29" s="66" t="s">
        <v>1439</v>
      </c>
      <c r="G29" s="67"/>
      <c r="H29" s="66" t="s">
        <v>1439</v>
      </c>
      <c r="I29" s="64" t="s">
        <v>1439</v>
      </c>
      <c r="J29" s="64" t="s">
        <v>1439</v>
      </c>
      <c r="K29" s="64" t="s">
        <v>1439</v>
      </c>
      <c r="L29" s="64" t="s">
        <v>1439</v>
      </c>
      <c r="M29" s="64" t="s">
        <v>1439</v>
      </c>
      <c r="N29" s="64" t="s">
        <v>1439</v>
      </c>
      <c r="O29" s="64" t="s">
        <v>1439</v>
      </c>
      <c r="P29" s="64" t="s">
        <v>1439</v>
      </c>
      <c r="Q29" s="64" t="s">
        <v>1439</v>
      </c>
    </row>
    <row r="30" spans="1:17" x14ac:dyDescent="0.2">
      <c r="A30" s="54" t="s">
        <v>1446</v>
      </c>
      <c r="B30" s="55" t="s">
        <v>1447</v>
      </c>
      <c r="C30" s="66">
        <v>25</v>
      </c>
      <c r="D30" s="63">
        <v>47022</v>
      </c>
      <c r="E30" s="60">
        <v>5.6</v>
      </c>
      <c r="F30" s="63">
        <v>55436</v>
      </c>
      <c r="G30" s="60">
        <v>7.2</v>
      </c>
      <c r="H30" s="66">
        <v>25213</v>
      </c>
      <c r="I30" s="62">
        <v>31216</v>
      </c>
      <c r="J30" s="62">
        <v>33999</v>
      </c>
      <c r="K30" s="62">
        <v>35674</v>
      </c>
      <c r="L30" s="62">
        <v>40939</v>
      </c>
      <c r="M30" s="62">
        <v>55032</v>
      </c>
      <c r="N30" s="64">
        <v>61270</v>
      </c>
      <c r="O30" s="64">
        <v>64863</v>
      </c>
      <c r="P30" s="64" t="s">
        <v>1439</v>
      </c>
      <c r="Q30" s="64" t="s">
        <v>1439</v>
      </c>
    </row>
    <row r="31" spans="1:17" ht="13.5" x14ac:dyDescent="0.2">
      <c r="A31" s="65" t="s">
        <v>1448</v>
      </c>
      <c r="B31" s="55" t="s">
        <v>1449</v>
      </c>
      <c r="C31" s="59" t="s">
        <v>1450</v>
      </c>
      <c r="D31" s="59"/>
      <c r="E31" s="67"/>
      <c r="F31" s="59"/>
      <c r="G31" s="67"/>
      <c r="H31" s="59"/>
      <c r="I31" s="61"/>
      <c r="J31" s="61"/>
      <c r="K31" s="61"/>
      <c r="L31" s="61"/>
      <c r="M31" s="61"/>
      <c r="N31" s="61"/>
      <c r="O31" s="61"/>
      <c r="P31" s="61"/>
      <c r="Q31" s="61"/>
    </row>
    <row r="32" spans="1:17" ht="27" x14ac:dyDescent="0.2">
      <c r="A32" s="65" t="s">
        <v>1451</v>
      </c>
      <c r="B32" s="55" t="s">
        <v>1452</v>
      </c>
      <c r="C32" s="66" t="s">
        <v>1439</v>
      </c>
      <c r="D32" s="66" t="s">
        <v>1439</v>
      </c>
      <c r="E32" s="67"/>
      <c r="F32" s="66">
        <v>91994</v>
      </c>
      <c r="G32" s="60">
        <v>6.3</v>
      </c>
      <c r="H32" s="66" t="s">
        <v>1439</v>
      </c>
      <c r="I32" s="64" t="s">
        <v>1439</v>
      </c>
      <c r="J32" s="64" t="s">
        <v>1439</v>
      </c>
      <c r="K32" s="64" t="s">
        <v>1439</v>
      </c>
      <c r="L32" s="64" t="s">
        <v>1439</v>
      </c>
      <c r="M32" s="64" t="s">
        <v>1439</v>
      </c>
      <c r="N32" s="64" t="s">
        <v>1439</v>
      </c>
      <c r="O32" s="64" t="s">
        <v>1439</v>
      </c>
      <c r="P32" s="64" t="s">
        <v>1439</v>
      </c>
      <c r="Q32" s="64" t="s">
        <v>1439</v>
      </c>
    </row>
    <row r="33" spans="1:17" ht="13.5" x14ac:dyDescent="0.2">
      <c r="A33" s="65" t="s">
        <v>1453</v>
      </c>
      <c r="B33" s="55" t="s">
        <v>1454</v>
      </c>
      <c r="C33" s="59" t="s">
        <v>1450</v>
      </c>
      <c r="D33" s="59"/>
      <c r="E33" s="67"/>
      <c r="F33" s="59"/>
      <c r="G33" s="67"/>
      <c r="H33" s="59"/>
      <c r="I33" s="61"/>
      <c r="J33" s="61"/>
      <c r="K33" s="61"/>
      <c r="L33" s="61"/>
      <c r="M33" s="61"/>
      <c r="N33" s="61"/>
      <c r="O33" s="61"/>
      <c r="P33" s="61"/>
      <c r="Q33" s="61"/>
    </row>
    <row r="34" spans="1:17" ht="13.5" x14ac:dyDescent="0.2">
      <c r="A34" s="65" t="s">
        <v>1455</v>
      </c>
      <c r="B34" s="55" t="s">
        <v>1456</v>
      </c>
      <c r="C34" s="66">
        <v>15</v>
      </c>
      <c r="D34" s="63">
        <v>38951</v>
      </c>
      <c r="E34" s="60">
        <v>-2.5</v>
      </c>
      <c r="F34" s="63">
        <v>41276</v>
      </c>
      <c r="G34" s="60">
        <v>-3</v>
      </c>
      <c r="H34" s="66" t="s">
        <v>1439</v>
      </c>
      <c r="I34" s="62">
        <v>28547</v>
      </c>
      <c r="J34" s="62">
        <v>30596</v>
      </c>
      <c r="K34" s="62">
        <v>32022</v>
      </c>
      <c r="L34" s="62">
        <v>35773</v>
      </c>
      <c r="M34" s="62">
        <v>43919</v>
      </c>
      <c r="N34" s="64">
        <v>47320</v>
      </c>
      <c r="O34" s="64">
        <v>50052</v>
      </c>
      <c r="P34" s="64" t="s">
        <v>1439</v>
      </c>
      <c r="Q34" s="64" t="s">
        <v>1439</v>
      </c>
    </row>
    <row r="35" spans="1:17" ht="13.5" x14ac:dyDescent="0.2">
      <c r="A35" s="65" t="s">
        <v>1457</v>
      </c>
      <c r="B35" s="55" t="s">
        <v>1458</v>
      </c>
      <c r="C35" s="66" t="s">
        <v>1439</v>
      </c>
      <c r="D35" s="66">
        <v>58577</v>
      </c>
      <c r="E35" s="60">
        <v>29.5</v>
      </c>
      <c r="F35" s="66">
        <v>64759</v>
      </c>
      <c r="G35" s="60">
        <v>27.8</v>
      </c>
      <c r="H35" s="66" t="s">
        <v>1439</v>
      </c>
      <c r="I35" s="64" t="s">
        <v>1439</v>
      </c>
      <c r="J35" s="64" t="s">
        <v>1439</v>
      </c>
      <c r="K35" s="64" t="s">
        <v>1439</v>
      </c>
      <c r="L35" s="64">
        <v>48362</v>
      </c>
      <c r="M35" s="64" t="s">
        <v>1439</v>
      </c>
      <c r="N35" s="64" t="s">
        <v>1439</v>
      </c>
      <c r="O35" s="64" t="s">
        <v>1439</v>
      </c>
      <c r="P35" s="64" t="s">
        <v>1439</v>
      </c>
      <c r="Q35" s="64" t="s">
        <v>1439</v>
      </c>
    </row>
    <row r="36" spans="1:17" x14ac:dyDescent="0.2">
      <c r="A36" s="54" t="s">
        <v>1459</v>
      </c>
      <c r="B36" s="55" t="s">
        <v>1460</v>
      </c>
      <c r="C36" s="59">
        <v>2184</v>
      </c>
      <c r="D36" s="59">
        <v>35518</v>
      </c>
      <c r="E36" s="60">
        <v>5.6</v>
      </c>
      <c r="F36" s="59">
        <v>41220</v>
      </c>
      <c r="G36" s="60">
        <v>6.3</v>
      </c>
      <c r="H36" s="59">
        <v>21424</v>
      </c>
      <c r="I36" s="61">
        <v>25178</v>
      </c>
      <c r="J36" s="61">
        <v>26686</v>
      </c>
      <c r="K36" s="61">
        <v>28304</v>
      </c>
      <c r="L36" s="61">
        <v>31815</v>
      </c>
      <c r="M36" s="61">
        <v>40140</v>
      </c>
      <c r="N36" s="61">
        <v>45649</v>
      </c>
      <c r="O36" s="61">
        <v>49243</v>
      </c>
      <c r="P36" s="61">
        <v>52987</v>
      </c>
      <c r="Q36" s="61">
        <v>65939</v>
      </c>
    </row>
    <row r="37" spans="1:17" ht="13.5" x14ac:dyDescent="0.2">
      <c r="A37" s="65" t="s">
        <v>1461</v>
      </c>
      <c r="B37" s="55" t="s">
        <v>1462</v>
      </c>
      <c r="C37" s="59">
        <v>313</v>
      </c>
      <c r="D37" s="59">
        <v>30314</v>
      </c>
      <c r="E37" s="60">
        <v>8.6</v>
      </c>
      <c r="F37" s="59">
        <v>35847</v>
      </c>
      <c r="G37" s="60">
        <v>11.9</v>
      </c>
      <c r="H37" s="63">
        <v>18473</v>
      </c>
      <c r="I37" s="61">
        <v>22428</v>
      </c>
      <c r="J37" s="61">
        <v>24022</v>
      </c>
      <c r="K37" s="61">
        <v>25062</v>
      </c>
      <c r="L37" s="61">
        <v>27555</v>
      </c>
      <c r="M37" s="61">
        <v>33439</v>
      </c>
      <c r="N37" s="61">
        <v>37815</v>
      </c>
      <c r="O37" s="62">
        <v>40750</v>
      </c>
      <c r="P37" s="62">
        <v>44192</v>
      </c>
      <c r="Q37" s="64">
        <v>55185</v>
      </c>
    </row>
    <row r="38" spans="1:17" ht="13.5" x14ac:dyDescent="0.2">
      <c r="A38" s="65" t="s">
        <v>1463</v>
      </c>
      <c r="B38" s="55" t="s">
        <v>1464</v>
      </c>
      <c r="C38" s="63">
        <v>44</v>
      </c>
      <c r="D38" s="63">
        <v>36909</v>
      </c>
      <c r="E38" s="60">
        <v>-1.2</v>
      </c>
      <c r="F38" s="59">
        <v>42438</v>
      </c>
      <c r="G38" s="60">
        <v>0.6</v>
      </c>
      <c r="H38" s="66">
        <v>23364</v>
      </c>
      <c r="I38" s="61">
        <v>27376</v>
      </c>
      <c r="J38" s="61">
        <v>28457</v>
      </c>
      <c r="K38" s="61">
        <v>30503</v>
      </c>
      <c r="L38" s="61">
        <v>33432</v>
      </c>
      <c r="M38" s="62">
        <v>41387</v>
      </c>
      <c r="N38" s="62">
        <v>46499</v>
      </c>
      <c r="O38" s="64">
        <v>49533</v>
      </c>
      <c r="P38" s="64">
        <v>52607</v>
      </c>
      <c r="Q38" s="64" t="s">
        <v>1439</v>
      </c>
    </row>
    <row r="39" spans="1:17" ht="27" x14ac:dyDescent="0.2">
      <c r="A39" s="65" t="s">
        <v>1465</v>
      </c>
      <c r="B39" s="55" t="s">
        <v>1466</v>
      </c>
      <c r="C39" s="59" t="s">
        <v>1450</v>
      </c>
      <c r="D39" s="59"/>
      <c r="E39" s="67"/>
      <c r="F39" s="59"/>
      <c r="G39" s="67"/>
      <c r="H39" s="59"/>
      <c r="I39" s="61"/>
      <c r="J39" s="61"/>
      <c r="K39" s="61"/>
      <c r="L39" s="61"/>
      <c r="M39" s="61"/>
      <c r="N39" s="61"/>
      <c r="O39" s="61"/>
      <c r="P39" s="61"/>
      <c r="Q39" s="61"/>
    </row>
    <row r="40" spans="1:17" ht="13.5" x14ac:dyDescent="0.2">
      <c r="A40" s="65" t="s">
        <v>1467</v>
      </c>
      <c r="B40" s="55" t="s">
        <v>1468</v>
      </c>
      <c r="C40" s="63">
        <v>41</v>
      </c>
      <c r="D40" s="59">
        <v>26864</v>
      </c>
      <c r="E40" s="60">
        <v>4</v>
      </c>
      <c r="F40" s="59">
        <v>30817</v>
      </c>
      <c r="G40" s="60">
        <v>1.1000000000000001</v>
      </c>
      <c r="H40" s="66">
        <v>16780</v>
      </c>
      <c r="I40" s="61">
        <v>21288</v>
      </c>
      <c r="J40" s="61">
        <v>22115</v>
      </c>
      <c r="K40" s="61">
        <v>22912</v>
      </c>
      <c r="L40" s="61">
        <v>24524</v>
      </c>
      <c r="M40" s="62">
        <v>29451</v>
      </c>
      <c r="N40" s="62">
        <v>33405</v>
      </c>
      <c r="O40" s="62">
        <v>35613</v>
      </c>
      <c r="P40" s="64">
        <v>37557</v>
      </c>
      <c r="Q40" s="64" t="s">
        <v>1439</v>
      </c>
    </row>
    <row r="41" spans="1:17" ht="13.5" x14ac:dyDescent="0.2">
      <c r="A41" s="65" t="s">
        <v>1469</v>
      </c>
      <c r="B41" s="55" t="s">
        <v>1470</v>
      </c>
      <c r="C41" s="66">
        <v>11</v>
      </c>
      <c r="D41" s="66">
        <v>21207</v>
      </c>
      <c r="E41" s="60">
        <v>11</v>
      </c>
      <c r="F41" s="63">
        <v>22244</v>
      </c>
      <c r="G41" s="60">
        <v>9.3000000000000007</v>
      </c>
      <c r="H41" s="66">
        <v>9542</v>
      </c>
      <c r="I41" s="64">
        <v>11956</v>
      </c>
      <c r="J41" s="64">
        <v>14560</v>
      </c>
      <c r="K41" s="64">
        <v>16255</v>
      </c>
      <c r="L41" s="64">
        <v>18975</v>
      </c>
      <c r="M41" s="64">
        <v>23557</v>
      </c>
      <c r="N41" s="64">
        <v>25086</v>
      </c>
      <c r="O41" s="64" t="s">
        <v>1439</v>
      </c>
      <c r="P41" s="64" t="s">
        <v>1439</v>
      </c>
      <c r="Q41" s="64" t="s">
        <v>1439</v>
      </c>
    </row>
    <row r="42" spans="1:17" ht="27" x14ac:dyDescent="0.2">
      <c r="A42" s="65" t="s">
        <v>1471</v>
      </c>
      <c r="B42" s="55" t="s">
        <v>1472</v>
      </c>
      <c r="C42" s="66">
        <v>7</v>
      </c>
      <c r="D42" s="66">
        <v>26098</v>
      </c>
      <c r="E42" s="60">
        <v>9.5</v>
      </c>
      <c r="F42" s="63">
        <v>30279</v>
      </c>
      <c r="G42" s="60">
        <v>14.8</v>
      </c>
      <c r="H42" s="66" t="s">
        <v>1439</v>
      </c>
      <c r="I42" s="64">
        <v>21673</v>
      </c>
      <c r="J42" s="62">
        <v>22393</v>
      </c>
      <c r="K42" s="62">
        <v>23625</v>
      </c>
      <c r="L42" s="62">
        <v>24195</v>
      </c>
      <c r="M42" s="64">
        <v>31094</v>
      </c>
      <c r="N42" s="64" t="s">
        <v>1439</v>
      </c>
      <c r="O42" s="64" t="s">
        <v>1439</v>
      </c>
      <c r="P42" s="64" t="s">
        <v>1439</v>
      </c>
      <c r="Q42" s="64" t="s">
        <v>1439</v>
      </c>
    </row>
    <row r="43" spans="1:17" ht="67.5" x14ac:dyDescent="0.2">
      <c r="A43" s="65" t="s">
        <v>1473</v>
      </c>
      <c r="B43" s="55" t="s">
        <v>1474</v>
      </c>
      <c r="C43" s="63">
        <v>52</v>
      </c>
      <c r="D43" s="63">
        <v>31620</v>
      </c>
      <c r="E43" s="60">
        <v>8</v>
      </c>
      <c r="F43" s="63">
        <v>35949</v>
      </c>
      <c r="G43" s="60">
        <v>-2.4</v>
      </c>
      <c r="H43" s="66">
        <v>17746</v>
      </c>
      <c r="I43" s="62">
        <v>23118</v>
      </c>
      <c r="J43" s="61">
        <v>25008</v>
      </c>
      <c r="K43" s="61">
        <v>26602</v>
      </c>
      <c r="L43" s="61">
        <v>28724</v>
      </c>
      <c r="M43" s="62">
        <v>35254</v>
      </c>
      <c r="N43" s="62">
        <v>39080</v>
      </c>
      <c r="O43" s="62">
        <v>41464</v>
      </c>
      <c r="P43" s="62">
        <v>44474</v>
      </c>
      <c r="Q43" s="64" t="s">
        <v>1439</v>
      </c>
    </row>
    <row r="44" spans="1:17" ht="27" x14ac:dyDescent="0.2">
      <c r="A44" s="65" t="s">
        <v>1475</v>
      </c>
      <c r="B44" s="55" t="s">
        <v>1476</v>
      </c>
      <c r="C44" s="63">
        <v>42</v>
      </c>
      <c r="D44" s="63">
        <v>34781</v>
      </c>
      <c r="E44" s="60">
        <v>5.6</v>
      </c>
      <c r="F44" s="59">
        <v>39132</v>
      </c>
      <c r="G44" s="60">
        <v>3.2</v>
      </c>
      <c r="H44" s="59">
        <v>22595</v>
      </c>
      <c r="I44" s="61">
        <v>25559</v>
      </c>
      <c r="J44" s="61">
        <v>26423</v>
      </c>
      <c r="K44" s="61">
        <v>27885</v>
      </c>
      <c r="L44" s="62">
        <v>30875</v>
      </c>
      <c r="M44" s="62">
        <v>38650</v>
      </c>
      <c r="N44" s="62">
        <v>42980</v>
      </c>
      <c r="O44" s="64">
        <v>44843</v>
      </c>
      <c r="P44" s="64">
        <v>49334</v>
      </c>
      <c r="Q44" s="64" t="s">
        <v>1439</v>
      </c>
    </row>
    <row r="45" spans="1:17" ht="27" x14ac:dyDescent="0.2">
      <c r="A45" s="65" t="s">
        <v>1477</v>
      </c>
      <c r="B45" s="55" t="s">
        <v>1478</v>
      </c>
      <c r="C45" s="63">
        <v>57</v>
      </c>
      <c r="D45" s="59">
        <v>29304</v>
      </c>
      <c r="E45" s="60">
        <v>7.4</v>
      </c>
      <c r="F45" s="59">
        <v>32959</v>
      </c>
      <c r="G45" s="60">
        <v>5.2</v>
      </c>
      <c r="H45" s="66">
        <v>13788</v>
      </c>
      <c r="I45" s="62">
        <v>21253</v>
      </c>
      <c r="J45" s="61">
        <v>22664</v>
      </c>
      <c r="K45" s="61">
        <v>23909</v>
      </c>
      <c r="L45" s="61">
        <v>26594</v>
      </c>
      <c r="M45" s="62">
        <v>31949</v>
      </c>
      <c r="N45" s="62">
        <v>36563</v>
      </c>
      <c r="O45" s="62">
        <v>40166</v>
      </c>
      <c r="P45" s="64">
        <v>43196</v>
      </c>
      <c r="Q45" s="64" t="s">
        <v>1439</v>
      </c>
    </row>
    <row r="46" spans="1:17" ht="27" x14ac:dyDescent="0.2">
      <c r="A46" s="65" t="s">
        <v>1479</v>
      </c>
      <c r="B46" s="55" t="s">
        <v>1480</v>
      </c>
      <c r="C46" s="66">
        <v>9</v>
      </c>
      <c r="D46" s="66">
        <v>60982</v>
      </c>
      <c r="E46" s="60">
        <v>1.8</v>
      </c>
      <c r="F46" s="63">
        <v>63441</v>
      </c>
      <c r="G46" s="60">
        <v>4.9000000000000004</v>
      </c>
      <c r="H46" s="66" t="s">
        <v>1439</v>
      </c>
      <c r="I46" s="64">
        <v>33667</v>
      </c>
      <c r="J46" s="64">
        <v>36486</v>
      </c>
      <c r="K46" s="64" t="s">
        <v>1439</v>
      </c>
      <c r="L46" s="64">
        <v>52611</v>
      </c>
      <c r="M46" s="64">
        <v>66834</v>
      </c>
      <c r="N46" s="64" t="s">
        <v>1439</v>
      </c>
      <c r="O46" s="64" t="s">
        <v>1439</v>
      </c>
      <c r="P46" s="64" t="s">
        <v>1439</v>
      </c>
      <c r="Q46" s="64" t="s">
        <v>1439</v>
      </c>
    </row>
    <row r="47" spans="1:17" ht="27" x14ac:dyDescent="0.2">
      <c r="A47" s="65" t="s">
        <v>1481</v>
      </c>
      <c r="B47" s="55" t="s">
        <v>1482</v>
      </c>
      <c r="C47" s="63">
        <v>82</v>
      </c>
      <c r="D47" s="63">
        <v>36044</v>
      </c>
      <c r="E47" s="60">
        <v>0.4</v>
      </c>
      <c r="F47" s="63">
        <v>43448</v>
      </c>
      <c r="G47" s="60">
        <v>-0.1</v>
      </c>
      <c r="H47" s="63">
        <v>22611</v>
      </c>
      <c r="I47" s="61">
        <v>26996</v>
      </c>
      <c r="J47" s="61">
        <v>28364</v>
      </c>
      <c r="K47" s="61">
        <v>29770</v>
      </c>
      <c r="L47" s="61">
        <v>32020</v>
      </c>
      <c r="M47" s="62">
        <v>41159</v>
      </c>
      <c r="N47" s="62">
        <v>47180</v>
      </c>
      <c r="O47" s="62">
        <v>49997</v>
      </c>
      <c r="P47" s="64">
        <v>54530</v>
      </c>
      <c r="Q47" s="64" t="s">
        <v>1439</v>
      </c>
    </row>
    <row r="48" spans="1:17" ht="40.5" x14ac:dyDescent="0.2">
      <c r="A48" s="65" t="s">
        <v>1483</v>
      </c>
      <c r="B48" s="55" t="s">
        <v>1484</v>
      </c>
      <c r="C48" s="63">
        <v>42</v>
      </c>
      <c r="D48" s="63">
        <v>35961</v>
      </c>
      <c r="E48" s="60">
        <v>1.2</v>
      </c>
      <c r="F48" s="59">
        <v>42458</v>
      </c>
      <c r="G48" s="60">
        <v>6.2</v>
      </c>
      <c r="H48" s="63">
        <v>24025</v>
      </c>
      <c r="I48" s="61">
        <v>27530</v>
      </c>
      <c r="J48" s="61">
        <v>28656</v>
      </c>
      <c r="K48" s="61">
        <v>30460</v>
      </c>
      <c r="L48" s="62">
        <v>33438</v>
      </c>
      <c r="M48" s="62">
        <v>40015</v>
      </c>
      <c r="N48" s="64">
        <v>44146</v>
      </c>
      <c r="O48" s="64">
        <v>47283</v>
      </c>
      <c r="P48" s="64" t="s">
        <v>1439</v>
      </c>
      <c r="Q48" s="64" t="s">
        <v>1439</v>
      </c>
    </row>
    <row r="49" spans="1:17" ht="27" x14ac:dyDescent="0.2">
      <c r="A49" s="65" t="s">
        <v>1485</v>
      </c>
      <c r="B49" s="55" t="s">
        <v>1486</v>
      </c>
      <c r="C49" s="59">
        <v>146</v>
      </c>
      <c r="D49" s="59">
        <v>31415</v>
      </c>
      <c r="E49" s="60">
        <v>5.6</v>
      </c>
      <c r="F49" s="59">
        <v>36778</v>
      </c>
      <c r="G49" s="60">
        <v>6.5</v>
      </c>
      <c r="H49" s="59">
        <v>21034</v>
      </c>
      <c r="I49" s="61">
        <v>23611</v>
      </c>
      <c r="J49" s="61">
        <v>24875</v>
      </c>
      <c r="K49" s="61">
        <v>25906</v>
      </c>
      <c r="L49" s="61">
        <v>28247</v>
      </c>
      <c r="M49" s="61">
        <v>34589</v>
      </c>
      <c r="N49" s="62">
        <v>39004</v>
      </c>
      <c r="O49" s="62">
        <v>42540</v>
      </c>
      <c r="P49" s="62">
        <v>45267</v>
      </c>
      <c r="Q49" s="64" t="s">
        <v>1439</v>
      </c>
    </row>
    <row r="50" spans="1:17" ht="27" x14ac:dyDescent="0.2">
      <c r="A50" s="65" t="s">
        <v>1487</v>
      </c>
      <c r="B50" s="55" t="s">
        <v>1488</v>
      </c>
      <c r="C50" s="63">
        <v>80</v>
      </c>
      <c r="D50" s="59">
        <v>35144</v>
      </c>
      <c r="E50" s="60">
        <v>4.3</v>
      </c>
      <c r="F50" s="63">
        <v>41040</v>
      </c>
      <c r="G50" s="60">
        <v>10.5</v>
      </c>
      <c r="H50" s="63">
        <v>22331</v>
      </c>
      <c r="I50" s="61">
        <v>26454</v>
      </c>
      <c r="J50" s="61">
        <v>27838</v>
      </c>
      <c r="K50" s="61">
        <v>29858</v>
      </c>
      <c r="L50" s="61">
        <v>32096</v>
      </c>
      <c r="M50" s="62">
        <v>39982</v>
      </c>
      <c r="N50" s="62">
        <v>44919</v>
      </c>
      <c r="O50" s="62">
        <v>47790</v>
      </c>
      <c r="P50" s="62">
        <v>50968</v>
      </c>
      <c r="Q50" s="64" t="s">
        <v>1439</v>
      </c>
    </row>
    <row r="51" spans="1:17" ht="13.5" x14ac:dyDescent="0.2">
      <c r="A51" s="65" t="s">
        <v>1489</v>
      </c>
      <c r="B51" s="55" t="s">
        <v>1490</v>
      </c>
      <c r="C51" s="63">
        <v>70</v>
      </c>
      <c r="D51" s="59">
        <v>42192</v>
      </c>
      <c r="E51" s="60">
        <v>5.5</v>
      </c>
      <c r="F51" s="59">
        <v>46677</v>
      </c>
      <c r="G51" s="60">
        <v>6.9</v>
      </c>
      <c r="H51" s="59">
        <v>25555</v>
      </c>
      <c r="I51" s="61">
        <v>30393</v>
      </c>
      <c r="J51" s="61">
        <v>32053</v>
      </c>
      <c r="K51" s="61">
        <v>34423</v>
      </c>
      <c r="L51" s="61">
        <v>38235</v>
      </c>
      <c r="M51" s="62">
        <v>45788</v>
      </c>
      <c r="N51" s="62">
        <v>53753</v>
      </c>
      <c r="O51" s="62">
        <v>56541</v>
      </c>
      <c r="P51" s="64">
        <v>63440</v>
      </c>
      <c r="Q51" s="64" t="s">
        <v>1439</v>
      </c>
    </row>
    <row r="52" spans="1:17" ht="40.5" x14ac:dyDescent="0.2">
      <c r="A52" s="65" t="s">
        <v>1491</v>
      </c>
      <c r="B52" s="55" t="s">
        <v>1492</v>
      </c>
      <c r="C52" s="59">
        <v>256</v>
      </c>
      <c r="D52" s="59">
        <v>35164</v>
      </c>
      <c r="E52" s="60">
        <v>7.7</v>
      </c>
      <c r="F52" s="59">
        <v>39375</v>
      </c>
      <c r="G52" s="60">
        <v>6.1</v>
      </c>
      <c r="H52" s="59">
        <v>21888</v>
      </c>
      <c r="I52" s="61">
        <v>25684</v>
      </c>
      <c r="J52" s="61">
        <v>27254</v>
      </c>
      <c r="K52" s="61">
        <v>28829</v>
      </c>
      <c r="L52" s="61">
        <v>31770</v>
      </c>
      <c r="M52" s="61">
        <v>39052</v>
      </c>
      <c r="N52" s="61">
        <v>43711</v>
      </c>
      <c r="O52" s="61">
        <v>46251</v>
      </c>
      <c r="P52" s="61">
        <v>49340</v>
      </c>
      <c r="Q52" s="64">
        <v>59387</v>
      </c>
    </row>
    <row r="53" spans="1:17" ht="27" x14ac:dyDescent="0.2">
      <c r="A53" s="65" t="s">
        <v>1493</v>
      </c>
      <c r="B53" s="55" t="s">
        <v>1494</v>
      </c>
      <c r="C53" s="63">
        <v>124</v>
      </c>
      <c r="D53" s="63">
        <v>37633</v>
      </c>
      <c r="E53" s="60">
        <v>0.7</v>
      </c>
      <c r="F53" s="59">
        <v>45935</v>
      </c>
      <c r="G53" s="60">
        <v>4.5</v>
      </c>
      <c r="H53" s="59">
        <v>21693</v>
      </c>
      <c r="I53" s="61">
        <v>26309</v>
      </c>
      <c r="J53" s="61">
        <v>27845</v>
      </c>
      <c r="K53" s="61">
        <v>30000</v>
      </c>
      <c r="L53" s="61">
        <v>34081</v>
      </c>
      <c r="M53" s="62">
        <v>45601</v>
      </c>
      <c r="N53" s="62">
        <v>51585</v>
      </c>
      <c r="O53" s="62">
        <v>55656</v>
      </c>
      <c r="P53" s="62">
        <v>60337</v>
      </c>
      <c r="Q53" s="64" t="s">
        <v>1439</v>
      </c>
    </row>
    <row r="54" spans="1:17" ht="27" x14ac:dyDescent="0.2">
      <c r="A54" s="65" t="s">
        <v>1495</v>
      </c>
      <c r="B54" s="55" t="s">
        <v>1496</v>
      </c>
      <c r="C54" s="63">
        <v>98</v>
      </c>
      <c r="D54" s="59">
        <v>37669</v>
      </c>
      <c r="E54" s="60">
        <v>9.3000000000000007</v>
      </c>
      <c r="F54" s="59">
        <v>43939</v>
      </c>
      <c r="G54" s="60">
        <v>5.4</v>
      </c>
      <c r="H54" s="59">
        <v>22516</v>
      </c>
      <c r="I54" s="61">
        <v>25690</v>
      </c>
      <c r="J54" s="61">
        <v>27234</v>
      </c>
      <c r="K54" s="61">
        <v>28900</v>
      </c>
      <c r="L54" s="61">
        <v>32720</v>
      </c>
      <c r="M54" s="62">
        <v>41740</v>
      </c>
      <c r="N54" s="62">
        <v>49760</v>
      </c>
      <c r="O54" s="62">
        <v>53737</v>
      </c>
      <c r="P54" s="62">
        <v>56303</v>
      </c>
      <c r="Q54" s="64" t="s">
        <v>1439</v>
      </c>
    </row>
    <row r="55" spans="1:17" ht="27" x14ac:dyDescent="0.2">
      <c r="A55" s="65" t="s">
        <v>1497</v>
      </c>
      <c r="B55" s="55" t="s">
        <v>1498</v>
      </c>
      <c r="C55" s="59">
        <v>185</v>
      </c>
      <c r="D55" s="59">
        <v>38968</v>
      </c>
      <c r="E55" s="60">
        <v>5.2</v>
      </c>
      <c r="F55" s="59">
        <v>46420</v>
      </c>
      <c r="G55" s="60">
        <v>6.9</v>
      </c>
      <c r="H55" s="59">
        <v>24049</v>
      </c>
      <c r="I55" s="61">
        <v>27756</v>
      </c>
      <c r="J55" s="61">
        <v>29239</v>
      </c>
      <c r="K55" s="61">
        <v>31762</v>
      </c>
      <c r="L55" s="61">
        <v>35498</v>
      </c>
      <c r="M55" s="61">
        <v>43254</v>
      </c>
      <c r="N55" s="61">
        <v>48773</v>
      </c>
      <c r="O55" s="62">
        <v>51486</v>
      </c>
      <c r="P55" s="62">
        <v>55644</v>
      </c>
      <c r="Q55" s="64" t="s">
        <v>1439</v>
      </c>
    </row>
    <row r="56" spans="1:17" ht="27" x14ac:dyDescent="0.2">
      <c r="A56" s="65" t="s">
        <v>1499</v>
      </c>
      <c r="B56" s="55" t="s">
        <v>1500</v>
      </c>
      <c r="C56" s="63">
        <v>111</v>
      </c>
      <c r="D56" s="63">
        <v>39869</v>
      </c>
      <c r="E56" s="60">
        <v>1.2</v>
      </c>
      <c r="F56" s="59">
        <v>44252</v>
      </c>
      <c r="G56" s="60">
        <v>3.8</v>
      </c>
      <c r="H56" s="63">
        <v>23829</v>
      </c>
      <c r="I56" s="62">
        <v>27766</v>
      </c>
      <c r="J56" s="62">
        <v>29935</v>
      </c>
      <c r="K56" s="61">
        <v>31803</v>
      </c>
      <c r="L56" s="62">
        <v>35289</v>
      </c>
      <c r="M56" s="62">
        <v>44091</v>
      </c>
      <c r="N56" s="62">
        <v>49937</v>
      </c>
      <c r="O56" s="62">
        <v>53595</v>
      </c>
      <c r="P56" s="64">
        <v>57571</v>
      </c>
      <c r="Q56" s="64" t="s">
        <v>1439</v>
      </c>
    </row>
    <row r="57" spans="1:17" ht="27" x14ac:dyDescent="0.2">
      <c r="A57" s="65" t="s">
        <v>1501</v>
      </c>
      <c r="B57" s="55" t="s">
        <v>1502</v>
      </c>
      <c r="C57" s="59">
        <v>192</v>
      </c>
      <c r="D57" s="59">
        <v>48398</v>
      </c>
      <c r="E57" s="60">
        <v>6.2</v>
      </c>
      <c r="F57" s="59">
        <v>51074</v>
      </c>
      <c r="G57" s="60">
        <v>6.2</v>
      </c>
      <c r="H57" s="59">
        <v>29152</v>
      </c>
      <c r="I57" s="61">
        <v>34469</v>
      </c>
      <c r="J57" s="61">
        <v>37477</v>
      </c>
      <c r="K57" s="61">
        <v>40165</v>
      </c>
      <c r="L57" s="61">
        <v>44508</v>
      </c>
      <c r="M57" s="61">
        <v>52873</v>
      </c>
      <c r="N57" s="61">
        <v>57262</v>
      </c>
      <c r="O57" s="61">
        <v>60755</v>
      </c>
      <c r="P57" s="61">
        <v>64109</v>
      </c>
      <c r="Q57" s="64">
        <v>74410</v>
      </c>
    </row>
    <row r="58" spans="1:17" ht="13.5" x14ac:dyDescent="0.2">
      <c r="A58" s="65" t="s">
        <v>1503</v>
      </c>
      <c r="B58" s="55" t="s">
        <v>1504</v>
      </c>
      <c r="C58" s="63">
        <v>68</v>
      </c>
      <c r="D58" s="59">
        <v>28746</v>
      </c>
      <c r="E58" s="60">
        <v>5.6</v>
      </c>
      <c r="F58" s="59">
        <v>31794</v>
      </c>
      <c r="G58" s="60">
        <v>2.6</v>
      </c>
      <c r="H58" s="63">
        <v>19323</v>
      </c>
      <c r="I58" s="61">
        <v>22818</v>
      </c>
      <c r="J58" s="61">
        <v>23804</v>
      </c>
      <c r="K58" s="61">
        <v>24694</v>
      </c>
      <c r="L58" s="61">
        <v>26487</v>
      </c>
      <c r="M58" s="62">
        <v>31475</v>
      </c>
      <c r="N58" s="62">
        <v>34828</v>
      </c>
      <c r="O58" s="62">
        <v>37126</v>
      </c>
      <c r="P58" s="64">
        <v>40123</v>
      </c>
      <c r="Q58" s="64" t="s">
        <v>1439</v>
      </c>
    </row>
    <row r="59" spans="1:17" ht="13.5" x14ac:dyDescent="0.2">
      <c r="A59" s="65" t="s">
        <v>1505</v>
      </c>
      <c r="B59" s="55" t="s">
        <v>1506</v>
      </c>
      <c r="C59" s="63">
        <v>75</v>
      </c>
      <c r="D59" s="59">
        <v>32398</v>
      </c>
      <c r="E59" s="60">
        <v>6.5</v>
      </c>
      <c r="F59" s="59">
        <v>38508</v>
      </c>
      <c r="G59" s="60">
        <v>7.5</v>
      </c>
      <c r="H59" s="66">
        <v>14278</v>
      </c>
      <c r="I59" s="62">
        <v>22165</v>
      </c>
      <c r="J59" s="61">
        <v>23851</v>
      </c>
      <c r="K59" s="61">
        <v>25240</v>
      </c>
      <c r="L59" s="62">
        <v>28568</v>
      </c>
      <c r="M59" s="62">
        <v>36216</v>
      </c>
      <c r="N59" s="62">
        <v>42039</v>
      </c>
      <c r="O59" s="64">
        <v>44989</v>
      </c>
      <c r="P59" s="64">
        <v>49573</v>
      </c>
      <c r="Q59" s="64" t="s">
        <v>1439</v>
      </c>
    </row>
    <row r="60" spans="1:17" ht="27" x14ac:dyDescent="0.2">
      <c r="A60" s="65" t="s">
        <v>1507</v>
      </c>
      <c r="B60" s="55" t="s">
        <v>1508</v>
      </c>
      <c r="C60" s="63">
        <v>80</v>
      </c>
      <c r="D60" s="63">
        <v>40328</v>
      </c>
      <c r="E60" s="60">
        <v>11.4</v>
      </c>
      <c r="F60" s="59">
        <v>45016</v>
      </c>
      <c r="G60" s="60">
        <v>11.3</v>
      </c>
      <c r="H60" s="63">
        <v>22865</v>
      </c>
      <c r="I60" s="61">
        <v>27368</v>
      </c>
      <c r="J60" s="61">
        <v>29582</v>
      </c>
      <c r="K60" s="61">
        <v>32112</v>
      </c>
      <c r="L60" s="61">
        <v>36145</v>
      </c>
      <c r="M60" s="62">
        <v>47249</v>
      </c>
      <c r="N60" s="62">
        <v>52106</v>
      </c>
      <c r="O60" s="62">
        <v>55051</v>
      </c>
      <c r="P60" s="62">
        <v>58158</v>
      </c>
      <c r="Q60" s="64" t="s">
        <v>1439</v>
      </c>
    </row>
    <row r="61" spans="1:17" ht="25.5" x14ac:dyDescent="0.2">
      <c r="A61" s="54" t="s">
        <v>1509</v>
      </c>
      <c r="B61" s="55" t="s">
        <v>1510</v>
      </c>
      <c r="C61" s="63">
        <v>104</v>
      </c>
      <c r="D61" s="59">
        <v>51886</v>
      </c>
      <c r="E61" s="60">
        <v>4.4000000000000004</v>
      </c>
      <c r="F61" s="59">
        <v>58605</v>
      </c>
      <c r="G61" s="60">
        <v>6.7</v>
      </c>
      <c r="H61" s="59">
        <v>25643</v>
      </c>
      <c r="I61" s="61">
        <v>34761</v>
      </c>
      <c r="J61" s="61">
        <v>37550</v>
      </c>
      <c r="K61" s="61">
        <v>39799</v>
      </c>
      <c r="L61" s="61">
        <v>45328</v>
      </c>
      <c r="M61" s="62">
        <v>58546</v>
      </c>
      <c r="N61" s="62">
        <v>68766</v>
      </c>
      <c r="O61" s="62">
        <v>73580</v>
      </c>
      <c r="P61" s="62">
        <v>78153</v>
      </c>
      <c r="Q61" s="64" t="s">
        <v>1439</v>
      </c>
    </row>
    <row r="62" spans="1:17" ht="27" x14ac:dyDescent="0.2">
      <c r="A62" s="65" t="s">
        <v>1511</v>
      </c>
      <c r="B62" s="55" t="s">
        <v>1512</v>
      </c>
      <c r="C62" s="63">
        <v>104</v>
      </c>
      <c r="D62" s="59">
        <v>51886</v>
      </c>
      <c r="E62" s="60">
        <v>4.4000000000000004</v>
      </c>
      <c r="F62" s="59">
        <v>58605</v>
      </c>
      <c r="G62" s="60">
        <v>6.7</v>
      </c>
      <c r="H62" s="59">
        <v>25643</v>
      </c>
      <c r="I62" s="61">
        <v>34761</v>
      </c>
      <c r="J62" s="61">
        <v>37550</v>
      </c>
      <c r="K62" s="61">
        <v>39799</v>
      </c>
      <c r="L62" s="61">
        <v>45328</v>
      </c>
      <c r="M62" s="62">
        <v>58546</v>
      </c>
      <c r="N62" s="62">
        <v>68766</v>
      </c>
      <c r="O62" s="62">
        <v>73580</v>
      </c>
      <c r="P62" s="62">
        <v>78153</v>
      </c>
      <c r="Q62" s="64" t="s">
        <v>1439</v>
      </c>
    </row>
    <row r="63" spans="1:17" ht="38.25" x14ac:dyDescent="0.2">
      <c r="A63" s="54" t="s">
        <v>1513</v>
      </c>
      <c r="B63" s="55" t="s">
        <v>1514</v>
      </c>
      <c r="C63" s="59">
        <v>185</v>
      </c>
      <c r="D63" s="59">
        <v>38435</v>
      </c>
      <c r="E63" s="60">
        <v>9.1999999999999993</v>
      </c>
      <c r="F63" s="59">
        <v>41206</v>
      </c>
      <c r="G63" s="60">
        <v>8.6999999999999993</v>
      </c>
      <c r="H63" s="66">
        <v>23302</v>
      </c>
      <c r="I63" s="61">
        <v>27373</v>
      </c>
      <c r="J63" s="61">
        <v>29282</v>
      </c>
      <c r="K63" s="61">
        <v>31499</v>
      </c>
      <c r="L63" s="61">
        <v>35256</v>
      </c>
      <c r="M63" s="61">
        <v>41927</v>
      </c>
      <c r="N63" s="61">
        <v>45998</v>
      </c>
      <c r="O63" s="61">
        <v>48565</v>
      </c>
      <c r="P63" s="62">
        <v>51223</v>
      </c>
      <c r="Q63" s="64" t="s">
        <v>1439</v>
      </c>
    </row>
    <row r="64" spans="1:17" ht="27" x14ac:dyDescent="0.2">
      <c r="A64" s="65" t="s">
        <v>1515</v>
      </c>
      <c r="B64" s="55" t="s">
        <v>1516</v>
      </c>
      <c r="C64" s="63">
        <v>63</v>
      </c>
      <c r="D64" s="59">
        <v>41568</v>
      </c>
      <c r="E64" s="60">
        <v>9.6999999999999993</v>
      </c>
      <c r="F64" s="59">
        <v>43281</v>
      </c>
      <c r="G64" s="60">
        <v>3.5</v>
      </c>
      <c r="H64" s="59">
        <v>25667</v>
      </c>
      <c r="I64" s="61">
        <v>31929</v>
      </c>
      <c r="J64" s="61">
        <v>33585</v>
      </c>
      <c r="K64" s="61">
        <v>35533</v>
      </c>
      <c r="L64" s="61">
        <v>38315</v>
      </c>
      <c r="M64" s="61">
        <v>44437</v>
      </c>
      <c r="N64" s="61">
        <v>47700</v>
      </c>
      <c r="O64" s="62">
        <v>49900</v>
      </c>
      <c r="P64" s="62">
        <v>52230</v>
      </c>
      <c r="Q64" s="64" t="s">
        <v>1439</v>
      </c>
    </row>
    <row r="65" spans="1:17" ht="13.5" x14ac:dyDescent="0.2">
      <c r="A65" s="65" t="s">
        <v>1517</v>
      </c>
      <c r="B65" s="55" t="s">
        <v>1518</v>
      </c>
      <c r="C65" s="66">
        <v>18</v>
      </c>
      <c r="D65" s="63">
        <v>40031</v>
      </c>
      <c r="E65" s="60">
        <v>6.1</v>
      </c>
      <c r="F65" s="59">
        <v>42935</v>
      </c>
      <c r="G65" s="60">
        <v>9</v>
      </c>
      <c r="H65" s="66">
        <v>25865</v>
      </c>
      <c r="I65" s="62">
        <v>29895</v>
      </c>
      <c r="J65" s="62">
        <v>31855</v>
      </c>
      <c r="K65" s="62">
        <v>33305</v>
      </c>
      <c r="L65" s="62">
        <v>37899</v>
      </c>
      <c r="M65" s="62">
        <v>43890</v>
      </c>
      <c r="N65" s="64">
        <v>49637</v>
      </c>
      <c r="O65" s="64">
        <v>51587</v>
      </c>
      <c r="P65" s="64" t="s">
        <v>1439</v>
      </c>
      <c r="Q65" s="64" t="s">
        <v>1439</v>
      </c>
    </row>
    <row r="66" spans="1:17" ht="40.5" x14ac:dyDescent="0.2">
      <c r="A66" s="65" t="s">
        <v>1519</v>
      </c>
      <c r="B66" s="55" t="s">
        <v>1520</v>
      </c>
      <c r="C66" s="63">
        <v>99</v>
      </c>
      <c r="D66" s="63">
        <v>35716</v>
      </c>
      <c r="E66" s="60">
        <v>8.6999999999999993</v>
      </c>
      <c r="F66" s="59">
        <v>39641</v>
      </c>
      <c r="G66" s="60">
        <v>10.6</v>
      </c>
      <c r="H66" s="66" t="s">
        <v>1439</v>
      </c>
      <c r="I66" s="62">
        <v>25392</v>
      </c>
      <c r="J66" s="62">
        <v>27064</v>
      </c>
      <c r="K66" s="62">
        <v>28685</v>
      </c>
      <c r="L66" s="62">
        <v>32353</v>
      </c>
      <c r="M66" s="62">
        <v>39411</v>
      </c>
      <c r="N66" s="62">
        <v>43479</v>
      </c>
      <c r="O66" s="62">
        <v>46257</v>
      </c>
      <c r="P66" s="64">
        <v>49317</v>
      </c>
      <c r="Q66" s="64" t="s">
        <v>1439</v>
      </c>
    </row>
    <row r="67" spans="1:17" ht="27" x14ac:dyDescent="0.2">
      <c r="A67" s="65" t="s">
        <v>1521</v>
      </c>
      <c r="B67" s="55" t="s">
        <v>1522</v>
      </c>
      <c r="C67" s="66" t="s">
        <v>1439</v>
      </c>
      <c r="D67" s="66">
        <v>35973</v>
      </c>
      <c r="E67" s="60">
        <v>11.7</v>
      </c>
      <c r="F67" s="66">
        <v>39419</v>
      </c>
      <c r="G67" s="60">
        <v>20.3</v>
      </c>
      <c r="H67" s="66" t="s">
        <v>1439</v>
      </c>
      <c r="I67" s="64" t="s">
        <v>1439</v>
      </c>
      <c r="J67" s="64" t="s">
        <v>1439</v>
      </c>
      <c r="K67" s="64" t="s">
        <v>1439</v>
      </c>
      <c r="L67" s="64">
        <v>33907</v>
      </c>
      <c r="M67" s="64" t="s">
        <v>1439</v>
      </c>
      <c r="N67" s="64" t="s">
        <v>1439</v>
      </c>
      <c r="O67" s="64" t="s">
        <v>1439</v>
      </c>
      <c r="P67" s="64" t="s">
        <v>1439</v>
      </c>
      <c r="Q67" s="64" t="s">
        <v>1439</v>
      </c>
    </row>
    <row r="68" spans="1:17" x14ac:dyDescent="0.2">
      <c r="A68" s="54" t="s">
        <v>1523</v>
      </c>
      <c r="B68" s="55" t="s">
        <v>1524</v>
      </c>
      <c r="C68" s="59">
        <v>877</v>
      </c>
      <c r="D68" s="59">
        <v>38209</v>
      </c>
      <c r="E68" s="60">
        <v>9.5</v>
      </c>
      <c r="F68" s="59">
        <v>43626</v>
      </c>
      <c r="G68" s="60">
        <v>9.3000000000000007</v>
      </c>
      <c r="H68" s="63">
        <v>14049</v>
      </c>
      <c r="I68" s="61">
        <v>24000</v>
      </c>
      <c r="J68" s="61">
        <v>26871</v>
      </c>
      <c r="K68" s="61">
        <v>29221</v>
      </c>
      <c r="L68" s="61">
        <v>33835</v>
      </c>
      <c r="M68" s="61">
        <v>42827</v>
      </c>
      <c r="N68" s="61">
        <v>49207</v>
      </c>
      <c r="O68" s="61">
        <v>53463</v>
      </c>
      <c r="P68" s="61">
        <v>58991</v>
      </c>
      <c r="Q68" s="62">
        <v>74034</v>
      </c>
    </row>
    <row r="69" spans="1:17" ht="13.5" x14ac:dyDescent="0.2">
      <c r="A69" s="65" t="s">
        <v>1525</v>
      </c>
      <c r="B69" s="55" t="s">
        <v>1526</v>
      </c>
      <c r="C69" s="59">
        <v>278</v>
      </c>
      <c r="D69" s="59">
        <v>42113</v>
      </c>
      <c r="E69" s="60">
        <v>9.5</v>
      </c>
      <c r="F69" s="59">
        <v>51073</v>
      </c>
      <c r="G69" s="60">
        <v>10.3</v>
      </c>
      <c r="H69" s="66">
        <v>16824</v>
      </c>
      <c r="I69" s="61">
        <v>25462</v>
      </c>
      <c r="J69" s="61">
        <v>28875</v>
      </c>
      <c r="K69" s="61">
        <v>31472</v>
      </c>
      <c r="L69" s="61">
        <v>36681</v>
      </c>
      <c r="M69" s="61">
        <v>48370</v>
      </c>
      <c r="N69" s="61">
        <v>58163</v>
      </c>
      <c r="O69" s="62">
        <v>63156</v>
      </c>
      <c r="P69" s="62">
        <v>68799</v>
      </c>
      <c r="Q69" s="64">
        <v>88559</v>
      </c>
    </row>
    <row r="70" spans="1:17" ht="13.5" x14ac:dyDescent="0.2">
      <c r="A70" s="65" t="s">
        <v>1527</v>
      </c>
      <c r="B70" s="55" t="s">
        <v>1528</v>
      </c>
      <c r="C70" s="59">
        <v>146</v>
      </c>
      <c r="D70" s="59">
        <v>41948</v>
      </c>
      <c r="E70" s="60">
        <v>8.5</v>
      </c>
      <c r="F70" s="59">
        <v>47171</v>
      </c>
      <c r="G70" s="60">
        <v>9.1999999999999993</v>
      </c>
      <c r="H70" s="63">
        <v>21770</v>
      </c>
      <c r="I70" s="61">
        <v>27705</v>
      </c>
      <c r="J70" s="61">
        <v>30522</v>
      </c>
      <c r="K70" s="61">
        <v>33037</v>
      </c>
      <c r="L70" s="61">
        <v>37746</v>
      </c>
      <c r="M70" s="61">
        <v>48350</v>
      </c>
      <c r="N70" s="62">
        <v>55550</v>
      </c>
      <c r="O70" s="62">
        <v>60000</v>
      </c>
      <c r="P70" s="62">
        <v>64056</v>
      </c>
      <c r="Q70" s="64" t="s">
        <v>1439</v>
      </c>
    </row>
    <row r="71" spans="1:17" ht="27" x14ac:dyDescent="0.2">
      <c r="A71" s="65" t="s">
        <v>1529</v>
      </c>
      <c r="B71" s="55" t="s">
        <v>1530</v>
      </c>
      <c r="C71" s="59">
        <v>453</v>
      </c>
      <c r="D71" s="59">
        <v>35313</v>
      </c>
      <c r="E71" s="60">
        <v>7.6</v>
      </c>
      <c r="F71" s="59">
        <v>37914</v>
      </c>
      <c r="G71" s="60">
        <v>8.9</v>
      </c>
      <c r="H71" s="63">
        <v>12570</v>
      </c>
      <c r="I71" s="61">
        <v>22049</v>
      </c>
      <c r="J71" s="61">
        <v>24762</v>
      </c>
      <c r="K71" s="61">
        <v>27226</v>
      </c>
      <c r="L71" s="61">
        <v>31475</v>
      </c>
      <c r="M71" s="61">
        <v>39479</v>
      </c>
      <c r="N71" s="61">
        <v>43665</v>
      </c>
      <c r="O71" s="61">
        <v>46702</v>
      </c>
      <c r="P71" s="61">
        <v>50412</v>
      </c>
      <c r="Q71" s="62">
        <v>62110</v>
      </c>
    </row>
    <row r="72" spans="1:17" ht="38.25" x14ac:dyDescent="0.2">
      <c r="A72" s="54" t="s">
        <v>1531</v>
      </c>
      <c r="B72" s="55" t="s">
        <v>1532</v>
      </c>
      <c r="C72" s="59">
        <v>3045</v>
      </c>
      <c r="D72" s="59">
        <v>25560</v>
      </c>
      <c r="E72" s="60">
        <v>8</v>
      </c>
      <c r="F72" s="59">
        <v>30854</v>
      </c>
      <c r="G72" s="60">
        <v>8.5</v>
      </c>
      <c r="H72" s="59">
        <v>9031</v>
      </c>
      <c r="I72" s="61">
        <v>12973</v>
      </c>
      <c r="J72" s="61">
        <v>15193</v>
      </c>
      <c r="K72" s="61">
        <v>17829</v>
      </c>
      <c r="L72" s="61">
        <v>22460</v>
      </c>
      <c r="M72" s="61">
        <v>29275</v>
      </c>
      <c r="N72" s="61">
        <v>34132</v>
      </c>
      <c r="O72" s="61">
        <v>37000</v>
      </c>
      <c r="P72" s="61">
        <v>41018</v>
      </c>
      <c r="Q72" s="61">
        <v>54968</v>
      </c>
    </row>
    <row r="73" spans="1:17" ht="40.5" x14ac:dyDescent="0.2">
      <c r="A73" s="65" t="s">
        <v>1533</v>
      </c>
      <c r="B73" s="55" t="s">
        <v>1534</v>
      </c>
      <c r="C73" s="59">
        <v>382</v>
      </c>
      <c r="D73" s="59">
        <v>31785</v>
      </c>
      <c r="E73" s="60">
        <v>8.3000000000000007</v>
      </c>
      <c r="F73" s="59">
        <v>35554</v>
      </c>
      <c r="G73" s="60">
        <v>10</v>
      </c>
      <c r="H73" s="63">
        <v>15203</v>
      </c>
      <c r="I73" s="61">
        <v>23025</v>
      </c>
      <c r="J73" s="61">
        <v>24530</v>
      </c>
      <c r="K73" s="61">
        <v>25863</v>
      </c>
      <c r="L73" s="61">
        <v>28709</v>
      </c>
      <c r="M73" s="61">
        <v>35000</v>
      </c>
      <c r="N73" s="61">
        <v>38575</v>
      </c>
      <c r="O73" s="61">
        <v>41078</v>
      </c>
      <c r="P73" s="61">
        <v>44338</v>
      </c>
      <c r="Q73" s="62">
        <v>53610</v>
      </c>
    </row>
    <row r="74" spans="1:17" ht="27" x14ac:dyDescent="0.2">
      <c r="A74" s="65" t="s">
        <v>1535</v>
      </c>
      <c r="B74" s="55" t="s">
        <v>1536</v>
      </c>
      <c r="C74" s="59">
        <v>931</v>
      </c>
      <c r="D74" s="59">
        <v>33599</v>
      </c>
      <c r="E74" s="60">
        <v>6.8</v>
      </c>
      <c r="F74" s="59">
        <v>41331</v>
      </c>
      <c r="G74" s="60">
        <v>5.4</v>
      </c>
      <c r="H74" s="59">
        <v>18541</v>
      </c>
      <c r="I74" s="61">
        <v>24000</v>
      </c>
      <c r="J74" s="61">
        <v>25367</v>
      </c>
      <c r="K74" s="61">
        <v>26789</v>
      </c>
      <c r="L74" s="61">
        <v>29991</v>
      </c>
      <c r="M74" s="61">
        <v>37922</v>
      </c>
      <c r="N74" s="61">
        <v>44100</v>
      </c>
      <c r="O74" s="61">
        <v>47748</v>
      </c>
      <c r="P74" s="61">
        <v>53090</v>
      </c>
      <c r="Q74" s="62">
        <v>71297</v>
      </c>
    </row>
    <row r="75" spans="1:17" ht="27" x14ac:dyDescent="0.2">
      <c r="A75" s="65" t="s">
        <v>1537</v>
      </c>
      <c r="B75" s="55" t="s">
        <v>1538</v>
      </c>
      <c r="C75" s="59">
        <v>1732</v>
      </c>
      <c r="D75" s="59">
        <v>19600</v>
      </c>
      <c r="E75" s="60">
        <v>8.6</v>
      </c>
      <c r="F75" s="59">
        <v>24188</v>
      </c>
      <c r="G75" s="60">
        <v>10</v>
      </c>
      <c r="H75" s="59">
        <v>7278</v>
      </c>
      <c r="I75" s="61">
        <v>10162</v>
      </c>
      <c r="J75" s="61">
        <v>11566</v>
      </c>
      <c r="K75" s="61">
        <v>12843</v>
      </c>
      <c r="L75" s="61">
        <v>16021</v>
      </c>
      <c r="M75" s="61">
        <v>23052</v>
      </c>
      <c r="N75" s="61">
        <v>26523</v>
      </c>
      <c r="O75" s="61">
        <v>28848</v>
      </c>
      <c r="P75" s="61">
        <v>31925</v>
      </c>
      <c r="Q75" s="61">
        <v>42274</v>
      </c>
    </row>
    <row r="76" spans="1:17" ht="25.5" x14ac:dyDescent="0.2">
      <c r="A76" s="54" t="s">
        <v>1539</v>
      </c>
      <c r="B76" s="55" t="s">
        <v>1540</v>
      </c>
      <c r="C76" s="59">
        <v>980</v>
      </c>
      <c r="D76" s="59">
        <v>35868</v>
      </c>
      <c r="E76" s="60">
        <v>10.199999999999999</v>
      </c>
      <c r="F76" s="59">
        <v>40641</v>
      </c>
      <c r="G76" s="60">
        <v>8</v>
      </c>
      <c r="H76" s="59">
        <v>19034</v>
      </c>
      <c r="I76" s="61">
        <v>25371</v>
      </c>
      <c r="J76" s="61">
        <v>27347</v>
      </c>
      <c r="K76" s="61">
        <v>29230</v>
      </c>
      <c r="L76" s="61">
        <v>32313</v>
      </c>
      <c r="M76" s="61">
        <v>39648</v>
      </c>
      <c r="N76" s="61">
        <v>44897</v>
      </c>
      <c r="O76" s="61">
        <v>47741</v>
      </c>
      <c r="P76" s="61">
        <v>51714</v>
      </c>
      <c r="Q76" s="61">
        <v>64874</v>
      </c>
    </row>
    <row r="77" spans="1:17" ht="27" x14ac:dyDescent="0.2">
      <c r="A77" s="65" t="s">
        <v>1541</v>
      </c>
      <c r="B77" s="55" t="s">
        <v>1542</v>
      </c>
      <c r="C77" s="59">
        <v>379</v>
      </c>
      <c r="D77" s="59">
        <v>36759</v>
      </c>
      <c r="E77" s="60">
        <v>5</v>
      </c>
      <c r="F77" s="59">
        <v>40261</v>
      </c>
      <c r="G77" s="60">
        <v>5.7</v>
      </c>
      <c r="H77" s="63">
        <v>16193</v>
      </c>
      <c r="I77" s="61">
        <v>25303</v>
      </c>
      <c r="J77" s="61">
        <v>27564</v>
      </c>
      <c r="K77" s="61">
        <v>29618</v>
      </c>
      <c r="L77" s="61">
        <v>33239</v>
      </c>
      <c r="M77" s="61">
        <v>40753</v>
      </c>
      <c r="N77" s="61">
        <v>45597</v>
      </c>
      <c r="O77" s="61">
        <v>48202</v>
      </c>
      <c r="P77" s="61">
        <v>51900</v>
      </c>
      <c r="Q77" s="62">
        <v>63923</v>
      </c>
    </row>
    <row r="78" spans="1:17" ht="13.5" x14ac:dyDescent="0.2">
      <c r="A78" s="65" t="s">
        <v>1543</v>
      </c>
      <c r="B78" s="55" t="s">
        <v>1544</v>
      </c>
      <c r="C78" s="66">
        <v>11</v>
      </c>
      <c r="D78" s="66">
        <v>36543</v>
      </c>
      <c r="E78" s="60">
        <v>-0.9</v>
      </c>
      <c r="F78" s="63">
        <v>39566</v>
      </c>
      <c r="G78" s="60">
        <v>-12.9</v>
      </c>
      <c r="H78" s="66" t="s">
        <v>1439</v>
      </c>
      <c r="I78" s="64">
        <v>22596</v>
      </c>
      <c r="J78" s="64">
        <v>24838</v>
      </c>
      <c r="K78" s="64">
        <v>26316</v>
      </c>
      <c r="L78" s="64">
        <v>31124</v>
      </c>
      <c r="M78" s="64">
        <v>41609</v>
      </c>
      <c r="N78" s="64">
        <v>48736</v>
      </c>
      <c r="O78" s="64" t="s">
        <v>1439</v>
      </c>
      <c r="P78" s="64" t="s">
        <v>1439</v>
      </c>
      <c r="Q78" s="64" t="s">
        <v>1439</v>
      </c>
    </row>
    <row r="79" spans="1:17" ht="13.5" x14ac:dyDescent="0.2">
      <c r="A79" s="65" t="s">
        <v>1545</v>
      </c>
      <c r="B79" s="55" t="s">
        <v>1546</v>
      </c>
      <c r="C79" s="63">
        <v>53</v>
      </c>
      <c r="D79" s="63">
        <v>37103</v>
      </c>
      <c r="E79" s="60">
        <v>21</v>
      </c>
      <c r="F79" s="63">
        <v>51276</v>
      </c>
      <c r="G79" s="60">
        <v>9.6999999999999993</v>
      </c>
      <c r="H79" s="63">
        <v>23681</v>
      </c>
      <c r="I79" s="61">
        <v>27512</v>
      </c>
      <c r="J79" s="61">
        <v>30127</v>
      </c>
      <c r="K79" s="61">
        <v>31303</v>
      </c>
      <c r="L79" s="61">
        <v>34457</v>
      </c>
      <c r="M79" s="62">
        <v>44267</v>
      </c>
      <c r="N79" s="64">
        <v>52962</v>
      </c>
      <c r="O79" s="64">
        <v>61638</v>
      </c>
      <c r="P79" s="64">
        <v>75939</v>
      </c>
      <c r="Q79" s="64" t="s">
        <v>1439</v>
      </c>
    </row>
    <row r="80" spans="1:17" ht="27" x14ac:dyDescent="0.2">
      <c r="A80" s="65" t="s">
        <v>1547</v>
      </c>
      <c r="B80" s="55" t="s">
        <v>1548</v>
      </c>
      <c r="C80" s="59">
        <v>337</v>
      </c>
      <c r="D80" s="59">
        <v>36457</v>
      </c>
      <c r="E80" s="60">
        <v>8.3000000000000007</v>
      </c>
      <c r="F80" s="59">
        <v>42278</v>
      </c>
      <c r="G80" s="60">
        <v>8.4</v>
      </c>
      <c r="H80" s="59">
        <v>20184</v>
      </c>
      <c r="I80" s="61">
        <v>24849</v>
      </c>
      <c r="J80" s="61">
        <v>26709</v>
      </c>
      <c r="K80" s="61">
        <v>28197</v>
      </c>
      <c r="L80" s="61">
        <v>31976</v>
      </c>
      <c r="M80" s="61">
        <v>40910</v>
      </c>
      <c r="N80" s="61">
        <v>46881</v>
      </c>
      <c r="O80" s="61">
        <v>50365</v>
      </c>
      <c r="P80" s="62">
        <v>55187</v>
      </c>
      <c r="Q80" s="64">
        <v>70901</v>
      </c>
    </row>
    <row r="81" spans="1:17" ht="13.5" x14ac:dyDescent="0.2">
      <c r="A81" s="65" t="s">
        <v>1549</v>
      </c>
      <c r="B81" s="55" t="s">
        <v>1550</v>
      </c>
      <c r="C81" s="59">
        <v>199</v>
      </c>
      <c r="D81" s="59">
        <v>33561</v>
      </c>
      <c r="E81" s="60">
        <v>15.9</v>
      </c>
      <c r="F81" s="59">
        <v>35837</v>
      </c>
      <c r="G81" s="60">
        <v>12.8</v>
      </c>
      <c r="H81" s="59">
        <v>20476</v>
      </c>
      <c r="I81" s="61">
        <v>26123</v>
      </c>
      <c r="J81" s="61">
        <v>27941</v>
      </c>
      <c r="K81" s="61">
        <v>29420</v>
      </c>
      <c r="L81" s="61">
        <v>31222</v>
      </c>
      <c r="M81" s="61">
        <v>35926</v>
      </c>
      <c r="N81" s="61">
        <v>38988</v>
      </c>
      <c r="O81" s="61">
        <v>40994</v>
      </c>
      <c r="P81" s="61">
        <v>43688</v>
      </c>
      <c r="Q81" s="62">
        <v>52265</v>
      </c>
    </row>
    <row r="82" spans="1:17" ht="25.5" x14ac:dyDescent="0.2">
      <c r="A82" s="54" t="s">
        <v>1551</v>
      </c>
      <c r="B82" s="55" t="s">
        <v>1552</v>
      </c>
      <c r="C82" s="59">
        <v>969</v>
      </c>
      <c r="D82" s="59">
        <v>16800</v>
      </c>
      <c r="E82" s="60">
        <v>11.8</v>
      </c>
      <c r="F82" s="59">
        <v>20160</v>
      </c>
      <c r="G82" s="60">
        <v>8.1</v>
      </c>
      <c r="H82" s="63">
        <v>4239</v>
      </c>
      <c r="I82" s="61">
        <v>7614</v>
      </c>
      <c r="J82" s="61">
        <v>8951</v>
      </c>
      <c r="K82" s="61">
        <v>10323</v>
      </c>
      <c r="L82" s="61">
        <v>13178</v>
      </c>
      <c r="M82" s="61">
        <v>21032</v>
      </c>
      <c r="N82" s="61">
        <v>24960</v>
      </c>
      <c r="O82" s="61">
        <v>27056</v>
      </c>
      <c r="P82" s="61">
        <v>29853</v>
      </c>
      <c r="Q82" s="61">
        <v>38071</v>
      </c>
    </row>
    <row r="83" spans="1:17" ht="13.5" x14ac:dyDescent="0.2">
      <c r="A83" s="65" t="s">
        <v>1553</v>
      </c>
      <c r="B83" s="55" t="s">
        <v>1554</v>
      </c>
      <c r="C83" s="59">
        <v>247</v>
      </c>
      <c r="D83" s="59">
        <v>21729</v>
      </c>
      <c r="E83" s="60">
        <v>9.9</v>
      </c>
      <c r="F83" s="59">
        <v>23701</v>
      </c>
      <c r="G83" s="60">
        <v>5.2</v>
      </c>
      <c r="H83" s="63">
        <v>6610</v>
      </c>
      <c r="I83" s="62">
        <v>10140</v>
      </c>
      <c r="J83" s="62">
        <v>12009</v>
      </c>
      <c r="K83" s="62">
        <v>13697</v>
      </c>
      <c r="L83" s="61">
        <v>17926</v>
      </c>
      <c r="M83" s="61">
        <v>24417</v>
      </c>
      <c r="N83" s="61">
        <v>27506</v>
      </c>
      <c r="O83" s="61">
        <v>29566</v>
      </c>
      <c r="P83" s="62">
        <v>31704</v>
      </c>
      <c r="Q83" s="64">
        <v>41834</v>
      </c>
    </row>
    <row r="84" spans="1:17" ht="27" x14ac:dyDescent="0.2">
      <c r="A84" s="65" t="s">
        <v>1555</v>
      </c>
      <c r="B84" s="55" t="s">
        <v>1556</v>
      </c>
      <c r="C84" s="59">
        <v>723</v>
      </c>
      <c r="D84" s="59">
        <v>15239</v>
      </c>
      <c r="E84" s="60">
        <v>11.8</v>
      </c>
      <c r="F84" s="59">
        <v>18950</v>
      </c>
      <c r="G84" s="60">
        <v>9.1999999999999993</v>
      </c>
      <c r="H84" s="63">
        <v>3662</v>
      </c>
      <c r="I84" s="61">
        <v>6921</v>
      </c>
      <c r="J84" s="61">
        <v>8308</v>
      </c>
      <c r="K84" s="61">
        <v>9497</v>
      </c>
      <c r="L84" s="61">
        <v>12185</v>
      </c>
      <c r="M84" s="61">
        <v>19262</v>
      </c>
      <c r="N84" s="61">
        <v>23735</v>
      </c>
      <c r="O84" s="61">
        <v>26111</v>
      </c>
      <c r="P84" s="61">
        <v>28778</v>
      </c>
      <c r="Q84" s="62">
        <v>36950</v>
      </c>
    </row>
    <row r="85" spans="1:17" ht="25.5" x14ac:dyDescent="0.2">
      <c r="A85" s="54" t="s">
        <v>1557</v>
      </c>
      <c r="B85" s="55" t="s">
        <v>1558</v>
      </c>
      <c r="C85" s="59">
        <v>1015</v>
      </c>
      <c r="D85" s="59">
        <v>46063</v>
      </c>
      <c r="E85" s="60">
        <v>5.9</v>
      </c>
      <c r="F85" s="59">
        <v>56613</v>
      </c>
      <c r="G85" s="60">
        <v>10.5</v>
      </c>
      <c r="H85" s="59">
        <v>23599</v>
      </c>
      <c r="I85" s="61">
        <v>29874</v>
      </c>
      <c r="J85" s="61">
        <v>32656</v>
      </c>
      <c r="K85" s="61">
        <v>35308</v>
      </c>
      <c r="L85" s="61">
        <v>40279</v>
      </c>
      <c r="M85" s="61">
        <v>53159</v>
      </c>
      <c r="N85" s="61">
        <v>63358</v>
      </c>
      <c r="O85" s="61">
        <v>68998</v>
      </c>
      <c r="P85" s="61">
        <v>75248</v>
      </c>
      <c r="Q85" s="62">
        <v>97242</v>
      </c>
    </row>
    <row r="86" spans="1:17" ht="13.5" x14ac:dyDescent="0.2">
      <c r="A86" s="65" t="s">
        <v>1559</v>
      </c>
      <c r="B86" s="55" t="s">
        <v>1560</v>
      </c>
      <c r="C86" s="63">
        <v>84</v>
      </c>
      <c r="D86" s="63">
        <v>39504</v>
      </c>
      <c r="E86" s="60">
        <v>8</v>
      </c>
      <c r="F86" s="59">
        <v>46693</v>
      </c>
      <c r="G86" s="60">
        <v>11.3</v>
      </c>
      <c r="H86" s="63">
        <v>21630</v>
      </c>
      <c r="I86" s="61">
        <v>26280</v>
      </c>
      <c r="J86" s="61">
        <v>27962</v>
      </c>
      <c r="K86" s="61">
        <v>29664</v>
      </c>
      <c r="L86" s="61">
        <v>34399</v>
      </c>
      <c r="M86" s="62">
        <v>44647</v>
      </c>
      <c r="N86" s="62">
        <v>49826</v>
      </c>
      <c r="O86" s="62">
        <v>56990</v>
      </c>
      <c r="P86" s="64">
        <v>63121</v>
      </c>
      <c r="Q86" s="64" t="s">
        <v>1439</v>
      </c>
    </row>
    <row r="87" spans="1:17" ht="54" x14ac:dyDescent="0.2">
      <c r="A87" s="65" t="s">
        <v>1561</v>
      </c>
      <c r="B87" s="55" t="s">
        <v>1562</v>
      </c>
      <c r="C87" s="63">
        <v>47</v>
      </c>
      <c r="D87" s="63">
        <v>35517</v>
      </c>
      <c r="E87" s="60">
        <v>10.9</v>
      </c>
      <c r="F87" s="63">
        <v>42281</v>
      </c>
      <c r="G87" s="67"/>
      <c r="H87" s="63">
        <v>9600</v>
      </c>
      <c r="I87" s="64">
        <v>16012</v>
      </c>
      <c r="J87" s="64">
        <v>20954</v>
      </c>
      <c r="K87" s="64">
        <v>24755</v>
      </c>
      <c r="L87" s="62">
        <v>29984</v>
      </c>
      <c r="M87" s="62">
        <v>39959</v>
      </c>
      <c r="N87" s="64">
        <v>46653</v>
      </c>
      <c r="O87" s="64" t="s">
        <v>1439</v>
      </c>
      <c r="P87" s="64" t="s">
        <v>1439</v>
      </c>
      <c r="Q87" s="64" t="s">
        <v>1439</v>
      </c>
    </row>
    <row r="88" spans="1:17" ht="27" x14ac:dyDescent="0.2">
      <c r="A88" s="65" t="s">
        <v>1563</v>
      </c>
      <c r="B88" s="55" t="s">
        <v>1564</v>
      </c>
      <c r="C88" s="66">
        <v>33</v>
      </c>
      <c r="D88" s="63">
        <v>47269</v>
      </c>
      <c r="E88" s="60">
        <v>-1.1000000000000001</v>
      </c>
      <c r="F88" s="63">
        <v>58843</v>
      </c>
      <c r="G88" s="60">
        <v>18.899999999999999</v>
      </c>
      <c r="H88" s="63">
        <v>28861</v>
      </c>
      <c r="I88" s="62">
        <v>34809</v>
      </c>
      <c r="J88" s="62">
        <v>37361</v>
      </c>
      <c r="K88" s="62">
        <v>40023</v>
      </c>
      <c r="L88" s="62">
        <v>43060</v>
      </c>
      <c r="M88" s="64">
        <v>56583</v>
      </c>
      <c r="N88" s="64">
        <v>65537</v>
      </c>
      <c r="O88" s="64">
        <v>69997</v>
      </c>
      <c r="P88" s="64">
        <v>79094</v>
      </c>
      <c r="Q88" s="64" t="s">
        <v>1439</v>
      </c>
    </row>
    <row r="89" spans="1:17" ht="13.5" x14ac:dyDescent="0.2">
      <c r="A89" s="65" t="s">
        <v>1565</v>
      </c>
      <c r="B89" s="55" t="s">
        <v>1566</v>
      </c>
      <c r="C89" s="59">
        <v>234</v>
      </c>
      <c r="D89" s="59">
        <v>43957</v>
      </c>
      <c r="E89" s="60">
        <v>1.5</v>
      </c>
      <c r="F89" s="59">
        <v>51534</v>
      </c>
      <c r="G89" s="60">
        <v>2.8</v>
      </c>
      <c r="H89" s="59">
        <v>25792</v>
      </c>
      <c r="I89" s="61">
        <v>31819</v>
      </c>
      <c r="J89" s="61">
        <v>34575</v>
      </c>
      <c r="K89" s="61">
        <v>36253</v>
      </c>
      <c r="L89" s="61">
        <v>39153</v>
      </c>
      <c r="M89" s="61">
        <v>48138</v>
      </c>
      <c r="N89" s="62">
        <v>55936</v>
      </c>
      <c r="O89" s="62">
        <v>61781</v>
      </c>
      <c r="P89" s="62">
        <v>67753</v>
      </c>
      <c r="Q89" s="64">
        <v>83579</v>
      </c>
    </row>
    <row r="90" spans="1:17" ht="40.5" x14ac:dyDescent="0.2">
      <c r="A90" s="65" t="s">
        <v>1567</v>
      </c>
      <c r="B90" s="55" t="s">
        <v>1568</v>
      </c>
      <c r="C90" s="59">
        <v>563</v>
      </c>
      <c r="D90" s="59">
        <v>48873</v>
      </c>
      <c r="E90" s="60">
        <v>8.6</v>
      </c>
      <c r="F90" s="59">
        <v>57605</v>
      </c>
      <c r="G90" s="60">
        <v>8.6999999999999993</v>
      </c>
      <c r="H90" s="59">
        <v>23708</v>
      </c>
      <c r="I90" s="61">
        <v>30079</v>
      </c>
      <c r="J90" s="61">
        <v>33140</v>
      </c>
      <c r="K90" s="61">
        <v>35850</v>
      </c>
      <c r="L90" s="61">
        <v>42066</v>
      </c>
      <c r="M90" s="61">
        <v>56547</v>
      </c>
      <c r="N90" s="61">
        <v>66493</v>
      </c>
      <c r="O90" s="61">
        <v>72022</v>
      </c>
      <c r="P90" s="61">
        <v>78704</v>
      </c>
      <c r="Q90" s="64">
        <v>100000</v>
      </c>
    </row>
    <row r="91" spans="1:17" ht="13.5" x14ac:dyDescent="0.2">
      <c r="A91" s="65" t="s">
        <v>1569</v>
      </c>
      <c r="B91" s="55" t="s">
        <v>1570</v>
      </c>
      <c r="C91" s="63">
        <v>53</v>
      </c>
      <c r="D91" s="63">
        <v>67217</v>
      </c>
      <c r="E91" s="60">
        <v>42.9</v>
      </c>
      <c r="F91" s="66">
        <v>95572</v>
      </c>
      <c r="G91" s="60">
        <v>62.5</v>
      </c>
      <c r="H91" s="63">
        <v>25926</v>
      </c>
      <c r="I91" s="62">
        <v>33982</v>
      </c>
      <c r="J91" s="64">
        <v>36234</v>
      </c>
      <c r="K91" s="64">
        <v>44131</v>
      </c>
      <c r="L91" s="62">
        <v>55443</v>
      </c>
      <c r="M91" s="64">
        <v>78073</v>
      </c>
      <c r="N91" s="64">
        <v>96036</v>
      </c>
      <c r="O91" s="64">
        <v>108196</v>
      </c>
      <c r="P91" s="64" t="s">
        <v>1439</v>
      </c>
      <c r="Q91" s="64" t="s">
        <v>1439</v>
      </c>
    </row>
    <row r="92" spans="1:17" ht="25.5" x14ac:dyDescent="0.2">
      <c r="A92" s="54" t="s">
        <v>1571</v>
      </c>
      <c r="B92" s="55" t="s">
        <v>1572</v>
      </c>
      <c r="C92" s="59">
        <v>1000</v>
      </c>
      <c r="D92" s="59">
        <v>47248</v>
      </c>
      <c r="E92" s="60">
        <v>7.6</v>
      </c>
      <c r="F92" s="63">
        <v>78379</v>
      </c>
      <c r="G92" s="60">
        <v>12.8</v>
      </c>
      <c r="H92" s="59">
        <v>21567</v>
      </c>
      <c r="I92" s="61">
        <v>27480</v>
      </c>
      <c r="J92" s="61">
        <v>29873</v>
      </c>
      <c r="K92" s="61">
        <v>32547</v>
      </c>
      <c r="L92" s="61">
        <v>39357</v>
      </c>
      <c r="M92" s="61">
        <v>57365</v>
      </c>
      <c r="N92" s="61">
        <v>70462</v>
      </c>
      <c r="O92" s="61">
        <v>78520</v>
      </c>
      <c r="P92" s="61">
        <v>88623</v>
      </c>
      <c r="Q92" s="62">
        <v>126000</v>
      </c>
    </row>
    <row r="93" spans="1:17" ht="40.5" x14ac:dyDescent="0.2">
      <c r="A93" s="65" t="s">
        <v>1573</v>
      </c>
      <c r="B93" s="55" t="s">
        <v>1574</v>
      </c>
      <c r="C93" s="59">
        <v>560</v>
      </c>
      <c r="D93" s="59">
        <v>50502</v>
      </c>
      <c r="E93" s="60">
        <v>0</v>
      </c>
      <c r="F93" s="66">
        <v>82983</v>
      </c>
      <c r="G93" s="60">
        <v>7.5</v>
      </c>
      <c r="H93" s="59">
        <v>22090</v>
      </c>
      <c r="I93" s="61">
        <v>28241</v>
      </c>
      <c r="J93" s="61">
        <v>30648</v>
      </c>
      <c r="K93" s="61">
        <v>34145</v>
      </c>
      <c r="L93" s="61">
        <v>41551</v>
      </c>
      <c r="M93" s="61">
        <v>61752</v>
      </c>
      <c r="N93" s="61">
        <v>75409</v>
      </c>
      <c r="O93" s="61">
        <v>83879</v>
      </c>
      <c r="P93" s="62">
        <v>94969</v>
      </c>
      <c r="Q93" s="64">
        <v>130454</v>
      </c>
    </row>
    <row r="94" spans="1:17" ht="40.5" x14ac:dyDescent="0.2">
      <c r="A94" s="65" t="s">
        <v>1575</v>
      </c>
      <c r="B94" s="55" t="s">
        <v>1576</v>
      </c>
      <c r="C94" s="63">
        <v>95</v>
      </c>
      <c r="D94" s="63">
        <v>46840</v>
      </c>
      <c r="E94" s="60">
        <v>12.6</v>
      </c>
      <c r="F94" s="59">
        <v>60807</v>
      </c>
      <c r="G94" s="60">
        <v>18.8</v>
      </c>
      <c r="H94" s="59">
        <v>24353</v>
      </c>
      <c r="I94" s="61">
        <v>28436</v>
      </c>
      <c r="J94" s="61">
        <v>30868</v>
      </c>
      <c r="K94" s="61">
        <v>33628</v>
      </c>
      <c r="L94" s="62">
        <v>38657</v>
      </c>
      <c r="M94" s="62">
        <v>55762</v>
      </c>
      <c r="N94" s="62">
        <v>66775</v>
      </c>
      <c r="O94" s="64">
        <v>74081</v>
      </c>
      <c r="P94" s="64">
        <v>83633</v>
      </c>
      <c r="Q94" s="64" t="s">
        <v>1439</v>
      </c>
    </row>
    <row r="95" spans="1:17" ht="40.5" x14ac:dyDescent="0.2">
      <c r="A95" s="65" t="s">
        <v>1577</v>
      </c>
      <c r="B95" s="55" t="s">
        <v>1578</v>
      </c>
      <c r="C95" s="59">
        <v>345</v>
      </c>
      <c r="D95" s="59">
        <v>43331</v>
      </c>
      <c r="E95" s="60">
        <v>12.9</v>
      </c>
      <c r="F95" s="66">
        <v>75774</v>
      </c>
      <c r="G95" s="60">
        <v>20.100000000000001</v>
      </c>
      <c r="H95" s="63">
        <v>19957</v>
      </c>
      <c r="I95" s="61">
        <v>26094</v>
      </c>
      <c r="J95" s="61">
        <v>28323</v>
      </c>
      <c r="K95" s="61">
        <v>30961</v>
      </c>
      <c r="L95" s="61">
        <v>36426</v>
      </c>
      <c r="M95" s="61">
        <v>51493</v>
      </c>
      <c r="N95" s="62">
        <v>63255</v>
      </c>
      <c r="O95" s="62">
        <v>70847</v>
      </c>
      <c r="P95" s="62">
        <v>79984</v>
      </c>
      <c r="Q95" s="64" t="s">
        <v>1439</v>
      </c>
    </row>
    <row r="96" spans="1:17" x14ac:dyDescent="0.2">
      <c r="A96" s="54" t="s">
        <v>1579</v>
      </c>
      <c r="B96" s="55" t="s">
        <v>1217</v>
      </c>
      <c r="C96" s="59">
        <v>326</v>
      </c>
      <c r="D96" s="59">
        <v>30891</v>
      </c>
      <c r="E96" s="60">
        <v>4.0999999999999996</v>
      </c>
      <c r="F96" s="59">
        <v>35489</v>
      </c>
      <c r="G96" s="60">
        <v>3.1</v>
      </c>
      <c r="H96" s="63">
        <v>12244</v>
      </c>
      <c r="I96" s="61">
        <v>20165</v>
      </c>
      <c r="J96" s="61">
        <v>22774</v>
      </c>
      <c r="K96" s="61">
        <v>24375</v>
      </c>
      <c r="L96" s="61">
        <v>27826</v>
      </c>
      <c r="M96" s="61">
        <v>34579</v>
      </c>
      <c r="N96" s="61">
        <v>38978</v>
      </c>
      <c r="O96" s="61">
        <v>41645</v>
      </c>
      <c r="P96" s="62">
        <v>45813</v>
      </c>
      <c r="Q96" s="64">
        <v>58019</v>
      </c>
    </row>
    <row r="97" spans="1:17" ht="13.5" x14ac:dyDescent="0.2">
      <c r="A97" s="65" t="s">
        <v>1580</v>
      </c>
      <c r="B97" s="55" t="s">
        <v>1581</v>
      </c>
      <c r="C97" s="59">
        <v>326</v>
      </c>
      <c r="D97" s="59">
        <v>30891</v>
      </c>
      <c r="E97" s="60">
        <v>4.0999999999999996</v>
      </c>
      <c r="F97" s="59">
        <v>35489</v>
      </c>
      <c r="G97" s="60">
        <v>3.1</v>
      </c>
      <c r="H97" s="63">
        <v>12244</v>
      </c>
      <c r="I97" s="61">
        <v>20165</v>
      </c>
      <c r="J97" s="61">
        <v>22774</v>
      </c>
      <c r="K97" s="61">
        <v>24375</v>
      </c>
      <c r="L97" s="61">
        <v>27826</v>
      </c>
      <c r="M97" s="61">
        <v>34579</v>
      </c>
      <c r="N97" s="61">
        <v>38978</v>
      </c>
      <c r="O97" s="61">
        <v>41645</v>
      </c>
      <c r="P97" s="62">
        <v>45813</v>
      </c>
      <c r="Q97" s="64">
        <v>58019</v>
      </c>
    </row>
    <row r="98" spans="1:17" ht="25.5" x14ac:dyDescent="0.2">
      <c r="A98" s="54" t="s">
        <v>1582</v>
      </c>
      <c r="B98" s="55" t="s">
        <v>1583</v>
      </c>
      <c r="C98" s="59">
        <v>1823</v>
      </c>
      <c r="D98" s="59">
        <v>39880</v>
      </c>
      <c r="E98" s="60">
        <v>5.8</v>
      </c>
      <c r="F98" s="59">
        <v>50336</v>
      </c>
      <c r="G98" s="60">
        <v>7</v>
      </c>
      <c r="H98" s="59">
        <v>15685</v>
      </c>
      <c r="I98" s="61">
        <v>24000</v>
      </c>
      <c r="J98" s="61">
        <v>26405</v>
      </c>
      <c r="K98" s="61">
        <v>28796</v>
      </c>
      <c r="L98" s="61">
        <v>33860</v>
      </c>
      <c r="M98" s="61">
        <v>46138</v>
      </c>
      <c r="N98" s="61">
        <v>54273</v>
      </c>
      <c r="O98" s="61">
        <v>59607</v>
      </c>
      <c r="P98" s="61">
        <v>66315</v>
      </c>
      <c r="Q98" s="62">
        <v>88504</v>
      </c>
    </row>
    <row r="99" spans="1:17" ht="13.5" x14ac:dyDescent="0.2">
      <c r="A99" s="65" t="s">
        <v>1584</v>
      </c>
      <c r="B99" s="55" t="s">
        <v>1585</v>
      </c>
      <c r="C99" s="59">
        <v>552</v>
      </c>
      <c r="D99" s="59">
        <v>37326</v>
      </c>
      <c r="E99" s="60">
        <v>9.6999999999999993</v>
      </c>
      <c r="F99" s="59">
        <v>49807</v>
      </c>
      <c r="G99" s="60">
        <v>5.9</v>
      </c>
      <c r="H99" s="63">
        <v>15305</v>
      </c>
      <c r="I99" s="61">
        <v>22529</v>
      </c>
      <c r="J99" s="61">
        <v>24461</v>
      </c>
      <c r="K99" s="61">
        <v>26070</v>
      </c>
      <c r="L99" s="61">
        <v>30620</v>
      </c>
      <c r="M99" s="61">
        <v>45254</v>
      </c>
      <c r="N99" s="61">
        <v>54791</v>
      </c>
      <c r="O99" s="61">
        <v>60694</v>
      </c>
      <c r="P99" s="62">
        <v>69339</v>
      </c>
      <c r="Q99" s="62">
        <v>92627</v>
      </c>
    </row>
    <row r="100" spans="1:17" ht="40.5" x14ac:dyDescent="0.2">
      <c r="A100" s="65" t="s">
        <v>1586</v>
      </c>
      <c r="B100" s="55" t="s">
        <v>1587</v>
      </c>
      <c r="C100" s="59">
        <v>401</v>
      </c>
      <c r="D100" s="59">
        <v>40497</v>
      </c>
      <c r="E100" s="60">
        <v>4.5</v>
      </c>
      <c r="F100" s="63">
        <v>55557</v>
      </c>
      <c r="G100" s="60">
        <v>8</v>
      </c>
      <c r="H100" s="66">
        <v>12915</v>
      </c>
      <c r="I100" s="62">
        <v>23480</v>
      </c>
      <c r="J100" s="61">
        <v>26209</v>
      </c>
      <c r="K100" s="61">
        <v>29175</v>
      </c>
      <c r="L100" s="61">
        <v>34828</v>
      </c>
      <c r="M100" s="61">
        <v>48287</v>
      </c>
      <c r="N100" s="62">
        <v>57787</v>
      </c>
      <c r="O100" s="62">
        <v>64724</v>
      </c>
      <c r="P100" s="62">
        <v>72463</v>
      </c>
      <c r="Q100" s="64">
        <v>100840</v>
      </c>
    </row>
    <row r="101" spans="1:17" ht="40.5" x14ac:dyDescent="0.2">
      <c r="A101" s="65" t="s">
        <v>1588</v>
      </c>
      <c r="B101" s="55" t="s">
        <v>1589</v>
      </c>
      <c r="C101" s="59">
        <v>422</v>
      </c>
      <c r="D101" s="59">
        <v>40888</v>
      </c>
      <c r="E101" s="60">
        <v>4.5999999999999996</v>
      </c>
      <c r="F101" s="59">
        <v>49788</v>
      </c>
      <c r="G101" s="60">
        <v>12.5</v>
      </c>
      <c r="H101" s="59">
        <v>20615</v>
      </c>
      <c r="I101" s="61">
        <v>27000</v>
      </c>
      <c r="J101" s="61">
        <v>29269</v>
      </c>
      <c r="K101" s="61">
        <v>31366</v>
      </c>
      <c r="L101" s="61">
        <v>35900</v>
      </c>
      <c r="M101" s="61">
        <v>46022</v>
      </c>
      <c r="N101" s="61">
        <v>52609</v>
      </c>
      <c r="O101" s="61">
        <v>57769</v>
      </c>
      <c r="P101" s="61">
        <v>63220</v>
      </c>
      <c r="Q101" s="62">
        <v>79163</v>
      </c>
    </row>
    <row r="102" spans="1:17" ht="27" x14ac:dyDescent="0.2">
      <c r="A102" s="65" t="s">
        <v>1590</v>
      </c>
      <c r="B102" s="55" t="s">
        <v>1591</v>
      </c>
      <c r="C102" s="59">
        <v>163</v>
      </c>
      <c r="D102" s="59">
        <v>48850</v>
      </c>
      <c r="E102" s="60">
        <v>7.9</v>
      </c>
      <c r="F102" s="59">
        <v>58514</v>
      </c>
      <c r="G102" s="60">
        <v>3.2</v>
      </c>
      <c r="H102" s="59">
        <v>26942</v>
      </c>
      <c r="I102" s="61">
        <v>33997</v>
      </c>
      <c r="J102" s="61">
        <v>36539</v>
      </c>
      <c r="K102" s="61">
        <v>38939</v>
      </c>
      <c r="L102" s="61">
        <v>43001</v>
      </c>
      <c r="M102" s="61">
        <v>56000</v>
      </c>
      <c r="N102" s="61">
        <v>61840</v>
      </c>
      <c r="O102" s="62">
        <v>64882</v>
      </c>
      <c r="P102" s="62">
        <v>70366</v>
      </c>
      <c r="Q102" s="64" t="s">
        <v>1439</v>
      </c>
    </row>
    <row r="103" spans="1:17" ht="27" x14ac:dyDescent="0.2">
      <c r="A103" s="65" t="s">
        <v>1592</v>
      </c>
      <c r="B103" s="55" t="s">
        <v>1593</v>
      </c>
      <c r="C103" s="63">
        <v>101</v>
      </c>
      <c r="D103" s="63">
        <v>37750</v>
      </c>
      <c r="E103" s="60">
        <v>2.6</v>
      </c>
      <c r="F103" s="59">
        <v>45109</v>
      </c>
      <c r="G103" s="60">
        <v>-4.7</v>
      </c>
      <c r="H103" s="66">
        <v>12570</v>
      </c>
      <c r="I103" s="62">
        <v>24233</v>
      </c>
      <c r="J103" s="62">
        <v>27002</v>
      </c>
      <c r="K103" s="61">
        <v>29397</v>
      </c>
      <c r="L103" s="61">
        <v>32753</v>
      </c>
      <c r="M103" s="62">
        <v>44028</v>
      </c>
      <c r="N103" s="62">
        <v>52000</v>
      </c>
      <c r="O103" s="64">
        <v>55601</v>
      </c>
      <c r="P103" s="64">
        <v>59491</v>
      </c>
      <c r="Q103" s="64" t="s">
        <v>1439</v>
      </c>
    </row>
    <row r="104" spans="1:17" ht="27" x14ac:dyDescent="0.2">
      <c r="A104" s="65" t="s">
        <v>1594</v>
      </c>
      <c r="B104" s="55" t="s">
        <v>1595</v>
      </c>
      <c r="C104" s="63">
        <v>122</v>
      </c>
      <c r="D104" s="63">
        <v>36075</v>
      </c>
      <c r="E104" s="60">
        <v>8.6999999999999993</v>
      </c>
      <c r="F104" s="59">
        <v>41721</v>
      </c>
      <c r="G104" s="60">
        <v>8.6999999999999993</v>
      </c>
      <c r="H104" s="66">
        <v>12437</v>
      </c>
      <c r="I104" s="62">
        <v>22249</v>
      </c>
      <c r="J104" s="62">
        <v>25207</v>
      </c>
      <c r="K104" s="62">
        <v>27537</v>
      </c>
      <c r="L104" s="61">
        <v>32000</v>
      </c>
      <c r="M104" s="62">
        <v>41478</v>
      </c>
      <c r="N104" s="62">
        <v>47734</v>
      </c>
      <c r="O104" s="62">
        <v>51529</v>
      </c>
      <c r="P104" s="64">
        <v>55587</v>
      </c>
      <c r="Q104" s="64" t="s">
        <v>1439</v>
      </c>
    </row>
    <row r="105" spans="1:17" ht="13.5" x14ac:dyDescent="0.2">
      <c r="A105" s="65" t="s">
        <v>1596</v>
      </c>
      <c r="B105" s="55" t="s">
        <v>1597</v>
      </c>
      <c r="C105" s="63">
        <v>62</v>
      </c>
      <c r="D105" s="63">
        <v>24597</v>
      </c>
      <c r="E105" s="60">
        <v>2.2000000000000002</v>
      </c>
      <c r="F105" s="59">
        <v>29070</v>
      </c>
      <c r="G105" s="60">
        <v>-5.0999999999999996</v>
      </c>
      <c r="H105" s="63">
        <v>12136</v>
      </c>
      <c r="I105" s="62">
        <v>15226</v>
      </c>
      <c r="J105" s="62">
        <v>16975</v>
      </c>
      <c r="K105" s="62">
        <v>20372</v>
      </c>
      <c r="L105" s="61">
        <v>22860</v>
      </c>
      <c r="M105" s="62">
        <v>28268</v>
      </c>
      <c r="N105" s="62">
        <v>33168</v>
      </c>
      <c r="O105" s="64">
        <v>35330</v>
      </c>
      <c r="P105" s="64">
        <v>38403</v>
      </c>
      <c r="Q105" s="64" t="s">
        <v>1439</v>
      </c>
    </row>
    <row r="106" spans="1:17" ht="25.5" x14ac:dyDescent="0.2">
      <c r="A106" s="54" t="s">
        <v>1598</v>
      </c>
      <c r="B106" s="55" t="s">
        <v>1599</v>
      </c>
      <c r="C106" s="59">
        <v>1153</v>
      </c>
      <c r="D106" s="59">
        <v>26803</v>
      </c>
      <c r="E106" s="60">
        <v>8.4</v>
      </c>
      <c r="F106" s="59">
        <v>32212</v>
      </c>
      <c r="G106" s="60">
        <v>8.5</v>
      </c>
      <c r="H106" s="59">
        <v>7394</v>
      </c>
      <c r="I106" s="61">
        <v>12409</v>
      </c>
      <c r="J106" s="61">
        <v>15239</v>
      </c>
      <c r="K106" s="61">
        <v>18800</v>
      </c>
      <c r="L106" s="61">
        <v>23578</v>
      </c>
      <c r="M106" s="61">
        <v>30900</v>
      </c>
      <c r="N106" s="61">
        <v>36451</v>
      </c>
      <c r="O106" s="61">
        <v>40000</v>
      </c>
      <c r="P106" s="61">
        <v>44680</v>
      </c>
      <c r="Q106" s="62">
        <v>60388</v>
      </c>
    </row>
    <row r="107" spans="1:17" ht="13.5" x14ac:dyDescent="0.2">
      <c r="A107" s="65" t="s">
        <v>1600</v>
      </c>
      <c r="B107" s="55" t="s">
        <v>1601</v>
      </c>
      <c r="C107" s="63">
        <v>130</v>
      </c>
      <c r="D107" s="59">
        <v>34577</v>
      </c>
      <c r="E107" s="60">
        <v>3.5</v>
      </c>
      <c r="F107" s="59">
        <v>40293</v>
      </c>
      <c r="G107" s="60">
        <v>5</v>
      </c>
      <c r="H107" s="66">
        <v>18346</v>
      </c>
      <c r="I107" s="61">
        <v>25001</v>
      </c>
      <c r="J107" s="61">
        <v>26069</v>
      </c>
      <c r="K107" s="61">
        <v>27145</v>
      </c>
      <c r="L107" s="61">
        <v>30419</v>
      </c>
      <c r="M107" s="62">
        <v>39820</v>
      </c>
      <c r="N107" s="62">
        <v>46106</v>
      </c>
      <c r="O107" s="62">
        <v>49753</v>
      </c>
      <c r="P107" s="62">
        <v>53581</v>
      </c>
      <c r="Q107" s="64" t="s">
        <v>1439</v>
      </c>
    </row>
    <row r="108" spans="1:17" ht="13.5" x14ac:dyDescent="0.2">
      <c r="A108" s="65" t="s">
        <v>1602</v>
      </c>
      <c r="B108" s="55" t="s">
        <v>1603</v>
      </c>
      <c r="C108" s="59">
        <v>309</v>
      </c>
      <c r="D108" s="59">
        <v>23874</v>
      </c>
      <c r="E108" s="60">
        <v>14.8</v>
      </c>
      <c r="F108" s="59">
        <v>28507</v>
      </c>
      <c r="G108" s="60">
        <v>15.2</v>
      </c>
      <c r="H108" s="63">
        <v>5031</v>
      </c>
      <c r="I108" s="62">
        <v>9889</v>
      </c>
      <c r="J108" s="62">
        <v>11997</v>
      </c>
      <c r="K108" s="62">
        <v>14321</v>
      </c>
      <c r="L108" s="62">
        <v>19223</v>
      </c>
      <c r="M108" s="61">
        <v>27779</v>
      </c>
      <c r="N108" s="61">
        <v>33081</v>
      </c>
      <c r="O108" s="62">
        <v>36319</v>
      </c>
      <c r="P108" s="62">
        <v>40826</v>
      </c>
      <c r="Q108" s="64">
        <v>55771</v>
      </c>
    </row>
    <row r="109" spans="1:17" ht="40.5" x14ac:dyDescent="0.2">
      <c r="A109" s="65" t="s">
        <v>1604</v>
      </c>
      <c r="B109" s="55" t="s">
        <v>1605</v>
      </c>
      <c r="C109" s="63">
        <v>62</v>
      </c>
      <c r="D109" s="63">
        <v>33081</v>
      </c>
      <c r="E109" s="60">
        <v>-1.4</v>
      </c>
      <c r="F109" s="63">
        <v>39036</v>
      </c>
      <c r="G109" s="60">
        <v>-0.9</v>
      </c>
      <c r="H109" s="66" t="s">
        <v>1439</v>
      </c>
      <c r="I109" s="64">
        <v>20303</v>
      </c>
      <c r="J109" s="64">
        <v>22606</v>
      </c>
      <c r="K109" s="62">
        <v>24608</v>
      </c>
      <c r="L109" s="62">
        <v>28602</v>
      </c>
      <c r="M109" s="62">
        <v>38462</v>
      </c>
      <c r="N109" s="64">
        <v>44490</v>
      </c>
      <c r="O109" s="64">
        <v>48226</v>
      </c>
      <c r="P109" s="64" t="s">
        <v>1439</v>
      </c>
      <c r="Q109" s="64" t="s">
        <v>1439</v>
      </c>
    </row>
    <row r="110" spans="1:17" ht="27" x14ac:dyDescent="0.2">
      <c r="A110" s="65" t="s">
        <v>1606</v>
      </c>
      <c r="B110" s="55" t="s">
        <v>1607</v>
      </c>
      <c r="C110" s="63">
        <v>80</v>
      </c>
      <c r="D110" s="59">
        <v>28098</v>
      </c>
      <c r="E110" s="60">
        <v>4.7</v>
      </c>
      <c r="F110" s="59">
        <v>29291</v>
      </c>
      <c r="G110" s="60">
        <v>1.4</v>
      </c>
      <c r="H110" s="66">
        <v>8914</v>
      </c>
      <c r="I110" s="64">
        <v>16762</v>
      </c>
      <c r="J110" s="62">
        <v>20729</v>
      </c>
      <c r="K110" s="61">
        <v>22776</v>
      </c>
      <c r="L110" s="61">
        <v>25365</v>
      </c>
      <c r="M110" s="61">
        <v>31096</v>
      </c>
      <c r="N110" s="61">
        <v>34544</v>
      </c>
      <c r="O110" s="61">
        <v>36317</v>
      </c>
      <c r="P110" s="62">
        <v>38037</v>
      </c>
      <c r="Q110" s="64" t="s">
        <v>1439</v>
      </c>
    </row>
    <row r="111" spans="1:17" ht="27" x14ac:dyDescent="0.2">
      <c r="A111" s="65" t="s">
        <v>1608</v>
      </c>
      <c r="B111" s="55" t="s">
        <v>1609</v>
      </c>
      <c r="C111" s="59">
        <v>271</v>
      </c>
      <c r="D111" s="63">
        <v>20520</v>
      </c>
      <c r="E111" s="60">
        <v>2.6</v>
      </c>
      <c r="F111" s="59">
        <v>23009</v>
      </c>
      <c r="G111" s="60">
        <v>3</v>
      </c>
      <c r="H111" s="59">
        <v>5577</v>
      </c>
      <c r="I111" s="61">
        <v>8075</v>
      </c>
      <c r="J111" s="61">
        <v>9188</v>
      </c>
      <c r="K111" s="62">
        <v>10672</v>
      </c>
      <c r="L111" s="62">
        <v>14411</v>
      </c>
      <c r="M111" s="61">
        <v>24319</v>
      </c>
      <c r="N111" s="61">
        <v>28014</v>
      </c>
      <c r="O111" s="61">
        <v>30740</v>
      </c>
      <c r="P111" s="62">
        <v>33416</v>
      </c>
      <c r="Q111" s="64">
        <v>43963</v>
      </c>
    </row>
    <row r="112" spans="1:17" ht="40.5" x14ac:dyDescent="0.2">
      <c r="A112" s="65" t="s">
        <v>1610</v>
      </c>
      <c r="B112" s="55" t="s">
        <v>1611</v>
      </c>
      <c r="C112" s="59">
        <v>302</v>
      </c>
      <c r="D112" s="59">
        <v>30317</v>
      </c>
      <c r="E112" s="60">
        <v>8.3000000000000007</v>
      </c>
      <c r="F112" s="59">
        <v>40168</v>
      </c>
      <c r="G112" s="60">
        <v>4.5999999999999996</v>
      </c>
      <c r="H112" s="63">
        <v>11575</v>
      </c>
      <c r="I112" s="62">
        <v>19730</v>
      </c>
      <c r="J112" s="61">
        <v>21788</v>
      </c>
      <c r="K112" s="61">
        <v>23462</v>
      </c>
      <c r="L112" s="61">
        <v>26545</v>
      </c>
      <c r="M112" s="62">
        <v>35535</v>
      </c>
      <c r="N112" s="62">
        <v>43003</v>
      </c>
      <c r="O112" s="62">
        <v>47516</v>
      </c>
      <c r="P112" s="62">
        <v>53099</v>
      </c>
      <c r="Q112" s="64" t="s">
        <v>1439</v>
      </c>
    </row>
    <row r="113" spans="1:17" ht="38.25" x14ac:dyDescent="0.2">
      <c r="A113" s="54" t="s">
        <v>1612</v>
      </c>
      <c r="B113" s="55" t="s">
        <v>1613</v>
      </c>
      <c r="C113" s="59">
        <v>1461</v>
      </c>
      <c r="D113" s="59">
        <v>36109</v>
      </c>
      <c r="E113" s="60">
        <v>8.5</v>
      </c>
      <c r="F113" s="59">
        <v>37463</v>
      </c>
      <c r="G113" s="60">
        <v>7.5</v>
      </c>
      <c r="H113" s="59">
        <v>16564</v>
      </c>
      <c r="I113" s="61">
        <v>24702</v>
      </c>
      <c r="J113" s="61">
        <v>26528</v>
      </c>
      <c r="K113" s="61">
        <v>28764</v>
      </c>
      <c r="L113" s="61">
        <v>32225</v>
      </c>
      <c r="M113" s="61">
        <v>39963</v>
      </c>
      <c r="N113" s="61">
        <v>44855</v>
      </c>
      <c r="O113" s="61">
        <v>47310</v>
      </c>
      <c r="P113" s="61">
        <v>50067</v>
      </c>
      <c r="Q113" s="61">
        <v>58660</v>
      </c>
    </row>
    <row r="114" spans="1:17" ht="40.5" x14ac:dyDescent="0.2">
      <c r="A114" s="65" t="s">
        <v>1614</v>
      </c>
      <c r="B114" s="55" t="s">
        <v>1615</v>
      </c>
      <c r="C114" s="59">
        <v>1461</v>
      </c>
      <c r="D114" s="59">
        <v>36109</v>
      </c>
      <c r="E114" s="60">
        <v>8.5</v>
      </c>
      <c r="F114" s="59">
        <v>37463</v>
      </c>
      <c r="G114" s="60">
        <v>7.5</v>
      </c>
      <c r="H114" s="59">
        <v>16564</v>
      </c>
      <c r="I114" s="61">
        <v>24702</v>
      </c>
      <c r="J114" s="61">
        <v>26528</v>
      </c>
      <c r="K114" s="61">
        <v>28764</v>
      </c>
      <c r="L114" s="61">
        <v>32225</v>
      </c>
      <c r="M114" s="61">
        <v>39963</v>
      </c>
      <c r="N114" s="61">
        <v>44855</v>
      </c>
      <c r="O114" s="61">
        <v>47310</v>
      </c>
      <c r="P114" s="61">
        <v>50067</v>
      </c>
      <c r="Q114" s="61">
        <v>58660</v>
      </c>
    </row>
    <row r="115" spans="1:17" x14ac:dyDescent="0.2">
      <c r="A115" s="54" t="s">
        <v>1616</v>
      </c>
      <c r="B115" s="55" t="s">
        <v>1617</v>
      </c>
      <c r="C115" s="59">
        <v>3387</v>
      </c>
      <c r="D115" s="59">
        <v>31094</v>
      </c>
      <c r="E115" s="60">
        <v>5.6</v>
      </c>
      <c r="F115" s="59">
        <v>33234</v>
      </c>
      <c r="G115" s="60">
        <v>6.7</v>
      </c>
      <c r="H115" s="59">
        <v>10561</v>
      </c>
      <c r="I115" s="61">
        <v>17022</v>
      </c>
      <c r="J115" s="61">
        <v>19555</v>
      </c>
      <c r="K115" s="61">
        <v>22106</v>
      </c>
      <c r="L115" s="61">
        <v>26585</v>
      </c>
      <c r="M115" s="61">
        <v>36153</v>
      </c>
      <c r="N115" s="61">
        <v>41515</v>
      </c>
      <c r="O115" s="61">
        <v>44533</v>
      </c>
      <c r="P115" s="61">
        <v>47529</v>
      </c>
      <c r="Q115" s="61">
        <v>56261</v>
      </c>
    </row>
    <row r="116" spans="1:17" ht="13.5" x14ac:dyDescent="0.2">
      <c r="A116" s="65" t="s">
        <v>1618</v>
      </c>
      <c r="B116" s="55" t="s">
        <v>1619</v>
      </c>
      <c r="C116" s="59">
        <v>3387</v>
      </c>
      <c r="D116" s="59">
        <v>31094</v>
      </c>
      <c r="E116" s="60">
        <v>5.6</v>
      </c>
      <c r="F116" s="59">
        <v>33234</v>
      </c>
      <c r="G116" s="60">
        <v>6.7</v>
      </c>
      <c r="H116" s="59">
        <v>10561</v>
      </c>
      <c r="I116" s="61">
        <v>17022</v>
      </c>
      <c r="J116" s="61">
        <v>19555</v>
      </c>
      <c r="K116" s="61">
        <v>22106</v>
      </c>
      <c r="L116" s="61">
        <v>26585</v>
      </c>
      <c r="M116" s="61">
        <v>36153</v>
      </c>
      <c r="N116" s="61">
        <v>41515</v>
      </c>
      <c r="O116" s="61">
        <v>44533</v>
      </c>
      <c r="P116" s="61">
        <v>47529</v>
      </c>
      <c r="Q116" s="61">
        <v>56261</v>
      </c>
    </row>
    <row r="117" spans="1:17" ht="25.5" x14ac:dyDescent="0.2">
      <c r="A117" s="54" t="s">
        <v>1620</v>
      </c>
      <c r="B117" s="55" t="s">
        <v>1621</v>
      </c>
      <c r="C117" s="59">
        <v>3801</v>
      </c>
      <c r="D117" s="59">
        <v>28150</v>
      </c>
      <c r="E117" s="60">
        <v>7.4</v>
      </c>
      <c r="F117" s="59">
        <v>32349</v>
      </c>
      <c r="G117" s="60">
        <v>6.3</v>
      </c>
      <c r="H117" s="59">
        <v>11105</v>
      </c>
      <c r="I117" s="61">
        <v>16326</v>
      </c>
      <c r="J117" s="61">
        <v>18893</v>
      </c>
      <c r="K117" s="61">
        <v>21124</v>
      </c>
      <c r="L117" s="61">
        <v>24731</v>
      </c>
      <c r="M117" s="61">
        <v>32132</v>
      </c>
      <c r="N117" s="61">
        <v>37440</v>
      </c>
      <c r="O117" s="61">
        <v>40481</v>
      </c>
      <c r="P117" s="61">
        <v>44508</v>
      </c>
      <c r="Q117" s="61">
        <v>54323</v>
      </c>
    </row>
    <row r="118" spans="1:17" ht="13.5" x14ac:dyDescent="0.2">
      <c r="A118" s="65" t="s">
        <v>1622</v>
      </c>
      <c r="B118" s="55" t="s">
        <v>1623</v>
      </c>
      <c r="C118" s="59">
        <v>2588</v>
      </c>
      <c r="D118" s="59">
        <v>31566</v>
      </c>
      <c r="E118" s="60">
        <v>7.1</v>
      </c>
      <c r="F118" s="59">
        <v>36082</v>
      </c>
      <c r="G118" s="60">
        <v>6</v>
      </c>
      <c r="H118" s="59">
        <v>12907</v>
      </c>
      <c r="I118" s="61">
        <v>19375</v>
      </c>
      <c r="J118" s="61">
        <v>22061</v>
      </c>
      <c r="K118" s="61">
        <v>24230</v>
      </c>
      <c r="L118" s="61">
        <v>27837</v>
      </c>
      <c r="M118" s="61">
        <v>36291</v>
      </c>
      <c r="N118" s="61">
        <v>41508</v>
      </c>
      <c r="O118" s="61">
        <v>44820</v>
      </c>
      <c r="P118" s="61">
        <v>48158</v>
      </c>
      <c r="Q118" s="61">
        <v>58285</v>
      </c>
    </row>
    <row r="119" spans="1:17" ht="13.5" x14ac:dyDescent="0.2">
      <c r="A119" s="65" t="s">
        <v>1624</v>
      </c>
      <c r="B119" s="55" t="s">
        <v>1625</v>
      </c>
      <c r="C119" s="59">
        <v>603</v>
      </c>
      <c r="D119" s="59">
        <v>22553</v>
      </c>
      <c r="E119" s="60">
        <v>7.8</v>
      </c>
      <c r="F119" s="59">
        <v>24407</v>
      </c>
      <c r="G119" s="60">
        <v>4.5999999999999996</v>
      </c>
      <c r="H119" s="63">
        <v>9233</v>
      </c>
      <c r="I119" s="61">
        <v>13373</v>
      </c>
      <c r="J119" s="61">
        <v>15047</v>
      </c>
      <c r="K119" s="61">
        <v>16738</v>
      </c>
      <c r="L119" s="61">
        <v>19768</v>
      </c>
      <c r="M119" s="61">
        <v>25208</v>
      </c>
      <c r="N119" s="61">
        <v>28354</v>
      </c>
      <c r="O119" s="61">
        <v>30209</v>
      </c>
      <c r="P119" s="61">
        <v>32455</v>
      </c>
      <c r="Q119" s="62">
        <v>41528</v>
      </c>
    </row>
    <row r="120" spans="1:17" ht="27" x14ac:dyDescent="0.2">
      <c r="A120" s="65" t="s">
        <v>1626</v>
      </c>
      <c r="B120" s="55" t="s">
        <v>1627</v>
      </c>
      <c r="C120" s="59">
        <v>610</v>
      </c>
      <c r="D120" s="59">
        <v>22483</v>
      </c>
      <c r="E120" s="60">
        <v>7.7</v>
      </c>
      <c r="F120" s="59">
        <v>24354</v>
      </c>
      <c r="G120" s="60">
        <v>7.4</v>
      </c>
      <c r="H120" s="59">
        <v>8290</v>
      </c>
      <c r="I120" s="61">
        <v>12407</v>
      </c>
      <c r="J120" s="61">
        <v>14078</v>
      </c>
      <c r="K120" s="61">
        <v>15770</v>
      </c>
      <c r="L120" s="61">
        <v>19535</v>
      </c>
      <c r="M120" s="61">
        <v>25200</v>
      </c>
      <c r="N120" s="61">
        <v>28495</v>
      </c>
      <c r="O120" s="61">
        <v>30542</v>
      </c>
      <c r="P120" s="61">
        <v>33015</v>
      </c>
      <c r="Q120" s="62">
        <v>41399</v>
      </c>
    </row>
    <row r="121" spans="1:17" ht="25.5" x14ac:dyDescent="0.2">
      <c r="A121" s="54" t="s">
        <v>1628</v>
      </c>
      <c r="B121" s="55" t="s">
        <v>1629</v>
      </c>
      <c r="C121" s="59">
        <v>446</v>
      </c>
      <c r="D121" s="59">
        <v>23786</v>
      </c>
      <c r="E121" s="60">
        <v>3.9</v>
      </c>
      <c r="F121" s="63">
        <v>30410</v>
      </c>
      <c r="G121" s="60">
        <v>5.5</v>
      </c>
      <c r="H121" s="66">
        <v>3691</v>
      </c>
      <c r="I121" s="62">
        <v>8129</v>
      </c>
      <c r="J121" s="62">
        <v>10437</v>
      </c>
      <c r="K121" s="62">
        <v>13011</v>
      </c>
      <c r="L121" s="62">
        <v>19272</v>
      </c>
      <c r="M121" s="61">
        <v>27723</v>
      </c>
      <c r="N121" s="61">
        <v>31880</v>
      </c>
      <c r="O121" s="61">
        <v>34323</v>
      </c>
      <c r="P121" s="62">
        <v>38149</v>
      </c>
      <c r="Q121" s="64">
        <v>50279</v>
      </c>
    </row>
    <row r="122" spans="1:17" ht="27" x14ac:dyDescent="0.2">
      <c r="A122" s="65" t="s">
        <v>1630</v>
      </c>
      <c r="B122" s="55" t="s">
        <v>1631</v>
      </c>
      <c r="C122" s="63">
        <v>55</v>
      </c>
      <c r="D122" s="63">
        <v>27424</v>
      </c>
      <c r="E122" s="60">
        <v>-5.4</v>
      </c>
      <c r="F122" s="63">
        <v>33870</v>
      </c>
      <c r="G122" s="60">
        <v>-9.1999999999999993</v>
      </c>
      <c r="H122" s="66" t="s">
        <v>1439</v>
      </c>
      <c r="I122" s="64">
        <v>12236</v>
      </c>
      <c r="J122" s="64">
        <v>14094</v>
      </c>
      <c r="K122" s="64">
        <v>18000</v>
      </c>
      <c r="L122" s="62">
        <v>23944</v>
      </c>
      <c r="M122" s="62">
        <v>31842</v>
      </c>
      <c r="N122" s="64">
        <v>37374</v>
      </c>
      <c r="O122" s="64">
        <v>40015</v>
      </c>
      <c r="P122" s="64">
        <v>45545</v>
      </c>
      <c r="Q122" s="64" t="s">
        <v>1439</v>
      </c>
    </row>
    <row r="123" spans="1:17" ht="27" x14ac:dyDescent="0.2">
      <c r="A123" s="65" t="s">
        <v>1632</v>
      </c>
      <c r="B123" s="55" t="s">
        <v>1633</v>
      </c>
      <c r="C123" s="63">
        <v>75</v>
      </c>
      <c r="D123" s="63">
        <v>29783</v>
      </c>
      <c r="E123" s="60">
        <v>9.1999999999999993</v>
      </c>
      <c r="F123" s="63">
        <v>30399</v>
      </c>
      <c r="G123" s="60">
        <v>9.5</v>
      </c>
      <c r="H123" s="66" t="s">
        <v>1439</v>
      </c>
      <c r="I123" s="64" t="s">
        <v>1439</v>
      </c>
      <c r="J123" s="64">
        <v>21237</v>
      </c>
      <c r="K123" s="64">
        <v>22574</v>
      </c>
      <c r="L123" s="62">
        <v>25466</v>
      </c>
      <c r="M123" s="62">
        <v>32023</v>
      </c>
      <c r="N123" s="62">
        <v>35342</v>
      </c>
      <c r="O123" s="64">
        <v>37325</v>
      </c>
      <c r="P123" s="64">
        <v>40984</v>
      </c>
      <c r="Q123" s="64" t="s">
        <v>1439</v>
      </c>
    </row>
    <row r="124" spans="1:17" ht="13.5" x14ac:dyDescent="0.2">
      <c r="A124" s="65" t="s">
        <v>1634</v>
      </c>
      <c r="B124" s="55" t="s">
        <v>1635</v>
      </c>
      <c r="C124" s="66">
        <v>49</v>
      </c>
      <c r="D124" s="63">
        <v>25409</v>
      </c>
      <c r="E124" s="67"/>
      <c r="F124" s="63">
        <v>28539</v>
      </c>
      <c r="G124" s="60">
        <v>-4.0999999999999996</v>
      </c>
      <c r="H124" s="66">
        <v>8652</v>
      </c>
      <c r="I124" s="62">
        <v>12472</v>
      </c>
      <c r="J124" s="64">
        <v>14375</v>
      </c>
      <c r="K124" s="62">
        <v>17800</v>
      </c>
      <c r="L124" s="62">
        <v>21575</v>
      </c>
      <c r="M124" s="62">
        <v>29983</v>
      </c>
      <c r="N124" s="62">
        <v>33112</v>
      </c>
      <c r="O124" s="64">
        <v>35560</v>
      </c>
      <c r="P124" s="64" t="s">
        <v>1439</v>
      </c>
      <c r="Q124" s="64" t="s">
        <v>1439</v>
      </c>
    </row>
    <row r="125" spans="1:17" ht="40.5" x14ac:dyDescent="0.2">
      <c r="A125" s="65" t="s">
        <v>1636</v>
      </c>
      <c r="B125" s="55" t="s">
        <v>1637</v>
      </c>
      <c r="C125" s="59">
        <v>267</v>
      </c>
      <c r="D125" s="63">
        <v>20249</v>
      </c>
      <c r="E125" s="60">
        <v>4.7</v>
      </c>
      <c r="F125" s="66">
        <v>30041</v>
      </c>
      <c r="G125" s="60">
        <v>10.5</v>
      </c>
      <c r="H125" s="66">
        <v>2866</v>
      </c>
      <c r="I125" s="62">
        <v>5975</v>
      </c>
      <c r="J125" s="62">
        <v>7511</v>
      </c>
      <c r="K125" s="64">
        <v>9347</v>
      </c>
      <c r="L125" s="62">
        <v>14785</v>
      </c>
      <c r="M125" s="61">
        <v>24634</v>
      </c>
      <c r="N125" s="61">
        <v>28861</v>
      </c>
      <c r="O125" s="62">
        <v>31209</v>
      </c>
      <c r="P125" s="62">
        <v>34685</v>
      </c>
      <c r="Q125" s="64" t="s">
        <v>1439</v>
      </c>
    </row>
    <row r="126" spans="1:17" x14ac:dyDescent="0.2">
      <c r="A126" s="54" t="s">
        <v>1638</v>
      </c>
      <c r="B126" s="55" t="s">
        <v>1639</v>
      </c>
      <c r="C126" s="59">
        <v>402</v>
      </c>
      <c r="D126" s="59">
        <v>25747</v>
      </c>
      <c r="E126" s="60">
        <v>5</v>
      </c>
      <c r="F126" s="59">
        <v>29301</v>
      </c>
      <c r="G126" s="60">
        <v>7.2</v>
      </c>
      <c r="H126" s="63">
        <v>7693</v>
      </c>
      <c r="I126" s="62">
        <v>12507</v>
      </c>
      <c r="J126" s="62">
        <v>14665</v>
      </c>
      <c r="K126" s="62">
        <v>17163</v>
      </c>
      <c r="L126" s="61">
        <v>22180</v>
      </c>
      <c r="M126" s="61">
        <v>29574</v>
      </c>
      <c r="N126" s="61">
        <v>34118</v>
      </c>
      <c r="O126" s="61">
        <v>36952</v>
      </c>
      <c r="P126" s="62">
        <v>40726</v>
      </c>
      <c r="Q126" s="64">
        <v>53626</v>
      </c>
    </row>
    <row r="127" spans="1:17" ht="27" x14ac:dyDescent="0.2">
      <c r="A127" s="65" t="s">
        <v>1640</v>
      </c>
      <c r="B127" s="55" t="s">
        <v>1641</v>
      </c>
      <c r="C127" s="59">
        <v>216</v>
      </c>
      <c r="D127" s="59">
        <v>28131</v>
      </c>
      <c r="E127" s="60">
        <v>4.5</v>
      </c>
      <c r="F127" s="59">
        <v>31013</v>
      </c>
      <c r="G127" s="60">
        <v>6.8</v>
      </c>
      <c r="H127" s="66">
        <v>6770</v>
      </c>
      <c r="I127" s="62">
        <v>13006</v>
      </c>
      <c r="J127" s="62">
        <v>15715</v>
      </c>
      <c r="K127" s="62">
        <v>18814</v>
      </c>
      <c r="L127" s="62">
        <v>24120</v>
      </c>
      <c r="M127" s="61">
        <v>30945</v>
      </c>
      <c r="N127" s="62">
        <v>36690</v>
      </c>
      <c r="O127" s="62">
        <v>40000</v>
      </c>
      <c r="P127" s="62">
        <v>43918</v>
      </c>
      <c r="Q127" s="64">
        <v>56569</v>
      </c>
    </row>
    <row r="128" spans="1:17" ht="27" x14ac:dyDescent="0.2">
      <c r="A128" s="65" t="s">
        <v>1642</v>
      </c>
      <c r="B128" s="55" t="s">
        <v>1643</v>
      </c>
      <c r="C128" s="63">
        <v>36</v>
      </c>
      <c r="D128" s="63">
        <v>35357</v>
      </c>
      <c r="E128" s="60">
        <v>8.4</v>
      </c>
      <c r="F128" s="63">
        <v>41341</v>
      </c>
      <c r="G128" s="60">
        <v>6.6</v>
      </c>
      <c r="H128" s="66">
        <v>16710</v>
      </c>
      <c r="I128" s="62">
        <v>23181</v>
      </c>
      <c r="J128" s="62">
        <v>24351</v>
      </c>
      <c r="K128" s="62">
        <v>25580</v>
      </c>
      <c r="L128" s="62">
        <v>29996</v>
      </c>
      <c r="M128" s="64">
        <v>39967</v>
      </c>
      <c r="N128" s="64">
        <v>49670</v>
      </c>
      <c r="O128" s="64">
        <v>54100</v>
      </c>
      <c r="P128" s="64">
        <v>59051</v>
      </c>
      <c r="Q128" s="64" t="s">
        <v>1439</v>
      </c>
    </row>
    <row r="129" spans="1:17" ht="13.5" x14ac:dyDescent="0.2">
      <c r="A129" s="65" t="s">
        <v>1644</v>
      </c>
      <c r="B129" s="55" t="s">
        <v>1645</v>
      </c>
      <c r="C129" s="59">
        <v>150</v>
      </c>
      <c r="D129" s="59">
        <v>21842</v>
      </c>
      <c r="E129" s="60">
        <v>10.6</v>
      </c>
      <c r="F129" s="59">
        <v>23928</v>
      </c>
      <c r="G129" s="60">
        <v>6.1</v>
      </c>
      <c r="H129" s="63">
        <v>8063</v>
      </c>
      <c r="I129" s="62">
        <v>10836</v>
      </c>
      <c r="J129" s="62">
        <v>12549</v>
      </c>
      <c r="K129" s="62">
        <v>13995</v>
      </c>
      <c r="L129" s="62">
        <v>18209</v>
      </c>
      <c r="M129" s="61">
        <v>24518</v>
      </c>
      <c r="N129" s="62">
        <v>27866</v>
      </c>
      <c r="O129" s="62">
        <v>30209</v>
      </c>
      <c r="P129" s="62">
        <v>32706</v>
      </c>
      <c r="Q129" s="64" t="s">
        <v>1439</v>
      </c>
    </row>
    <row r="130" spans="1:17" ht="76.5" x14ac:dyDescent="0.2">
      <c r="A130" s="54" t="s">
        <v>1646</v>
      </c>
      <c r="B130" s="55" t="s">
        <v>1647</v>
      </c>
      <c r="C130" s="63">
        <v>59</v>
      </c>
      <c r="D130" s="66">
        <v>11667</v>
      </c>
      <c r="E130" s="60">
        <v>14.9</v>
      </c>
      <c r="F130" s="63">
        <v>15957</v>
      </c>
      <c r="G130" s="60">
        <v>18.3</v>
      </c>
      <c r="H130" s="66">
        <v>2091</v>
      </c>
      <c r="I130" s="64">
        <v>3788</v>
      </c>
      <c r="J130" s="64">
        <v>4615</v>
      </c>
      <c r="K130" s="64">
        <v>5797</v>
      </c>
      <c r="L130" s="64">
        <v>8501</v>
      </c>
      <c r="M130" s="64">
        <v>15748</v>
      </c>
      <c r="N130" s="64">
        <v>20618</v>
      </c>
      <c r="O130" s="64">
        <v>23289</v>
      </c>
      <c r="P130" s="64">
        <v>27420</v>
      </c>
      <c r="Q130" s="64" t="s">
        <v>1439</v>
      </c>
    </row>
    <row r="131" spans="1:17" ht="40.5" x14ac:dyDescent="0.2">
      <c r="A131" s="65" t="s">
        <v>1648</v>
      </c>
      <c r="B131" s="55" t="s">
        <v>1649</v>
      </c>
      <c r="C131" s="63">
        <v>59</v>
      </c>
      <c r="D131" s="66">
        <v>11667</v>
      </c>
      <c r="E131" s="60">
        <v>14.9</v>
      </c>
      <c r="F131" s="63">
        <v>15957</v>
      </c>
      <c r="G131" s="60">
        <v>18.3</v>
      </c>
      <c r="H131" s="66">
        <v>2091</v>
      </c>
      <c r="I131" s="64">
        <v>3788</v>
      </c>
      <c r="J131" s="64">
        <v>4615</v>
      </c>
      <c r="K131" s="64">
        <v>5797</v>
      </c>
      <c r="L131" s="64">
        <v>8501</v>
      </c>
      <c r="M131" s="64">
        <v>15748</v>
      </c>
      <c r="N131" s="64">
        <v>20618</v>
      </c>
      <c r="O131" s="64">
        <v>23289</v>
      </c>
      <c r="P131" s="64">
        <v>27420</v>
      </c>
      <c r="Q131" s="64" t="s">
        <v>1439</v>
      </c>
    </row>
    <row r="132" spans="1:17" ht="40.5" x14ac:dyDescent="0.2">
      <c r="A132" s="65" t="s">
        <v>1650</v>
      </c>
      <c r="B132" s="55" t="s">
        <v>1651</v>
      </c>
      <c r="C132" s="59" t="s">
        <v>1450</v>
      </c>
      <c r="D132" s="59"/>
      <c r="E132" s="67"/>
      <c r="F132" s="59"/>
      <c r="G132" s="67"/>
      <c r="H132" s="59"/>
      <c r="I132" s="61"/>
      <c r="J132" s="61"/>
      <c r="K132" s="61"/>
      <c r="L132" s="61"/>
      <c r="M132" s="61"/>
      <c r="N132" s="61"/>
      <c r="O132" s="61"/>
      <c r="P132" s="61"/>
      <c r="Q132" s="61"/>
    </row>
    <row r="133" spans="1:17" ht="38.25" x14ac:dyDescent="0.2">
      <c r="A133" s="54" t="s">
        <v>1652</v>
      </c>
      <c r="B133" s="55" t="s">
        <v>1653</v>
      </c>
      <c r="C133" s="66" t="s">
        <v>1439</v>
      </c>
      <c r="D133" s="66" t="s">
        <v>1439</v>
      </c>
      <c r="E133" s="67"/>
      <c r="F133" s="66" t="s">
        <v>1439</v>
      </c>
      <c r="G133" s="67"/>
      <c r="H133" s="66" t="s">
        <v>1439</v>
      </c>
      <c r="I133" s="64" t="s">
        <v>1439</v>
      </c>
      <c r="J133" s="64" t="s">
        <v>1439</v>
      </c>
      <c r="K133" s="64" t="s">
        <v>1439</v>
      </c>
      <c r="L133" s="64" t="s">
        <v>1439</v>
      </c>
      <c r="M133" s="64" t="s">
        <v>1439</v>
      </c>
      <c r="N133" s="64" t="s">
        <v>1439</v>
      </c>
      <c r="O133" s="64" t="s">
        <v>1439</v>
      </c>
      <c r="P133" s="64" t="s">
        <v>1439</v>
      </c>
      <c r="Q133" s="64" t="s">
        <v>1439</v>
      </c>
    </row>
    <row r="134" spans="1:17" ht="27" x14ac:dyDescent="0.2">
      <c r="A134" s="65" t="s">
        <v>1654</v>
      </c>
      <c r="B134" s="55" t="s">
        <v>1655</v>
      </c>
      <c r="C134" s="66" t="s">
        <v>1439</v>
      </c>
      <c r="D134" s="66" t="s">
        <v>1439</v>
      </c>
      <c r="E134" s="67"/>
      <c r="F134" s="66" t="s">
        <v>1439</v>
      </c>
      <c r="G134" s="67"/>
      <c r="H134" s="66" t="s">
        <v>1439</v>
      </c>
      <c r="I134" s="64" t="s">
        <v>1439</v>
      </c>
      <c r="J134" s="64" t="s">
        <v>1439</v>
      </c>
      <c r="K134" s="64" t="s">
        <v>1439</v>
      </c>
      <c r="L134" s="64" t="s">
        <v>1439</v>
      </c>
      <c r="M134" s="64" t="s">
        <v>1439</v>
      </c>
      <c r="N134" s="64" t="s">
        <v>1439</v>
      </c>
      <c r="O134" s="64" t="s">
        <v>1439</v>
      </c>
      <c r="P134" s="64" t="s">
        <v>1439</v>
      </c>
      <c r="Q134" s="64" t="s">
        <v>1439</v>
      </c>
    </row>
    <row r="135" spans="1:17" ht="25.5" x14ac:dyDescent="0.2">
      <c r="A135" s="54" t="s">
        <v>1656</v>
      </c>
      <c r="B135" s="55" t="s">
        <v>1376</v>
      </c>
      <c r="C135" s="59">
        <v>806</v>
      </c>
      <c r="D135" s="59">
        <v>28153</v>
      </c>
      <c r="E135" s="60">
        <v>6.5</v>
      </c>
      <c r="F135" s="59">
        <v>31986</v>
      </c>
      <c r="G135" s="60">
        <v>7.2</v>
      </c>
      <c r="H135" s="63">
        <v>10662</v>
      </c>
      <c r="I135" s="61">
        <v>16623</v>
      </c>
      <c r="J135" s="61">
        <v>19377</v>
      </c>
      <c r="K135" s="61">
        <v>21761</v>
      </c>
      <c r="L135" s="61">
        <v>24989</v>
      </c>
      <c r="M135" s="61">
        <v>31856</v>
      </c>
      <c r="N135" s="61">
        <v>36989</v>
      </c>
      <c r="O135" s="61">
        <v>39682</v>
      </c>
      <c r="P135" s="61">
        <v>43481</v>
      </c>
      <c r="Q135" s="62">
        <v>53753</v>
      </c>
    </row>
    <row r="136" spans="1:17" ht="25.5" x14ac:dyDescent="0.2">
      <c r="A136" s="54" t="s">
        <v>1657</v>
      </c>
      <c r="B136" s="55" t="s">
        <v>1376</v>
      </c>
      <c r="C136" s="63">
        <v>97</v>
      </c>
      <c r="D136" s="63">
        <v>35344</v>
      </c>
      <c r="E136" s="60">
        <v>9.9</v>
      </c>
      <c r="F136" s="59">
        <v>41314</v>
      </c>
      <c r="G136" s="60">
        <v>10.199999999999999</v>
      </c>
      <c r="H136" s="66">
        <v>21552</v>
      </c>
      <c r="I136" s="62">
        <v>25194</v>
      </c>
      <c r="J136" s="62">
        <v>26504</v>
      </c>
      <c r="K136" s="62">
        <v>28084</v>
      </c>
      <c r="L136" s="62">
        <v>31267</v>
      </c>
      <c r="M136" s="62">
        <v>39900</v>
      </c>
      <c r="N136" s="62">
        <v>45128</v>
      </c>
      <c r="O136" s="62">
        <v>48101</v>
      </c>
      <c r="P136" s="64">
        <v>52994</v>
      </c>
      <c r="Q136" s="64" t="s">
        <v>1439</v>
      </c>
    </row>
    <row r="137" spans="1:17" x14ac:dyDescent="0.2">
      <c r="A137" s="54" t="s">
        <v>1658</v>
      </c>
      <c r="B137" s="55" t="s">
        <v>1376</v>
      </c>
      <c r="C137" s="63">
        <v>85</v>
      </c>
      <c r="D137" s="59">
        <v>34291</v>
      </c>
      <c r="E137" s="60">
        <v>7.9</v>
      </c>
      <c r="F137" s="59">
        <v>39964</v>
      </c>
      <c r="G137" s="60">
        <v>9.9</v>
      </c>
      <c r="H137" s="63">
        <v>21325</v>
      </c>
      <c r="I137" s="61">
        <v>24600</v>
      </c>
      <c r="J137" s="61">
        <v>26120</v>
      </c>
      <c r="K137" s="61">
        <v>27793</v>
      </c>
      <c r="L137" s="61">
        <v>30849</v>
      </c>
      <c r="M137" s="62">
        <v>38031</v>
      </c>
      <c r="N137" s="62">
        <v>43656</v>
      </c>
      <c r="O137" s="62">
        <v>46524</v>
      </c>
      <c r="P137" s="64">
        <v>49976</v>
      </c>
      <c r="Q137" s="64" t="s">
        <v>1439</v>
      </c>
    </row>
    <row r="138" spans="1:17" x14ac:dyDescent="0.2">
      <c r="A138" s="54" t="s">
        <v>1659</v>
      </c>
      <c r="B138" s="55" t="s">
        <v>1376</v>
      </c>
      <c r="C138" s="59">
        <v>678</v>
      </c>
      <c r="D138" s="59">
        <v>27059</v>
      </c>
      <c r="E138" s="60">
        <v>5.9</v>
      </c>
      <c r="F138" s="59">
        <v>30462</v>
      </c>
      <c r="G138" s="60">
        <v>6.5</v>
      </c>
      <c r="H138" s="63">
        <v>9859</v>
      </c>
      <c r="I138" s="61">
        <v>15325</v>
      </c>
      <c r="J138" s="61">
        <v>17930</v>
      </c>
      <c r="K138" s="61">
        <v>20438</v>
      </c>
      <c r="L138" s="61">
        <v>24086</v>
      </c>
      <c r="M138" s="61">
        <v>30641</v>
      </c>
      <c r="N138" s="61">
        <v>35544</v>
      </c>
      <c r="O138" s="61">
        <v>38222</v>
      </c>
      <c r="P138" s="61">
        <v>41872</v>
      </c>
      <c r="Q138" s="62">
        <v>51688</v>
      </c>
    </row>
    <row r="139" spans="1:17" ht="25.5" x14ac:dyDescent="0.2">
      <c r="A139" s="54" t="s">
        <v>1660</v>
      </c>
      <c r="B139" s="55" t="s">
        <v>1438</v>
      </c>
      <c r="C139" s="66" t="s">
        <v>1439</v>
      </c>
      <c r="D139" s="66" t="s">
        <v>1439</v>
      </c>
      <c r="E139" s="67"/>
      <c r="F139" s="66">
        <v>23777</v>
      </c>
      <c r="G139" s="67"/>
      <c r="H139" s="66" t="s">
        <v>1439</v>
      </c>
      <c r="I139" s="64" t="s">
        <v>1439</v>
      </c>
      <c r="J139" s="64" t="s">
        <v>1439</v>
      </c>
      <c r="K139" s="64" t="s">
        <v>1439</v>
      </c>
      <c r="L139" s="64" t="s">
        <v>1439</v>
      </c>
      <c r="M139" s="64" t="s">
        <v>1439</v>
      </c>
      <c r="N139" s="64" t="s">
        <v>1439</v>
      </c>
      <c r="O139" s="64" t="s">
        <v>1439</v>
      </c>
      <c r="P139" s="64" t="s">
        <v>1439</v>
      </c>
      <c r="Q139" s="64" t="s">
        <v>1439</v>
      </c>
    </row>
    <row r="140" spans="1:17" ht="38.25" x14ac:dyDescent="0.2">
      <c r="A140" s="68" t="s">
        <v>1661</v>
      </c>
      <c r="B140" s="55" t="s">
        <v>1441</v>
      </c>
      <c r="C140" s="66" t="s">
        <v>1439</v>
      </c>
      <c r="D140" s="66" t="s">
        <v>1439</v>
      </c>
      <c r="E140" s="67"/>
      <c r="F140" s="66">
        <v>23777</v>
      </c>
      <c r="G140" s="67"/>
      <c r="H140" s="66" t="s">
        <v>1439</v>
      </c>
      <c r="I140" s="64" t="s">
        <v>1439</v>
      </c>
      <c r="J140" s="64" t="s">
        <v>1439</v>
      </c>
      <c r="K140" s="64" t="s">
        <v>1439</v>
      </c>
      <c r="L140" s="64" t="s">
        <v>1439</v>
      </c>
      <c r="M140" s="64" t="s">
        <v>1439</v>
      </c>
      <c r="N140" s="64" t="s">
        <v>1439</v>
      </c>
      <c r="O140" s="64" t="s">
        <v>1439</v>
      </c>
      <c r="P140" s="64" t="s">
        <v>1439</v>
      </c>
      <c r="Q140" s="64" t="s">
        <v>1439</v>
      </c>
    </row>
    <row r="141" spans="1:17" ht="25.5" x14ac:dyDescent="0.2">
      <c r="A141" s="68" t="s">
        <v>1662</v>
      </c>
      <c r="B141" s="55" t="s">
        <v>1443</v>
      </c>
      <c r="C141" s="59" t="s">
        <v>1450</v>
      </c>
      <c r="D141" s="59"/>
      <c r="E141" s="67"/>
      <c r="F141" s="59"/>
      <c r="G141" s="67"/>
      <c r="H141" s="59"/>
      <c r="I141" s="61"/>
      <c r="J141" s="61"/>
      <c r="K141" s="61"/>
      <c r="L141" s="61"/>
      <c r="M141" s="61"/>
      <c r="N141" s="61"/>
      <c r="O141" s="61"/>
      <c r="P141" s="61"/>
      <c r="Q141" s="61"/>
    </row>
    <row r="142" spans="1:17" ht="25.5" x14ac:dyDescent="0.2">
      <c r="A142" s="68" t="s">
        <v>1663</v>
      </c>
      <c r="B142" s="55" t="s">
        <v>1445</v>
      </c>
      <c r="C142" s="59" t="s">
        <v>1450</v>
      </c>
      <c r="D142" s="59"/>
      <c r="E142" s="67"/>
      <c r="F142" s="59"/>
      <c r="G142" s="67"/>
      <c r="H142" s="59"/>
      <c r="I142" s="61"/>
      <c r="J142" s="61"/>
      <c r="K142" s="61"/>
      <c r="L142" s="61"/>
      <c r="M142" s="61"/>
      <c r="N142" s="61"/>
      <c r="O142" s="61"/>
      <c r="P142" s="61"/>
      <c r="Q142" s="61"/>
    </row>
    <row r="143" spans="1:17" ht="25.5" x14ac:dyDescent="0.2">
      <c r="A143" s="54" t="s">
        <v>1664</v>
      </c>
      <c r="B143" s="55" t="s">
        <v>1447</v>
      </c>
      <c r="C143" s="66" t="s">
        <v>1439</v>
      </c>
      <c r="D143" s="66" t="s">
        <v>1439</v>
      </c>
      <c r="E143" s="67"/>
      <c r="F143" s="66">
        <v>60960</v>
      </c>
      <c r="G143" s="60">
        <v>-0.5</v>
      </c>
      <c r="H143" s="66" t="s">
        <v>1439</v>
      </c>
      <c r="I143" s="64" t="s">
        <v>1439</v>
      </c>
      <c r="J143" s="64" t="s">
        <v>1439</v>
      </c>
      <c r="K143" s="64" t="s">
        <v>1439</v>
      </c>
      <c r="L143" s="64" t="s">
        <v>1439</v>
      </c>
      <c r="M143" s="64" t="s">
        <v>1439</v>
      </c>
      <c r="N143" s="64" t="s">
        <v>1439</v>
      </c>
      <c r="O143" s="64" t="s">
        <v>1439</v>
      </c>
      <c r="P143" s="64" t="s">
        <v>1439</v>
      </c>
      <c r="Q143" s="64" t="s">
        <v>1439</v>
      </c>
    </row>
    <row r="144" spans="1:17" ht="25.5" x14ac:dyDescent="0.2">
      <c r="A144" s="68" t="s">
        <v>1665</v>
      </c>
      <c r="B144" s="55" t="s">
        <v>1449</v>
      </c>
      <c r="C144" s="59" t="s">
        <v>1450</v>
      </c>
      <c r="D144" s="59"/>
      <c r="E144" s="67"/>
      <c r="F144" s="59"/>
      <c r="G144" s="67"/>
      <c r="H144" s="59"/>
      <c r="I144" s="61"/>
      <c r="J144" s="61"/>
      <c r="K144" s="61"/>
      <c r="L144" s="61"/>
      <c r="M144" s="61"/>
      <c r="N144" s="61"/>
      <c r="O144" s="61"/>
      <c r="P144" s="61"/>
      <c r="Q144" s="61"/>
    </row>
    <row r="145" spans="1:17" ht="25.5" x14ac:dyDescent="0.2">
      <c r="A145" s="68" t="s">
        <v>1666</v>
      </c>
      <c r="B145" s="55" t="s">
        <v>1452</v>
      </c>
      <c r="C145" s="59" t="s">
        <v>1667</v>
      </c>
      <c r="D145" s="59"/>
      <c r="E145" s="67"/>
      <c r="F145" s="59"/>
      <c r="G145" s="67"/>
      <c r="H145" s="59"/>
      <c r="I145" s="61"/>
      <c r="J145" s="61"/>
      <c r="K145" s="61"/>
      <c r="L145" s="61"/>
      <c r="M145" s="61"/>
      <c r="N145" s="61"/>
      <c r="O145" s="61"/>
      <c r="P145" s="61"/>
      <c r="Q145" s="61"/>
    </row>
    <row r="146" spans="1:17" ht="25.5" x14ac:dyDescent="0.2">
      <c r="A146" s="68" t="s">
        <v>1668</v>
      </c>
      <c r="B146" s="55" t="s">
        <v>1454</v>
      </c>
      <c r="C146" s="59" t="s">
        <v>1450</v>
      </c>
      <c r="D146" s="59"/>
      <c r="E146" s="67"/>
      <c r="F146" s="59"/>
      <c r="G146" s="67"/>
      <c r="H146" s="59"/>
      <c r="I146" s="61"/>
      <c r="J146" s="61"/>
      <c r="K146" s="61"/>
      <c r="L146" s="61"/>
      <c r="M146" s="61"/>
      <c r="N146" s="61"/>
      <c r="O146" s="61"/>
      <c r="P146" s="61"/>
      <c r="Q146" s="61"/>
    </row>
    <row r="147" spans="1:17" ht="25.5" x14ac:dyDescent="0.2">
      <c r="A147" s="68" t="s">
        <v>1669</v>
      </c>
      <c r="B147" s="55" t="s">
        <v>1456</v>
      </c>
      <c r="C147" s="66" t="s">
        <v>1439</v>
      </c>
      <c r="D147" s="66">
        <v>50693</v>
      </c>
      <c r="E147" s="60">
        <v>2</v>
      </c>
      <c r="F147" s="66">
        <v>51390</v>
      </c>
      <c r="G147" s="60">
        <v>-6.2</v>
      </c>
      <c r="H147" s="66" t="s">
        <v>1439</v>
      </c>
      <c r="I147" s="64" t="s">
        <v>1439</v>
      </c>
      <c r="J147" s="64" t="s">
        <v>1439</v>
      </c>
      <c r="K147" s="64" t="s">
        <v>1439</v>
      </c>
      <c r="L147" s="64" t="s">
        <v>1439</v>
      </c>
      <c r="M147" s="64" t="s">
        <v>1439</v>
      </c>
      <c r="N147" s="64" t="s">
        <v>1439</v>
      </c>
      <c r="O147" s="64" t="s">
        <v>1439</v>
      </c>
      <c r="P147" s="64" t="s">
        <v>1439</v>
      </c>
      <c r="Q147" s="64" t="s">
        <v>1439</v>
      </c>
    </row>
    <row r="148" spans="1:17" ht="25.5" x14ac:dyDescent="0.2">
      <c r="A148" s="68" t="s">
        <v>1670</v>
      </c>
      <c r="B148" s="55" t="s">
        <v>1458</v>
      </c>
      <c r="C148" s="59" t="s">
        <v>1450</v>
      </c>
      <c r="D148" s="59"/>
      <c r="E148" s="67"/>
      <c r="F148" s="59"/>
      <c r="G148" s="67"/>
      <c r="H148" s="59"/>
      <c r="I148" s="61"/>
      <c r="J148" s="61"/>
      <c r="K148" s="61"/>
      <c r="L148" s="61"/>
      <c r="M148" s="61"/>
      <c r="N148" s="61"/>
      <c r="O148" s="61"/>
      <c r="P148" s="61"/>
      <c r="Q148" s="61"/>
    </row>
    <row r="149" spans="1:17" ht="25.5" x14ac:dyDescent="0.2">
      <c r="A149" s="54" t="s">
        <v>1671</v>
      </c>
      <c r="B149" s="55" t="s">
        <v>1460</v>
      </c>
      <c r="C149" s="63">
        <v>85</v>
      </c>
      <c r="D149" s="59">
        <v>34291</v>
      </c>
      <c r="E149" s="60">
        <v>7.9</v>
      </c>
      <c r="F149" s="59">
        <v>39964</v>
      </c>
      <c r="G149" s="60">
        <v>9.9</v>
      </c>
      <c r="H149" s="63">
        <v>21325</v>
      </c>
      <c r="I149" s="61">
        <v>24600</v>
      </c>
      <c r="J149" s="61">
        <v>26120</v>
      </c>
      <c r="K149" s="61">
        <v>27793</v>
      </c>
      <c r="L149" s="61">
        <v>30849</v>
      </c>
      <c r="M149" s="62">
        <v>38031</v>
      </c>
      <c r="N149" s="62">
        <v>43656</v>
      </c>
      <c r="O149" s="62">
        <v>46524</v>
      </c>
      <c r="P149" s="64">
        <v>49976</v>
      </c>
      <c r="Q149" s="64" t="s">
        <v>1439</v>
      </c>
    </row>
    <row r="150" spans="1:17" ht="25.5" x14ac:dyDescent="0.2">
      <c r="A150" s="68" t="s">
        <v>1672</v>
      </c>
      <c r="B150" s="55" t="s">
        <v>1462</v>
      </c>
      <c r="C150" s="66" t="s">
        <v>1439</v>
      </c>
      <c r="D150" s="63">
        <v>25672</v>
      </c>
      <c r="E150" s="60">
        <v>6.9</v>
      </c>
      <c r="F150" s="63">
        <v>29186</v>
      </c>
      <c r="G150" s="60">
        <v>-7.6</v>
      </c>
      <c r="H150" s="66" t="s">
        <v>1439</v>
      </c>
      <c r="I150" s="64" t="s">
        <v>1439</v>
      </c>
      <c r="J150" s="64">
        <v>22212</v>
      </c>
      <c r="K150" s="64">
        <v>23094</v>
      </c>
      <c r="L150" s="62">
        <v>23941</v>
      </c>
      <c r="M150" s="64">
        <v>26516</v>
      </c>
      <c r="N150" s="64" t="s">
        <v>1439</v>
      </c>
      <c r="O150" s="64" t="s">
        <v>1439</v>
      </c>
      <c r="P150" s="64" t="s">
        <v>1439</v>
      </c>
      <c r="Q150" s="64" t="s">
        <v>1439</v>
      </c>
    </row>
    <row r="151" spans="1:17" ht="25.5" x14ac:dyDescent="0.2">
      <c r="A151" s="68" t="s">
        <v>1673</v>
      </c>
      <c r="B151" s="55" t="s">
        <v>1464</v>
      </c>
      <c r="C151" s="59" t="s">
        <v>1667</v>
      </c>
      <c r="D151" s="59"/>
      <c r="E151" s="67"/>
      <c r="F151" s="59"/>
      <c r="G151" s="67"/>
      <c r="H151" s="59"/>
      <c r="I151" s="61"/>
      <c r="J151" s="61"/>
      <c r="K151" s="61"/>
      <c r="L151" s="61"/>
      <c r="M151" s="61"/>
      <c r="N151" s="61"/>
      <c r="O151" s="61"/>
      <c r="P151" s="61"/>
      <c r="Q151" s="61"/>
    </row>
    <row r="152" spans="1:17" ht="25.5" x14ac:dyDescent="0.2">
      <c r="A152" s="68" t="s">
        <v>1674</v>
      </c>
      <c r="B152" s="55" t="s">
        <v>1466</v>
      </c>
      <c r="C152" s="59" t="s">
        <v>1450</v>
      </c>
      <c r="D152" s="59"/>
      <c r="E152" s="67"/>
      <c r="F152" s="59"/>
      <c r="G152" s="67"/>
      <c r="H152" s="59"/>
      <c r="I152" s="61"/>
      <c r="J152" s="61"/>
      <c r="K152" s="61"/>
      <c r="L152" s="61"/>
      <c r="M152" s="61"/>
      <c r="N152" s="61"/>
      <c r="O152" s="61"/>
      <c r="P152" s="61"/>
      <c r="Q152" s="61"/>
    </row>
    <row r="153" spans="1:17" ht="25.5" x14ac:dyDescent="0.2">
      <c r="A153" s="68" t="s">
        <v>1675</v>
      </c>
      <c r="B153" s="55" t="s">
        <v>1468</v>
      </c>
      <c r="C153" s="66" t="s">
        <v>1439</v>
      </c>
      <c r="D153" s="66">
        <v>22067</v>
      </c>
      <c r="E153" s="60">
        <v>15.9</v>
      </c>
      <c r="F153" s="63">
        <v>24671</v>
      </c>
      <c r="G153" s="60">
        <v>23</v>
      </c>
      <c r="H153" s="66" t="s">
        <v>1439</v>
      </c>
      <c r="I153" s="64" t="s">
        <v>1439</v>
      </c>
      <c r="J153" s="64" t="s">
        <v>1439</v>
      </c>
      <c r="K153" s="64" t="s">
        <v>1439</v>
      </c>
      <c r="L153" s="64" t="s">
        <v>1439</v>
      </c>
      <c r="M153" s="64" t="s">
        <v>1439</v>
      </c>
      <c r="N153" s="64" t="s">
        <v>1439</v>
      </c>
      <c r="O153" s="64" t="s">
        <v>1439</v>
      </c>
      <c r="P153" s="64" t="s">
        <v>1439</v>
      </c>
      <c r="Q153" s="64" t="s">
        <v>1439</v>
      </c>
    </row>
    <row r="154" spans="1:17" ht="25.5" x14ac:dyDescent="0.2">
      <c r="A154" s="68" t="s">
        <v>1676</v>
      </c>
      <c r="B154" s="55" t="s">
        <v>1470</v>
      </c>
      <c r="C154" s="66" t="s">
        <v>1439</v>
      </c>
      <c r="D154" s="66" t="s">
        <v>1439</v>
      </c>
      <c r="E154" s="67"/>
      <c r="F154" s="66">
        <v>16229</v>
      </c>
      <c r="G154" s="60">
        <v>5.4</v>
      </c>
      <c r="H154" s="66" t="s">
        <v>1439</v>
      </c>
      <c r="I154" s="64" t="s">
        <v>1439</v>
      </c>
      <c r="J154" s="64" t="s">
        <v>1439</v>
      </c>
      <c r="K154" s="64" t="s">
        <v>1439</v>
      </c>
      <c r="L154" s="64" t="s">
        <v>1439</v>
      </c>
      <c r="M154" s="64" t="s">
        <v>1439</v>
      </c>
      <c r="N154" s="64" t="s">
        <v>1439</v>
      </c>
      <c r="O154" s="64" t="s">
        <v>1439</v>
      </c>
      <c r="P154" s="64" t="s">
        <v>1439</v>
      </c>
      <c r="Q154" s="64" t="s">
        <v>1439</v>
      </c>
    </row>
    <row r="155" spans="1:17" ht="25.5" x14ac:dyDescent="0.2">
      <c r="A155" s="68" t="s">
        <v>1677</v>
      </c>
      <c r="B155" s="55" t="s">
        <v>1472</v>
      </c>
      <c r="C155" s="59" t="s">
        <v>1450</v>
      </c>
      <c r="D155" s="59"/>
      <c r="E155" s="67"/>
      <c r="F155" s="59"/>
      <c r="G155" s="67"/>
      <c r="H155" s="59"/>
      <c r="I155" s="61"/>
      <c r="J155" s="61"/>
      <c r="K155" s="61"/>
      <c r="L155" s="61"/>
      <c r="M155" s="61"/>
      <c r="N155" s="61"/>
      <c r="O155" s="61"/>
      <c r="P155" s="61"/>
      <c r="Q155" s="61"/>
    </row>
    <row r="156" spans="1:17" ht="63.75" x14ac:dyDescent="0.2">
      <c r="A156" s="68" t="s">
        <v>1678</v>
      </c>
      <c r="B156" s="55" t="s">
        <v>1474</v>
      </c>
      <c r="C156" s="66" t="s">
        <v>1439</v>
      </c>
      <c r="D156" s="66" t="s">
        <v>1439</v>
      </c>
      <c r="E156" s="67"/>
      <c r="F156" s="66">
        <v>35938</v>
      </c>
      <c r="G156" s="60">
        <v>9.8000000000000007</v>
      </c>
      <c r="H156" s="66" t="s">
        <v>1439</v>
      </c>
      <c r="I156" s="64" t="s">
        <v>1439</v>
      </c>
      <c r="J156" s="64" t="s">
        <v>1439</v>
      </c>
      <c r="K156" s="64" t="s">
        <v>1439</v>
      </c>
      <c r="L156" s="64" t="s">
        <v>1439</v>
      </c>
      <c r="M156" s="64" t="s">
        <v>1439</v>
      </c>
      <c r="N156" s="64" t="s">
        <v>1439</v>
      </c>
      <c r="O156" s="64" t="s">
        <v>1439</v>
      </c>
      <c r="P156" s="64" t="s">
        <v>1439</v>
      </c>
      <c r="Q156" s="64" t="s">
        <v>1439</v>
      </c>
    </row>
    <row r="157" spans="1:17" ht="25.5" x14ac:dyDescent="0.2">
      <c r="A157" s="68" t="s">
        <v>1679</v>
      </c>
      <c r="B157" s="55" t="s">
        <v>1476</v>
      </c>
      <c r="C157" s="66" t="s">
        <v>1439</v>
      </c>
      <c r="D157" s="66" t="s">
        <v>1439</v>
      </c>
      <c r="E157" s="67"/>
      <c r="F157" s="66">
        <v>40579</v>
      </c>
      <c r="G157" s="60">
        <v>13.1</v>
      </c>
      <c r="H157" s="66" t="s">
        <v>1439</v>
      </c>
      <c r="I157" s="64" t="s">
        <v>1439</v>
      </c>
      <c r="J157" s="64" t="s">
        <v>1439</v>
      </c>
      <c r="K157" s="64" t="s">
        <v>1439</v>
      </c>
      <c r="L157" s="64" t="s">
        <v>1439</v>
      </c>
      <c r="M157" s="64" t="s">
        <v>1439</v>
      </c>
      <c r="N157" s="64" t="s">
        <v>1439</v>
      </c>
      <c r="O157" s="64" t="s">
        <v>1439</v>
      </c>
      <c r="P157" s="64" t="s">
        <v>1439</v>
      </c>
      <c r="Q157" s="64" t="s">
        <v>1439</v>
      </c>
    </row>
    <row r="158" spans="1:17" ht="25.5" x14ac:dyDescent="0.2">
      <c r="A158" s="68" t="s">
        <v>1680</v>
      </c>
      <c r="B158" s="55" t="s">
        <v>1478</v>
      </c>
      <c r="C158" s="66" t="s">
        <v>1439</v>
      </c>
      <c r="D158" s="66" t="s">
        <v>1439</v>
      </c>
      <c r="E158" s="67"/>
      <c r="F158" s="66">
        <v>40984</v>
      </c>
      <c r="G158" s="60">
        <v>72.599999999999994</v>
      </c>
      <c r="H158" s="66" t="s">
        <v>1439</v>
      </c>
      <c r="I158" s="64" t="s">
        <v>1439</v>
      </c>
      <c r="J158" s="64" t="s">
        <v>1439</v>
      </c>
      <c r="K158" s="64" t="s">
        <v>1439</v>
      </c>
      <c r="L158" s="64" t="s">
        <v>1439</v>
      </c>
      <c r="M158" s="64" t="s">
        <v>1439</v>
      </c>
      <c r="N158" s="64" t="s">
        <v>1439</v>
      </c>
      <c r="O158" s="64" t="s">
        <v>1439</v>
      </c>
      <c r="P158" s="64" t="s">
        <v>1439</v>
      </c>
      <c r="Q158" s="64" t="s">
        <v>1439</v>
      </c>
    </row>
    <row r="159" spans="1:17" ht="38.25" x14ac:dyDescent="0.2">
      <c r="A159" s="68" t="s">
        <v>1681</v>
      </c>
      <c r="B159" s="55" t="s">
        <v>1480</v>
      </c>
      <c r="C159" s="59" t="s">
        <v>1450</v>
      </c>
      <c r="D159" s="59"/>
      <c r="E159" s="67"/>
      <c r="F159" s="59"/>
      <c r="G159" s="67"/>
      <c r="H159" s="59"/>
      <c r="I159" s="61"/>
      <c r="J159" s="61"/>
      <c r="K159" s="61"/>
      <c r="L159" s="61"/>
      <c r="M159" s="61"/>
      <c r="N159" s="61"/>
      <c r="O159" s="61"/>
      <c r="P159" s="61"/>
      <c r="Q159" s="61"/>
    </row>
    <row r="160" spans="1:17" ht="25.5" x14ac:dyDescent="0.2">
      <c r="A160" s="68" t="s">
        <v>1682</v>
      </c>
      <c r="B160" s="55" t="s">
        <v>1482</v>
      </c>
      <c r="C160" s="66" t="s">
        <v>1439</v>
      </c>
      <c r="D160" s="66">
        <v>37194</v>
      </c>
      <c r="E160" s="60">
        <v>-3</v>
      </c>
      <c r="F160" s="66">
        <v>48419</v>
      </c>
      <c r="G160" s="60">
        <v>2.6</v>
      </c>
      <c r="H160" s="66" t="s">
        <v>1439</v>
      </c>
      <c r="I160" s="64" t="s">
        <v>1439</v>
      </c>
      <c r="J160" s="64">
        <v>30436</v>
      </c>
      <c r="K160" s="64">
        <v>32960</v>
      </c>
      <c r="L160" s="64">
        <v>35266</v>
      </c>
      <c r="M160" s="64" t="s">
        <v>1439</v>
      </c>
      <c r="N160" s="64" t="s">
        <v>1439</v>
      </c>
      <c r="O160" s="64" t="s">
        <v>1439</v>
      </c>
      <c r="P160" s="64" t="s">
        <v>1439</v>
      </c>
      <c r="Q160" s="64" t="s">
        <v>1439</v>
      </c>
    </row>
    <row r="161" spans="1:17" ht="38.25" x14ac:dyDescent="0.2">
      <c r="A161" s="68" t="s">
        <v>1683</v>
      </c>
      <c r="B161" s="55" t="s">
        <v>1484</v>
      </c>
      <c r="C161" s="66" t="s">
        <v>1439</v>
      </c>
      <c r="D161" s="66" t="s">
        <v>1439</v>
      </c>
      <c r="E161" s="67"/>
      <c r="F161" s="66">
        <v>53123</v>
      </c>
      <c r="G161" s="60">
        <v>18.3</v>
      </c>
      <c r="H161" s="66" t="s">
        <v>1439</v>
      </c>
      <c r="I161" s="64" t="s">
        <v>1439</v>
      </c>
      <c r="J161" s="64" t="s">
        <v>1439</v>
      </c>
      <c r="K161" s="64" t="s">
        <v>1439</v>
      </c>
      <c r="L161" s="64">
        <v>42043</v>
      </c>
      <c r="M161" s="64" t="s">
        <v>1439</v>
      </c>
      <c r="N161" s="64" t="s">
        <v>1439</v>
      </c>
      <c r="O161" s="64" t="s">
        <v>1439</v>
      </c>
      <c r="P161" s="64" t="s">
        <v>1439</v>
      </c>
      <c r="Q161" s="64" t="s">
        <v>1439</v>
      </c>
    </row>
    <row r="162" spans="1:17" ht="25.5" x14ac:dyDescent="0.2">
      <c r="A162" s="68" t="s">
        <v>1684</v>
      </c>
      <c r="B162" s="55" t="s">
        <v>1486</v>
      </c>
      <c r="C162" s="66" t="s">
        <v>1439</v>
      </c>
      <c r="D162" s="66">
        <v>31709</v>
      </c>
      <c r="E162" s="60">
        <v>28.3</v>
      </c>
      <c r="F162" s="63">
        <v>33128</v>
      </c>
      <c r="G162" s="60">
        <v>24.7</v>
      </c>
      <c r="H162" s="66" t="s">
        <v>1439</v>
      </c>
      <c r="I162" s="64" t="s">
        <v>1439</v>
      </c>
      <c r="J162" s="64" t="s">
        <v>1439</v>
      </c>
      <c r="K162" s="64">
        <v>28424</v>
      </c>
      <c r="L162" s="64">
        <v>29220</v>
      </c>
      <c r="M162" s="64">
        <v>33358</v>
      </c>
      <c r="N162" s="64" t="s">
        <v>1439</v>
      </c>
      <c r="O162" s="64" t="s">
        <v>1439</v>
      </c>
      <c r="P162" s="64" t="s">
        <v>1439</v>
      </c>
      <c r="Q162" s="64" t="s">
        <v>1439</v>
      </c>
    </row>
    <row r="163" spans="1:17" ht="25.5" x14ac:dyDescent="0.2">
      <c r="A163" s="68" t="s">
        <v>1685</v>
      </c>
      <c r="B163" s="55" t="s">
        <v>1488</v>
      </c>
      <c r="C163" s="66" t="s">
        <v>1439</v>
      </c>
      <c r="D163" s="66">
        <v>30237</v>
      </c>
      <c r="E163" s="67"/>
      <c r="F163" s="66">
        <v>28688</v>
      </c>
      <c r="G163" s="67"/>
      <c r="H163" s="66" t="s">
        <v>1439</v>
      </c>
      <c r="I163" s="64" t="s">
        <v>1439</v>
      </c>
      <c r="J163" s="64" t="s">
        <v>1439</v>
      </c>
      <c r="K163" s="64" t="s">
        <v>1439</v>
      </c>
      <c r="L163" s="64" t="s">
        <v>1439</v>
      </c>
      <c r="M163" s="64" t="s">
        <v>1439</v>
      </c>
      <c r="N163" s="64" t="s">
        <v>1439</v>
      </c>
      <c r="O163" s="64" t="s">
        <v>1439</v>
      </c>
      <c r="P163" s="64" t="s">
        <v>1439</v>
      </c>
      <c r="Q163" s="64" t="s">
        <v>1439</v>
      </c>
    </row>
    <row r="164" spans="1:17" ht="25.5" x14ac:dyDescent="0.2">
      <c r="A164" s="68" t="s">
        <v>1686</v>
      </c>
      <c r="B164" s="55" t="s">
        <v>1490</v>
      </c>
      <c r="C164" s="66" t="s">
        <v>1439</v>
      </c>
      <c r="D164" s="66">
        <v>38221</v>
      </c>
      <c r="E164" s="60">
        <v>11.2</v>
      </c>
      <c r="F164" s="63">
        <v>39325</v>
      </c>
      <c r="G164" s="60">
        <v>1.3</v>
      </c>
      <c r="H164" s="66" t="s">
        <v>1439</v>
      </c>
      <c r="I164" s="64" t="s">
        <v>1439</v>
      </c>
      <c r="J164" s="64" t="s">
        <v>1439</v>
      </c>
      <c r="K164" s="64" t="s">
        <v>1439</v>
      </c>
      <c r="L164" s="64" t="s">
        <v>1439</v>
      </c>
      <c r="M164" s="64" t="s">
        <v>1439</v>
      </c>
      <c r="N164" s="64" t="s">
        <v>1439</v>
      </c>
      <c r="O164" s="64" t="s">
        <v>1439</v>
      </c>
      <c r="P164" s="64" t="s">
        <v>1439</v>
      </c>
      <c r="Q164" s="64" t="s">
        <v>1439</v>
      </c>
    </row>
    <row r="165" spans="1:17" ht="38.25" x14ac:dyDescent="0.2">
      <c r="A165" s="68" t="s">
        <v>1687</v>
      </c>
      <c r="B165" s="55" t="s">
        <v>1492</v>
      </c>
      <c r="C165" s="66" t="s">
        <v>1439</v>
      </c>
      <c r="D165" s="66" t="s">
        <v>1439</v>
      </c>
      <c r="E165" s="67"/>
      <c r="F165" s="66">
        <v>36205</v>
      </c>
      <c r="G165" s="60">
        <v>6.8</v>
      </c>
      <c r="H165" s="66" t="s">
        <v>1439</v>
      </c>
      <c r="I165" s="64" t="s">
        <v>1439</v>
      </c>
      <c r="J165" s="64" t="s">
        <v>1439</v>
      </c>
      <c r="K165" s="64" t="s">
        <v>1439</v>
      </c>
      <c r="L165" s="64" t="s">
        <v>1439</v>
      </c>
      <c r="M165" s="64" t="s">
        <v>1439</v>
      </c>
      <c r="N165" s="64" t="s">
        <v>1439</v>
      </c>
      <c r="O165" s="64" t="s">
        <v>1439</v>
      </c>
      <c r="P165" s="64" t="s">
        <v>1439</v>
      </c>
      <c r="Q165" s="64" t="s">
        <v>1439</v>
      </c>
    </row>
    <row r="166" spans="1:17" ht="38.25" x14ac:dyDescent="0.2">
      <c r="A166" s="68" t="s">
        <v>1688</v>
      </c>
      <c r="B166" s="55" t="s">
        <v>1494</v>
      </c>
      <c r="C166" s="66" t="s">
        <v>1439</v>
      </c>
      <c r="D166" s="66">
        <v>27524</v>
      </c>
      <c r="E166" s="67"/>
      <c r="F166" s="66">
        <v>33334</v>
      </c>
      <c r="G166" s="60">
        <v>26.4</v>
      </c>
      <c r="H166" s="66" t="s">
        <v>1439</v>
      </c>
      <c r="I166" s="64" t="s">
        <v>1439</v>
      </c>
      <c r="J166" s="64" t="s">
        <v>1439</v>
      </c>
      <c r="K166" s="64" t="s">
        <v>1439</v>
      </c>
      <c r="L166" s="64">
        <v>24760</v>
      </c>
      <c r="M166" s="64" t="s">
        <v>1439</v>
      </c>
      <c r="N166" s="64" t="s">
        <v>1439</v>
      </c>
      <c r="O166" s="64" t="s">
        <v>1439</v>
      </c>
      <c r="P166" s="64" t="s">
        <v>1439</v>
      </c>
      <c r="Q166" s="64" t="s">
        <v>1439</v>
      </c>
    </row>
    <row r="167" spans="1:17" ht="25.5" x14ac:dyDescent="0.2">
      <c r="A167" s="68" t="s">
        <v>1689</v>
      </c>
      <c r="B167" s="55" t="s">
        <v>1496</v>
      </c>
      <c r="C167" s="66" t="s">
        <v>1439</v>
      </c>
      <c r="D167" s="66">
        <v>35212</v>
      </c>
      <c r="E167" s="67"/>
      <c r="F167" s="66">
        <v>41065</v>
      </c>
      <c r="G167" s="60">
        <v>4.7</v>
      </c>
      <c r="H167" s="66" t="s">
        <v>1439</v>
      </c>
      <c r="I167" s="64" t="s">
        <v>1439</v>
      </c>
      <c r="J167" s="64">
        <v>26971</v>
      </c>
      <c r="K167" s="64">
        <v>30788</v>
      </c>
      <c r="L167" s="64">
        <v>32532</v>
      </c>
      <c r="M167" s="64" t="s">
        <v>1439</v>
      </c>
      <c r="N167" s="64" t="s">
        <v>1439</v>
      </c>
      <c r="O167" s="64" t="s">
        <v>1439</v>
      </c>
      <c r="P167" s="64" t="s">
        <v>1439</v>
      </c>
      <c r="Q167" s="64" t="s">
        <v>1439</v>
      </c>
    </row>
    <row r="168" spans="1:17" ht="25.5" x14ac:dyDescent="0.2">
      <c r="A168" s="68" t="s">
        <v>1690</v>
      </c>
      <c r="B168" s="55" t="s">
        <v>1498</v>
      </c>
      <c r="C168" s="66">
        <v>9</v>
      </c>
      <c r="D168" s="66">
        <v>41147</v>
      </c>
      <c r="E168" s="60">
        <v>8.1999999999999993</v>
      </c>
      <c r="F168" s="66">
        <v>48315</v>
      </c>
      <c r="G168" s="60">
        <v>18.7</v>
      </c>
      <c r="H168" s="66" t="s">
        <v>1439</v>
      </c>
      <c r="I168" s="64">
        <v>29291</v>
      </c>
      <c r="J168" s="64">
        <v>32113</v>
      </c>
      <c r="K168" s="64">
        <v>34087</v>
      </c>
      <c r="L168" s="64">
        <v>36243</v>
      </c>
      <c r="M168" s="64">
        <v>45934</v>
      </c>
      <c r="N168" s="64" t="s">
        <v>1439</v>
      </c>
      <c r="O168" s="64" t="s">
        <v>1439</v>
      </c>
      <c r="P168" s="64" t="s">
        <v>1439</v>
      </c>
      <c r="Q168" s="64" t="s">
        <v>1439</v>
      </c>
    </row>
    <row r="169" spans="1:17" ht="38.25" x14ac:dyDescent="0.2">
      <c r="A169" s="68" t="s">
        <v>1691</v>
      </c>
      <c r="B169" s="55" t="s">
        <v>1500</v>
      </c>
      <c r="C169" s="66">
        <v>11</v>
      </c>
      <c r="D169" s="63">
        <v>41409</v>
      </c>
      <c r="E169" s="60">
        <v>18.8</v>
      </c>
      <c r="F169" s="63">
        <v>44145</v>
      </c>
      <c r="G169" s="60">
        <v>21.9</v>
      </c>
      <c r="H169" s="66" t="s">
        <v>1439</v>
      </c>
      <c r="I169" s="62">
        <v>32230</v>
      </c>
      <c r="J169" s="62">
        <v>33467</v>
      </c>
      <c r="K169" s="62">
        <v>34656</v>
      </c>
      <c r="L169" s="62">
        <v>36165</v>
      </c>
      <c r="M169" s="64">
        <v>43519</v>
      </c>
      <c r="N169" s="64">
        <v>45652</v>
      </c>
      <c r="O169" s="64" t="s">
        <v>1439</v>
      </c>
      <c r="P169" s="64" t="s">
        <v>1439</v>
      </c>
      <c r="Q169" s="64" t="s">
        <v>1439</v>
      </c>
    </row>
    <row r="170" spans="1:17" ht="25.5" x14ac:dyDescent="0.2">
      <c r="A170" s="68" t="s">
        <v>1692</v>
      </c>
      <c r="B170" s="55" t="s">
        <v>1502</v>
      </c>
      <c r="C170" s="66" t="s">
        <v>1439</v>
      </c>
      <c r="D170" s="66" t="s">
        <v>1439</v>
      </c>
      <c r="E170" s="67"/>
      <c r="F170" s="66" t="s">
        <v>1439</v>
      </c>
      <c r="G170" s="67"/>
      <c r="H170" s="66" t="s">
        <v>1439</v>
      </c>
      <c r="I170" s="64" t="s">
        <v>1439</v>
      </c>
      <c r="J170" s="64" t="s">
        <v>1439</v>
      </c>
      <c r="K170" s="64" t="s">
        <v>1439</v>
      </c>
      <c r="L170" s="64" t="s">
        <v>1439</v>
      </c>
      <c r="M170" s="64" t="s">
        <v>1439</v>
      </c>
      <c r="N170" s="64" t="s">
        <v>1439</v>
      </c>
      <c r="O170" s="64" t="s">
        <v>1439</v>
      </c>
      <c r="P170" s="64" t="s">
        <v>1439</v>
      </c>
      <c r="Q170" s="64" t="s">
        <v>1439</v>
      </c>
    </row>
    <row r="171" spans="1:17" ht="25.5" x14ac:dyDescent="0.2">
      <c r="A171" s="68" t="s">
        <v>1693</v>
      </c>
      <c r="B171" s="55" t="s">
        <v>1504</v>
      </c>
      <c r="C171" s="66" t="s">
        <v>1439</v>
      </c>
      <c r="D171" s="66" t="s">
        <v>1439</v>
      </c>
      <c r="E171" s="67"/>
      <c r="F171" s="66">
        <v>28502</v>
      </c>
      <c r="G171" s="60">
        <v>16.5</v>
      </c>
      <c r="H171" s="66" t="s">
        <v>1439</v>
      </c>
      <c r="I171" s="64" t="s">
        <v>1439</v>
      </c>
      <c r="J171" s="64" t="s">
        <v>1439</v>
      </c>
      <c r="K171" s="64" t="s">
        <v>1439</v>
      </c>
      <c r="L171" s="64" t="s">
        <v>1439</v>
      </c>
      <c r="M171" s="64" t="s">
        <v>1439</v>
      </c>
      <c r="N171" s="64" t="s">
        <v>1439</v>
      </c>
      <c r="O171" s="64" t="s">
        <v>1439</v>
      </c>
      <c r="P171" s="64" t="s">
        <v>1439</v>
      </c>
      <c r="Q171" s="64" t="s">
        <v>1439</v>
      </c>
    </row>
    <row r="172" spans="1:17" ht="25.5" x14ac:dyDescent="0.2">
      <c r="A172" s="68" t="s">
        <v>1694</v>
      </c>
      <c r="B172" s="55" t="s">
        <v>1506</v>
      </c>
      <c r="C172" s="66" t="s">
        <v>1439</v>
      </c>
      <c r="D172" s="66" t="s">
        <v>1439</v>
      </c>
      <c r="E172" s="67"/>
      <c r="F172" s="66" t="s">
        <v>1439</v>
      </c>
      <c r="G172" s="67"/>
      <c r="H172" s="66" t="s">
        <v>1439</v>
      </c>
      <c r="I172" s="64" t="s">
        <v>1439</v>
      </c>
      <c r="J172" s="64" t="s">
        <v>1439</v>
      </c>
      <c r="K172" s="64" t="s">
        <v>1439</v>
      </c>
      <c r="L172" s="64" t="s">
        <v>1439</v>
      </c>
      <c r="M172" s="64" t="s">
        <v>1439</v>
      </c>
      <c r="N172" s="64" t="s">
        <v>1439</v>
      </c>
      <c r="O172" s="64" t="s">
        <v>1439</v>
      </c>
      <c r="P172" s="64" t="s">
        <v>1439</v>
      </c>
      <c r="Q172" s="64" t="s">
        <v>1439</v>
      </c>
    </row>
    <row r="173" spans="1:17" ht="38.25" x14ac:dyDescent="0.2">
      <c r="A173" s="68" t="s">
        <v>1695</v>
      </c>
      <c r="B173" s="55" t="s">
        <v>1508</v>
      </c>
      <c r="C173" s="66" t="s">
        <v>1439</v>
      </c>
      <c r="D173" s="66" t="s">
        <v>1439</v>
      </c>
      <c r="E173" s="67"/>
      <c r="F173" s="66" t="s">
        <v>1439</v>
      </c>
      <c r="G173" s="67"/>
      <c r="H173" s="66" t="s">
        <v>1439</v>
      </c>
      <c r="I173" s="64" t="s">
        <v>1439</v>
      </c>
      <c r="J173" s="64" t="s">
        <v>1439</v>
      </c>
      <c r="K173" s="64" t="s">
        <v>1439</v>
      </c>
      <c r="L173" s="64" t="s">
        <v>1439</v>
      </c>
      <c r="M173" s="64" t="s">
        <v>1439</v>
      </c>
      <c r="N173" s="64" t="s">
        <v>1439</v>
      </c>
      <c r="O173" s="64" t="s">
        <v>1439</v>
      </c>
      <c r="P173" s="64" t="s">
        <v>1439</v>
      </c>
      <c r="Q173" s="64" t="s">
        <v>1439</v>
      </c>
    </row>
    <row r="174" spans="1:17" ht="38.25" x14ac:dyDescent="0.2">
      <c r="A174" s="54" t="s">
        <v>1696</v>
      </c>
      <c r="B174" s="55" t="s">
        <v>1510</v>
      </c>
      <c r="C174" s="66" t="s">
        <v>1439</v>
      </c>
      <c r="D174" s="66" t="s">
        <v>1439</v>
      </c>
      <c r="E174" s="67"/>
      <c r="F174" s="66">
        <v>59992</v>
      </c>
      <c r="G174" s="60">
        <v>12.1</v>
      </c>
      <c r="H174" s="66" t="s">
        <v>1439</v>
      </c>
      <c r="I174" s="64" t="s">
        <v>1439</v>
      </c>
      <c r="J174" s="64" t="s">
        <v>1439</v>
      </c>
      <c r="K174" s="64" t="s">
        <v>1439</v>
      </c>
      <c r="L174" s="64" t="s">
        <v>1439</v>
      </c>
      <c r="M174" s="64" t="s">
        <v>1439</v>
      </c>
      <c r="N174" s="64" t="s">
        <v>1439</v>
      </c>
      <c r="O174" s="64" t="s">
        <v>1439</v>
      </c>
      <c r="P174" s="64" t="s">
        <v>1439</v>
      </c>
      <c r="Q174" s="64" t="s">
        <v>1439</v>
      </c>
    </row>
    <row r="175" spans="1:17" ht="25.5" x14ac:dyDescent="0.2">
      <c r="A175" s="68" t="s">
        <v>1697</v>
      </c>
      <c r="B175" s="55" t="s">
        <v>1512</v>
      </c>
      <c r="C175" s="66" t="s">
        <v>1439</v>
      </c>
      <c r="D175" s="66" t="s">
        <v>1439</v>
      </c>
      <c r="E175" s="67"/>
      <c r="F175" s="66">
        <v>59992</v>
      </c>
      <c r="G175" s="60">
        <v>12.1</v>
      </c>
      <c r="H175" s="66" t="s">
        <v>1439</v>
      </c>
      <c r="I175" s="64" t="s">
        <v>1439</v>
      </c>
      <c r="J175" s="64" t="s">
        <v>1439</v>
      </c>
      <c r="K175" s="64" t="s">
        <v>1439</v>
      </c>
      <c r="L175" s="64" t="s">
        <v>1439</v>
      </c>
      <c r="M175" s="64" t="s">
        <v>1439</v>
      </c>
      <c r="N175" s="64" t="s">
        <v>1439</v>
      </c>
      <c r="O175" s="64" t="s">
        <v>1439</v>
      </c>
      <c r="P175" s="64" t="s">
        <v>1439</v>
      </c>
      <c r="Q175" s="64" t="s">
        <v>1439</v>
      </c>
    </row>
    <row r="176" spans="1:17" ht="51" x14ac:dyDescent="0.2">
      <c r="A176" s="54" t="s">
        <v>1698</v>
      </c>
      <c r="B176" s="55" t="s">
        <v>1514</v>
      </c>
      <c r="C176" s="66" t="s">
        <v>1439</v>
      </c>
      <c r="D176" s="66" t="s">
        <v>1439</v>
      </c>
      <c r="E176" s="67"/>
      <c r="F176" s="66" t="s">
        <v>1439</v>
      </c>
      <c r="G176" s="67"/>
      <c r="H176" s="66" t="s">
        <v>1439</v>
      </c>
      <c r="I176" s="64" t="s">
        <v>1439</v>
      </c>
      <c r="J176" s="64" t="s">
        <v>1439</v>
      </c>
      <c r="K176" s="64" t="s">
        <v>1439</v>
      </c>
      <c r="L176" s="64" t="s">
        <v>1439</v>
      </c>
      <c r="M176" s="64" t="s">
        <v>1439</v>
      </c>
      <c r="N176" s="64" t="s">
        <v>1439</v>
      </c>
      <c r="O176" s="64" t="s">
        <v>1439</v>
      </c>
      <c r="P176" s="64" t="s">
        <v>1439</v>
      </c>
      <c r="Q176" s="64" t="s">
        <v>1439</v>
      </c>
    </row>
    <row r="177" spans="1:17" ht="25.5" x14ac:dyDescent="0.2">
      <c r="A177" s="68" t="s">
        <v>1699</v>
      </c>
      <c r="B177" s="55" t="s">
        <v>1516</v>
      </c>
      <c r="C177" s="66" t="s">
        <v>1439</v>
      </c>
      <c r="D177" s="66" t="s">
        <v>1439</v>
      </c>
      <c r="E177" s="67"/>
      <c r="F177" s="66">
        <v>40699</v>
      </c>
      <c r="G177" s="67"/>
      <c r="H177" s="66" t="s">
        <v>1439</v>
      </c>
      <c r="I177" s="64" t="s">
        <v>1439</v>
      </c>
      <c r="J177" s="64" t="s">
        <v>1439</v>
      </c>
      <c r="K177" s="64" t="s">
        <v>1439</v>
      </c>
      <c r="L177" s="64" t="s">
        <v>1439</v>
      </c>
      <c r="M177" s="64" t="s">
        <v>1439</v>
      </c>
      <c r="N177" s="64" t="s">
        <v>1439</v>
      </c>
      <c r="O177" s="64" t="s">
        <v>1439</v>
      </c>
      <c r="P177" s="64" t="s">
        <v>1439</v>
      </c>
      <c r="Q177" s="64" t="s">
        <v>1439</v>
      </c>
    </row>
    <row r="178" spans="1:17" x14ac:dyDescent="0.2">
      <c r="A178" s="68" t="s">
        <v>1700</v>
      </c>
      <c r="B178" s="55" t="s">
        <v>1518</v>
      </c>
      <c r="C178" s="59" t="s">
        <v>1667</v>
      </c>
      <c r="D178" s="59"/>
      <c r="E178" s="67"/>
      <c r="F178" s="59"/>
      <c r="G178" s="67"/>
      <c r="H178" s="59"/>
      <c r="I178" s="61"/>
      <c r="J178" s="61"/>
      <c r="K178" s="61"/>
      <c r="L178" s="61"/>
      <c r="M178" s="61"/>
      <c r="N178" s="61"/>
      <c r="O178" s="61"/>
      <c r="P178" s="61"/>
      <c r="Q178" s="61"/>
    </row>
    <row r="179" spans="1:17" ht="38.25" x14ac:dyDescent="0.2">
      <c r="A179" s="68" t="s">
        <v>1701</v>
      </c>
      <c r="B179" s="55" t="s">
        <v>1520</v>
      </c>
      <c r="C179" s="66" t="s">
        <v>1439</v>
      </c>
      <c r="D179" s="66" t="s">
        <v>1439</v>
      </c>
      <c r="E179" s="67"/>
      <c r="F179" s="66" t="s">
        <v>1439</v>
      </c>
      <c r="G179" s="67"/>
      <c r="H179" s="66" t="s">
        <v>1439</v>
      </c>
      <c r="I179" s="64" t="s">
        <v>1439</v>
      </c>
      <c r="J179" s="64" t="s">
        <v>1439</v>
      </c>
      <c r="K179" s="64" t="s">
        <v>1439</v>
      </c>
      <c r="L179" s="64" t="s">
        <v>1439</v>
      </c>
      <c r="M179" s="64" t="s">
        <v>1439</v>
      </c>
      <c r="N179" s="64" t="s">
        <v>1439</v>
      </c>
      <c r="O179" s="64" t="s">
        <v>1439</v>
      </c>
      <c r="P179" s="64" t="s">
        <v>1439</v>
      </c>
      <c r="Q179" s="64" t="s">
        <v>1439</v>
      </c>
    </row>
    <row r="180" spans="1:17" ht="38.25" x14ac:dyDescent="0.2">
      <c r="A180" s="68" t="s">
        <v>1702</v>
      </c>
      <c r="B180" s="55" t="s">
        <v>1522</v>
      </c>
      <c r="C180" s="59" t="s">
        <v>1450</v>
      </c>
      <c r="D180" s="59"/>
      <c r="E180" s="67"/>
      <c r="F180" s="59"/>
      <c r="G180" s="67"/>
      <c r="H180" s="59"/>
      <c r="I180" s="61"/>
      <c r="J180" s="61"/>
      <c r="K180" s="61"/>
      <c r="L180" s="61"/>
      <c r="M180" s="61"/>
      <c r="N180" s="61"/>
      <c r="O180" s="61"/>
      <c r="P180" s="61"/>
      <c r="Q180" s="61"/>
    </row>
    <row r="181" spans="1:17" x14ac:dyDescent="0.2">
      <c r="A181" s="54" t="s">
        <v>1703</v>
      </c>
      <c r="B181" s="55" t="s">
        <v>1524</v>
      </c>
      <c r="C181" s="63">
        <v>28</v>
      </c>
      <c r="D181" s="63">
        <v>33197</v>
      </c>
      <c r="E181" s="60">
        <v>7.6</v>
      </c>
      <c r="F181" s="66">
        <v>37310</v>
      </c>
      <c r="G181" s="60">
        <v>11.9</v>
      </c>
      <c r="H181" s="66">
        <v>13883</v>
      </c>
      <c r="I181" s="64">
        <v>21240</v>
      </c>
      <c r="J181" s="62">
        <v>23452</v>
      </c>
      <c r="K181" s="62">
        <v>25066</v>
      </c>
      <c r="L181" s="62">
        <v>28550</v>
      </c>
      <c r="M181" s="62">
        <v>36224</v>
      </c>
      <c r="N181" s="62">
        <v>40370</v>
      </c>
      <c r="O181" s="64">
        <v>42838</v>
      </c>
      <c r="P181" s="64" t="s">
        <v>1439</v>
      </c>
      <c r="Q181" s="64" t="s">
        <v>1439</v>
      </c>
    </row>
    <row r="182" spans="1:17" ht="25.5" x14ac:dyDescent="0.2">
      <c r="A182" s="68" t="s">
        <v>1704</v>
      </c>
      <c r="B182" s="55" t="s">
        <v>1526</v>
      </c>
      <c r="C182" s="66">
        <v>9</v>
      </c>
      <c r="D182" s="66">
        <v>32740</v>
      </c>
      <c r="E182" s="60">
        <v>3.8</v>
      </c>
      <c r="F182" s="66" t="s">
        <v>1439</v>
      </c>
      <c r="G182" s="67"/>
      <c r="H182" s="66" t="s">
        <v>1439</v>
      </c>
      <c r="I182" s="64">
        <v>22764</v>
      </c>
      <c r="J182" s="64">
        <v>24929</v>
      </c>
      <c r="K182" s="64">
        <v>25666</v>
      </c>
      <c r="L182" s="64">
        <v>27667</v>
      </c>
      <c r="M182" s="64" t="s">
        <v>1439</v>
      </c>
      <c r="N182" s="64" t="s">
        <v>1439</v>
      </c>
      <c r="O182" s="64" t="s">
        <v>1439</v>
      </c>
      <c r="P182" s="64" t="s">
        <v>1439</v>
      </c>
      <c r="Q182" s="64" t="s">
        <v>1439</v>
      </c>
    </row>
    <row r="183" spans="1:17" x14ac:dyDescent="0.2">
      <c r="A183" s="68" t="s">
        <v>1705</v>
      </c>
      <c r="B183" s="55" t="s">
        <v>1528</v>
      </c>
      <c r="C183" s="66" t="s">
        <v>1439</v>
      </c>
      <c r="D183" s="66" t="s">
        <v>1439</v>
      </c>
      <c r="E183" s="67"/>
      <c r="F183" s="66">
        <v>38562</v>
      </c>
      <c r="G183" s="60">
        <v>-1.7</v>
      </c>
      <c r="H183" s="66" t="s">
        <v>1439</v>
      </c>
      <c r="I183" s="64" t="s">
        <v>1439</v>
      </c>
      <c r="J183" s="64" t="s">
        <v>1439</v>
      </c>
      <c r="K183" s="64" t="s">
        <v>1439</v>
      </c>
      <c r="L183" s="64" t="s">
        <v>1439</v>
      </c>
      <c r="M183" s="64" t="s">
        <v>1439</v>
      </c>
      <c r="N183" s="64" t="s">
        <v>1439</v>
      </c>
      <c r="O183" s="64" t="s">
        <v>1439</v>
      </c>
      <c r="P183" s="64" t="s">
        <v>1439</v>
      </c>
      <c r="Q183" s="64" t="s">
        <v>1439</v>
      </c>
    </row>
    <row r="184" spans="1:17" ht="25.5" x14ac:dyDescent="0.2">
      <c r="A184" s="68" t="s">
        <v>1706</v>
      </c>
      <c r="B184" s="55" t="s">
        <v>1530</v>
      </c>
      <c r="C184" s="66">
        <v>16</v>
      </c>
      <c r="D184" s="66">
        <v>31211</v>
      </c>
      <c r="E184" s="60">
        <v>7.7</v>
      </c>
      <c r="F184" s="63">
        <v>32133</v>
      </c>
      <c r="G184" s="60">
        <v>7.7</v>
      </c>
      <c r="H184" s="66" t="s">
        <v>1439</v>
      </c>
      <c r="I184" s="64">
        <v>20740</v>
      </c>
      <c r="J184" s="64">
        <v>21842</v>
      </c>
      <c r="K184" s="62">
        <v>23400</v>
      </c>
      <c r="L184" s="64">
        <v>27191</v>
      </c>
      <c r="M184" s="64">
        <v>34713</v>
      </c>
      <c r="N184" s="62">
        <v>38559</v>
      </c>
      <c r="O184" s="64">
        <v>40485</v>
      </c>
      <c r="P184" s="64" t="s">
        <v>1439</v>
      </c>
      <c r="Q184" s="64" t="s">
        <v>1439</v>
      </c>
    </row>
    <row r="185" spans="1:17" ht="51" x14ac:dyDescent="0.2">
      <c r="A185" s="54" t="s">
        <v>1707</v>
      </c>
      <c r="B185" s="55" t="s">
        <v>1532</v>
      </c>
      <c r="C185" s="59">
        <v>108</v>
      </c>
      <c r="D185" s="59">
        <v>22893</v>
      </c>
      <c r="E185" s="60">
        <v>13.6</v>
      </c>
      <c r="F185" s="59">
        <v>25915</v>
      </c>
      <c r="G185" s="60">
        <v>16.3</v>
      </c>
      <c r="H185" s="59">
        <v>8976</v>
      </c>
      <c r="I185" s="61">
        <v>12319</v>
      </c>
      <c r="J185" s="62">
        <v>13728</v>
      </c>
      <c r="K185" s="62">
        <v>15684</v>
      </c>
      <c r="L185" s="62">
        <v>19587</v>
      </c>
      <c r="M185" s="61">
        <v>25776</v>
      </c>
      <c r="N185" s="62">
        <v>28869</v>
      </c>
      <c r="O185" s="62">
        <v>31507</v>
      </c>
      <c r="P185" s="62">
        <v>34053</v>
      </c>
      <c r="Q185" s="64" t="s">
        <v>1439</v>
      </c>
    </row>
    <row r="186" spans="1:17" ht="38.25" x14ac:dyDescent="0.2">
      <c r="A186" s="68" t="s">
        <v>1708</v>
      </c>
      <c r="B186" s="55" t="s">
        <v>1534</v>
      </c>
      <c r="C186" s="66">
        <v>14</v>
      </c>
      <c r="D186" s="63">
        <v>29129</v>
      </c>
      <c r="E186" s="60">
        <v>7.5</v>
      </c>
      <c r="F186" s="63">
        <v>31581</v>
      </c>
      <c r="G186" s="60">
        <v>9.6999999999999993</v>
      </c>
      <c r="H186" s="66" t="s">
        <v>1439</v>
      </c>
      <c r="I186" s="64">
        <v>22859</v>
      </c>
      <c r="J186" s="64">
        <v>24453</v>
      </c>
      <c r="K186" s="62">
        <v>25643</v>
      </c>
      <c r="L186" s="62">
        <v>27635</v>
      </c>
      <c r="M186" s="62">
        <v>33352</v>
      </c>
      <c r="N186" s="64">
        <v>36185</v>
      </c>
      <c r="O186" s="64">
        <v>37122</v>
      </c>
      <c r="P186" s="64" t="s">
        <v>1439</v>
      </c>
      <c r="Q186" s="64" t="s">
        <v>1439</v>
      </c>
    </row>
    <row r="187" spans="1:17" ht="38.25" x14ac:dyDescent="0.2">
      <c r="A187" s="68" t="s">
        <v>1709</v>
      </c>
      <c r="B187" s="55" t="s">
        <v>1536</v>
      </c>
      <c r="C187" s="66">
        <v>27</v>
      </c>
      <c r="D187" s="63">
        <v>29124</v>
      </c>
      <c r="E187" s="60">
        <v>2.1</v>
      </c>
      <c r="F187" s="63">
        <v>36218</v>
      </c>
      <c r="G187" s="60">
        <v>14.7</v>
      </c>
      <c r="H187" s="66">
        <v>18335</v>
      </c>
      <c r="I187" s="61">
        <v>22368</v>
      </c>
      <c r="J187" s="61">
        <v>23464</v>
      </c>
      <c r="K187" s="61">
        <v>24214</v>
      </c>
      <c r="L187" s="62">
        <v>26509</v>
      </c>
      <c r="M187" s="62">
        <v>32691</v>
      </c>
      <c r="N187" s="64">
        <v>35842</v>
      </c>
      <c r="O187" s="64">
        <v>40545</v>
      </c>
      <c r="P187" s="64" t="s">
        <v>1439</v>
      </c>
      <c r="Q187" s="64" t="s">
        <v>1439</v>
      </c>
    </row>
    <row r="188" spans="1:17" ht="25.5" x14ac:dyDescent="0.2">
      <c r="A188" s="68" t="s">
        <v>1710</v>
      </c>
      <c r="B188" s="55" t="s">
        <v>1538</v>
      </c>
      <c r="C188" s="63">
        <v>67</v>
      </c>
      <c r="D188" s="63">
        <v>17609</v>
      </c>
      <c r="E188" s="60">
        <v>14.1</v>
      </c>
      <c r="F188" s="59">
        <v>20609</v>
      </c>
      <c r="G188" s="60">
        <v>16.5</v>
      </c>
      <c r="H188" s="63">
        <v>8390</v>
      </c>
      <c r="I188" s="61">
        <v>10734</v>
      </c>
      <c r="J188" s="61">
        <v>11626</v>
      </c>
      <c r="K188" s="61">
        <v>12564</v>
      </c>
      <c r="L188" s="62">
        <v>14918</v>
      </c>
      <c r="M188" s="62">
        <v>20813</v>
      </c>
      <c r="N188" s="62">
        <v>23624</v>
      </c>
      <c r="O188" s="62">
        <v>25289</v>
      </c>
      <c r="P188" s="62">
        <v>27829</v>
      </c>
      <c r="Q188" s="64" t="s">
        <v>1439</v>
      </c>
    </row>
    <row r="189" spans="1:17" ht="38.25" x14ac:dyDescent="0.2">
      <c r="A189" s="54" t="s">
        <v>1711</v>
      </c>
      <c r="B189" s="55" t="s">
        <v>1540</v>
      </c>
      <c r="C189" s="63">
        <v>34</v>
      </c>
      <c r="D189" s="63">
        <v>30158</v>
      </c>
      <c r="E189" s="60">
        <v>4.4000000000000004</v>
      </c>
      <c r="F189" s="63">
        <v>33244</v>
      </c>
      <c r="G189" s="60">
        <v>0.2</v>
      </c>
      <c r="H189" s="66" t="s">
        <v>1439</v>
      </c>
      <c r="I189" s="62">
        <v>24791</v>
      </c>
      <c r="J189" s="62">
        <v>25652</v>
      </c>
      <c r="K189" s="62">
        <v>26590</v>
      </c>
      <c r="L189" s="61">
        <v>28211</v>
      </c>
      <c r="M189" s="62">
        <v>33203</v>
      </c>
      <c r="N189" s="64">
        <v>37486</v>
      </c>
      <c r="O189" s="64">
        <v>40153</v>
      </c>
      <c r="P189" s="64">
        <v>42611</v>
      </c>
      <c r="Q189" s="64" t="s">
        <v>1439</v>
      </c>
    </row>
    <row r="190" spans="1:17" ht="25.5" x14ac:dyDescent="0.2">
      <c r="A190" s="68" t="s">
        <v>1712</v>
      </c>
      <c r="B190" s="55" t="s">
        <v>1542</v>
      </c>
      <c r="C190" s="66">
        <v>14</v>
      </c>
      <c r="D190" s="66">
        <v>31146</v>
      </c>
      <c r="E190" s="60">
        <v>2.7</v>
      </c>
      <c r="F190" s="66">
        <v>33365</v>
      </c>
      <c r="G190" s="60">
        <v>3.1</v>
      </c>
      <c r="H190" s="66" t="s">
        <v>1439</v>
      </c>
      <c r="I190" s="64" t="s">
        <v>1439</v>
      </c>
      <c r="J190" s="64" t="s">
        <v>1439</v>
      </c>
      <c r="K190" s="64" t="s">
        <v>1439</v>
      </c>
      <c r="L190" s="64">
        <v>29336</v>
      </c>
      <c r="M190" s="64">
        <v>33595</v>
      </c>
      <c r="N190" s="64" t="s">
        <v>1439</v>
      </c>
      <c r="O190" s="64" t="s">
        <v>1439</v>
      </c>
      <c r="P190" s="64" t="s">
        <v>1439</v>
      </c>
      <c r="Q190" s="64" t="s">
        <v>1439</v>
      </c>
    </row>
    <row r="191" spans="1:17" x14ac:dyDescent="0.2">
      <c r="A191" s="68" t="s">
        <v>1713</v>
      </c>
      <c r="B191" s="55" t="s">
        <v>1544</v>
      </c>
      <c r="C191" s="59" t="s">
        <v>1450</v>
      </c>
      <c r="D191" s="59"/>
      <c r="E191" s="67"/>
      <c r="F191" s="59"/>
      <c r="G191" s="67"/>
      <c r="H191" s="59"/>
      <c r="I191" s="61"/>
      <c r="J191" s="61"/>
      <c r="K191" s="61"/>
      <c r="L191" s="61"/>
      <c r="M191" s="61"/>
      <c r="N191" s="61"/>
      <c r="O191" s="61"/>
      <c r="P191" s="61"/>
      <c r="Q191" s="61"/>
    </row>
    <row r="192" spans="1:17" x14ac:dyDescent="0.2">
      <c r="A192" s="68" t="s">
        <v>1714</v>
      </c>
      <c r="B192" s="55" t="s">
        <v>1546</v>
      </c>
      <c r="C192" s="66" t="s">
        <v>1439</v>
      </c>
      <c r="D192" s="66" t="s">
        <v>1439</v>
      </c>
      <c r="E192" s="67"/>
      <c r="F192" s="66">
        <v>24584</v>
      </c>
      <c r="G192" s="60">
        <v>-77.2</v>
      </c>
      <c r="H192" s="66" t="s">
        <v>1439</v>
      </c>
      <c r="I192" s="64" t="s">
        <v>1439</v>
      </c>
      <c r="J192" s="64" t="s">
        <v>1439</v>
      </c>
      <c r="K192" s="64" t="s">
        <v>1439</v>
      </c>
      <c r="L192" s="64" t="s">
        <v>1439</v>
      </c>
      <c r="M192" s="64" t="s">
        <v>1439</v>
      </c>
      <c r="N192" s="64" t="s">
        <v>1439</v>
      </c>
      <c r="O192" s="64" t="s">
        <v>1439</v>
      </c>
      <c r="P192" s="64" t="s">
        <v>1439</v>
      </c>
      <c r="Q192" s="64" t="s">
        <v>1439</v>
      </c>
    </row>
    <row r="193" spans="1:17" ht="25.5" x14ac:dyDescent="0.2">
      <c r="A193" s="68" t="s">
        <v>1715</v>
      </c>
      <c r="B193" s="55" t="s">
        <v>1548</v>
      </c>
      <c r="C193" s="66">
        <v>12</v>
      </c>
      <c r="D193" s="63">
        <v>28598</v>
      </c>
      <c r="E193" s="60">
        <v>-0.5</v>
      </c>
      <c r="F193" s="63">
        <v>34188</v>
      </c>
      <c r="G193" s="60">
        <v>2</v>
      </c>
      <c r="H193" s="66">
        <v>17009</v>
      </c>
      <c r="I193" s="62">
        <v>23571</v>
      </c>
      <c r="J193" s="62">
        <v>24133</v>
      </c>
      <c r="K193" s="62">
        <v>25089</v>
      </c>
      <c r="L193" s="62">
        <v>27443</v>
      </c>
      <c r="M193" s="64">
        <v>33890</v>
      </c>
      <c r="N193" s="64">
        <v>38116</v>
      </c>
      <c r="O193" s="64" t="s">
        <v>1439</v>
      </c>
      <c r="P193" s="64" t="s">
        <v>1439</v>
      </c>
      <c r="Q193" s="64" t="s">
        <v>1439</v>
      </c>
    </row>
    <row r="194" spans="1:17" ht="25.5" x14ac:dyDescent="0.2">
      <c r="A194" s="68" t="s">
        <v>1716</v>
      </c>
      <c r="B194" s="55" t="s">
        <v>1550</v>
      </c>
      <c r="C194" s="66">
        <v>6</v>
      </c>
      <c r="D194" s="63">
        <v>30196</v>
      </c>
      <c r="E194" s="60">
        <v>16</v>
      </c>
      <c r="F194" s="63">
        <v>31770</v>
      </c>
      <c r="G194" s="60">
        <v>15.5</v>
      </c>
      <c r="H194" s="66" t="s">
        <v>1439</v>
      </c>
      <c r="I194" s="64">
        <v>24003</v>
      </c>
      <c r="J194" s="62">
        <v>25561</v>
      </c>
      <c r="K194" s="62">
        <v>25900</v>
      </c>
      <c r="L194" s="62">
        <v>29544</v>
      </c>
      <c r="M194" s="62">
        <v>31042</v>
      </c>
      <c r="N194" s="64">
        <v>35151</v>
      </c>
      <c r="O194" s="64" t="s">
        <v>1439</v>
      </c>
      <c r="P194" s="64" t="s">
        <v>1439</v>
      </c>
      <c r="Q194" s="64" t="s">
        <v>1439</v>
      </c>
    </row>
    <row r="195" spans="1:17" ht="38.25" x14ac:dyDescent="0.2">
      <c r="A195" s="54" t="s">
        <v>1717</v>
      </c>
      <c r="B195" s="55" t="s">
        <v>1552</v>
      </c>
      <c r="C195" s="66">
        <v>38</v>
      </c>
      <c r="D195" s="66">
        <v>13870</v>
      </c>
      <c r="E195" s="60">
        <v>-1</v>
      </c>
      <c r="F195" s="63">
        <v>16981</v>
      </c>
      <c r="G195" s="60">
        <v>4</v>
      </c>
      <c r="H195" s="66" t="s">
        <v>1439</v>
      </c>
      <c r="I195" s="64" t="s">
        <v>1439</v>
      </c>
      <c r="J195" s="64" t="s">
        <v>1439</v>
      </c>
      <c r="K195" s="64" t="s">
        <v>1439</v>
      </c>
      <c r="L195" s="64" t="s">
        <v>1439</v>
      </c>
      <c r="M195" s="64">
        <v>18474</v>
      </c>
      <c r="N195" s="64">
        <v>21331</v>
      </c>
      <c r="O195" s="64" t="s">
        <v>1439</v>
      </c>
      <c r="P195" s="64" t="s">
        <v>1439</v>
      </c>
      <c r="Q195" s="64" t="s">
        <v>1439</v>
      </c>
    </row>
    <row r="196" spans="1:17" x14ac:dyDescent="0.2">
      <c r="A196" s="68" t="s">
        <v>1718</v>
      </c>
      <c r="B196" s="55" t="s">
        <v>1554</v>
      </c>
      <c r="C196" s="66">
        <v>9</v>
      </c>
      <c r="D196" s="66">
        <v>19363</v>
      </c>
      <c r="E196" s="60">
        <v>12.2</v>
      </c>
      <c r="F196" s="66">
        <v>21963</v>
      </c>
      <c r="G196" s="60">
        <v>13.7</v>
      </c>
      <c r="H196" s="66" t="s">
        <v>1439</v>
      </c>
      <c r="I196" s="64">
        <v>10789</v>
      </c>
      <c r="J196" s="64">
        <v>12529</v>
      </c>
      <c r="K196" s="64">
        <v>13230</v>
      </c>
      <c r="L196" s="64" t="s">
        <v>1439</v>
      </c>
      <c r="M196" s="64" t="s">
        <v>1439</v>
      </c>
      <c r="N196" s="64" t="s">
        <v>1439</v>
      </c>
      <c r="O196" s="64" t="s">
        <v>1439</v>
      </c>
      <c r="P196" s="64" t="s">
        <v>1439</v>
      </c>
      <c r="Q196" s="64" t="s">
        <v>1439</v>
      </c>
    </row>
    <row r="197" spans="1:17" ht="25.5" x14ac:dyDescent="0.2">
      <c r="A197" s="68" t="s">
        <v>1719</v>
      </c>
      <c r="B197" s="55" t="s">
        <v>1556</v>
      </c>
      <c r="C197" s="66">
        <v>29</v>
      </c>
      <c r="D197" s="66" t="s">
        <v>1439</v>
      </c>
      <c r="E197" s="67"/>
      <c r="F197" s="66">
        <v>15517</v>
      </c>
      <c r="G197" s="60">
        <v>1.6</v>
      </c>
      <c r="H197" s="66" t="s">
        <v>1439</v>
      </c>
      <c r="I197" s="64" t="s">
        <v>1439</v>
      </c>
      <c r="J197" s="64" t="s">
        <v>1439</v>
      </c>
      <c r="K197" s="64" t="s">
        <v>1439</v>
      </c>
      <c r="L197" s="64" t="s">
        <v>1439</v>
      </c>
      <c r="M197" s="64" t="s">
        <v>1439</v>
      </c>
      <c r="N197" s="64" t="s">
        <v>1439</v>
      </c>
      <c r="O197" s="64" t="s">
        <v>1439</v>
      </c>
      <c r="P197" s="64" t="s">
        <v>1439</v>
      </c>
      <c r="Q197" s="64" t="s">
        <v>1439</v>
      </c>
    </row>
    <row r="198" spans="1:17" ht="25.5" x14ac:dyDescent="0.2">
      <c r="A198" s="54" t="s">
        <v>1720</v>
      </c>
      <c r="B198" s="55" t="s">
        <v>1558</v>
      </c>
      <c r="C198" s="66">
        <v>31</v>
      </c>
      <c r="D198" s="63">
        <v>38276</v>
      </c>
      <c r="E198" s="60">
        <v>9.4</v>
      </c>
      <c r="F198" s="63">
        <v>43547</v>
      </c>
      <c r="G198" s="60">
        <v>10.3</v>
      </c>
      <c r="H198" s="66">
        <v>18020</v>
      </c>
      <c r="I198" s="62">
        <v>24988</v>
      </c>
      <c r="J198" s="64">
        <v>26940</v>
      </c>
      <c r="K198" s="62">
        <v>29777</v>
      </c>
      <c r="L198" s="62">
        <v>34712</v>
      </c>
      <c r="M198" s="62">
        <v>42083</v>
      </c>
      <c r="N198" s="64">
        <v>48532</v>
      </c>
      <c r="O198" s="64">
        <v>52460</v>
      </c>
      <c r="P198" s="64" t="s">
        <v>1439</v>
      </c>
      <c r="Q198" s="64" t="s">
        <v>1439</v>
      </c>
    </row>
    <row r="199" spans="1:17" ht="25.5" x14ac:dyDescent="0.2">
      <c r="A199" s="68" t="s">
        <v>1721</v>
      </c>
      <c r="B199" s="55" t="s">
        <v>1560</v>
      </c>
      <c r="C199" s="66" t="s">
        <v>1439</v>
      </c>
      <c r="D199" s="66" t="s">
        <v>1439</v>
      </c>
      <c r="E199" s="67"/>
      <c r="F199" s="66">
        <v>29616</v>
      </c>
      <c r="G199" s="60">
        <v>-7.4</v>
      </c>
      <c r="H199" s="66" t="s">
        <v>1439</v>
      </c>
      <c r="I199" s="64" t="s">
        <v>1439</v>
      </c>
      <c r="J199" s="64" t="s">
        <v>1439</v>
      </c>
      <c r="K199" s="64" t="s">
        <v>1439</v>
      </c>
      <c r="L199" s="64" t="s">
        <v>1439</v>
      </c>
      <c r="M199" s="64" t="s">
        <v>1439</v>
      </c>
      <c r="N199" s="64" t="s">
        <v>1439</v>
      </c>
      <c r="O199" s="64" t="s">
        <v>1439</v>
      </c>
      <c r="P199" s="64" t="s">
        <v>1439</v>
      </c>
      <c r="Q199" s="64" t="s">
        <v>1439</v>
      </c>
    </row>
    <row r="200" spans="1:17" ht="51" x14ac:dyDescent="0.2">
      <c r="A200" s="68" t="s">
        <v>1722</v>
      </c>
      <c r="B200" s="55" t="s">
        <v>1562</v>
      </c>
      <c r="C200" s="66" t="s">
        <v>1439</v>
      </c>
      <c r="D200" s="66" t="s">
        <v>1439</v>
      </c>
      <c r="E200" s="67"/>
      <c r="F200" s="66" t="s">
        <v>1439</v>
      </c>
      <c r="G200" s="67"/>
      <c r="H200" s="66" t="s">
        <v>1439</v>
      </c>
      <c r="I200" s="64" t="s">
        <v>1439</v>
      </c>
      <c r="J200" s="64" t="s">
        <v>1439</v>
      </c>
      <c r="K200" s="64" t="s">
        <v>1439</v>
      </c>
      <c r="L200" s="64" t="s">
        <v>1439</v>
      </c>
      <c r="M200" s="64" t="s">
        <v>1439</v>
      </c>
      <c r="N200" s="64" t="s">
        <v>1439</v>
      </c>
      <c r="O200" s="64" t="s">
        <v>1439</v>
      </c>
      <c r="P200" s="64" t="s">
        <v>1439</v>
      </c>
      <c r="Q200" s="64" t="s">
        <v>1439</v>
      </c>
    </row>
    <row r="201" spans="1:17" ht="25.5" x14ac:dyDescent="0.2">
      <c r="A201" s="68" t="s">
        <v>1723</v>
      </c>
      <c r="B201" s="55" t="s">
        <v>1564</v>
      </c>
      <c r="C201" s="59" t="s">
        <v>1450</v>
      </c>
      <c r="D201" s="59"/>
      <c r="E201" s="67"/>
      <c r="F201" s="59"/>
      <c r="G201" s="67"/>
      <c r="H201" s="59"/>
      <c r="I201" s="61"/>
      <c r="J201" s="61"/>
      <c r="K201" s="61"/>
      <c r="L201" s="61"/>
      <c r="M201" s="61"/>
      <c r="N201" s="61"/>
      <c r="O201" s="61"/>
      <c r="P201" s="61"/>
      <c r="Q201" s="61"/>
    </row>
    <row r="202" spans="1:17" ht="25.5" x14ac:dyDescent="0.2">
      <c r="A202" s="68" t="s">
        <v>1724</v>
      </c>
      <c r="B202" s="55" t="s">
        <v>1566</v>
      </c>
      <c r="C202" s="66">
        <v>12</v>
      </c>
      <c r="D202" s="63">
        <v>35776</v>
      </c>
      <c r="E202" s="60">
        <v>6.6</v>
      </c>
      <c r="F202" s="63">
        <v>38871</v>
      </c>
      <c r="G202" s="60">
        <v>2.8</v>
      </c>
      <c r="H202" s="66" t="s">
        <v>1439</v>
      </c>
      <c r="I202" s="64">
        <v>25522</v>
      </c>
      <c r="J202" s="64">
        <v>29581</v>
      </c>
      <c r="K202" s="64">
        <v>30108</v>
      </c>
      <c r="L202" s="62">
        <v>34646</v>
      </c>
      <c r="M202" s="62">
        <v>38602</v>
      </c>
      <c r="N202" s="64" t="s">
        <v>1439</v>
      </c>
      <c r="O202" s="64" t="s">
        <v>1439</v>
      </c>
      <c r="P202" s="64" t="s">
        <v>1439</v>
      </c>
      <c r="Q202" s="64" t="s">
        <v>1439</v>
      </c>
    </row>
    <row r="203" spans="1:17" ht="38.25" x14ac:dyDescent="0.2">
      <c r="A203" s="68" t="s">
        <v>1725</v>
      </c>
      <c r="B203" s="55" t="s">
        <v>1568</v>
      </c>
      <c r="C203" s="66">
        <v>17</v>
      </c>
      <c r="D203" s="66">
        <v>42250</v>
      </c>
      <c r="E203" s="60">
        <v>6.9</v>
      </c>
      <c r="F203" s="63">
        <v>48720</v>
      </c>
      <c r="G203" s="60">
        <v>11.3</v>
      </c>
      <c r="H203" s="66" t="s">
        <v>1439</v>
      </c>
      <c r="I203" s="64">
        <v>25049</v>
      </c>
      <c r="J203" s="64">
        <v>27393</v>
      </c>
      <c r="K203" s="64">
        <v>28798</v>
      </c>
      <c r="L203" s="64">
        <v>37092</v>
      </c>
      <c r="M203" s="64">
        <v>47605</v>
      </c>
      <c r="N203" s="64" t="s">
        <v>1439</v>
      </c>
      <c r="O203" s="64" t="s">
        <v>1439</v>
      </c>
      <c r="P203" s="64" t="s">
        <v>1439</v>
      </c>
      <c r="Q203" s="64" t="s">
        <v>1439</v>
      </c>
    </row>
    <row r="204" spans="1:17" ht="25.5" x14ac:dyDescent="0.2">
      <c r="A204" s="68" t="s">
        <v>1726</v>
      </c>
      <c r="B204" s="55" t="s">
        <v>1570</v>
      </c>
      <c r="C204" s="66" t="s">
        <v>1439</v>
      </c>
      <c r="D204" s="66" t="s">
        <v>1439</v>
      </c>
      <c r="E204" s="67"/>
      <c r="F204" s="66" t="s">
        <v>1439</v>
      </c>
      <c r="G204" s="67"/>
      <c r="H204" s="66" t="s">
        <v>1439</v>
      </c>
      <c r="I204" s="64" t="s">
        <v>1439</v>
      </c>
      <c r="J204" s="64" t="s">
        <v>1439</v>
      </c>
      <c r="K204" s="64" t="s">
        <v>1439</v>
      </c>
      <c r="L204" s="64" t="s">
        <v>1439</v>
      </c>
      <c r="M204" s="64" t="s">
        <v>1439</v>
      </c>
      <c r="N204" s="64" t="s">
        <v>1439</v>
      </c>
      <c r="O204" s="64" t="s">
        <v>1439</v>
      </c>
      <c r="P204" s="64" t="s">
        <v>1439</v>
      </c>
      <c r="Q204" s="64" t="s">
        <v>1439</v>
      </c>
    </row>
    <row r="205" spans="1:17" ht="25.5" x14ac:dyDescent="0.2">
      <c r="A205" s="54" t="s">
        <v>1727</v>
      </c>
      <c r="B205" s="55" t="s">
        <v>1572</v>
      </c>
      <c r="C205" s="66">
        <v>21</v>
      </c>
      <c r="D205" s="63">
        <v>29730</v>
      </c>
      <c r="E205" s="60">
        <v>9</v>
      </c>
      <c r="F205" s="63">
        <v>36504</v>
      </c>
      <c r="G205" s="60">
        <v>18.600000000000001</v>
      </c>
      <c r="H205" s="66" t="s">
        <v>1439</v>
      </c>
      <c r="I205" s="64">
        <v>19796</v>
      </c>
      <c r="J205" s="62">
        <v>21653</v>
      </c>
      <c r="K205" s="62">
        <v>23071</v>
      </c>
      <c r="L205" s="62">
        <v>27221</v>
      </c>
      <c r="M205" s="64">
        <v>33299</v>
      </c>
      <c r="N205" s="64" t="s">
        <v>1439</v>
      </c>
      <c r="O205" s="64" t="s">
        <v>1439</v>
      </c>
      <c r="P205" s="64" t="s">
        <v>1439</v>
      </c>
      <c r="Q205" s="64" t="s">
        <v>1439</v>
      </c>
    </row>
    <row r="206" spans="1:17" ht="38.25" x14ac:dyDescent="0.2">
      <c r="A206" s="68" t="s">
        <v>1728</v>
      </c>
      <c r="B206" s="55" t="s">
        <v>1574</v>
      </c>
      <c r="C206" s="66">
        <v>16</v>
      </c>
      <c r="D206" s="66">
        <v>30960</v>
      </c>
      <c r="E206" s="60">
        <v>15.4</v>
      </c>
      <c r="F206" s="63">
        <v>37174</v>
      </c>
      <c r="G206" s="60">
        <v>24.1</v>
      </c>
      <c r="H206" s="66" t="s">
        <v>1439</v>
      </c>
      <c r="I206" s="64">
        <v>20475</v>
      </c>
      <c r="J206" s="64">
        <v>23040</v>
      </c>
      <c r="K206" s="62">
        <v>24240</v>
      </c>
      <c r="L206" s="62">
        <v>27590</v>
      </c>
      <c r="M206" s="64" t="s">
        <v>1439</v>
      </c>
      <c r="N206" s="64" t="s">
        <v>1439</v>
      </c>
      <c r="O206" s="64" t="s">
        <v>1439</v>
      </c>
      <c r="P206" s="64" t="s">
        <v>1439</v>
      </c>
      <c r="Q206" s="64" t="s">
        <v>1439</v>
      </c>
    </row>
    <row r="207" spans="1:17" ht="38.25" x14ac:dyDescent="0.2">
      <c r="A207" s="68" t="s">
        <v>1729</v>
      </c>
      <c r="B207" s="55" t="s">
        <v>1576</v>
      </c>
      <c r="C207" s="66" t="s">
        <v>1439</v>
      </c>
      <c r="D207" s="66" t="s">
        <v>1439</v>
      </c>
      <c r="E207" s="67"/>
      <c r="F207" s="66" t="s">
        <v>1439</v>
      </c>
      <c r="G207" s="67"/>
      <c r="H207" s="66" t="s">
        <v>1439</v>
      </c>
      <c r="I207" s="64" t="s">
        <v>1439</v>
      </c>
      <c r="J207" s="64" t="s">
        <v>1439</v>
      </c>
      <c r="K207" s="64" t="s">
        <v>1439</v>
      </c>
      <c r="L207" s="64" t="s">
        <v>1439</v>
      </c>
      <c r="M207" s="64" t="s">
        <v>1439</v>
      </c>
      <c r="N207" s="64" t="s">
        <v>1439</v>
      </c>
      <c r="O207" s="64" t="s">
        <v>1439</v>
      </c>
      <c r="P207" s="64" t="s">
        <v>1439</v>
      </c>
      <c r="Q207" s="64" t="s">
        <v>1439</v>
      </c>
    </row>
    <row r="208" spans="1:17" ht="38.25" x14ac:dyDescent="0.2">
      <c r="A208" s="68" t="s">
        <v>1730</v>
      </c>
      <c r="B208" s="55" t="s">
        <v>1578</v>
      </c>
      <c r="C208" s="66" t="s">
        <v>1439</v>
      </c>
      <c r="D208" s="66" t="s">
        <v>1439</v>
      </c>
      <c r="E208" s="67"/>
      <c r="F208" s="66" t="s">
        <v>1439</v>
      </c>
      <c r="G208" s="67"/>
      <c r="H208" s="66" t="s">
        <v>1439</v>
      </c>
      <c r="I208" s="64" t="s">
        <v>1439</v>
      </c>
      <c r="J208" s="64" t="s">
        <v>1439</v>
      </c>
      <c r="K208" s="64" t="s">
        <v>1439</v>
      </c>
      <c r="L208" s="64" t="s">
        <v>1439</v>
      </c>
      <c r="M208" s="64" t="s">
        <v>1439</v>
      </c>
      <c r="N208" s="64" t="s">
        <v>1439</v>
      </c>
      <c r="O208" s="64" t="s">
        <v>1439</v>
      </c>
      <c r="P208" s="64" t="s">
        <v>1439</v>
      </c>
      <c r="Q208" s="64" t="s">
        <v>1439</v>
      </c>
    </row>
    <row r="209" spans="1:17" ht="25.5" x14ac:dyDescent="0.2">
      <c r="A209" s="54" t="s">
        <v>1731</v>
      </c>
      <c r="B209" s="55" t="s">
        <v>1217</v>
      </c>
      <c r="C209" s="66">
        <v>14</v>
      </c>
      <c r="D209" s="66">
        <v>29335</v>
      </c>
      <c r="E209" s="60">
        <v>-5.0999999999999996</v>
      </c>
      <c r="F209" s="66">
        <v>35503</v>
      </c>
      <c r="G209" s="60">
        <v>4.5999999999999996</v>
      </c>
      <c r="H209" s="66" t="s">
        <v>1439</v>
      </c>
      <c r="I209" s="64">
        <v>20000</v>
      </c>
      <c r="J209" s="64">
        <v>22000</v>
      </c>
      <c r="K209" s="64">
        <v>23522</v>
      </c>
      <c r="L209" s="64">
        <v>25955</v>
      </c>
      <c r="M209" s="64">
        <v>35529</v>
      </c>
      <c r="N209" s="64" t="s">
        <v>1439</v>
      </c>
      <c r="O209" s="64" t="s">
        <v>1439</v>
      </c>
      <c r="P209" s="64" t="s">
        <v>1439</v>
      </c>
      <c r="Q209" s="64" t="s">
        <v>1439</v>
      </c>
    </row>
    <row r="210" spans="1:17" ht="25.5" x14ac:dyDescent="0.2">
      <c r="A210" s="68" t="s">
        <v>1732</v>
      </c>
      <c r="B210" s="55" t="s">
        <v>1581</v>
      </c>
      <c r="C210" s="66">
        <v>14</v>
      </c>
      <c r="D210" s="66">
        <v>29335</v>
      </c>
      <c r="E210" s="60">
        <v>-5.0999999999999996</v>
      </c>
      <c r="F210" s="66">
        <v>35503</v>
      </c>
      <c r="G210" s="60">
        <v>4.5999999999999996</v>
      </c>
      <c r="H210" s="66" t="s">
        <v>1439</v>
      </c>
      <c r="I210" s="64">
        <v>20000</v>
      </c>
      <c r="J210" s="64">
        <v>22000</v>
      </c>
      <c r="K210" s="64">
        <v>23522</v>
      </c>
      <c r="L210" s="64">
        <v>25955</v>
      </c>
      <c r="M210" s="64">
        <v>35529</v>
      </c>
      <c r="N210" s="64" t="s">
        <v>1439</v>
      </c>
      <c r="O210" s="64" t="s">
        <v>1439</v>
      </c>
      <c r="P210" s="64" t="s">
        <v>1439</v>
      </c>
      <c r="Q210" s="64" t="s">
        <v>1439</v>
      </c>
    </row>
    <row r="211" spans="1:17" ht="38.25" x14ac:dyDescent="0.2">
      <c r="A211" s="54" t="s">
        <v>1733</v>
      </c>
      <c r="B211" s="55" t="s">
        <v>1583</v>
      </c>
      <c r="C211" s="66">
        <v>51</v>
      </c>
      <c r="D211" s="63">
        <v>31710</v>
      </c>
      <c r="E211" s="60">
        <v>-6</v>
      </c>
      <c r="F211" s="63">
        <v>38167</v>
      </c>
      <c r="G211" s="60">
        <v>1</v>
      </c>
      <c r="H211" s="63">
        <v>12464</v>
      </c>
      <c r="I211" s="64">
        <v>18386</v>
      </c>
      <c r="J211" s="62">
        <v>21578</v>
      </c>
      <c r="K211" s="62">
        <v>23114</v>
      </c>
      <c r="L211" s="62">
        <v>26669</v>
      </c>
      <c r="M211" s="62">
        <v>37795</v>
      </c>
      <c r="N211" s="64">
        <v>43002</v>
      </c>
      <c r="O211" s="64">
        <v>45254</v>
      </c>
      <c r="P211" s="64">
        <v>51658</v>
      </c>
      <c r="Q211" s="64" t="s">
        <v>1439</v>
      </c>
    </row>
    <row r="212" spans="1:17" ht="25.5" x14ac:dyDescent="0.2">
      <c r="A212" s="68" t="s">
        <v>1734</v>
      </c>
      <c r="B212" s="55" t="s">
        <v>1585</v>
      </c>
      <c r="C212" s="66">
        <v>17</v>
      </c>
      <c r="D212" s="66">
        <v>31619</v>
      </c>
      <c r="E212" s="60">
        <v>3.7</v>
      </c>
      <c r="F212" s="63">
        <v>36481</v>
      </c>
      <c r="G212" s="60">
        <v>0.1</v>
      </c>
      <c r="H212" s="66" t="s">
        <v>1439</v>
      </c>
      <c r="I212" s="64">
        <v>21000</v>
      </c>
      <c r="J212" s="64">
        <v>21966</v>
      </c>
      <c r="K212" s="62">
        <v>23098</v>
      </c>
      <c r="L212" s="64">
        <v>25683</v>
      </c>
      <c r="M212" s="64">
        <v>38771</v>
      </c>
      <c r="N212" s="64" t="s">
        <v>1439</v>
      </c>
      <c r="O212" s="64" t="s">
        <v>1439</v>
      </c>
      <c r="P212" s="64" t="s">
        <v>1439</v>
      </c>
      <c r="Q212" s="64" t="s">
        <v>1439</v>
      </c>
    </row>
    <row r="213" spans="1:17" ht="38.25" x14ac:dyDescent="0.2">
      <c r="A213" s="68" t="s">
        <v>1735</v>
      </c>
      <c r="B213" s="55" t="s">
        <v>1587</v>
      </c>
      <c r="C213" s="66" t="s">
        <v>1439</v>
      </c>
      <c r="D213" s="66" t="s">
        <v>1439</v>
      </c>
      <c r="E213" s="67"/>
      <c r="F213" s="66" t="s">
        <v>1439</v>
      </c>
      <c r="G213" s="67"/>
      <c r="H213" s="66" t="s">
        <v>1439</v>
      </c>
      <c r="I213" s="64" t="s">
        <v>1439</v>
      </c>
      <c r="J213" s="64">
        <v>23121</v>
      </c>
      <c r="K213" s="64">
        <v>24291</v>
      </c>
      <c r="L213" s="64" t="s">
        <v>1439</v>
      </c>
      <c r="M213" s="64" t="s">
        <v>1439</v>
      </c>
      <c r="N213" s="64" t="s">
        <v>1439</v>
      </c>
      <c r="O213" s="64" t="s">
        <v>1439</v>
      </c>
      <c r="P213" s="64" t="s">
        <v>1439</v>
      </c>
      <c r="Q213" s="64" t="s">
        <v>1439</v>
      </c>
    </row>
    <row r="214" spans="1:17" ht="38.25" x14ac:dyDescent="0.2">
      <c r="A214" s="68" t="s">
        <v>1736</v>
      </c>
      <c r="B214" s="55" t="s">
        <v>1589</v>
      </c>
      <c r="C214" s="66">
        <v>10</v>
      </c>
      <c r="D214" s="66">
        <v>31777</v>
      </c>
      <c r="E214" s="67"/>
      <c r="F214" s="66">
        <v>34459</v>
      </c>
      <c r="G214" s="67"/>
      <c r="H214" s="66" t="s">
        <v>1439</v>
      </c>
      <c r="I214" s="64" t="s">
        <v>1439</v>
      </c>
      <c r="J214" s="64" t="s">
        <v>1439</v>
      </c>
      <c r="K214" s="64" t="s">
        <v>1439</v>
      </c>
      <c r="L214" s="64" t="s">
        <v>1439</v>
      </c>
      <c r="M214" s="64" t="s">
        <v>1439</v>
      </c>
      <c r="N214" s="64" t="s">
        <v>1439</v>
      </c>
      <c r="O214" s="64" t="s">
        <v>1439</v>
      </c>
      <c r="P214" s="64" t="s">
        <v>1439</v>
      </c>
      <c r="Q214" s="64" t="s">
        <v>1439</v>
      </c>
    </row>
    <row r="215" spans="1:17" ht="25.5" x14ac:dyDescent="0.2">
      <c r="A215" s="68" t="s">
        <v>1737</v>
      </c>
      <c r="B215" s="55" t="s">
        <v>1591</v>
      </c>
      <c r="C215" s="66" t="s">
        <v>1439</v>
      </c>
      <c r="D215" s="66">
        <v>39796</v>
      </c>
      <c r="E215" s="60">
        <v>-2.6</v>
      </c>
      <c r="F215" s="66">
        <v>44240</v>
      </c>
      <c r="G215" s="60">
        <v>4.9000000000000004</v>
      </c>
      <c r="H215" s="66" t="s">
        <v>1439</v>
      </c>
      <c r="I215" s="64" t="s">
        <v>1439</v>
      </c>
      <c r="J215" s="64" t="s">
        <v>1439</v>
      </c>
      <c r="K215" s="64" t="s">
        <v>1439</v>
      </c>
      <c r="L215" s="64">
        <v>37540</v>
      </c>
      <c r="M215" s="64" t="s">
        <v>1439</v>
      </c>
      <c r="N215" s="64" t="s">
        <v>1439</v>
      </c>
      <c r="O215" s="64" t="s">
        <v>1439</v>
      </c>
      <c r="P215" s="64" t="s">
        <v>1439</v>
      </c>
      <c r="Q215" s="64" t="s">
        <v>1439</v>
      </c>
    </row>
    <row r="216" spans="1:17" ht="25.5" x14ac:dyDescent="0.2">
      <c r="A216" s="68" t="s">
        <v>1738</v>
      </c>
      <c r="B216" s="55" t="s">
        <v>1593</v>
      </c>
      <c r="C216" s="66" t="s">
        <v>1439</v>
      </c>
      <c r="D216" s="66" t="s">
        <v>1439</v>
      </c>
      <c r="E216" s="67"/>
      <c r="F216" s="66">
        <v>25610</v>
      </c>
      <c r="G216" s="60">
        <v>-16.3</v>
      </c>
      <c r="H216" s="66" t="s">
        <v>1439</v>
      </c>
      <c r="I216" s="64" t="s">
        <v>1439</v>
      </c>
      <c r="J216" s="64" t="s">
        <v>1439</v>
      </c>
      <c r="K216" s="64" t="s">
        <v>1439</v>
      </c>
      <c r="L216" s="64" t="s">
        <v>1439</v>
      </c>
      <c r="M216" s="64" t="s">
        <v>1439</v>
      </c>
      <c r="N216" s="64" t="s">
        <v>1439</v>
      </c>
      <c r="O216" s="64" t="s">
        <v>1439</v>
      </c>
      <c r="P216" s="64" t="s">
        <v>1439</v>
      </c>
      <c r="Q216" s="64" t="s">
        <v>1439</v>
      </c>
    </row>
    <row r="217" spans="1:17" ht="25.5" x14ac:dyDescent="0.2">
      <c r="A217" s="68" t="s">
        <v>1739</v>
      </c>
      <c r="B217" s="55" t="s">
        <v>1595</v>
      </c>
      <c r="C217" s="66" t="s">
        <v>1439</v>
      </c>
      <c r="D217" s="66" t="s">
        <v>1439</v>
      </c>
      <c r="E217" s="67"/>
      <c r="F217" s="66" t="s">
        <v>1439</v>
      </c>
      <c r="G217" s="67"/>
      <c r="H217" s="66" t="s">
        <v>1439</v>
      </c>
      <c r="I217" s="64" t="s">
        <v>1439</v>
      </c>
      <c r="J217" s="64" t="s">
        <v>1439</v>
      </c>
      <c r="K217" s="64" t="s">
        <v>1439</v>
      </c>
      <c r="L217" s="64" t="s">
        <v>1439</v>
      </c>
      <c r="M217" s="64" t="s">
        <v>1439</v>
      </c>
      <c r="N217" s="64" t="s">
        <v>1439</v>
      </c>
      <c r="O217" s="64" t="s">
        <v>1439</v>
      </c>
      <c r="P217" s="64" t="s">
        <v>1439</v>
      </c>
      <c r="Q217" s="64" t="s">
        <v>1439</v>
      </c>
    </row>
    <row r="218" spans="1:17" x14ac:dyDescent="0.2">
      <c r="A218" s="68" t="s">
        <v>1740</v>
      </c>
      <c r="B218" s="55" t="s">
        <v>1597</v>
      </c>
      <c r="C218" s="66" t="s">
        <v>1439</v>
      </c>
      <c r="D218" s="66" t="s">
        <v>1439</v>
      </c>
      <c r="E218" s="67"/>
      <c r="F218" s="66" t="s">
        <v>1439</v>
      </c>
      <c r="G218" s="67"/>
      <c r="H218" s="66" t="s">
        <v>1439</v>
      </c>
      <c r="I218" s="64" t="s">
        <v>1439</v>
      </c>
      <c r="J218" s="64" t="s">
        <v>1439</v>
      </c>
      <c r="K218" s="64" t="s">
        <v>1439</v>
      </c>
      <c r="L218" s="64" t="s">
        <v>1439</v>
      </c>
      <c r="M218" s="64" t="s">
        <v>1439</v>
      </c>
      <c r="N218" s="64" t="s">
        <v>1439</v>
      </c>
      <c r="O218" s="64" t="s">
        <v>1439</v>
      </c>
      <c r="P218" s="64" t="s">
        <v>1439</v>
      </c>
      <c r="Q218" s="64" t="s">
        <v>1439</v>
      </c>
    </row>
    <row r="219" spans="1:17" ht="38.25" x14ac:dyDescent="0.2">
      <c r="A219" s="54" t="s">
        <v>1741</v>
      </c>
      <c r="B219" s="55" t="s">
        <v>1599</v>
      </c>
      <c r="C219" s="66">
        <v>33</v>
      </c>
      <c r="D219" s="63">
        <v>26036</v>
      </c>
      <c r="E219" s="60">
        <v>11.4</v>
      </c>
      <c r="F219" s="63">
        <v>30857</v>
      </c>
      <c r="G219" s="60">
        <v>22.8</v>
      </c>
      <c r="H219" s="66" t="s">
        <v>1439</v>
      </c>
      <c r="I219" s="64" t="s">
        <v>1439</v>
      </c>
      <c r="J219" s="64" t="s">
        <v>1439</v>
      </c>
      <c r="K219" s="64">
        <v>20876</v>
      </c>
      <c r="L219" s="64">
        <v>23730</v>
      </c>
      <c r="M219" s="64">
        <v>28834</v>
      </c>
      <c r="N219" s="64" t="s">
        <v>1439</v>
      </c>
      <c r="O219" s="64" t="s">
        <v>1439</v>
      </c>
      <c r="P219" s="64" t="s">
        <v>1439</v>
      </c>
      <c r="Q219" s="64" t="s">
        <v>1439</v>
      </c>
    </row>
    <row r="220" spans="1:17" ht="25.5" x14ac:dyDescent="0.2">
      <c r="A220" s="68" t="s">
        <v>1742</v>
      </c>
      <c r="B220" s="55" t="s">
        <v>1601</v>
      </c>
      <c r="C220" s="66" t="s">
        <v>1439</v>
      </c>
      <c r="D220" s="66" t="s">
        <v>1439</v>
      </c>
      <c r="E220" s="67"/>
      <c r="F220" s="66" t="s">
        <v>1439</v>
      </c>
      <c r="G220" s="67"/>
      <c r="H220" s="66" t="s">
        <v>1439</v>
      </c>
      <c r="I220" s="64" t="s">
        <v>1439</v>
      </c>
      <c r="J220" s="64" t="s">
        <v>1439</v>
      </c>
      <c r="K220" s="64" t="s">
        <v>1439</v>
      </c>
      <c r="L220" s="64" t="s">
        <v>1439</v>
      </c>
      <c r="M220" s="64" t="s">
        <v>1439</v>
      </c>
      <c r="N220" s="64" t="s">
        <v>1439</v>
      </c>
      <c r="O220" s="64" t="s">
        <v>1439</v>
      </c>
      <c r="P220" s="64" t="s">
        <v>1439</v>
      </c>
      <c r="Q220" s="64" t="s">
        <v>1439</v>
      </c>
    </row>
    <row r="221" spans="1:17" ht="25.5" x14ac:dyDescent="0.2">
      <c r="A221" s="68" t="s">
        <v>1743</v>
      </c>
      <c r="B221" s="55" t="s">
        <v>1603</v>
      </c>
      <c r="C221" s="66" t="s">
        <v>1439</v>
      </c>
      <c r="D221" s="66" t="s">
        <v>1439</v>
      </c>
      <c r="E221" s="67"/>
      <c r="F221" s="66">
        <v>30431</v>
      </c>
      <c r="G221" s="60">
        <v>52.5</v>
      </c>
      <c r="H221" s="66" t="s">
        <v>1439</v>
      </c>
      <c r="I221" s="64" t="s">
        <v>1439</v>
      </c>
      <c r="J221" s="64" t="s">
        <v>1439</v>
      </c>
      <c r="K221" s="64" t="s">
        <v>1439</v>
      </c>
      <c r="L221" s="64" t="s">
        <v>1439</v>
      </c>
      <c r="M221" s="64" t="s">
        <v>1439</v>
      </c>
      <c r="N221" s="64" t="s">
        <v>1439</v>
      </c>
      <c r="O221" s="64" t="s">
        <v>1439</v>
      </c>
      <c r="P221" s="64" t="s">
        <v>1439</v>
      </c>
      <c r="Q221" s="64" t="s">
        <v>1439</v>
      </c>
    </row>
    <row r="222" spans="1:17" ht="38.25" x14ac:dyDescent="0.2">
      <c r="A222" s="68" t="s">
        <v>1744</v>
      </c>
      <c r="B222" s="55" t="s">
        <v>1605</v>
      </c>
      <c r="C222" s="66" t="s">
        <v>1439</v>
      </c>
      <c r="D222" s="66" t="s">
        <v>1439</v>
      </c>
      <c r="E222" s="67"/>
      <c r="F222" s="66" t="s">
        <v>1439</v>
      </c>
      <c r="G222" s="67"/>
      <c r="H222" s="66" t="s">
        <v>1439</v>
      </c>
      <c r="I222" s="64" t="s">
        <v>1439</v>
      </c>
      <c r="J222" s="64" t="s">
        <v>1439</v>
      </c>
      <c r="K222" s="64" t="s">
        <v>1439</v>
      </c>
      <c r="L222" s="64" t="s">
        <v>1439</v>
      </c>
      <c r="M222" s="64" t="s">
        <v>1439</v>
      </c>
      <c r="N222" s="64" t="s">
        <v>1439</v>
      </c>
      <c r="O222" s="64" t="s">
        <v>1439</v>
      </c>
      <c r="P222" s="64" t="s">
        <v>1439</v>
      </c>
      <c r="Q222" s="64" t="s">
        <v>1439</v>
      </c>
    </row>
    <row r="223" spans="1:17" ht="25.5" x14ac:dyDescent="0.2">
      <c r="A223" s="68" t="s">
        <v>1745</v>
      </c>
      <c r="B223" s="55" t="s">
        <v>1607</v>
      </c>
      <c r="C223" s="66" t="s">
        <v>1439</v>
      </c>
      <c r="D223" s="66">
        <v>27189</v>
      </c>
      <c r="E223" s="60">
        <v>-10.8</v>
      </c>
      <c r="F223" s="63">
        <v>27463</v>
      </c>
      <c r="G223" s="60">
        <v>-12.3</v>
      </c>
      <c r="H223" s="66" t="s">
        <v>1439</v>
      </c>
      <c r="I223" s="64" t="s">
        <v>1439</v>
      </c>
      <c r="J223" s="64" t="s">
        <v>1439</v>
      </c>
      <c r="K223" s="64" t="s">
        <v>1439</v>
      </c>
      <c r="L223" s="64" t="s">
        <v>1439</v>
      </c>
      <c r="M223" s="64">
        <v>30947</v>
      </c>
      <c r="N223" s="64" t="s">
        <v>1439</v>
      </c>
      <c r="O223" s="64" t="s">
        <v>1439</v>
      </c>
      <c r="P223" s="64" t="s">
        <v>1439</v>
      </c>
      <c r="Q223" s="64" t="s">
        <v>1439</v>
      </c>
    </row>
    <row r="224" spans="1:17" ht="25.5" x14ac:dyDescent="0.2">
      <c r="A224" s="68" t="s">
        <v>1746</v>
      </c>
      <c r="B224" s="55" t="s">
        <v>1609</v>
      </c>
      <c r="C224" s="66">
        <v>7</v>
      </c>
      <c r="D224" s="66" t="s">
        <v>1439</v>
      </c>
      <c r="E224" s="67"/>
      <c r="F224" s="66">
        <v>25679</v>
      </c>
      <c r="G224" s="60">
        <v>51.4</v>
      </c>
      <c r="H224" s="66" t="s">
        <v>1439</v>
      </c>
      <c r="I224" s="64" t="s">
        <v>1439</v>
      </c>
      <c r="J224" s="64" t="s">
        <v>1439</v>
      </c>
      <c r="K224" s="64" t="s">
        <v>1439</v>
      </c>
      <c r="L224" s="64" t="s">
        <v>1439</v>
      </c>
      <c r="M224" s="64" t="s">
        <v>1439</v>
      </c>
      <c r="N224" s="64" t="s">
        <v>1439</v>
      </c>
      <c r="O224" s="64" t="s">
        <v>1439</v>
      </c>
      <c r="P224" s="64" t="s">
        <v>1439</v>
      </c>
      <c r="Q224" s="64" t="s">
        <v>1439</v>
      </c>
    </row>
    <row r="225" spans="1:17" ht="38.25" x14ac:dyDescent="0.2">
      <c r="A225" s="68" t="s">
        <v>1747</v>
      </c>
      <c r="B225" s="55" t="s">
        <v>1611</v>
      </c>
      <c r="C225" s="66" t="s">
        <v>1439</v>
      </c>
      <c r="D225" s="66" t="s">
        <v>1439</v>
      </c>
      <c r="E225" s="67"/>
      <c r="F225" s="66" t="s">
        <v>1439</v>
      </c>
      <c r="G225" s="67"/>
      <c r="H225" s="66" t="s">
        <v>1439</v>
      </c>
      <c r="I225" s="64" t="s">
        <v>1439</v>
      </c>
      <c r="J225" s="64" t="s">
        <v>1439</v>
      </c>
      <c r="K225" s="64" t="s">
        <v>1439</v>
      </c>
      <c r="L225" s="64" t="s">
        <v>1439</v>
      </c>
      <c r="M225" s="64" t="s">
        <v>1439</v>
      </c>
      <c r="N225" s="64" t="s">
        <v>1439</v>
      </c>
      <c r="O225" s="64" t="s">
        <v>1439</v>
      </c>
      <c r="P225" s="64" t="s">
        <v>1439</v>
      </c>
      <c r="Q225" s="64" t="s">
        <v>1439</v>
      </c>
    </row>
    <row r="226" spans="1:17" ht="51" x14ac:dyDescent="0.2">
      <c r="A226" s="54" t="s">
        <v>1748</v>
      </c>
      <c r="B226" s="55" t="s">
        <v>1613</v>
      </c>
      <c r="C226" s="59">
        <v>106</v>
      </c>
      <c r="D226" s="59">
        <v>31191</v>
      </c>
      <c r="E226" s="60">
        <v>11.8</v>
      </c>
      <c r="F226" s="59">
        <v>32183</v>
      </c>
      <c r="G226" s="60">
        <v>7.6</v>
      </c>
      <c r="H226" s="63">
        <v>14268</v>
      </c>
      <c r="I226" s="62">
        <v>21477</v>
      </c>
      <c r="J226" s="61">
        <v>23982</v>
      </c>
      <c r="K226" s="61">
        <v>25442</v>
      </c>
      <c r="L226" s="61">
        <v>27713</v>
      </c>
      <c r="M226" s="61">
        <v>33892</v>
      </c>
      <c r="N226" s="62">
        <v>38434</v>
      </c>
      <c r="O226" s="62">
        <v>41239</v>
      </c>
      <c r="P226" s="62">
        <v>44047</v>
      </c>
      <c r="Q226" s="64">
        <v>50432</v>
      </c>
    </row>
    <row r="227" spans="1:17" ht="38.25" x14ac:dyDescent="0.2">
      <c r="A227" s="68" t="s">
        <v>1749</v>
      </c>
      <c r="B227" s="55" t="s">
        <v>1615</v>
      </c>
      <c r="C227" s="59">
        <v>106</v>
      </c>
      <c r="D227" s="59">
        <v>31191</v>
      </c>
      <c r="E227" s="60">
        <v>11.8</v>
      </c>
      <c r="F227" s="59">
        <v>32183</v>
      </c>
      <c r="G227" s="60">
        <v>7.6</v>
      </c>
      <c r="H227" s="63">
        <v>14268</v>
      </c>
      <c r="I227" s="62">
        <v>21477</v>
      </c>
      <c r="J227" s="61">
        <v>23982</v>
      </c>
      <c r="K227" s="61">
        <v>25442</v>
      </c>
      <c r="L227" s="61">
        <v>27713</v>
      </c>
      <c r="M227" s="61">
        <v>33892</v>
      </c>
      <c r="N227" s="62">
        <v>38434</v>
      </c>
      <c r="O227" s="62">
        <v>41239</v>
      </c>
      <c r="P227" s="62">
        <v>44047</v>
      </c>
      <c r="Q227" s="64">
        <v>50432</v>
      </c>
    </row>
    <row r="228" spans="1:17" x14ac:dyDescent="0.2">
      <c r="A228" s="54" t="s">
        <v>1750</v>
      </c>
      <c r="B228" s="55" t="s">
        <v>1617</v>
      </c>
      <c r="C228" s="63">
        <v>74</v>
      </c>
      <c r="D228" s="59">
        <v>29265</v>
      </c>
      <c r="E228" s="60">
        <v>6.9</v>
      </c>
      <c r="F228" s="59">
        <v>31653</v>
      </c>
      <c r="G228" s="60">
        <v>7.9</v>
      </c>
      <c r="H228" s="66">
        <v>9494</v>
      </c>
      <c r="I228" s="62">
        <v>18078</v>
      </c>
      <c r="J228" s="62">
        <v>20266</v>
      </c>
      <c r="K228" s="62">
        <v>22477</v>
      </c>
      <c r="L228" s="62">
        <v>25502</v>
      </c>
      <c r="M228" s="62">
        <v>32829</v>
      </c>
      <c r="N228" s="62">
        <v>37750</v>
      </c>
      <c r="O228" s="62">
        <v>40281</v>
      </c>
      <c r="P228" s="62">
        <v>43266</v>
      </c>
      <c r="Q228" s="64" t="s">
        <v>1439</v>
      </c>
    </row>
    <row r="229" spans="1:17" x14ac:dyDescent="0.2">
      <c r="A229" s="68" t="s">
        <v>1751</v>
      </c>
      <c r="B229" s="55" t="s">
        <v>1619</v>
      </c>
      <c r="C229" s="63">
        <v>74</v>
      </c>
      <c r="D229" s="59">
        <v>29265</v>
      </c>
      <c r="E229" s="60">
        <v>6.9</v>
      </c>
      <c r="F229" s="59">
        <v>31653</v>
      </c>
      <c r="G229" s="60">
        <v>7.9</v>
      </c>
      <c r="H229" s="66">
        <v>9494</v>
      </c>
      <c r="I229" s="62">
        <v>18078</v>
      </c>
      <c r="J229" s="62">
        <v>20266</v>
      </c>
      <c r="K229" s="62">
        <v>22477</v>
      </c>
      <c r="L229" s="62">
        <v>25502</v>
      </c>
      <c r="M229" s="62">
        <v>32829</v>
      </c>
      <c r="N229" s="62">
        <v>37750</v>
      </c>
      <c r="O229" s="62">
        <v>40281</v>
      </c>
      <c r="P229" s="62">
        <v>43266</v>
      </c>
      <c r="Q229" s="64" t="s">
        <v>1439</v>
      </c>
    </row>
    <row r="230" spans="1:17" ht="25.5" x14ac:dyDescent="0.2">
      <c r="A230" s="54" t="s">
        <v>1752</v>
      </c>
      <c r="B230" s="55" t="s">
        <v>1621</v>
      </c>
      <c r="C230" s="63">
        <v>144</v>
      </c>
      <c r="D230" s="59">
        <v>25981</v>
      </c>
      <c r="E230" s="60">
        <v>3.4</v>
      </c>
      <c r="F230" s="59">
        <v>29073</v>
      </c>
      <c r="G230" s="60">
        <v>0.1</v>
      </c>
      <c r="H230" s="66">
        <v>11003</v>
      </c>
      <c r="I230" s="62">
        <v>15374</v>
      </c>
      <c r="J230" s="62">
        <v>17621</v>
      </c>
      <c r="K230" s="62">
        <v>19335</v>
      </c>
      <c r="L230" s="62">
        <v>23226</v>
      </c>
      <c r="M230" s="62">
        <v>29306</v>
      </c>
      <c r="N230" s="62">
        <v>34129</v>
      </c>
      <c r="O230" s="62">
        <v>37010</v>
      </c>
      <c r="P230" s="62">
        <v>39285</v>
      </c>
      <c r="Q230" s="64" t="s">
        <v>1439</v>
      </c>
    </row>
    <row r="231" spans="1:17" ht="25.5" x14ac:dyDescent="0.2">
      <c r="A231" s="68" t="s">
        <v>1753</v>
      </c>
      <c r="B231" s="55" t="s">
        <v>1623</v>
      </c>
      <c r="C231" s="63">
        <v>90</v>
      </c>
      <c r="D231" s="63">
        <v>29828</v>
      </c>
      <c r="E231" s="60">
        <v>2.9</v>
      </c>
      <c r="F231" s="59">
        <v>33060</v>
      </c>
      <c r="G231" s="60">
        <v>1.2</v>
      </c>
      <c r="H231" s="66" t="s">
        <v>1439</v>
      </c>
      <c r="I231" s="64">
        <v>18512</v>
      </c>
      <c r="J231" s="62">
        <v>20975</v>
      </c>
      <c r="K231" s="62">
        <v>23513</v>
      </c>
      <c r="L231" s="62">
        <v>26238</v>
      </c>
      <c r="M231" s="62">
        <v>34731</v>
      </c>
      <c r="N231" s="62">
        <v>39154</v>
      </c>
      <c r="O231" s="62">
        <v>42022</v>
      </c>
      <c r="P231" s="62">
        <v>44780</v>
      </c>
      <c r="Q231" s="64" t="s">
        <v>1439</v>
      </c>
    </row>
    <row r="232" spans="1:17" ht="25.5" x14ac:dyDescent="0.2">
      <c r="A232" s="68" t="s">
        <v>1754</v>
      </c>
      <c r="B232" s="55" t="s">
        <v>1625</v>
      </c>
      <c r="C232" s="66">
        <v>24</v>
      </c>
      <c r="D232" s="66">
        <v>18909</v>
      </c>
      <c r="E232" s="67"/>
      <c r="F232" s="63">
        <v>19501</v>
      </c>
      <c r="G232" s="60">
        <v>3.8</v>
      </c>
      <c r="H232" s="66" t="s">
        <v>1439</v>
      </c>
      <c r="I232" s="64" t="s">
        <v>1439</v>
      </c>
      <c r="J232" s="64" t="s">
        <v>1439</v>
      </c>
      <c r="K232" s="64">
        <v>14360</v>
      </c>
      <c r="L232" s="64">
        <v>16851</v>
      </c>
      <c r="M232" s="64">
        <v>21401</v>
      </c>
      <c r="N232" s="64">
        <v>23919</v>
      </c>
      <c r="O232" s="64">
        <v>24596</v>
      </c>
      <c r="P232" s="64" t="s">
        <v>1439</v>
      </c>
      <c r="Q232" s="64" t="s">
        <v>1439</v>
      </c>
    </row>
    <row r="233" spans="1:17" ht="25.5" x14ac:dyDescent="0.2">
      <c r="A233" s="68" t="s">
        <v>1755</v>
      </c>
      <c r="B233" s="55" t="s">
        <v>1627</v>
      </c>
      <c r="C233" s="63">
        <v>30</v>
      </c>
      <c r="D233" s="63">
        <v>22986</v>
      </c>
      <c r="E233" s="60">
        <v>6.4</v>
      </c>
      <c r="F233" s="63">
        <v>24757</v>
      </c>
      <c r="G233" s="60">
        <v>12.6</v>
      </c>
      <c r="H233" s="66">
        <v>10113</v>
      </c>
      <c r="I233" s="64">
        <v>13814</v>
      </c>
      <c r="J233" s="64">
        <v>14914</v>
      </c>
      <c r="K233" s="62">
        <v>16978</v>
      </c>
      <c r="L233" s="62">
        <v>19991</v>
      </c>
      <c r="M233" s="62">
        <v>25298</v>
      </c>
      <c r="N233" s="62">
        <v>27724</v>
      </c>
      <c r="O233" s="64">
        <v>29602</v>
      </c>
      <c r="P233" s="64">
        <v>30694</v>
      </c>
      <c r="Q233" s="64" t="s">
        <v>1439</v>
      </c>
    </row>
    <row r="234" spans="1:17" ht="38.25" x14ac:dyDescent="0.2">
      <c r="A234" s="54" t="s">
        <v>1756</v>
      </c>
      <c r="B234" s="55" t="s">
        <v>1629</v>
      </c>
      <c r="C234" s="66">
        <v>12</v>
      </c>
      <c r="D234" s="66">
        <v>21209</v>
      </c>
      <c r="E234" s="60">
        <v>-3.9</v>
      </c>
      <c r="F234" s="63">
        <v>20967</v>
      </c>
      <c r="G234" s="60">
        <v>0.8</v>
      </c>
      <c r="H234" s="66" t="s">
        <v>1439</v>
      </c>
      <c r="I234" s="64" t="s">
        <v>1439</v>
      </c>
      <c r="J234" s="64" t="s">
        <v>1439</v>
      </c>
      <c r="K234" s="64" t="s">
        <v>1439</v>
      </c>
      <c r="L234" s="64" t="s">
        <v>1439</v>
      </c>
      <c r="M234" s="64">
        <v>24095</v>
      </c>
      <c r="N234" s="64" t="s">
        <v>1439</v>
      </c>
      <c r="O234" s="64" t="s">
        <v>1439</v>
      </c>
      <c r="P234" s="64" t="s">
        <v>1439</v>
      </c>
      <c r="Q234" s="64" t="s">
        <v>1439</v>
      </c>
    </row>
    <row r="235" spans="1:17" ht="25.5" x14ac:dyDescent="0.2">
      <c r="A235" s="68" t="s">
        <v>1757</v>
      </c>
      <c r="B235" s="55" t="s">
        <v>1631</v>
      </c>
      <c r="C235" s="66" t="s">
        <v>1439</v>
      </c>
      <c r="D235" s="66" t="s">
        <v>1439</v>
      </c>
      <c r="E235" s="67"/>
      <c r="F235" s="66" t="s">
        <v>1439</v>
      </c>
      <c r="G235" s="67"/>
      <c r="H235" s="66" t="s">
        <v>1439</v>
      </c>
      <c r="I235" s="64" t="s">
        <v>1439</v>
      </c>
      <c r="J235" s="64" t="s">
        <v>1439</v>
      </c>
      <c r="K235" s="64" t="s">
        <v>1439</v>
      </c>
      <c r="L235" s="64" t="s">
        <v>1439</v>
      </c>
      <c r="M235" s="64" t="s">
        <v>1439</v>
      </c>
      <c r="N235" s="64" t="s">
        <v>1439</v>
      </c>
      <c r="O235" s="64" t="s">
        <v>1439</v>
      </c>
      <c r="P235" s="64" t="s">
        <v>1439</v>
      </c>
      <c r="Q235" s="64" t="s">
        <v>1439</v>
      </c>
    </row>
    <row r="236" spans="1:17" ht="38.25" x14ac:dyDescent="0.2">
      <c r="A236" s="68" t="s">
        <v>1758</v>
      </c>
      <c r="B236" s="55" t="s">
        <v>1633</v>
      </c>
      <c r="C236" s="66" t="s">
        <v>1439</v>
      </c>
      <c r="D236" s="66">
        <v>24252</v>
      </c>
      <c r="E236" s="67"/>
      <c r="F236" s="66">
        <v>25446</v>
      </c>
      <c r="G236" s="67"/>
      <c r="H236" s="66" t="s">
        <v>1439</v>
      </c>
      <c r="I236" s="64" t="s">
        <v>1439</v>
      </c>
      <c r="J236" s="64" t="s">
        <v>1439</v>
      </c>
      <c r="K236" s="64" t="s">
        <v>1439</v>
      </c>
      <c r="L236" s="64" t="s">
        <v>1439</v>
      </c>
      <c r="M236" s="64" t="s">
        <v>1439</v>
      </c>
      <c r="N236" s="64" t="s">
        <v>1439</v>
      </c>
      <c r="O236" s="64" t="s">
        <v>1439</v>
      </c>
      <c r="P236" s="64" t="s">
        <v>1439</v>
      </c>
      <c r="Q236" s="64" t="s">
        <v>1439</v>
      </c>
    </row>
    <row r="237" spans="1:17" ht="25.5" x14ac:dyDescent="0.2">
      <c r="A237" s="68" t="s">
        <v>1759</v>
      </c>
      <c r="B237" s="55" t="s">
        <v>1635</v>
      </c>
      <c r="C237" s="66" t="s">
        <v>1439</v>
      </c>
      <c r="D237" s="66" t="s">
        <v>1439</v>
      </c>
      <c r="E237" s="67"/>
      <c r="F237" s="66" t="s">
        <v>1439</v>
      </c>
      <c r="G237" s="67"/>
      <c r="H237" s="66" t="s">
        <v>1439</v>
      </c>
      <c r="I237" s="64" t="s">
        <v>1439</v>
      </c>
      <c r="J237" s="64" t="s">
        <v>1439</v>
      </c>
      <c r="K237" s="64" t="s">
        <v>1439</v>
      </c>
      <c r="L237" s="64" t="s">
        <v>1439</v>
      </c>
      <c r="M237" s="64" t="s">
        <v>1439</v>
      </c>
      <c r="N237" s="64" t="s">
        <v>1439</v>
      </c>
      <c r="O237" s="64" t="s">
        <v>1439</v>
      </c>
      <c r="P237" s="64" t="s">
        <v>1439</v>
      </c>
      <c r="Q237" s="64" t="s">
        <v>1439</v>
      </c>
    </row>
    <row r="238" spans="1:17" ht="38.25" x14ac:dyDescent="0.2">
      <c r="A238" s="68" t="s">
        <v>1760</v>
      </c>
      <c r="B238" s="55" t="s">
        <v>1637</v>
      </c>
      <c r="C238" s="66" t="s">
        <v>1439</v>
      </c>
      <c r="D238" s="66" t="s">
        <v>1439</v>
      </c>
      <c r="E238" s="67"/>
      <c r="F238" s="66">
        <v>17871</v>
      </c>
      <c r="G238" s="60">
        <v>6.1</v>
      </c>
      <c r="H238" s="66" t="s">
        <v>1439</v>
      </c>
      <c r="I238" s="64" t="s">
        <v>1439</v>
      </c>
      <c r="J238" s="64" t="s">
        <v>1439</v>
      </c>
      <c r="K238" s="64" t="s">
        <v>1439</v>
      </c>
      <c r="L238" s="64" t="s">
        <v>1439</v>
      </c>
      <c r="M238" s="64" t="s">
        <v>1439</v>
      </c>
      <c r="N238" s="64" t="s">
        <v>1439</v>
      </c>
      <c r="O238" s="64" t="s">
        <v>1439</v>
      </c>
      <c r="P238" s="64" t="s">
        <v>1439</v>
      </c>
      <c r="Q238" s="64" t="s">
        <v>1439</v>
      </c>
    </row>
    <row r="239" spans="1:17" ht="25.5" x14ac:dyDescent="0.2">
      <c r="A239" s="54" t="s">
        <v>1761</v>
      </c>
      <c r="B239" s="55" t="s">
        <v>1639</v>
      </c>
      <c r="C239" s="66">
        <v>13</v>
      </c>
      <c r="D239" s="66">
        <v>23361</v>
      </c>
      <c r="E239" s="60">
        <v>5.3</v>
      </c>
      <c r="F239" s="66">
        <v>28471</v>
      </c>
      <c r="G239" s="60">
        <v>6</v>
      </c>
      <c r="H239" s="66" t="s">
        <v>1439</v>
      </c>
      <c r="I239" s="64">
        <v>10841</v>
      </c>
      <c r="J239" s="64">
        <v>12711</v>
      </c>
      <c r="K239" s="64">
        <v>15027</v>
      </c>
      <c r="L239" s="64">
        <v>17466</v>
      </c>
      <c r="M239" s="64" t="s">
        <v>1439</v>
      </c>
      <c r="N239" s="64" t="s">
        <v>1439</v>
      </c>
      <c r="O239" s="64" t="s">
        <v>1439</v>
      </c>
      <c r="P239" s="64" t="s">
        <v>1439</v>
      </c>
      <c r="Q239" s="64" t="s">
        <v>1439</v>
      </c>
    </row>
    <row r="240" spans="1:17" ht="25.5" x14ac:dyDescent="0.2">
      <c r="A240" s="68" t="s">
        <v>1762</v>
      </c>
      <c r="B240" s="55" t="s">
        <v>1641</v>
      </c>
      <c r="C240" s="66">
        <v>8</v>
      </c>
      <c r="D240" s="66" t="s">
        <v>1439</v>
      </c>
      <c r="E240" s="67"/>
      <c r="F240" s="66">
        <v>34134</v>
      </c>
      <c r="G240" s="60">
        <v>6.3</v>
      </c>
      <c r="H240" s="66" t="s">
        <v>1439</v>
      </c>
      <c r="I240" s="64" t="s">
        <v>1439</v>
      </c>
      <c r="J240" s="64" t="s">
        <v>1439</v>
      </c>
      <c r="K240" s="64" t="s">
        <v>1439</v>
      </c>
      <c r="L240" s="64" t="s">
        <v>1439</v>
      </c>
      <c r="M240" s="64" t="s">
        <v>1439</v>
      </c>
      <c r="N240" s="64" t="s">
        <v>1439</v>
      </c>
      <c r="O240" s="64" t="s">
        <v>1439</v>
      </c>
      <c r="P240" s="64" t="s">
        <v>1439</v>
      </c>
      <c r="Q240" s="64" t="s">
        <v>1439</v>
      </c>
    </row>
    <row r="241" spans="1:17" ht="38.25" x14ac:dyDescent="0.2">
      <c r="A241" s="68" t="s">
        <v>1763</v>
      </c>
      <c r="B241" s="55" t="s">
        <v>1643</v>
      </c>
      <c r="C241" s="59" t="s">
        <v>1667</v>
      </c>
      <c r="D241" s="59"/>
      <c r="E241" s="67"/>
      <c r="F241" s="59"/>
      <c r="G241" s="67"/>
      <c r="H241" s="59"/>
      <c r="I241" s="61"/>
      <c r="J241" s="61"/>
      <c r="K241" s="61"/>
      <c r="L241" s="61"/>
      <c r="M241" s="61"/>
      <c r="N241" s="61"/>
      <c r="O241" s="61"/>
      <c r="P241" s="61"/>
      <c r="Q241" s="61"/>
    </row>
    <row r="242" spans="1:17" ht="25.5" x14ac:dyDescent="0.2">
      <c r="A242" s="68" t="s">
        <v>1764</v>
      </c>
      <c r="B242" s="55" t="s">
        <v>1645</v>
      </c>
      <c r="C242" s="66" t="s">
        <v>1439</v>
      </c>
      <c r="D242" s="66" t="s">
        <v>1439</v>
      </c>
      <c r="E242" s="67"/>
      <c r="F242" s="66">
        <v>18917</v>
      </c>
      <c r="G242" s="60">
        <v>23.5</v>
      </c>
      <c r="H242" s="66" t="s">
        <v>1439</v>
      </c>
      <c r="I242" s="64" t="s">
        <v>1439</v>
      </c>
      <c r="J242" s="64" t="s">
        <v>1439</v>
      </c>
      <c r="K242" s="64" t="s">
        <v>1439</v>
      </c>
      <c r="L242" s="64" t="s">
        <v>1439</v>
      </c>
      <c r="M242" s="64" t="s">
        <v>1439</v>
      </c>
      <c r="N242" s="64" t="s">
        <v>1439</v>
      </c>
      <c r="O242" s="64" t="s">
        <v>1439</v>
      </c>
      <c r="P242" s="64" t="s">
        <v>1439</v>
      </c>
      <c r="Q242" s="64" t="s">
        <v>1439</v>
      </c>
    </row>
    <row r="243" spans="1:17" ht="76.5" x14ac:dyDescent="0.2">
      <c r="A243" s="54" t="s">
        <v>1765</v>
      </c>
      <c r="B243" s="55" t="s">
        <v>1647</v>
      </c>
      <c r="C243" s="66" t="s">
        <v>1439</v>
      </c>
      <c r="D243" s="66" t="s">
        <v>1439</v>
      </c>
      <c r="E243" s="67"/>
      <c r="F243" s="66" t="s">
        <v>1439</v>
      </c>
      <c r="G243" s="67"/>
      <c r="H243" s="66" t="s">
        <v>1439</v>
      </c>
      <c r="I243" s="64" t="s">
        <v>1439</v>
      </c>
      <c r="J243" s="64" t="s">
        <v>1439</v>
      </c>
      <c r="K243" s="64" t="s">
        <v>1439</v>
      </c>
      <c r="L243" s="64" t="s">
        <v>1439</v>
      </c>
      <c r="M243" s="64" t="s">
        <v>1439</v>
      </c>
      <c r="N243" s="64" t="s">
        <v>1439</v>
      </c>
      <c r="O243" s="64" t="s">
        <v>1439</v>
      </c>
      <c r="P243" s="64" t="s">
        <v>1439</v>
      </c>
      <c r="Q243" s="64" t="s">
        <v>1439</v>
      </c>
    </row>
    <row r="244" spans="1:17" ht="38.25" x14ac:dyDescent="0.2">
      <c r="A244" s="68" t="s">
        <v>1766</v>
      </c>
      <c r="B244" s="55" t="s">
        <v>1649</v>
      </c>
      <c r="C244" s="66" t="s">
        <v>1439</v>
      </c>
      <c r="D244" s="66" t="s">
        <v>1439</v>
      </c>
      <c r="E244" s="67"/>
      <c r="F244" s="66" t="s">
        <v>1439</v>
      </c>
      <c r="G244" s="67"/>
      <c r="H244" s="66" t="s">
        <v>1439</v>
      </c>
      <c r="I244" s="64" t="s">
        <v>1439</v>
      </c>
      <c r="J244" s="64" t="s">
        <v>1439</v>
      </c>
      <c r="K244" s="64" t="s">
        <v>1439</v>
      </c>
      <c r="L244" s="64" t="s">
        <v>1439</v>
      </c>
      <c r="M244" s="64" t="s">
        <v>1439</v>
      </c>
      <c r="N244" s="64" t="s">
        <v>1439</v>
      </c>
      <c r="O244" s="64" t="s">
        <v>1439</v>
      </c>
      <c r="P244" s="64" t="s">
        <v>1439</v>
      </c>
      <c r="Q244" s="64" t="s">
        <v>1439</v>
      </c>
    </row>
    <row r="245" spans="1:17" ht="51" x14ac:dyDescent="0.2">
      <c r="A245" s="68" t="s">
        <v>1767</v>
      </c>
      <c r="B245" s="55" t="s">
        <v>1651</v>
      </c>
      <c r="C245" s="59" t="s">
        <v>1450</v>
      </c>
      <c r="D245" s="59"/>
      <c r="E245" s="67"/>
      <c r="F245" s="59"/>
      <c r="G245" s="67"/>
      <c r="H245" s="59"/>
      <c r="I245" s="61"/>
      <c r="J245" s="61"/>
      <c r="K245" s="61"/>
      <c r="L245" s="61"/>
      <c r="M245" s="61"/>
      <c r="N245" s="61"/>
      <c r="O245" s="61"/>
      <c r="P245" s="61"/>
      <c r="Q245" s="61"/>
    </row>
    <row r="246" spans="1:17" ht="38.25" x14ac:dyDescent="0.2">
      <c r="A246" s="54" t="s">
        <v>1768</v>
      </c>
      <c r="B246" s="55" t="s">
        <v>1653</v>
      </c>
      <c r="C246" s="59" t="s">
        <v>1450</v>
      </c>
      <c r="D246" s="59"/>
      <c r="E246" s="67"/>
      <c r="F246" s="59"/>
      <c r="G246" s="67"/>
      <c r="H246" s="59"/>
      <c r="I246" s="61"/>
      <c r="J246" s="61"/>
      <c r="K246" s="61"/>
      <c r="L246" s="61"/>
      <c r="M246" s="61"/>
      <c r="N246" s="61"/>
      <c r="O246" s="61"/>
      <c r="P246" s="61"/>
      <c r="Q246" s="61"/>
    </row>
    <row r="247" spans="1:17" ht="38.25" x14ac:dyDescent="0.2">
      <c r="A247" s="68" t="s">
        <v>1769</v>
      </c>
      <c r="B247" s="55" t="s">
        <v>1655</v>
      </c>
      <c r="C247" s="59" t="s">
        <v>1450</v>
      </c>
      <c r="D247" s="59"/>
      <c r="E247" s="67"/>
      <c r="F247" s="59"/>
      <c r="G247" s="67"/>
      <c r="H247" s="59"/>
      <c r="I247" s="61"/>
      <c r="J247" s="61"/>
      <c r="K247" s="61"/>
      <c r="L247" s="61"/>
      <c r="M247" s="61"/>
      <c r="N247" s="61"/>
      <c r="O247" s="61"/>
      <c r="P247" s="61"/>
      <c r="Q247" s="61"/>
    </row>
    <row r="248" spans="1:17" ht="25.5" x14ac:dyDescent="0.2">
      <c r="A248" s="54" t="s">
        <v>1770</v>
      </c>
      <c r="B248" s="55" t="s">
        <v>1376</v>
      </c>
      <c r="C248" s="59">
        <v>2453</v>
      </c>
      <c r="D248" s="59">
        <v>30296</v>
      </c>
      <c r="E248" s="60">
        <v>6.7</v>
      </c>
      <c r="F248" s="59">
        <v>35036</v>
      </c>
      <c r="G248" s="60">
        <v>7.9</v>
      </c>
      <c r="H248" s="59">
        <v>11154</v>
      </c>
      <c r="I248" s="61">
        <v>18051</v>
      </c>
      <c r="J248" s="61">
        <v>21076</v>
      </c>
      <c r="K248" s="61">
        <v>23153</v>
      </c>
      <c r="L248" s="61">
        <v>26564</v>
      </c>
      <c r="M248" s="61">
        <v>34718</v>
      </c>
      <c r="N248" s="61">
        <v>40222</v>
      </c>
      <c r="O248" s="61">
        <v>43676</v>
      </c>
      <c r="P248" s="61">
        <v>47708</v>
      </c>
      <c r="Q248" s="61">
        <v>60428</v>
      </c>
    </row>
    <row r="249" spans="1:17" ht="25.5" x14ac:dyDescent="0.2">
      <c r="A249" s="54" t="s">
        <v>1771</v>
      </c>
      <c r="B249" s="55" t="s">
        <v>1376</v>
      </c>
      <c r="C249" s="59">
        <v>294</v>
      </c>
      <c r="D249" s="59">
        <v>37866</v>
      </c>
      <c r="E249" s="60">
        <v>7.2</v>
      </c>
      <c r="F249" s="59">
        <v>43067</v>
      </c>
      <c r="G249" s="60">
        <v>6.4</v>
      </c>
      <c r="H249" s="59">
        <v>22237</v>
      </c>
      <c r="I249" s="61">
        <v>25880</v>
      </c>
      <c r="J249" s="61">
        <v>27723</v>
      </c>
      <c r="K249" s="61">
        <v>29802</v>
      </c>
      <c r="L249" s="61">
        <v>33698</v>
      </c>
      <c r="M249" s="61">
        <v>42814</v>
      </c>
      <c r="N249" s="61">
        <v>49500</v>
      </c>
      <c r="O249" s="61">
        <v>52909</v>
      </c>
      <c r="P249" s="62">
        <v>56822</v>
      </c>
      <c r="Q249" s="62">
        <v>69724</v>
      </c>
    </row>
    <row r="250" spans="1:17" x14ac:dyDescent="0.2">
      <c r="A250" s="54" t="s">
        <v>1772</v>
      </c>
      <c r="B250" s="55" t="s">
        <v>1376</v>
      </c>
      <c r="C250" s="59">
        <v>263</v>
      </c>
      <c r="D250" s="59">
        <v>37460</v>
      </c>
      <c r="E250" s="60">
        <v>7.5</v>
      </c>
      <c r="F250" s="59">
        <v>42843</v>
      </c>
      <c r="G250" s="60">
        <v>6.5</v>
      </c>
      <c r="H250" s="59">
        <v>22076</v>
      </c>
      <c r="I250" s="61">
        <v>25576</v>
      </c>
      <c r="J250" s="61">
        <v>27472</v>
      </c>
      <c r="K250" s="61">
        <v>29324</v>
      </c>
      <c r="L250" s="61">
        <v>33412</v>
      </c>
      <c r="M250" s="61">
        <v>42494</v>
      </c>
      <c r="N250" s="61">
        <v>49358</v>
      </c>
      <c r="O250" s="61">
        <v>52835</v>
      </c>
      <c r="P250" s="62">
        <v>56885</v>
      </c>
      <c r="Q250" s="62">
        <v>70347</v>
      </c>
    </row>
    <row r="251" spans="1:17" ht="25.5" x14ac:dyDescent="0.2">
      <c r="A251" s="54" t="s">
        <v>1773</v>
      </c>
      <c r="B251" s="55" t="s">
        <v>1376</v>
      </c>
      <c r="C251" s="59">
        <v>2067</v>
      </c>
      <c r="D251" s="59">
        <v>29148</v>
      </c>
      <c r="E251" s="60">
        <v>7.2</v>
      </c>
      <c r="F251" s="59">
        <v>33658</v>
      </c>
      <c r="G251" s="60">
        <v>8</v>
      </c>
      <c r="H251" s="59">
        <v>10361</v>
      </c>
      <c r="I251" s="61">
        <v>16645</v>
      </c>
      <c r="J251" s="61">
        <v>19601</v>
      </c>
      <c r="K251" s="61">
        <v>22059</v>
      </c>
      <c r="L251" s="61">
        <v>25500</v>
      </c>
      <c r="M251" s="61">
        <v>33150</v>
      </c>
      <c r="N251" s="61">
        <v>38419</v>
      </c>
      <c r="O251" s="61">
        <v>41842</v>
      </c>
      <c r="P251" s="61">
        <v>45622</v>
      </c>
      <c r="Q251" s="61">
        <v>58143</v>
      </c>
    </row>
    <row r="252" spans="1:17" ht="25.5" x14ac:dyDescent="0.2">
      <c r="A252" s="54" t="s">
        <v>1774</v>
      </c>
      <c r="B252" s="55" t="s">
        <v>1438</v>
      </c>
      <c r="C252" s="66">
        <v>7</v>
      </c>
      <c r="D252" s="66" t="s">
        <v>1439</v>
      </c>
      <c r="E252" s="67"/>
      <c r="F252" s="66">
        <v>29438</v>
      </c>
      <c r="G252" s="60">
        <v>5.6</v>
      </c>
      <c r="H252" s="66" t="s">
        <v>1439</v>
      </c>
      <c r="I252" s="64" t="s">
        <v>1439</v>
      </c>
      <c r="J252" s="64" t="s">
        <v>1439</v>
      </c>
      <c r="K252" s="64" t="s">
        <v>1439</v>
      </c>
      <c r="L252" s="64">
        <v>22356</v>
      </c>
      <c r="M252" s="64" t="s">
        <v>1439</v>
      </c>
      <c r="N252" s="64" t="s">
        <v>1439</v>
      </c>
      <c r="O252" s="64" t="s">
        <v>1439</v>
      </c>
      <c r="P252" s="64" t="s">
        <v>1439</v>
      </c>
      <c r="Q252" s="64" t="s">
        <v>1439</v>
      </c>
    </row>
    <row r="253" spans="1:17" ht="38.25" x14ac:dyDescent="0.2">
      <c r="A253" s="68" t="s">
        <v>1775</v>
      </c>
      <c r="B253" s="55" t="s">
        <v>1441</v>
      </c>
      <c r="C253" s="66">
        <v>7</v>
      </c>
      <c r="D253" s="66" t="s">
        <v>1439</v>
      </c>
      <c r="E253" s="67"/>
      <c r="F253" s="66">
        <v>30057</v>
      </c>
      <c r="G253" s="60">
        <v>5.4</v>
      </c>
      <c r="H253" s="66" t="s">
        <v>1439</v>
      </c>
      <c r="I253" s="64" t="s">
        <v>1439</v>
      </c>
      <c r="J253" s="64" t="s">
        <v>1439</v>
      </c>
      <c r="K253" s="64" t="s">
        <v>1439</v>
      </c>
      <c r="L253" s="64">
        <v>22508</v>
      </c>
      <c r="M253" s="64" t="s">
        <v>1439</v>
      </c>
      <c r="N253" s="64" t="s">
        <v>1439</v>
      </c>
      <c r="O253" s="64" t="s">
        <v>1439</v>
      </c>
      <c r="P253" s="64" t="s">
        <v>1439</v>
      </c>
      <c r="Q253" s="64" t="s">
        <v>1439</v>
      </c>
    </row>
    <row r="254" spans="1:17" ht="25.5" x14ac:dyDescent="0.2">
      <c r="A254" s="68" t="s">
        <v>1776</v>
      </c>
      <c r="B254" s="55" t="s">
        <v>1443</v>
      </c>
      <c r="C254" s="59" t="s">
        <v>1667</v>
      </c>
      <c r="D254" s="59"/>
      <c r="E254" s="67"/>
      <c r="F254" s="59"/>
      <c r="G254" s="67"/>
      <c r="H254" s="59"/>
      <c r="I254" s="61"/>
      <c r="J254" s="61"/>
      <c r="K254" s="61"/>
      <c r="L254" s="61"/>
      <c r="M254" s="61"/>
      <c r="N254" s="61"/>
      <c r="O254" s="61"/>
      <c r="P254" s="61"/>
      <c r="Q254" s="61"/>
    </row>
    <row r="255" spans="1:17" ht="25.5" x14ac:dyDescent="0.2">
      <c r="A255" s="68" t="s">
        <v>1777</v>
      </c>
      <c r="B255" s="55" t="s">
        <v>1445</v>
      </c>
      <c r="C255" s="59" t="s">
        <v>1450</v>
      </c>
      <c r="D255" s="59"/>
      <c r="E255" s="67"/>
      <c r="F255" s="59"/>
      <c r="G255" s="67"/>
      <c r="H255" s="59"/>
      <c r="I255" s="61"/>
      <c r="J255" s="61"/>
      <c r="K255" s="61"/>
      <c r="L255" s="61"/>
      <c r="M255" s="61"/>
      <c r="N255" s="61"/>
      <c r="O255" s="61"/>
      <c r="P255" s="61"/>
      <c r="Q255" s="61"/>
    </row>
    <row r="256" spans="1:17" ht="25.5" x14ac:dyDescent="0.2">
      <c r="A256" s="54" t="s">
        <v>1778</v>
      </c>
      <c r="B256" s="55" t="s">
        <v>1447</v>
      </c>
      <c r="C256" s="66" t="s">
        <v>1439</v>
      </c>
      <c r="D256" s="66" t="s">
        <v>1439</v>
      </c>
      <c r="E256" s="67"/>
      <c r="F256" s="66" t="s">
        <v>1439</v>
      </c>
      <c r="G256" s="67"/>
      <c r="H256" s="66" t="s">
        <v>1439</v>
      </c>
      <c r="I256" s="64" t="s">
        <v>1439</v>
      </c>
      <c r="J256" s="64" t="s">
        <v>1439</v>
      </c>
      <c r="K256" s="64" t="s">
        <v>1439</v>
      </c>
      <c r="L256" s="64" t="s">
        <v>1439</v>
      </c>
      <c r="M256" s="64" t="s">
        <v>1439</v>
      </c>
      <c r="N256" s="64" t="s">
        <v>1439</v>
      </c>
      <c r="O256" s="64" t="s">
        <v>1439</v>
      </c>
      <c r="P256" s="64" t="s">
        <v>1439</v>
      </c>
      <c r="Q256" s="64" t="s">
        <v>1439</v>
      </c>
    </row>
    <row r="257" spans="1:17" ht="25.5" x14ac:dyDescent="0.2">
      <c r="A257" s="68" t="s">
        <v>1779</v>
      </c>
      <c r="B257" s="55" t="s">
        <v>1449</v>
      </c>
      <c r="C257" s="59" t="s">
        <v>1450</v>
      </c>
      <c r="D257" s="59"/>
      <c r="E257" s="67"/>
      <c r="F257" s="59"/>
      <c r="G257" s="67"/>
      <c r="H257" s="59"/>
      <c r="I257" s="61"/>
      <c r="J257" s="61"/>
      <c r="K257" s="61"/>
      <c r="L257" s="61"/>
      <c r="M257" s="61"/>
      <c r="N257" s="61"/>
      <c r="O257" s="61"/>
      <c r="P257" s="61"/>
      <c r="Q257" s="61"/>
    </row>
    <row r="258" spans="1:17" ht="25.5" x14ac:dyDescent="0.2">
      <c r="A258" s="68" t="s">
        <v>1780</v>
      </c>
      <c r="B258" s="55" t="s">
        <v>1452</v>
      </c>
      <c r="C258" s="59" t="s">
        <v>1450</v>
      </c>
      <c r="D258" s="59"/>
      <c r="E258" s="67"/>
      <c r="F258" s="59"/>
      <c r="G258" s="67"/>
      <c r="H258" s="59"/>
      <c r="I258" s="61"/>
      <c r="J258" s="61"/>
      <c r="K258" s="61"/>
      <c r="L258" s="61"/>
      <c r="M258" s="61"/>
      <c r="N258" s="61"/>
      <c r="O258" s="61"/>
      <c r="P258" s="61"/>
      <c r="Q258" s="61"/>
    </row>
    <row r="259" spans="1:17" ht="25.5" x14ac:dyDescent="0.2">
      <c r="A259" s="68" t="s">
        <v>1781</v>
      </c>
      <c r="B259" s="55" t="s">
        <v>1454</v>
      </c>
      <c r="C259" s="59" t="s">
        <v>1450</v>
      </c>
      <c r="D259" s="59"/>
      <c r="E259" s="67"/>
      <c r="F259" s="59"/>
      <c r="G259" s="67"/>
      <c r="H259" s="59"/>
      <c r="I259" s="61"/>
      <c r="J259" s="61"/>
      <c r="K259" s="61"/>
      <c r="L259" s="61"/>
      <c r="M259" s="61"/>
      <c r="N259" s="61"/>
      <c r="O259" s="61"/>
      <c r="P259" s="61"/>
      <c r="Q259" s="61"/>
    </row>
    <row r="260" spans="1:17" ht="25.5" x14ac:dyDescent="0.2">
      <c r="A260" s="68" t="s">
        <v>1782</v>
      </c>
      <c r="B260" s="55" t="s">
        <v>1456</v>
      </c>
      <c r="C260" s="66" t="s">
        <v>1439</v>
      </c>
      <c r="D260" s="66" t="s">
        <v>1439</v>
      </c>
      <c r="E260" s="67"/>
      <c r="F260" s="66" t="s">
        <v>1439</v>
      </c>
      <c r="G260" s="67"/>
      <c r="H260" s="66" t="s">
        <v>1439</v>
      </c>
      <c r="I260" s="64" t="s">
        <v>1439</v>
      </c>
      <c r="J260" s="64" t="s">
        <v>1439</v>
      </c>
      <c r="K260" s="64" t="s">
        <v>1439</v>
      </c>
      <c r="L260" s="64" t="s">
        <v>1439</v>
      </c>
      <c r="M260" s="64" t="s">
        <v>1439</v>
      </c>
      <c r="N260" s="64" t="s">
        <v>1439</v>
      </c>
      <c r="O260" s="64" t="s">
        <v>1439</v>
      </c>
      <c r="P260" s="64" t="s">
        <v>1439</v>
      </c>
      <c r="Q260" s="64" t="s">
        <v>1439</v>
      </c>
    </row>
    <row r="261" spans="1:17" ht="25.5" x14ac:dyDescent="0.2">
      <c r="A261" s="68" t="s">
        <v>1783</v>
      </c>
      <c r="B261" s="55" t="s">
        <v>1458</v>
      </c>
      <c r="C261" s="59" t="s">
        <v>1667</v>
      </c>
      <c r="D261" s="59"/>
      <c r="E261" s="67"/>
      <c r="F261" s="59"/>
      <c r="G261" s="67"/>
      <c r="H261" s="59"/>
      <c r="I261" s="61"/>
      <c r="J261" s="61"/>
      <c r="K261" s="61"/>
      <c r="L261" s="61"/>
      <c r="M261" s="61"/>
      <c r="N261" s="61"/>
      <c r="O261" s="61"/>
      <c r="P261" s="61"/>
      <c r="Q261" s="61"/>
    </row>
    <row r="262" spans="1:17" ht="25.5" x14ac:dyDescent="0.2">
      <c r="A262" s="54" t="s">
        <v>1784</v>
      </c>
      <c r="B262" s="55" t="s">
        <v>1460</v>
      </c>
      <c r="C262" s="59">
        <v>263</v>
      </c>
      <c r="D262" s="59">
        <v>37460</v>
      </c>
      <c r="E262" s="60">
        <v>7.5</v>
      </c>
      <c r="F262" s="59">
        <v>42843</v>
      </c>
      <c r="G262" s="60">
        <v>6.5</v>
      </c>
      <c r="H262" s="59">
        <v>22076</v>
      </c>
      <c r="I262" s="61">
        <v>25576</v>
      </c>
      <c r="J262" s="61">
        <v>27472</v>
      </c>
      <c r="K262" s="61">
        <v>29324</v>
      </c>
      <c r="L262" s="61">
        <v>33412</v>
      </c>
      <c r="M262" s="61">
        <v>42494</v>
      </c>
      <c r="N262" s="61">
        <v>49358</v>
      </c>
      <c r="O262" s="61">
        <v>52835</v>
      </c>
      <c r="P262" s="62">
        <v>56885</v>
      </c>
      <c r="Q262" s="62">
        <v>70347</v>
      </c>
    </row>
    <row r="263" spans="1:17" ht="25.5" x14ac:dyDescent="0.2">
      <c r="A263" s="68" t="s">
        <v>1785</v>
      </c>
      <c r="B263" s="55" t="s">
        <v>1462</v>
      </c>
      <c r="C263" s="63">
        <v>40</v>
      </c>
      <c r="D263" s="63">
        <v>30471</v>
      </c>
      <c r="E263" s="60">
        <v>4.5</v>
      </c>
      <c r="F263" s="59">
        <v>35190</v>
      </c>
      <c r="G263" s="60">
        <v>2.5</v>
      </c>
      <c r="H263" s="63">
        <v>19267</v>
      </c>
      <c r="I263" s="61">
        <v>22055</v>
      </c>
      <c r="J263" s="61">
        <v>23609</v>
      </c>
      <c r="K263" s="61">
        <v>24752</v>
      </c>
      <c r="L263" s="62">
        <v>27124</v>
      </c>
      <c r="M263" s="62">
        <v>35501</v>
      </c>
      <c r="N263" s="62">
        <v>39375</v>
      </c>
      <c r="O263" s="62">
        <v>42054</v>
      </c>
      <c r="P263" s="64">
        <v>46446</v>
      </c>
      <c r="Q263" s="64" t="s">
        <v>1439</v>
      </c>
    </row>
    <row r="264" spans="1:17" ht="25.5" x14ac:dyDescent="0.2">
      <c r="A264" s="68" t="s">
        <v>1786</v>
      </c>
      <c r="B264" s="55" t="s">
        <v>1464</v>
      </c>
      <c r="C264" s="66" t="s">
        <v>1439</v>
      </c>
      <c r="D264" s="66" t="s">
        <v>1439</v>
      </c>
      <c r="E264" s="67"/>
      <c r="F264" s="66" t="s">
        <v>1439</v>
      </c>
      <c r="G264" s="67"/>
      <c r="H264" s="66" t="s">
        <v>1439</v>
      </c>
      <c r="I264" s="64" t="s">
        <v>1439</v>
      </c>
      <c r="J264" s="64" t="s">
        <v>1439</v>
      </c>
      <c r="K264" s="64" t="s">
        <v>1439</v>
      </c>
      <c r="L264" s="64" t="s">
        <v>1439</v>
      </c>
      <c r="M264" s="64" t="s">
        <v>1439</v>
      </c>
      <c r="N264" s="64" t="s">
        <v>1439</v>
      </c>
      <c r="O264" s="64" t="s">
        <v>1439</v>
      </c>
      <c r="P264" s="64" t="s">
        <v>1439</v>
      </c>
      <c r="Q264" s="64" t="s">
        <v>1439</v>
      </c>
    </row>
    <row r="265" spans="1:17" ht="25.5" x14ac:dyDescent="0.2">
      <c r="A265" s="68" t="s">
        <v>1787</v>
      </c>
      <c r="B265" s="55" t="s">
        <v>1466</v>
      </c>
      <c r="C265" s="59" t="s">
        <v>1450</v>
      </c>
      <c r="D265" s="59"/>
      <c r="E265" s="67"/>
      <c r="F265" s="59"/>
      <c r="G265" s="67"/>
      <c r="H265" s="59"/>
      <c r="I265" s="61"/>
      <c r="J265" s="61"/>
      <c r="K265" s="61"/>
      <c r="L265" s="61"/>
      <c r="M265" s="61"/>
      <c r="N265" s="61"/>
      <c r="O265" s="61"/>
      <c r="P265" s="61"/>
      <c r="Q265" s="61"/>
    </row>
    <row r="266" spans="1:17" ht="25.5" x14ac:dyDescent="0.2">
      <c r="A266" s="68" t="s">
        <v>1788</v>
      </c>
      <c r="B266" s="55" t="s">
        <v>1468</v>
      </c>
      <c r="C266" s="66">
        <v>7</v>
      </c>
      <c r="D266" s="66">
        <v>29741</v>
      </c>
      <c r="E266" s="60">
        <v>4.5</v>
      </c>
      <c r="F266" s="63">
        <v>32277</v>
      </c>
      <c r="G266" s="60">
        <v>-8</v>
      </c>
      <c r="H266" s="66" t="s">
        <v>1439</v>
      </c>
      <c r="I266" s="64">
        <v>21685</v>
      </c>
      <c r="J266" s="64">
        <v>22419</v>
      </c>
      <c r="K266" s="64">
        <v>23158</v>
      </c>
      <c r="L266" s="62">
        <v>26625</v>
      </c>
      <c r="M266" s="64">
        <v>31469</v>
      </c>
      <c r="N266" s="64" t="s">
        <v>1439</v>
      </c>
      <c r="O266" s="64" t="s">
        <v>1439</v>
      </c>
      <c r="P266" s="64" t="s">
        <v>1439</v>
      </c>
      <c r="Q266" s="64" t="s">
        <v>1439</v>
      </c>
    </row>
    <row r="267" spans="1:17" ht="25.5" x14ac:dyDescent="0.2">
      <c r="A267" s="68" t="s">
        <v>1789</v>
      </c>
      <c r="B267" s="55" t="s">
        <v>1470</v>
      </c>
      <c r="C267" s="66" t="s">
        <v>1439</v>
      </c>
      <c r="D267" s="66" t="s">
        <v>1439</v>
      </c>
      <c r="E267" s="67"/>
      <c r="F267" s="66" t="s">
        <v>1439</v>
      </c>
      <c r="G267" s="67"/>
      <c r="H267" s="66" t="s">
        <v>1439</v>
      </c>
      <c r="I267" s="64" t="s">
        <v>1439</v>
      </c>
      <c r="J267" s="64" t="s">
        <v>1439</v>
      </c>
      <c r="K267" s="64" t="s">
        <v>1439</v>
      </c>
      <c r="L267" s="64" t="s">
        <v>1439</v>
      </c>
      <c r="M267" s="64" t="s">
        <v>1439</v>
      </c>
      <c r="N267" s="64" t="s">
        <v>1439</v>
      </c>
      <c r="O267" s="64" t="s">
        <v>1439</v>
      </c>
      <c r="P267" s="64" t="s">
        <v>1439</v>
      </c>
      <c r="Q267" s="64" t="s">
        <v>1439</v>
      </c>
    </row>
    <row r="268" spans="1:17" ht="25.5" x14ac:dyDescent="0.2">
      <c r="A268" s="68" t="s">
        <v>1790</v>
      </c>
      <c r="B268" s="55" t="s">
        <v>1472</v>
      </c>
      <c r="C268" s="59" t="s">
        <v>1450</v>
      </c>
      <c r="D268" s="59"/>
      <c r="E268" s="67"/>
      <c r="F268" s="59"/>
      <c r="G268" s="67"/>
      <c r="H268" s="59"/>
      <c r="I268" s="61"/>
      <c r="J268" s="61"/>
      <c r="K268" s="61"/>
      <c r="L268" s="61"/>
      <c r="M268" s="61"/>
      <c r="N268" s="61"/>
      <c r="O268" s="61"/>
      <c r="P268" s="61"/>
      <c r="Q268" s="61"/>
    </row>
    <row r="269" spans="1:17" ht="63.75" x14ac:dyDescent="0.2">
      <c r="A269" s="68" t="s">
        <v>1791</v>
      </c>
      <c r="B269" s="55" t="s">
        <v>1474</v>
      </c>
      <c r="C269" s="66" t="s">
        <v>1439</v>
      </c>
      <c r="D269" s="66">
        <v>26608</v>
      </c>
      <c r="E269" s="67"/>
      <c r="F269" s="66">
        <v>26498</v>
      </c>
      <c r="G269" s="60">
        <v>8.6</v>
      </c>
      <c r="H269" s="66" t="s">
        <v>1439</v>
      </c>
      <c r="I269" s="64" t="s">
        <v>1439</v>
      </c>
      <c r="J269" s="64" t="s">
        <v>1439</v>
      </c>
      <c r="K269" s="64" t="s">
        <v>1439</v>
      </c>
      <c r="L269" s="64" t="s">
        <v>1439</v>
      </c>
      <c r="M269" s="64" t="s">
        <v>1439</v>
      </c>
      <c r="N269" s="64" t="s">
        <v>1439</v>
      </c>
      <c r="O269" s="64" t="s">
        <v>1439</v>
      </c>
      <c r="P269" s="64" t="s">
        <v>1439</v>
      </c>
      <c r="Q269" s="64" t="s">
        <v>1439</v>
      </c>
    </row>
    <row r="270" spans="1:17" ht="25.5" x14ac:dyDescent="0.2">
      <c r="A270" s="68" t="s">
        <v>1792</v>
      </c>
      <c r="B270" s="55" t="s">
        <v>1476</v>
      </c>
      <c r="C270" s="66">
        <v>8</v>
      </c>
      <c r="D270" s="63">
        <v>34947</v>
      </c>
      <c r="E270" s="60">
        <v>0.5</v>
      </c>
      <c r="F270" s="63">
        <v>39324</v>
      </c>
      <c r="G270" s="60">
        <v>3</v>
      </c>
      <c r="H270" s="66" t="s">
        <v>1439</v>
      </c>
      <c r="I270" s="64">
        <v>25714</v>
      </c>
      <c r="J270" s="64">
        <v>27534</v>
      </c>
      <c r="K270" s="64">
        <v>29260</v>
      </c>
      <c r="L270" s="62">
        <v>33502</v>
      </c>
      <c r="M270" s="64">
        <v>38580</v>
      </c>
      <c r="N270" s="64" t="s">
        <v>1439</v>
      </c>
      <c r="O270" s="64" t="s">
        <v>1439</v>
      </c>
      <c r="P270" s="64" t="s">
        <v>1439</v>
      </c>
      <c r="Q270" s="64" t="s">
        <v>1439</v>
      </c>
    </row>
    <row r="271" spans="1:17" ht="25.5" x14ac:dyDescent="0.2">
      <c r="A271" s="68" t="s">
        <v>1793</v>
      </c>
      <c r="B271" s="55" t="s">
        <v>1478</v>
      </c>
      <c r="C271" s="66" t="s">
        <v>1439</v>
      </c>
      <c r="D271" s="66" t="s">
        <v>1439</v>
      </c>
      <c r="E271" s="67"/>
      <c r="F271" s="66">
        <v>33030</v>
      </c>
      <c r="G271" s="60">
        <v>21.1</v>
      </c>
      <c r="H271" s="66" t="s">
        <v>1439</v>
      </c>
      <c r="I271" s="64" t="s">
        <v>1439</v>
      </c>
      <c r="J271" s="64" t="s">
        <v>1439</v>
      </c>
      <c r="K271" s="64">
        <v>24465</v>
      </c>
      <c r="L271" s="64">
        <v>25585</v>
      </c>
      <c r="M271" s="64" t="s">
        <v>1439</v>
      </c>
      <c r="N271" s="64" t="s">
        <v>1439</v>
      </c>
      <c r="O271" s="64" t="s">
        <v>1439</v>
      </c>
      <c r="P271" s="64" t="s">
        <v>1439</v>
      </c>
      <c r="Q271" s="64" t="s">
        <v>1439</v>
      </c>
    </row>
    <row r="272" spans="1:17" ht="38.25" x14ac:dyDescent="0.2">
      <c r="A272" s="68" t="s">
        <v>1794</v>
      </c>
      <c r="B272" s="55" t="s">
        <v>1480</v>
      </c>
      <c r="C272" s="59" t="s">
        <v>1667</v>
      </c>
      <c r="D272" s="59"/>
      <c r="E272" s="67"/>
      <c r="F272" s="59"/>
      <c r="G272" s="67"/>
      <c r="H272" s="59"/>
      <c r="I272" s="61"/>
      <c r="J272" s="61"/>
      <c r="K272" s="61"/>
      <c r="L272" s="61"/>
      <c r="M272" s="61"/>
      <c r="N272" s="61"/>
      <c r="O272" s="61"/>
      <c r="P272" s="61"/>
      <c r="Q272" s="61"/>
    </row>
    <row r="273" spans="1:17" ht="25.5" x14ac:dyDescent="0.2">
      <c r="A273" s="68" t="s">
        <v>1795</v>
      </c>
      <c r="B273" s="55" t="s">
        <v>1482</v>
      </c>
      <c r="C273" s="66">
        <v>15</v>
      </c>
      <c r="D273" s="66">
        <v>35787</v>
      </c>
      <c r="E273" s="60">
        <v>-0.7</v>
      </c>
      <c r="F273" s="63">
        <v>41479</v>
      </c>
      <c r="G273" s="60">
        <v>-2.6</v>
      </c>
      <c r="H273" s="66" t="s">
        <v>1439</v>
      </c>
      <c r="I273" s="62">
        <v>27506</v>
      </c>
      <c r="J273" s="62">
        <v>27947</v>
      </c>
      <c r="K273" s="62">
        <v>28756</v>
      </c>
      <c r="L273" s="62">
        <v>31368</v>
      </c>
      <c r="M273" s="64">
        <v>41669</v>
      </c>
      <c r="N273" s="64" t="s">
        <v>1439</v>
      </c>
      <c r="O273" s="64" t="s">
        <v>1439</v>
      </c>
      <c r="P273" s="64" t="s">
        <v>1439</v>
      </c>
      <c r="Q273" s="64" t="s">
        <v>1439</v>
      </c>
    </row>
    <row r="274" spans="1:17" ht="38.25" x14ac:dyDescent="0.2">
      <c r="A274" s="68" t="s">
        <v>1796</v>
      </c>
      <c r="B274" s="55" t="s">
        <v>1484</v>
      </c>
      <c r="C274" s="66" t="s">
        <v>1439</v>
      </c>
      <c r="D274" s="66">
        <v>35712</v>
      </c>
      <c r="E274" s="67"/>
      <c r="F274" s="66">
        <v>43669</v>
      </c>
      <c r="G274" s="67"/>
      <c r="H274" s="66" t="s">
        <v>1439</v>
      </c>
      <c r="I274" s="64" t="s">
        <v>1439</v>
      </c>
      <c r="J274" s="64" t="s">
        <v>1439</v>
      </c>
      <c r="K274" s="64">
        <v>33138</v>
      </c>
      <c r="L274" s="64">
        <v>34073</v>
      </c>
      <c r="M274" s="64" t="s">
        <v>1439</v>
      </c>
      <c r="N274" s="64" t="s">
        <v>1439</v>
      </c>
      <c r="O274" s="64" t="s">
        <v>1439</v>
      </c>
      <c r="P274" s="64" t="s">
        <v>1439</v>
      </c>
      <c r="Q274" s="64" t="s">
        <v>1439</v>
      </c>
    </row>
    <row r="275" spans="1:17" ht="25.5" x14ac:dyDescent="0.2">
      <c r="A275" s="68" t="s">
        <v>1797</v>
      </c>
      <c r="B275" s="55" t="s">
        <v>1486</v>
      </c>
      <c r="C275" s="66">
        <v>20</v>
      </c>
      <c r="D275" s="63">
        <v>32102</v>
      </c>
      <c r="E275" s="60">
        <v>3.7</v>
      </c>
      <c r="F275" s="63">
        <v>36685</v>
      </c>
      <c r="G275" s="60">
        <v>5.8</v>
      </c>
      <c r="H275" s="66">
        <v>21670</v>
      </c>
      <c r="I275" s="62">
        <v>24709</v>
      </c>
      <c r="J275" s="62">
        <v>26108</v>
      </c>
      <c r="K275" s="62">
        <v>27161</v>
      </c>
      <c r="L275" s="62">
        <v>30178</v>
      </c>
      <c r="M275" s="62">
        <v>35515</v>
      </c>
      <c r="N275" s="64">
        <v>39459</v>
      </c>
      <c r="O275" s="64">
        <v>42408</v>
      </c>
      <c r="P275" s="64" t="s">
        <v>1439</v>
      </c>
      <c r="Q275" s="64" t="s">
        <v>1439</v>
      </c>
    </row>
    <row r="276" spans="1:17" ht="25.5" x14ac:dyDescent="0.2">
      <c r="A276" s="68" t="s">
        <v>1798</v>
      </c>
      <c r="B276" s="55" t="s">
        <v>1488</v>
      </c>
      <c r="C276" s="66" t="s">
        <v>1439</v>
      </c>
      <c r="D276" s="66">
        <v>39444</v>
      </c>
      <c r="E276" s="60">
        <v>5.2</v>
      </c>
      <c r="F276" s="63">
        <v>39964</v>
      </c>
      <c r="G276" s="60">
        <v>-1.3</v>
      </c>
      <c r="H276" s="66" t="s">
        <v>1439</v>
      </c>
      <c r="I276" s="64">
        <v>30766</v>
      </c>
      <c r="J276" s="62">
        <v>31865</v>
      </c>
      <c r="K276" s="64">
        <v>32205</v>
      </c>
      <c r="L276" s="62">
        <v>34946</v>
      </c>
      <c r="M276" s="64" t="s">
        <v>1439</v>
      </c>
      <c r="N276" s="64" t="s">
        <v>1439</v>
      </c>
      <c r="O276" s="64" t="s">
        <v>1439</v>
      </c>
      <c r="P276" s="64" t="s">
        <v>1439</v>
      </c>
      <c r="Q276" s="64" t="s">
        <v>1439</v>
      </c>
    </row>
    <row r="277" spans="1:17" ht="25.5" x14ac:dyDescent="0.2">
      <c r="A277" s="68" t="s">
        <v>1799</v>
      </c>
      <c r="B277" s="55" t="s">
        <v>1490</v>
      </c>
      <c r="C277" s="66">
        <v>21</v>
      </c>
      <c r="D277" s="63">
        <v>63440</v>
      </c>
      <c r="E277" s="60">
        <v>5.7</v>
      </c>
      <c r="F277" s="59">
        <v>61687</v>
      </c>
      <c r="G277" s="60">
        <v>0.9</v>
      </c>
      <c r="H277" s="66">
        <v>33345</v>
      </c>
      <c r="I277" s="64">
        <v>45052</v>
      </c>
      <c r="J277" s="62">
        <v>48270</v>
      </c>
      <c r="K277" s="62">
        <v>52404</v>
      </c>
      <c r="L277" s="62">
        <v>56540</v>
      </c>
      <c r="M277" s="62">
        <v>66391</v>
      </c>
      <c r="N277" s="62">
        <v>69319</v>
      </c>
      <c r="O277" s="62">
        <v>72497</v>
      </c>
      <c r="P277" s="64" t="s">
        <v>1439</v>
      </c>
      <c r="Q277" s="64" t="s">
        <v>1439</v>
      </c>
    </row>
    <row r="278" spans="1:17" ht="38.25" x14ac:dyDescent="0.2">
      <c r="A278" s="68" t="s">
        <v>1800</v>
      </c>
      <c r="B278" s="55" t="s">
        <v>1492</v>
      </c>
      <c r="C278" s="66">
        <v>23</v>
      </c>
      <c r="D278" s="63">
        <v>34769</v>
      </c>
      <c r="E278" s="60">
        <v>7.2</v>
      </c>
      <c r="F278" s="63">
        <v>38497</v>
      </c>
      <c r="G278" s="60">
        <v>8.9</v>
      </c>
      <c r="H278" s="66">
        <v>22216</v>
      </c>
      <c r="I278" s="61">
        <v>25072</v>
      </c>
      <c r="J278" s="62">
        <v>27007</v>
      </c>
      <c r="K278" s="62">
        <v>28037</v>
      </c>
      <c r="L278" s="62">
        <v>31805</v>
      </c>
      <c r="M278" s="62">
        <v>38614</v>
      </c>
      <c r="N278" s="64">
        <v>42623</v>
      </c>
      <c r="O278" s="64">
        <v>46466</v>
      </c>
      <c r="P278" s="64" t="s">
        <v>1439</v>
      </c>
      <c r="Q278" s="64" t="s">
        <v>1439</v>
      </c>
    </row>
    <row r="279" spans="1:17" ht="38.25" x14ac:dyDescent="0.2">
      <c r="A279" s="68" t="s">
        <v>1801</v>
      </c>
      <c r="B279" s="55" t="s">
        <v>1494</v>
      </c>
      <c r="C279" s="66">
        <v>12</v>
      </c>
      <c r="D279" s="66">
        <v>35036</v>
      </c>
      <c r="E279" s="60">
        <v>-8.6</v>
      </c>
      <c r="F279" s="66">
        <v>43251</v>
      </c>
      <c r="G279" s="60">
        <v>6.1</v>
      </c>
      <c r="H279" s="66" t="s">
        <v>1439</v>
      </c>
      <c r="I279" s="62">
        <v>24055</v>
      </c>
      <c r="J279" s="64">
        <v>25320</v>
      </c>
      <c r="K279" s="64">
        <v>26377</v>
      </c>
      <c r="L279" s="64">
        <v>32943</v>
      </c>
      <c r="M279" s="64">
        <v>38516</v>
      </c>
      <c r="N279" s="64" t="s">
        <v>1439</v>
      </c>
      <c r="O279" s="64" t="s">
        <v>1439</v>
      </c>
      <c r="P279" s="64" t="s">
        <v>1439</v>
      </c>
      <c r="Q279" s="64" t="s">
        <v>1439</v>
      </c>
    </row>
    <row r="280" spans="1:17" ht="25.5" x14ac:dyDescent="0.2">
      <c r="A280" s="68" t="s">
        <v>1802</v>
      </c>
      <c r="B280" s="55" t="s">
        <v>1496</v>
      </c>
      <c r="C280" s="66">
        <v>9</v>
      </c>
      <c r="D280" s="66" t="s">
        <v>1439</v>
      </c>
      <c r="E280" s="67"/>
      <c r="F280" s="66">
        <v>56696</v>
      </c>
      <c r="G280" s="60">
        <v>10.5</v>
      </c>
      <c r="H280" s="66" t="s">
        <v>1439</v>
      </c>
      <c r="I280" s="62">
        <v>25148</v>
      </c>
      <c r="J280" s="64">
        <v>27828</v>
      </c>
      <c r="K280" s="64">
        <v>29391</v>
      </c>
      <c r="L280" s="64" t="s">
        <v>1439</v>
      </c>
      <c r="M280" s="64" t="s">
        <v>1439</v>
      </c>
      <c r="N280" s="64" t="s">
        <v>1439</v>
      </c>
      <c r="O280" s="64" t="s">
        <v>1439</v>
      </c>
      <c r="P280" s="64" t="s">
        <v>1439</v>
      </c>
      <c r="Q280" s="64" t="s">
        <v>1439</v>
      </c>
    </row>
    <row r="281" spans="1:17" ht="25.5" x14ac:dyDescent="0.2">
      <c r="A281" s="68" t="s">
        <v>1803</v>
      </c>
      <c r="B281" s="55" t="s">
        <v>1498</v>
      </c>
      <c r="C281" s="66">
        <v>15</v>
      </c>
      <c r="D281" s="63">
        <v>36687</v>
      </c>
      <c r="E281" s="60">
        <v>7</v>
      </c>
      <c r="F281" s="63">
        <v>44647</v>
      </c>
      <c r="G281" s="60">
        <v>3.6</v>
      </c>
      <c r="H281" s="63">
        <v>24442</v>
      </c>
      <c r="I281" s="62">
        <v>27079</v>
      </c>
      <c r="J281" s="62">
        <v>28456</v>
      </c>
      <c r="K281" s="62">
        <v>29878</v>
      </c>
      <c r="L281" s="62">
        <v>34728</v>
      </c>
      <c r="M281" s="62">
        <v>40753</v>
      </c>
      <c r="N281" s="64" t="s">
        <v>1439</v>
      </c>
      <c r="O281" s="64" t="s">
        <v>1439</v>
      </c>
      <c r="P281" s="64" t="s">
        <v>1439</v>
      </c>
      <c r="Q281" s="64" t="s">
        <v>1439</v>
      </c>
    </row>
    <row r="282" spans="1:17" ht="38.25" x14ac:dyDescent="0.2">
      <c r="A282" s="68" t="s">
        <v>1804</v>
      </c>
      <c r="B282" s="55" t="s">
        <v>1500</v>
      </c>
      <c r="C282" s="66" t="s">
        <v>1439</v>
      </c>
      <c r="D282" s="66">
        <v>36902</v>
      </c>
      <c r="E282" s="60">
        <v>3.5</v>
      </c>
      <c r="F282" s="63">
        <v>40163</v>
      </c>
      <c r="G282" s="60">
        <v>4.5999999999999996</v>
      </c>
      <c r="H282" s="66" t="s">
        <v>1439</v>
      </c>
      <c r="I282" s="64" t="s">
        <v>1439</v>
      </c>
      <c r="J282" s="64" t="s">
        <v>1439</v>
      </c>
      <c r="K282" s="64" t="s">
        <v>1439</v>
      </c>
      <c r="L282" s="64">
        <v>34859</v>
      </c>
      <c r="M282" s="64" t="s">
        <v>1439</v>
      </c>
      <c r="N282" s="64" t="s">
        <v>1439</v>
      </c>
      <c r="O282" s="64" t="s">
        <v>1439</v>
      </c>
      <c r="P282" s="64" t="s">
        <v>1439</v>
      </c>
      <c r="Q282" s="64" t="s">
        <v>1439</v>
      </c>
    </row>
    <row r="283" spans="1:17" ht="25.5" x14ac:dyDescent="0.2">
      <c r="A283" s="68" t="s">
        <v>1805</v>
      </c>
      <c r="B283" s="55" t="s">
        <v>1502</v>
      </c>
      <c r="C283" s="63">
        <v>36</v>
      </c>
      <c r="D283" s="59">
        <v>53084</v>
      </c>
      <c r="E283" s="60">
        <v>11.7</v>
      </c>
      <c r="F283" s="59">
        <v>54809</v>
      </c>
      <c r="G283" s="60">
        <v>12.7</v>
      </c>
      <c r="H283" s="63">
        <v>32048</v>
      </c>
      <c r="I283" s="62">
        <v>38479</v>
      </c>
      <c r="J283" s="62">
        <v>41826</v>
      </c>
      <c r="K283" s="62">
        <v>46190</v>
      </c>
      <c r="L283" s="61">
        <v>49112</v>
      </c>
      <c r="M283" s="62">
        <v>58177</v>
      </c>
      <c r="N283" s="62">
        <v>62360</v>
      </c>
      <c r="O283" s="62">
        <v>65404</v>
      </c>
      <c r="P283" s="62">
        <v>68554</v>
      </c>
      <c r="Q283" s="64" t="s">
        <v>1439</v>
      </c>
    </row>
    <row r="284" spans="1:17" ht="25.5" x14ac:dyDescent="0.2">
      <c r="A284" s="68" t="s">
        <v>1806</v>
      </c>
      <c r="B284" s="55" t="s">
        <v>1504</v>
      </c>
      <c r="C284" s="66">
        <v>9</v>
      </c>
      <c r="D284" s="63">
        <v>26855</v>
      </c>
      <c r="E284" s="60">
        <v>2.6</v>
      </c>
      <c r="F284" s="63">
        <v>29488</v>
      </c>
      <c r="G284" s="60">
        <v>2.2000000000000002</v>
      </c>
      <c r="H284" s="66" t="s">
        <v>1439</v>
      </c>
      <c r="I284" s="62">
        <v>22980</v>
      </c>
      <c r="J284" s="62">
        <v>23560</v>
      </c>
      <c r="K284" s="62">
        <v>24658</v>
      </c>
      <c r="L284" s="62">
        <v>25366</v>
      </c>
      <c r="M284" s="62">
        <v>28371</v>
      </c>
      <c r="N284" s="64" t="s">
        <v>1439</v>
      </c>
      <c r="O284" s="64" t="s">
        <v>1439</v>
      </c>
      <c r="P284" s="64" t="s">
        <v>1439</v>
      </c>
      <c r="Q284" s="64" t="s">
        <v>1439</v>
      </c>
    </row>
    <row r="285" spans="1:17" ht="25.5" x14ac:dyDescent="0.2">
      <c r="A285" s="68" t="s">
        <v>1807</v>
      </c>
      <c r="B285" s="55" t="s">
        <v>1506</v>
      </c>
      <c r="C285" s="66" t="s">
        <v>1439</v>
      </c>
      <c r="D285" s="66">
        <v>31402</v>
      </c>
      <c r="E285" s="67"/>
      <c r="F285" s="66">
        <v>35640</v>
      </c>
      <c r="G285" s="60">
        <v>19</v>
      </c>
      <c r="H285" s="66" t="s">
        <v>1439</v>
      </c>
      <c r="I285" s="64" t="s">
        <v>1439</v>
      </c>
      <c r="J285" s="64" t="s">
        <v>1439</v>
      </c>
      <c r="K285" s="64" t="s">
        <v>1439</v>
      </c>
      <c r="L285" s="64" t="s">
        <v>1439</v>
      </c>
      <c r="M285" s="64" t="s">
        <v>1439</v>
      </c>
      <c r="N285" s="64" t="s">
        <v>1439</v>
      </c>
      <c r="O285" s="64" t="s">
        <v>1439</v>
      </c>
      <c r="P285" s="64" t="s">
        <v>1439</v>
      </c>
      <c r="Q285" s="64" t="s">
        <v>1439</v>
      </c>
    </row>
    <row r="286" spans="1:17" ht="38.25" x14ac:dyDescent="0.2">
      <c r="A286" s="68" t="s">
        <v>1808</v>
      </c>
      <c r="B286" s="55" t="s">
        <v>1508</v>
      </c>
      <c r="C286" s="66">
        <v>8</v>
      </c>
      <c r="D286" s="66">
        <v>40406</v>
      </c>
      <c r="E286" s="60">
        <v>23.9</v>
      </c>
      <c r="F286" s="63">
        <v>43489</v>
      </c>
      <c r="G286" s="60">
        <v>18.899999999999999</v>
      </c>
      <c r="H286" s="66" t="s">
        <v>1439</v>
      </c>
      <c r="I286" s="64" t="s">
        <v>1439</v>
      </c>
      <c r="J286" s="64">
        <v>30144</v>
      </c>
      <c r="K286" s="64">
        <v>33391</v>
      </c>
      <c r="L286" s="64">
        <v>36932</v>
      </c>
      <c r="M286" s="64">
        <v>50063</v>
      </c>
      <c r="N286" s="64">
        <v>53529</v>
      </c>
      <c r="O286" s="64" t="s">
        <v>1439</v>
      </c>
      <c r="P286" s="64" t="s">
        <v>1439</v>
      </c>
      <c r="Q286" s="64" t="s">
        <v>1439</v>
      </c>
    </row>
    <row r="287" spans="1:17" ht="38.25" x14ac:dyDescent="0.2">
      <c r="A287" s="54" t="s">
        <v>1809</v>
      </c>
      <c r="B287" s="55" t="s">
        <v>1510</v>
      </c>
      <c r="C287" s="66">
        <v>9</v>
      </c>
      <c r="D287" s="66">
        <v>45092</v>
      </c>
      <c r="E287" s="60">
        <v>-4.2</v>
      </c>
      <c r="F287" s="63">
        <v>51948</v>
      </c>
      <c r="G287" s="60">
        <v>3</v>
      </c>
      <c r="H287" s="66" t="s">
        <v>1439</v>
      </c>
      <c r="I287" s="64">
        <v>31922</v>
      </c>
      <c r="J287" s="64">
        <v>35116</v>
      </c>
      <c r="K287" s="64">
        <v>37228</v>
      </c>
      <c r="L287" s="64">
        <v>40805</v>
      </c>
      <c r="M287" s="64">
        <v>52711</v>
      </c>
      <c r="N287" s="64" t="s">
        <v>1439</v>
      </c>
      <c r="O287" s="64" t="s">
        <v>1439</v>
      </c>
      <c r="P287" s="64" t="s">
        <v>1439</v>
      </c>
      <c r="Q287" s="64" t="s">
        <v>1439</v>
      </c>
    </row>
    <row r="288" spans="1:17" ht="25.5" x14ac:dyDescent="0.2">
      <c r="A288" s="68" t="s">
        <v>1810</v>
      </c>
      <c r="B288" s="55" t="s">
        <v>1512</v>
      </c>
      <c r="C288" s="66">
        <v>9</v>
      </c>
      <c r="D288" s="66">
        <v>45092</v>
      </c>
      <c r="E288" s="60">
        <v>-4.2</v>
      </c>
      <c r="F288" s="63">
        <v>51948</v>
      </c>
      <c r="G288" s="60">
        <v>3</v>
      </c>
      <c r="H288" s="66" t="s">
        <v>1439</v>
      </c>
      <c r="I288" s="64">
        <v>31922</v>
      </c>
      <c r="J288" s="64">
        <v>35116</v>
      </c>
      <c r="K288" s="64">
        <v>37228</v>
      </c>
      <c r="L288" s="64">
        <v>40805</v>
      </c>
      <c r="M288" s="64">
        <v>52711</v>
      </c>
      <c r="N288" s="64" t="s">
        <v>1439</v>
      </c>
      <c r="O288" s="64" t="s">
        <v>1439</v>
      </c>
      <c r="P288" s="64" t="s">
        <v>1439</v>
      </c>
      <c r="Q288" s="64" t="s">
        <v>1439</v>
      </c>
    </row>
    <row r="289" spans="1:17" ht="51" x14ac:dyDescent="0.2">
      <c r="A289" s="54" t="s">
        <v>1811</v>
      </c>
      <c r="B289" s="55" t="s">
        <v>1514</v>
      </c>
      <c r="C289" s="66">
        <v>21</v>
      </c>
      <c r="D289" s="66">
        <v>40086</v>
      </c>
      <c r="E289" s="67"/>
      <c r="F289" s="66">
        <v>41314</v>
      </c>
      <c r="G289" s="60">
        <v>5.9</v>
      </c>
      <c r="H289" s="66" t="s">
        <v>1439</v>
      </c>
      <c r="I289" s="64" t="s">
        <v>1439</v>
      </c>
      <c r="J289" s="64" t="s">
        <v>1439</v>
      </c>
      <c r="K289" s="64" t="s">
        <v>1439</v>
      </c>
      <c r="L289" s="64" t="s">
        <v>1439</v>
      </c>
      <c r="M289" s="64" t="s">
        <v>1439</v>
      </c>
      <c r="N289" s="64" t="s">
        <v>1439</v>
      </c>
      <c r="O289" s="64" t="s">
        <v>1439</v>
      </c>
      <c r="P289" s="64" t="s">
        <v>1439</v>
      </c>
      <c r="Q289" s="64" t="s">
        <v>1439</v>
      </c>
    </row>
    <row r="290" spans="1:17" ht="25.5" x14ac:dyDescent="0.2">
      <c r="A290" s="68" t="s">
        <v>1812</v>
      </c>
      <c r="B290" s="55" t="s">
        <v>1516</v>
      </c>
      <c r="C290" s="66">
        <v>9</v>
      </c>
      <c r="D290" s="66">
        <v>43628</v>
      </c>
      <c r="E290" s="60">
        <v>-3.3</v>
      </c>
      <c r="F290" s="59">
        <v>43807</v>
      </c>
      <c r="G290" s="60">
        <v>-1.7</v>
      </c>
      <c r="H290" s="66" t="s">
        <v>1439</v>
      </c>
      <c r="I290" s="62">
        <v>32892</v>
      </c>
      <c r="J290" s="64">
        <v>33507</v>
      </c>
      <c r="K290" s="62">
        <v>36068</v>
      </c>
      <c r="L290" s="62">
        <v>40103</v>
      </c>
      <c r="M290" s="62">
        <v>48309</v>
      </c>
      <c r="N290" s="64">
        <v>52448</v>
      </c>
      <c r="O290" s="64" t="s">
        <v>1439</v>
      </c>
      <c r="P290" s="64" t="s">
        <v>1439</v>
      </c>
      <c r="Q290" s="64" t="s">
        <v>1439</v>
      </c>
    </row>
    <row r="291" spans="1:17" x14ac:dyDescent="0.2">
      <c r="A291" s="68" t="s">
        <v>1813</v>
      </c>
      <c r="B291" s="55" t="s">
        <v>1518</v>
      </c>
      <c r="C291" s="66" t="s">
        <v>1439</v>
      </c>
      <c r="D291" s="66" t="s">
        <v>1439</v>
      </c>
      <c r="E291" s="67"/>
      <c r="F291" s="66">
        <v>38384</v>
      </c>
      <c r="G291" s="67"/>
      <c r="H291" s="66" t="s">
        <v>1439</v>
      </c>
      <c r="I291" s="64" t="s">
        <v>1439</v>
      </c>
      <c r="J291" s="64" t="s">
        <v>1439</v>
      </c>
      <c r="K291" s="64" t="s">
        <v>1439</v>
      </c>
      <c r="L291" s="64" t="s">
        <v>1439</v>
      </c>
      <c r="M291" s="64" t="s">
        <v>1439</v>
      </c>
      <c r="N291" s="64" t="s">
        <v>1439</v>
      </c>
      <c r="O291" s="64" t="s">
        <v>1439</v>
      </c>
      <c r="P291" s="64" t="s">
        <v>1439</v>
      </c>
      <c r="Q291" s="64" t="s">
        <v>1439</v>
      </c>
    </row>
    <row r="292" spans="1:17" ht="38.25" x14ac:dyDescent="0.2">
      <c r="A292" s="68" t="s">
        <v>1814</v>
      </c>
      <c r="B292" s="55" t="s">
        <v>1520</v>
      </c>
      <c r="C292" s="66" t="s">
        <v>1439</v>
      </c>
      <c r="D292" s="66" t="s">
        <v>1439</v>
      </c>
      <c r="E292" s="67"/>
      <c r="F292" s="66" t="s">
        <v>1439</v>
      </c>
      <c r="G292" s="67"/>
      <c r="H292" s="66" t="s">
        <v>1439</v>
      </c>
      <c r="I292" s="64" t="s">
        <v>1439</v>
      </c>
      <c r="J292" s="64" t="s">
        <v>1439</v>
      </c>
      <c r="K292" s="64" t="s">
        <v>1439</v>
      </c>
      <c r="L292" s="64" t="s">
        <v>1439</v>
      </c>
      <c r="M292" s="64" t="s">
        <v>1439</v>
      </c>
      <c r="N292" s="64" t="s">
        <v>1439</v>
      </c>
      <c r="O292" s="64" t="s">
        <v>1439</v>
      </c>
      <c r="P292" s="64" t="s">
        <v>1439</v>
      </c>
      <c r="Q292" s="64" t="s">
        <v>1439</v>
      </c>
    </row>
    <row r="293" spans="1:17" ht="38.25" x14ac:dyDescent="0.2">
      <c r="A293" s="68" t="s">
        <v>1815</v>
      </c>
      <c r="B293" s="55" t="s">
        <v>1522</v>
      </c>
      <c r="C293" s="59" t="s">
        <v>1450</v>
      </c>
      <c r="D293" s="59"/>
      <c r="E293" s="67"/>
      <c r="F293" s="59"/>
      <c r="G293" s="67"/>
      <c r="H293" s="59"/>
      <c r="I293" s="61"/>
      <c r="J293" s="61"/>
      <c r="K293" s="61"/>
      <c r="L293" s="61"/>
      <c r="M293" s="61"/>
      <c r="N293" s="61"/>
      <c r="O293" s="61"/>
      <c r="P293" s="61"/>
      <c r="Q293" s="61"/>
    </row>
    <row r="294" spans="1:17" x14ac:dyDescent="0.2">
      <c r="A294" s="54" t="s">
        <v>1816</v>
      </c>
      <c r="B294" s="55" t="s">
        <v>1524</v>
      </c>
      <c r="C294" s="63">
        <v>85</v>
      </c>
      <c r="D294" s="63">
        <v>37139</v>
      </c>
      <c r="E294" s="60">
        <v>12</v>
      </c>
      <c r="F294" s="59">
        <v>41337</v>
      </c>
      <c r="G294" s="60">
        <v>12.3</v>
      </c>
      <c r="H294" s="66">
        <v>12999</v>
      </c>
      <c r="I294" s="62">
        <v>24021</v>
      </c>
      <c r="J294" s="61">
        <v>26822</v>
      </c>
      <c r="K294" s="61">
        <v>28564</v>
      </c>
      <c r="L294" s="61">
        <v>32821</v>
      </c>
      <c r="M294" s="62">
        <v>41942</v>
      </c>
      <c r="N294" s="62">
        <v>48220</v>
      </c>
      <c r="O294" s="62">
        <v>52097</v>
      </c>
      <c r="P294" s="62">
        <v>56957</v>
      </c>
      <c r="Q294" s="64" t="s">
        <v>1439</v>
      </c>
    </row>
    <row r="295" spans="1:17" ht="25.5" x14ac:dyDescent="0.2">
      <c r="A295" s="68" t="s">
        <v>1817</v>
      </c>
      <c r="B295" s="55" t="s">
        <v>1526</v>
      </c>
      <c r="C295" s="66">
        <v>26</v>
      </c>
      <c r="D295" s="66">
        <v>42196</v>
      </c>
      <c r="E295" s="60">
        <v>18.899999999999999</v>
      </c>
      <c r="F295" s="63">
        <v>46927</v>
      </c>
      <c r="G295" s="60">
        <v>12</v>
      </c>
      <c r="H295" s="66" t="s">
        <v>1439</v>
      </c>
      <c r="I295" s="64">
        <v>24000</v>
      </c>
      <c r="J295" s="64">
        <v>28009</v>
      </c>
      <c r="K295" s="62">
        <v>31710</v>
      </c>
      <c r="L295" s="62">
        <v>36608</v>
      </c>
      <c r="M295" s="64">
        <v>48388</v>
      </c>
      <c r="N295" s="64">
        <v>56575</v>
      </c>
      <c r="O295" s="64">
        <v>59578</v>
      </c>
      <c r="P295" s="64" t="s">
        <v>1439</v>
      </c>
      <c r="Q295" s="64" t="s">
        <v>1439</v>
      </c>
    </row>
    <row r="296" spans="1:17" x14ac:dyDescent="0.2">
      <c r="A296" s="68" t="s">
        <v>1818</v>
      </c>
      <c r="B296" s="55" t="s">
        <v>1528</v>
      </c>
      <c r="C296" s="66">
        <v>13</v>
      </c>
      <c r="D296" s="66">
        <v>39579</v>
      </c>
      <c r="E296" s="60">
        <v>22.3</v>
      </c>
      <c r="F296" s="63">
        <v>44641</v>
      </c>
      <c r="G296" s="60">
        <v>26.1</v>
      </c>
      <c r="H296" s="66" t="s">
        <v>1439</v>
      </c>
      <c r="I296" s="64">
        <v>28226</v>
      </c>
      <c r="J296" s="62">
        <v>29256</v>
      </c>
      <c r="K296" s="62">
        <v>33160</v>
      </c>
      <c r="L296" s="62">
        <v>37092</v>
      </c>
      <c r="M296" s="64">
        <v>44574</v>
      </c>
      <c r="N296" s="64">
        <v>51549</v>
      </c>
      <c r="O296" s="64" t="s">
        <v>1439</v>
      </c>
      <c r="P296" s="64" t="s">
        <v>1439</v>
      </c>
      <c r="Q296" s="64" t="s">
        <v>1439</v>
      </c>
    </row>
    <row r="297" spans="1:17" ht="25.5" x14ac:dyDescent="0.2">
      <c r="A297" s="68" t="s">
        <v>1819</v>
      </c>
      <c r="B297" s="55" t="s">
        <v>1530</v>
      </c>
      <c r="C297" s="63">
        <v>46</v>
      </c>
      <c r="D297" s="63">
        <v>33604</v>
      </c>
      <c r="E297" s="60">
        <v>3.1</v>
      </c>
      <c r="F297" s="59">
        <v>37319</v>
      </c>
      <c r="G297" s="60">
        <v>8.1</v>
      </c>
      <c r="H297" s="66">
        <v>12697</v>
      </c>
      <c r="I297" s="64">
        <v>21976</v>
      </c>
      <c r="J297" s="62">
        <v>25002</v>
      </c>
      <c r="K297" s="62">
        <v>27427</v>
      </c>
      <c r="L297" s="61">
        <v>30211</v>
      </c>
      <c r="M297" s="62">
        <v>38588</v>
      </c>
      <c r="N297" s="62">
        <v>43094</v>
      </c>
      <c r="O297" s="64">
        <v>46933</v>
      </c>
      <c r="P297" s="64">
        <v>50470</v>
      </c>
      <c r="Q297" s="64" t="s">
        <v>1439</v>
      </c>
    </row>
    <row r="298" spans="1:17" ht="51" x14ac:dyDescent="0.2">
      <c r="A298" s="54" t="s">
        <v>1820</v>
      </c>
      <c r="B298" s="55" t="s">
        <v>1532</v>
      </c>
      <c r="C298" s="59">
        <v>346</v>
      </c>
      <c r="D298" s="59">
        <v>25284</v>
      </c>
      <c r="E298" s="60">
        <v>8.1</v>
      </c>
      <c r="F298" s="59">
        <v>30260</v>
      </c>
      <c r="G298" s="60">
        <v>11.8</v>
      </c>
      <c r="H298" s="59">
        <v>9606</v>
      </c>
      <c r="I298" s="61">
        <v>13941</v>
      </c>
      <c r="J298" s="61">
        <v>16319</v>
      </c>
      <c r="K298" s="61">
        <v>18688</v>
      </c>
      <c r="L298" s="61">
        <v>22694</v>
      </c>
      <c r="M298" s="61">
        <v>28723</v>
      </c>
      <c r="N298" s="61">
        <v>32849</v>
      </c>
      <c r="O298" s="61">
        <v>35504</v>
      </c>
      <c r="P298" s="62">
        <v>39678</v>
      </c>
      <c r="Q298" s="62">
        <v>53277</v>
      </c>
    </row>
    <row r="299" spans="1:17" ht="38.25" x14ac:dyDescent="0.2">
      <c r="A299" s="68" t="s">
        <v>1821</v>
      </c>
      <c r="B299" s="55" t="s">
        <v>1534</v>
      </c>
      <c r="C299" s="63">
        <v>41</v>
      </c>
      <c r="D299" s="59">
        <v>30120</v>
      </c>
      <c r="E299" s="60">
        <v>7</v>
      </c>
      <c r="F299" s="66">
        <v>40849</v>
      </c>
      <c r="G299" s="60">
        <v>24.2</v>
      </c>
      <c r="H299" s="66">
        <v>14735</v>
      </c>
      <c r="I299" s="62">
        <v>22477</v>
      </c>
      <c r="J299" s="61">
        <v>23473</v>
      </c>
      <c r="K299" s="61">
        <v>24708</v>
      </c>
      <c r="L299" s="61">
        <v>28232</v>
      </c>
      <c r="M299" s="62">
        <v>33191</v>
      </c>
      <c r="N299" s="62">
        <v>36106</v>
      </c>
      <c r="O299" s="64">
        <v>37972</v>
      </c>
      <c r="P299" s="64">
        <v>42026</v>
      </c>
      <c r="Q299" s="64" t="s">
        <v>1439</v>
      </c>
    </row>
    <row r="300" spans="1:17" ht="38.25" x14ac:dyDescent="0.2">
      <c r="A300" s="68" t="s">
        <v>1822</v>
      </c>
      <c r="B300" s="55" t="s">
        <v>1536</v>
      </c>
      <c r="C300" s="63">
        <v>107</v>
      </c>
      <c r="D300" s="59">
        <v>32438</v>
      </c>
      <c r="E300" s="60">
        <v>6.3</v>
      </c>
      <c r="F300" s="59">
        <v>38479</v>
      </c>
      <c r="G300" s="60">
        <v>8.1999999999999993</v>
      </c>
      <c r="H300" s="63">
        <v>20704</v>
      </c>
      <c r="I300" s="61">
        <v>24404</v>
      </c>
      <c r="J300" s="61">
        <v>25327</v>
      </c>
      <c r="K300" s="61">
        <v>26694</v>
      </c>
      <c r="L300" s="61">
        <v>29485</v>
      </c>
      <c r="M300" s="61">
        <v>36449</v>
      </c>
      <c r="N300" s="62">
        <v>42000</v>
      </c>
      <c r="O300" s="62">
        <v>44953</v>
      </c>
      <c r="P300" s="62">
        <v>49324</v>
      </c>
      <c r="Q300" s="64" t="s">
        <v>1439</v>
      </c>
    </row>
    <row r="301" spans="1:17" ht="38.25" x14ac:dyDescent="0.2">
      <c r="A301" s="68" t="s">
        <v>1823</v>
      </c>
      <c r="B301" s="55" t="s">
        <v>1538</v>
      </c>
      <c r="C301" s="59">
        <v>198</v>
      </c>
      <c r="D301" s="59">
        <v>20124</v>
      </c>
      <c r="E301" s="60">
        <v>5.3</v>
      </c>
      <c r="F301" s="59">
        <v>23649</v>
      </c>
      <c r="G301" s="60">
        <v>7.6</v>
      </c>
      <c r="H301" s="63">
        <v>8109</v>
      </c>
      <c r="I301" s="61">
        <v>10837</v>
      </c>
      <c r="J301" s="61">
        <v>12351</v>
      </c>
      <c r="K301" s="61">
        <v>13837</v>
      </c>
      <c r="L301" s="61">
        <v>17059</v>
      </c>
      <c r="M301" s="61">
        <v>23346</v>
      </c>
      <c r="N301" s="61">
        <v>26204</v>
      </c>
      <c r="O301" s="61">
        <v>28343</v>
      </c>
      <c r="P301" s="62">
        <v>30633</v>
      </c>
      <c r="Q301" s="64">
        <v>41776</v>
      </c>
    </row>
    <row r="302" spans="1:17" ht="38.25" x14ac:dyDescent="0.2">
      <c r="A302" s="54" t="s">
        <v>1824</v>
      </c>
      <c r="B302" s="55" t="s">
        <v>1540</v>
      </c>
      <c r="C302" s="63">
        <v>97</v>
      </c>
      <c r="D302" s="59">
        <v>34188</v>
      </c>
      <c r="E302" s="60">
        <v>8.1999999999999993</v>
      </c>
      <c r="F302" s="59">
        <v>37237</v>
      </c>
      <c r="G302" s="60">
        <v>7</v>
      </c>
      <c r="H302" s="63">
        <v>19478</v>
      </c>
      <c r="I302" s="61">
        <v>25372</v>
      </c>
      <c r="J302" s="61">
        <v>27072</v>
      </c>
      <c r="K302" s="61">
        <v>28897</v>
      </c>
      <c r="L302" s="61">
        <v>31487</v>
      </c>
      <c r="M302" s="61">
        <v>37290</v>
      </c>
      <c r="N302" s="62">
        <v>41879</v>
      </c>
      <c r="O302" s="62">
        <v>44440</v>
      </c>
      <c r="P302" s="62">
        <v>46739</v>
      </c>
      <c r="Q302" s="64" t="s">
        <v>1439</v>
      </c>
    </row>
    <row r="303" spans="1:17" ht="25.5" x14ac:dyDescent="0.2">
      <c r="A303" s="68" t="s">
        <v>1825</v>
      </c>
      <c r="B303" s="55" t="s">
        <v>1542</v>
      </c>
      <c r="C303" s="63">
        <v>35</v>
      </c>
      <c r="D303" s="59">
        <v>34143</v>
      </c>
      <c r="E303" s="60">
        <v>3.5</v>
      </c>
      <c r="F303" s="59">
        <v>35682</v>
      </c>
      <c r="G303" s="60">
        <v>-0.8</v>
      </c>
      <c r="H303" s="66">
        <v>16119</v>
      </c>
      <c r="I303" s="62">
        <v>24932</v>
      </c>
      <c r="J303" s="62">
        <v>26840</v>
      </c>
      <c r="K303" s="62">
        <v>29261</v>
      </c>
      <c r="L303" s="61">
        <v>32087</v>
      </c>
      <c r="M303" s="62">
        <v>36825</v>
      </c>
      <c r="N303" s="62">
        <v>40345</v>
      </c>
      <c r="O303" s="64">
        <v>42783</v>
      </c>
      <c r="P303" s="64">
        <v>46010</v>
      </c>
      <c r="Q303" s="64" t="s">
        <v>1439</v>
      </c>
    </row>
    <row r="304" spans="1:17" x14ac:dyDescent="0.2">
      <c r="A304" s="68" t="s">
        <v>1826</v>
      </c>
      <c r="B304" s="55" t="s">
        <v>1544</v>
      </c>
      <c r="C304" s="66" t="s">
        <v>1439</v>
      </c>
      <c r="D304" s="66">
        <v>42645</v>
      </c>
      <c r="E304" s="67"/>
      <c r="F304" s="66">
        <v>43415</v>
      </c>
      <c r="G304" s="67"/>
      <c r="H304" s="66" t="s">
        <v>1439</v>
      </c>
      <c r="I304" s="64" t="s">
        <v>1439</v>
      </c>
      <c r="J304" s="64" t="s">
        <v>1439</v>
      </c>
      <c r="K304" s="64" t="s">
        <v>1439</v>
      </c>
      <c r="L304" s="64" t="s">
        <v>1439</v>
      </c>
      <c r="M304" s="64" t="s">
        <v>1439</v>
      </c>
      <c r="N304" s="64" t="s">
        <v>1439</v>
      </c>
      <c r="O304" s="64" t="s">
        <v>1439</v>
      </c>
      <c r="P304" s="64" t="s">
        <v>1439</v>
      </c>
      <c r="Q304" s="64" t="s">
        <v>1439</v>
      </c>
    </row>
    <row r="305" spans="1:17" x14ac:dyDescent="0.2">
      <c r="A305" s="68" t="s">
        <v>1827</v>
      </c>
      <c r="B305" s="55" t="s">
        <v>1546</v>
      </c>
      <c r="C305" s="66" t="s">
        <v>1439</v>
      </c>
      <c r="D305" s="66" t="s">
        <v>1439</v>
      </c>
      <c r="E305" s="67"/>
      <c r="F305" s="66">
        <v>46820</v>
      </c>
      <c r="G305" s="60">
        <v>-6.3</v>
      </c>
      <c r="H305" s="66" t="s">
        <v>1439</v>
      </c>
      <c r="I305" s="64" t="s">
        <v>1439</v>
      </c>
      <c r="J305" s="64" t="s">
        <v>1439</v>
      </c>
      <c r="K305" s="64" t="s">
        <v>1439</v>
      </c>
      <c r="L305" s="64" t="s">
        <v>1439</v>
      </c>
      <c r="M305" s="64" t="s">
        <v>1439</v>
      </c>
      <c r="N305" s="64" t="s">
        <v>1439</v>
      </c>
      <c r="O305" s="64" t="s">
        <v>1439</v>
      </c>
      <c r="P305" s="64" t="s">
        <v>1439</v>
      </c>
      <c r="Q305" s="64" t="s">
        <v>1439</v>
      </c>
    </row>
    <row r="306" spans="1:17" ht="25.5" x14ac:dyDescent="0.2">
      <c r="A306" s="68" t="s">
        <v>1828</v>
      </c>
      <c r="B306" s="55" t="s">
        <v>1548</v>
      </c>
      <c r="C306" s="63">
        <v>36</v>
      </c>
      <c r="D306" s="63">
        <v>35030</v>
      </c>
      <c r="E306" s="60">
        <v>7.8</v>
      </c>
      <c r="F306" s="63">
        <v>39674</v>
      </c>
      <c r="G306" s="60">
        <v>9.4</v>
      </c>
      <c r="H306" s="63">
        <v>22834</v>
      </c>
      <c r="I306" s="61">
        <v>25914</v>
      </c>
      <c r="J306" s="61">
        <v>26873</v>
      </c>
      <c r="K306" s="61">
        <v>28163</v>
      </c>
      <c r="L306" s="62">
        <v>31504</v>
      </c>
      <c r="M306" s="62">
        <v>39424</v>
      </c>
      <c r="N306" s="62">
        <v>44904</v>
      </c>
      <c r="O306" s="62">
        <v>46594</v>
      </c>
      <c r="P306" s="64">
        <v>48638</v>
      </c>
      <c r="Q306" s="64" t="s">
        <v>1439</v>
      </c>
    </row>
    <row r="307" spans="1:17" ht="25.5" x14ac:dyDescent="0.2">
      <c r="A307" s="68" t="s">
        <v>1829</v>
      </c>
      <c r="B307" s="55" t="s">
        <v>1550</v>
      </c>
      <c r="C307" s="63">
        <v>22</v>
      </c>
      <c r="D307" s="59">
        <v>32568</v>
      </c>
      <c r="E307" s="60">
        <v>18.399999999999999</v>
      </c>
      <c r="F307" s="59">
        <v>34337</v>
      </c>
      <c r="G307" s="60">
        <v>12.8</v>
      </c>
      <c r="H307" s="66">
        <v>19126</v>
      </c>
      <c r="I307" s="62">
        <v>24874</v>
      </c>
      <c r="J307" s="62">
        <v>27750</v>
      </c>
      <c r="K307" s="62">
        <v>29006</v>
      </c>
      <c r="L307" s="61">
        <v>30831</v>
      </c>
      <c r="M307" s="62">
        <v>35435</v>
      </c>
      <c r="N307" s="62">
        <v>38250</v>
      </c>
      <c r="O307" s="62">
        <v>39996</v>
      </c>
      <c r="P307" s="64">
        <v>41977</v>
      </c>
      <c r="Q307" s="64" t="s">
        <v>1439</v>
      </c>
    </row>
    <row r="308" spans="1:17" ht="38.25" x14ac:dyDescent="0.2">
      <c r="A308" s="54" t="s">
        <v>1830</v>
      </c>
      <c r="B308" s="55" t="s">
        <v>1552</v>
      </c>
      <c r="C308" s="59">
        <v>112</v>
      </c>
      <c r="D308" s="63">
        <v>16402</v>
      </c>
      <c r="E308" s="60">
        <v>16.8</v>
      </c>
      <c r="F308" s="63">
        <v>19874</v>
      </c>
      <c r="G308" s="60">
        <v>9.4</v>
      </c>
      <c r="H308" s="66" t="s">
        <v>1439</v>
      </c>
      <c r="I308" s="64">
        <v>7448</v>
      </c>
      <c r="J308" s="62">
        <v>8877</v>
      </c>
      <c r="K308" s="62">
        <v>9850</v>
      </c>
      <c r="L308" s="62">
        <v>12747</v>
      </c>
      <c r="M308" s="62">
        <v>20401</v>
      </c>
      <c r="N308" s="62">
        <v>24247</v>
      </c>
      <c r="O308" s="62">
        <v>26283</v>
      </c>
      <c r="P308" s="62">
        <v>28642</v>
      </c>
      <c r="Q308" s="64" t="s">
        <v>1439</v>
      </c>
    </row>
    <row r="309" spans="1:17" x14ac:dyDescent="0.2">
      <c r="A309" s="68" t="s">
        <v>1831</v>
      </c>
      <c r="B309" s="55" t="s">
        <v>1554</v>
      </c>
      <c r="C309" s="63">
        <v>32</v>
      </c>
      <c r="D309" s="63">
        <v>19942</v>
      </c>
      <c r="E309" s="67"/>
      <c r="F309" s="66">
        <v>24602</v>
      </c>
      <c r="G309" s="60">
        <v>7.9</v>
      </c>
      <c r="H309" s="66">
        <v>7240</v>
      </c>
      <c r="I309" s="64">
        <v>10930</v>
      </c>
      <c r="J309" s="62">
        <v>12584</v>
      </c>
      <c r="K309" s="62">
        <v>14072</v>
      </c>
      <c r="L309" s="62">
        <v>16886</v>
      </c>
      <c r="M309" s="62">
        <v>23494</v>
      </c>
      <c r="N309" s="64">
        <v>26072</v>
      </c>
      <c r="O309" s="64">
        <v>28319</v>
      </c>
      <c r="P309" s="64" t="s">
        <v>1439</v>
      </c>
      <c r="Q309" s="64" t="s">
        <v>1439</v>
      </c>
    </row>
    <row r="310" spans="1:17" ht="25.5" x14ac:dyDescent="0.2">
      <c r="A310" s="68" t="s">
        <v>1832</v>
      </c>
      <c r="B310" s="55" t="s">
        <v>1556</v>
      </c>
      <c r="C310" s="63">
        <v>80</v>
      </c>
      <c r="D310" s="66">
        <v>14259</v>
      </c>
      <c r="E310" s="60">
        <v>10.5</v>
      </c>
      <c r="F310" s="63">
        <v>18016</v>
      </c>
      <c r="G310" s="60">
        <v>9.9</v>
      </c>
      <c r="H310" s="66" t="s">
        <v>1439</v>
      </c>
      <c r="I310" s="64">
        <v>6782</v>
      </c>
      <c r="J310" s="64">
        <v>7650</v>
      </c>
      <c r="K310" s="62">
        <v>8937</v>
      </c>
      <c r="L310" s="62">
        <v>11309</v>
      </c>
      <c r="M310" s="64">
        <v>18400</v>
      </c>
      <c r="N310" s="64">
        <v>22977</v>
      </c>
      <c r="O310" s="62">
        <v>25380</v>
      </c>
      <c r="P310" s="64">
        <v>27898</v>
      </c>
      <c r="Q310" s="64" t="s">
        <v>1439</v>
      </c>
    </row>
    <row r="311" spans="1:17" ht="25.5" x14ac:dyDescent="0.2">
      <c r="A311" s="54" t="s">
        <v>1833</v>
      </c>
      <c r="B311" s="55" t="s">
        <v>1558</v>
      </c>
      <c r="C311" s="63">
        <v>85</v>
      </c>
      <c r="D311" s="59">
        <v>39665</v>
      </c>
      <c r="E311" s="60">
        <v>5.5</v>
      </c>
      <c r="F311" s="59">
        <v>47312</v>
      </c>
      <c r="G311" s="60">
        <v>8.6</v>
      </c>
      <c r="H311" s="63">
        <v>22961</v>
      </c>
      <c r="I311" s="61">
        <v>27966</v>
      </c>
      <c r="J311" s="61">
        <v>30092</v>
      </c>
      <c r="K311" s="61">
        <v>32254</v>
      </c>
      <c r="L311" s="61">
        <v>36296</v>
      </c>
      <c r="M311" s="62">
        <v>44942</v>
      </c>
      <c r="N311" s="64">
        <v>51456</v>
      </c>
      <c r="O311" s="64">
        <v>56723</v>
      </c>
      <c r="P311" s="64">
        <v>62236</v>
      </c>
      <c r="Q311" s="64" t="s">
        <v>1439</v>
      </c>
    </row>
    <row r="312" spans="1:17" ht="25.5" x14ac:dyDescent="0.2">
      <c r="A312" s="68" t="s">
        <v>1834</v>
      </c>
      <c r="B312" s="55" t="s">
        <v>1560</v>
      </c>
      <c r="C312" s="66" t="s">
        <v>1439</v>
      </c>
      <c r="D312" s="66">
        <v>34416</v>
      </c>
      <c r="E312" s="67"/>
      <c r="F312" s="66">
        <v>42278</v>
      </c>
      <c r="G312" s="60">
        <v>5.4</v>
      </c>
      <c r="H312" s="66" t="s">
        <v>1439</v>
      </c>
      <c r="I312" s="64" t="s">
        <v>1439</v>
      </c>
      <c r="J312" s="64" t="s">
        <v>1439</v>
      </c>
      <c r="K312" s="64" t="s">
        <v>1439</v>
      </c>
      <c r="L312" s="64">
        <v>31898</v>
      </c>
      <c r="M312" s="64" t="s">
        <v>1439</v>
      </c>
      <c r="N312" s="64" t="s">
        <v>1439</v>
      </c>
      <c r="O312" s="64" t="s">
        <v>1439</v>
      </c>
      <c r="P312" s="64" t="s">
        <v>1439</v>
      </c>
      <c r="Q312" s="64" t="s">
        <v>1439</v>
      </c>
    </row>
    <row r="313" spans="1:17" ht="51" x14ac:dyDescent="0.2">
      <c r="A313" s="68" t="s">
        <v>1835</v>
      </c>
      <c r="B313" s="55" t="s">
        <v>1562</v>
      </c>
      <c r="C313" s="66" t="s">
        <v>1439</v>
      </c>
      <c r="D313" s="66" t="s">
        <v>1439</v>
      </c>
      <c r="E313" s="67"/>
      <c r="F313" s="66" t="s">
        <v>1439</v>
      </c>
      <c r="G313" s="67"/>
      <c r="H313" s="66" t="s">
        <v>1439</v>
      </c>
      <c r="I313" s="64" t="s">
        <v>1439</v>
      </c>
      <c r="J313" s="64" t="s">
        <v>1439</v>
      </c>
      <c r="K313" s="64" t="s">
        <v>1439</v>
      </c>
      <c r="L313" s="64" t="s">
        <v>1439</v>
      </c>
      <c r="M313" s="64" t="s">
        <v>1439</v>
      </c>
      <c r="N313" s="64" t="s">
        <v>1439</v>
      </c>
      <c r="O313" s="64" t="s">
        <v>1439</v>
      </c>
      <c r="P313" s="64" t="s">
        <v>1439</v>
      </c>
      <c r="Q313" s="64" t="s">
        <v>1439</v>
      </c>
    </row>
    <row r="314" spans="1:17" ht="25.5" x14ac:dyDescent="0.2">
      <c r="A314" s="68" t="s">
        <v>1836</v>
      </c>
      <c r="B314" s="55" t="s">
        <v>1564</v>
      </c>
      <c r="C314" s="66" t="s">
        <v>1439</v>
      </c>
      <c r="D314" s="66" t="s">
        <v>1439</v>
      </c>
      <c r="E314" s="67"/>
      <c r="F314" s="66" t="s">
        <v>1439</v>
      </c>
      <c r="G314" s="67"/>
      <c r="H314" s="66" t="s">
        <v>1439</v>
      </c>
      <c r="I314" s="64" t="s">
        <v>1439</v>
      </c>
      <c r="J314" s="64" t="s">
        <v>1439</v>
      </c>
      <c r="K314" s="64" t="s">
        <v>1439</v>
      </c>
      <c r="L314" s="64" t="s">
        <v>1439</v>
      </c>
      <c r="M314" s="64" t="s">
        <v>1439</v>
      </c>
      <c r="N314" s="64" t="s">
        <v>1439</v>
      </c>
      <c r="O314" s="64" t="s">
        <v>1439</v>
      </c>
      <c r="P314" s="64" t="s">
        <v>1439</v>
      </c>
      <c r="Q314" s="64" t="s">
        <v>1439</v>
      </c>
    </row>
    <row r="315" spans="1:17" ht="25.5" x14ac:dyDescent="0.2">
      <c r="A315" s="68" t="s">
        <v>1837</v>
      </c>
      <c r="B315" s="55" t="s">
        <v>1566</v>
      </c>
      <c r="C315" s="66">
        <v>19</v>
      </c>
      <c r="D315" s="63">
        <v>38753</v>
      </c>
      <c r="E315" s="60">
        <v>0.2</v>
      </c>
      <c r="F315" s="59">
        <v>43102</v>
      </c>
      <c r="G315" s="60">
        <v>0.1</v>
      </c>
      <c r="H315" s="63">
        <v>24772</v>
      </c>
      <c r="I315" s="62">
        <v>27790</v>
      </c>
      <c r="J315" s="62">
        <v>28949</v>
      </c>
      <c r="K315" s="62">
        <v>33958</v>
      </c>
      <c r="L315" s="62">
        <v>36708</v>
      </c>
      <c r="M315" s="62">
        <v>44816</v>
      </c>
      <c r="N315" s="64">
        <v>50066</v>
      </c>
      <c r="O315" s="64">
        <v>51211</v>
      </c>
      <c r="P315" s="64" t="s">
        <v>1439</v>
      </c>
      <c r="Q315" s="64" t="s">
        <v>1439</v>
      </c>
    </row>
    <row r="316" spans="1:17" ht="38.25" x14ac:dyDescent="0.2">
      <c r="A316" s="68" t="s">
        <v>1838</v>
      </c>
      <c r="B316" s="55" t="s">
        <v>1568</v>
      </c>
      <c r="C316" s="66">
        <v>53</v>
      </c>
      <c r="D316" s="63">
        <v>41581</v>
      </c>
      <c r="E316" s="67"/>
      <c r="F316" s="59">
        <v>49226</v>
      </c>
      <c r="G316" s="60">
        <v>11</v>
      </c>
      <c r="H316" s="66">
        <v>23405</v>
      </c>
      <c r="I316" s="62">
        <v>29055</v>
      </c>
      <c r="J316" s="62">
        <v>31343</v>
      </c>
      <c r="K316" s="62">
        <v>33812</v>
      </c>
      <c r="L316" s="61">
        <v>38122</v>
      </c>
      <c r="M316" s="62">
        <v>46312</v>
      </c>
      <c r="N316" s="64">
        <v>55601</v>
      </c>
      <c r="O316" s="64">
        <v>60259</v>
      </c>
      <c r="P316" s="64" t="s">
        <v>1439</v>
      </c>
      <c r="Q316" s="64" t="s">
        <v>1439</v>
      </c>
    </row>
    <row r="317" spans="1:17" ht="25.5" x14ac:dyDescent="0.2">
      <c r="A317" s="68" t="s">
        <v>1839</v>
      </c>
      <c r="B317" s="55" t="s">
        <v>1570</v>
      </c>
      <c r="C317" s="66" t="s">
        <v>1439</v>
      </c>
      <c r="D317" s="66" t="s">
        <v>1439</v>
      </c>
      <c r="E317" s="67"/>
      <c r="F317" s="66" t="s">
        <v>1439</v>
      </c>
      <c r="G317" s="67"/>
      <c r="H317" s="66" t="s">
        <v>1439</v>
      </c>
      <c r="I317" s="64" t="s">
        <v>1439</v>
      </c>
      <c r="J317" s="64" t="s">
        <v>1439</v>
      </c>
      <c r="K317" s="64" t="s">
        <v>1439</v>
      </c>
      <c r="L317" s="64" t="s">
        <v>1439</v>
      </c>
      <c r="M317" s="64" t="s">
        <v>1439</v>
      </c>
      <c r="N317" s="64" t="s">
        <v>1439</v>
      </c>
      <c r="O317" s="64" t="s">
        <v>1439</v>
      </c>
      <c r="P317" s="64" t="s">
        <v>1439</v>
      </c>
      <c r="Q317" s="64" t="s">
        <v>1439</v>
      </c>
    </row>
    <row r="318" spans="1:17" ht="25.5" x14ac:dyDescent="0.2">
      <c r="A318" s="54" t="s">
        <v>1840</v>
      </c>
      <c r="B318" s="55" t="s">
        <v>1572</v>
      </c>
      <c r="C318" s="63">
        <v>92</v>
      </c>
      <c r="D318" s="63">
        <v>36022</v>
      </c>
      <c r="E318" s="60">
        <v>12.1</v>
      </c>
      <c r="F318" s="63">
        <v>47040</v>
      </c>
      <c r="G318" s="60">
        <v>5.5</v>
      </c>
      <c r="H318" s="63">
        <v>20293</v>
      </c>
      <c r="I318" s="61">
        <v>24773</v>
      </c>
      <c r="J318" s="61">
        <v>26846</v>
      </c>
      <c r="K318" s="61">
        <v>28230</v>
      </c>
      <c r="L318" s="61">
        <v>31254</v>
      </c>
      <c r="M318" s="62">
        <v>41717</v>
      </c>
      <c r="N318" s="62">
        <v>48106</v>
      </c>
      <c r="O318" s="64">
        <v>53819</v>
      </c>
      <c r="P318" s="64">
        <v>61396</v>
      </c>
      <c r="Q318" s="64" t="s">
        <v>1439</v>
      </c>
    </row>
    <row r="319" spans="1:17" ht="38.25" x14ac:dyDescent="0.2">
      <c r="A319" s="68" t="s">
        <v>1841</v>
      </c>
      <c r="B319" s="55" t="s">
        <v>1574</v>
      </c>
      <c r="C319" s="63">
        <v>60</v>
      </c>
      <c r="D319" s="63">
        <v>36430</v>
      </c>
      <c r="E319" s="60">
        <v>10.6</v>
      </c>
      <c r="F319" s="63">
        <v>46036</v>
      </c>
      <c r="G319" s="60">
        <v>1.6</v>
      </c>
      <c r="H319" s="66">
        <v>21187</v>
      </c>
      <c r="I319" s="61">
        <v>25596</v>
      </c>
      <c r="J319" s="61">
        <v>27728</v>
      </c>
      <c r="K319" s="61">
        <v>28692</v>
      </c>
      <c r="L319" s="62">
        <v>32216</v>
      </c>
      <c r="M319" s="62">
        <v>42257</v>
      </c>
      <c r="N319" s="64">
        <v>48218</v>
      </c>
      <c r="O319" s="64">
        <v>54593</v>
      </c>
      <c r="P319" s="64">
        <v>61230</v>
      </c>
      <c r="Q319" s="64" t="s">
        <v>1439</v>
      </c>
    </row>
    <row r="320" spans="1:17" ht="38.25" x14ac:dyDescent="0.2">
      <c r="A320" s="68" t="s">
        <v>1842</v>
      </c>
      <c r="B320" s="55" t="s">
        <v>1576</v>
      </c>
      <c r="C320" s="66" t="s">
        <v>1439</v>
      </c>
      <c r="D320" s="66" t="s">
        <v>1439</v>
      </c>
      <c r="E320" s="67"/>
      <c r="F320" s="66">
        <v>40708</v>
      </c>
      <c r="G320" s="60">
        <v>3.6</v>
      </c>
      <c r="H320" s="66" t="s">
        <v>1439</v>
      </c>
      <c r="I320" s="64" t="s">
        <v>1439</v>
      </c>
      <c r="J320" s="64" t="s">
        <v>1439</v>
      </c>
      <c r="K320" s="64" t="s">
        <v>1439</v>
      </c>
      <c r="L320" s="64">
        <v>28868</v>
      </c>
      <c r="M320" s="64" t="s">
        <v>1439</v>
      </c>
      <c r="N320" s="64" t="s">
        <v>1439</v>
      </c>
      <c r="O320" s="64" t="s">
        <v>1439</v>
      </c>
      <c r="P320" s="64" t="s">
        <v>1439</v>
      </c>
      <c r="Q320" s="64" t="s">
        <v>1439</v>
      </c>
    </row>
    <row r="321" spans="1:17" ht="38.25" x14ac:dyDescent="0.2">
      <c r="A321" s="68" t="s">
        <v>1843</v>
      </c>
      <c r="B321" s="55" t="s">
        <v>1578</v>
      </c>
      <c r="C321" s="66">
        <v>27</v>
      </c>
      <c r="D321" s="66">
        <v>34324</v>
      </c>
      <c r="E321" s="60">
        <v>10.6</v>
      </c>
      <c r="F321" s="66">
        <v>50422</v>
      </c>
      <c r="G321" s="60">
        <v>13.8</v>
      </c>
      <c r="H321" s="66">
        <v>15865</v>
      </c>
      <c r="I321" s="62">
        <v>24302</v>
      </c>
      <c r="J321" s="62">
        <v>25065</v>
      </c>
      <c r="K321" s="62">
        <v>26491</v>
      </c>
      <c r="L321" s="62">
        <v>29939</v>
      </c>
      <c r="M321" s="64">
        <v>41088</v>
      </c>
      <c r="N321" s="64" t="s">
        <v>1439</v>
      </c>
      <c r="O321" s="64" t="s">
        <v>1439</v>
      </c>
      <c r="P321" s="64" t="s">
        <v>1439</v>
      </c>
      <c r="Q321" s="64" t="s">
        <v>1439</v>
      </c>
    </row>
    <row r="322" spans="1:17" ht="25.5" x14ac:dyDescent="0.2">
      <c r="A322" s="54" t="s">
        <v>1844</v>
      </c>
      <c r="B322" s="55" t="s">
        <v>1217</v>
      </c>
      <c r="C322" s="63">
        <v>38</v>
      </c>
      <c r="D322" s="59">
        <v>29115</v>
      </c>
      <c r="E322" s="60">
        <v>8</v>
      </c>
      <c r="F322" s="59">
        <v>32110</v>
      </c>
      <c r="G322" s="60">
        <v>10</v>
      </c>
      <c r="H322" s="66">
        <v>15482</v>
      </c>
      <c r="I322" s="62">
        <v>22265</v>
      </c>
      <c r="J322" s="61">
        <v>23671</v>
      </c>
      <c r="K322" s="61">
        <v>24573</v>
      </c>
      <c r="L322" s="61">
        <v>26447</v>
      </c>
      <c r="M322" s="62">
        <v>31593</v>
      </c>
      <c r="N322" s="62">
        <v>34716</v>
      </c>
      <c r="O322" s="64">
        <v>36650</v>
      </c>
      <c r="P322" s="64">
        <v>40342</v>
      </c>
      <c r="Q322" s="64" t="s">
        <v>1439</v>
      </c>
    </row>
    <row r="323" spans="1:17" ht="25.5" x14ac:dyDescent="0.2">
      <c r="A323" s="68" t="s">
        <v>1845</v>
      </c>
      <c r="B323" s="55" t="s">
        <v>1581</v>
      </c>
      <c r="C323" s="63">
        <v>38</v>
      </c>
      <c r="D323" s="59">
        <v>29115</v>
      </c>
      <c r="E323" s="60">
        <v>8</v>
      </c>
      <c r="F323" s="59">
        <v>32110</v>
      </c>
      <c r="G323" s="60">
        <v>10</v>
      </c>
      <c r="H323" s="66">
        <v>15482</v>
      </c>
      <c r="I323" s="62">
        <v>22265</v>
      </c>
      <c r="J323" s="61">
        <v>23671</v>
      </c>
      <c r="K323" s="61">
        <v>24573</v>
      </c>
      <c r="L323" s="61">
        <v>26447</v>
      </c>
      <c r="M323" s="62">
        <v>31593</v>
      </c>
      <c r="N323" s="62">
        <v>34716</v>
      </c>
      <c r="O323" s="64">
        <v>36650</v>
      </c>
      <c r="P323" s="64">
        <v>40342</v>
      </c>
      <c r="Q323" s="64" t="s">
        <v>1439</v>
      </c>
    </row>
    <row r="324" spans="1:17" ht="38.25" x14ac:dyDescent="0.2">
      <c r="A324" s="54" t="s">
        <v>1846</v>
      </c>
      <c r="B324" s="55" t="s">
        <v>1583</v>
      </c>
      <c r="C324" s="59">
        <v>182</v>
      </c>
      <c r="D324" s="63">
        <v>35413</v>
      </c>
      <c r="E324" s="60">
        <v>3.9</v>
      </c>
      <c r="F324" s="59">
        <v>44329</v>
      </c>
      <c r="G324" s="60">
        <v>8.6999999999999993</v>
      </c>
      <c r="H324" s="63">
        <v>13857</v>
      </c>
      <c r="I324" s="61">
        <v>22311</v>
      </c>
      <c r="J324" s="61">
        <v>24193</v>
      </c>
      <c r="K324" s="61">
        <v>26151</v>
      </c>
      <c r="L324" s="61">
        <v>30596</v>
      </c>
      <c r="M324" s="61">
        <v>42384</v>
      </c>
      <c r="N324" s="62">
        <v>49373</v>
      </c>
      <c r="O324" s="62">
        <v>52984</v>
      </c>
      <c r="P324" s="62">
        <v>59355</v>
      </c>
      <c r="Q324" s="64" t="s">
        <v>1439</v>
      </c>
    </row>
    <row r="325" spans="1:17" ht="25.5" x14ac:dyDescent="0.2">
      <c r="A325" s="68" t="s">
        <v>1847</v>
      </c>
      <c r="B325" s="55" t="s">
        <v>1585</v>
      </c>
      <c r="C325" s="63">
        <v>62</v>
      </c>
      <c r="D325" s="63">
        <v>29808</v>
      </c>
      <c r="E325" s="60">
        <v>10.3</v>
      </c>
      <c r="F325" s="63">
        <v>39776</v>
      </c>
      <c r="G325" s="60">
        <v>9</v>
      </c>
      <c r="H325" s="63">
        <v>13789</v>
      </c>
      <c r="I325" s="62">
        <v>20395</v>
      </c>
      <c r="J325" s="61">
        <v>22349</v>
      </c>
      <c r="K325" s="61">
        <v>23526</v>
      </c>
      <c r="L325" s="61">
        <v>26364</v>
      </c>
      <c r="M325" s="62">
        <v>36807</v>
      </c>
      <c r="N325" s="64">
        <v>43379</v>
      </c>
      <c r="O325" s="64">
        <v>47760</v>
      </c>
      <c r="P325" s="64">
        <v>53010</v>
      </c>
      <c r="Q325" s="64" t="s">
        <v>1439</v>
      </c>
    </row>
    <row r="326" spans="1:17" ht="38.25" x14ac:dyDescent="0.2">
      <c r="A326" s="68" t="s">
        <v>1848</v>
      </c>
      <c r="B326" s="55" t="s">
        <v>1587</v>
      </c>
      <c r="C326" s="63">
        <v>36</v>
      </c>
      <c r="D326" s="66">
        <v>37814</v>
      </c>
      <c r="E326" s="60">
        <v>2.5</v>
      </c>
      <c r="F326" s="63">
        <v>47577</v>
      </c>
      <c r="G326" s="67"/>
      <c r="H326" s="66">
        <v>12512</v>
      </c>
      <c r="I326" s="64">
        <v>21772</v>
      </c>
      <c r="J326" s="62">
        <v>24335</v>
      </c>
      <c r="K326" s="62">
        <v>26834</v>
      </c>
      <c r="L326" s="62">
        <v>32217</v>
      </c>
      <c r="M326" s="62">
        <v>45165</v>
      </c>
      <c r="N326" s="64">
        <v>51740</v>
      </c>
      <c r="O326" s="64" t="s">
        <v>1439</v>
      </c>
      <c r="P326" s="64" t="s">
        <v>1439</v>
      </c>
      <c r="Q326" s="64" t="s">
        <v>1439</v>
      </c>
    </row>
    <row r="327" spans="1:17" ht="38.25" x14ac:dyDescent="0.2">
      <c r="A327" s="68" t="s">
        <v>1849</v>
      </c>
      <c r="B327" s="55" t="s">
        <v>1589</v>
      </c>
      <c r="C327" s="66">
        <v>48</v>
      </c>
      <c r="D327" s="66">
        <v>43407</v>
      </c>
      <c r="E327" s="60">
        <v>11.4</v>
      </c>
      <c r="F327" s="63">
        <v>50343</v>
      </c>
      <c r="G327" s="60">
        <v>18.3</v>
      </c>
      <c r="H327" s="66">
        <v>18538</v>
      </c>
      <c r="I327" s="62">
        <v>26583</v>
      </c>
      <c r="J327" s="62">
        <v>28773</v>
      </c>
      <c r="K327" s="62">
        <v>31362</v>
      </c>
      <c r="L327" s="62">
        <v>37977</v>
      </c>
      <c r="M327" s="62">
        <v>48048</v>
      </c>
      <c r="N327" s="64">
        <v>53919</v>
      </c>
      <c r="O327" s="64">
        <v>58570</v>
      </c>
      <c r="P327" s="64" t="s">
        <v>1439</v>
      </c>
      <c r="Q327" s="64" t="s">
        <v>1439</v>
      </c>
    </row>
    <row r="328" spans="1:17" ht="25.5" x14ac:dyDescent="0.2">
      <c r="A328" s="68" t="s">
        <v>1850</v>
      </c>
      <c r="B328" s="55" t="s">
        <v>1591</v>
      </c>
      <c r="C328" s="66" t="s">
        <v>1439</v>
      </c>
      <c r="D328" s="66" t="s">
        <v>1439</v>
      </c>
      <c r="E328" s="67"/>
      <c r="F328" s="66" t="s">
        <v>1439</v>
      </c>
      <c r="G328" s="67"/>
      <c r="H328" s="66" t="s">
        <v>1439</v>
      </c>
      <c r="I328" s="64" t="s">
        <v>1439</v>
      </c>
      <c r="J328" s="64" t="s">
        <v>1439</v>
      </c>
      <c r="K328" s="64" t="s">
        <v>1439</v>
      </c>
      <c r="L328" s="64" t="s">
        <v>1439</v>
      </c>
      <c r="M328" s="64" t="s">
        <v>1439</v>
      </c>
      <c r="N328" s="64" t="s">
        <v>1439</v>
      </c>
      <c r="O328" s="64" t="s">
        <v>1439</v>
      </c>
      <c r="P328" s="64" t="s">
        <v>1439</v>
      </c>
      <c r="Q328" s="64" t="s">
        <v>1439</v>
      </c>
    </row>
    <row r="329" spans="1:17" ht="25.5" x14ac:dyDescent="0.2">
      <c r="A329" s="68" t="s">
        <v>1851</v>
      </c>
      <c r="B329" s="55" t="s">
        <v>1593</v>
      </c>
      <c r="C329" s="66">
        <v>10</v>
      </c>
      <c r="D329" s="66">
        <v>39636</v>
      </c>
      <c r="E329" s="60">
        <v>13.1</v>
      </c>
      <c r="F329" s="63">
        <v>39696</v>
      </c>
      <c r="G329" s="60">
        <v>2.9</v>
      </c>
      <c r="H329" s="66" t="s">
        <v>1439</v>
      </c>
      <c r="I329" s="64" t="s">
        <v>1439</v>
      </c>
      <c r="J329" s="64" t="s">
        <v>1439</v>
      </c>
      <c r="K329" s="64">
        <v>29858</v>
      </c>
      <c r="L329" s="64">
        <v>33276</v>
      </c>
      <c r="M329" s="64">
        <v>41234</v>
      </c>
      <c r="N329" s="64" t="s">
        <v>1439</v>
      </c>
      <c r="O329" s="64" t="s">
        <v>1439</v>
      </c>
      <c r="P329" s="64" t="s">
        <v>1439</v>
      </c>
      <c r="Q329" s="64" t="s">
        <v>1439</v>
      </c>
    </row>
    <row r="330" spans="1:17" ht="25.5" x14ac:dyDescent="0.2">
      <c r="A330" s="68" t="s">
        <v>1852</v>
      </c>
      <c r="B330" s="55" t="s">
        <v>1595</v>
      </c>
      <c r="C330" s="66">
        <v>14</v>
      </c>
      <c r="D330" s="66" t="s">
        <v>1439</v>
      </c>
      <c r="E330" s="67"/>
      <c r="F330" s="66">
        <v>39889</v>
      </c>
      <c r="G330" s="60">
        <v>4</v>
      </c>
      <c r="H330" s="66" t="s">
        <v>1439</v>
      </c>
      <c r="I330" s="64" t="s">
        <v>1439</v>
      </c>
      <c r="J330" s="64" t="s">
        <v>1439</v>
      </c>
      <c r="K330" s="64" t="s">
        <v>1439</v>
      </c>
      <c r="L330" s="64" t="s">
        <v>1439</v>
      </c>
      <c r="M330" s="64" t="s">
        <v>1439</v>
      </c>
      <c r="N330" s="64" t="s">
        <v>1439</v>
      </c>
      <c r="O330" s="64" t="s">
        <v>1439</v>
      </c>
      <c r="P330" s="64" t="s">
        <v>1439</v>
      </c>
      <c r="Q330" s="64" t="s">
        <v>1439</v>
      </c>
    </row>
    <row r="331" spans="1:17" ht="25.5" x14ac:dyDescent="0.2">
      <c r="A331" s="68" t="s">
        <v>1853</v>
      </c>
      <c r="B331" s="55" t="s">
        <v>1597</v>
      </c>
      <c r="C331" s="66" t="s">
        <v>1439</v>
      </c>
      <c r="D331" s="66">
        <v>23920</v>
      </c>
      <c r="E331" s="67"/>
      <c r="F331" s="66">
        <v>26608</v>
      </c>
      <c r="G331" s="60">
        <v>3.9</v>
      </c>
      <c r="H331" s="66" t="s">
        <v>1439</v>
      </c>
      <c r="I331" s="64" t="s">
        <v>1439</v>
      </c>
      <c r="J331" s="64" t="s">
        <v>1439</v>
      </c>
      <c r="K331" s="64" t="s">
        <v>1439</v>
      </c>
      <c r="L331" s="64">
        <v>22110</v>
      </c>
      <c r="M331" s="64" t="s">
        <v>1439</v>
      </c>
      <c r="N331" s="64" t="s">
        <v>1439</v>
      </c>
      <c r="O331" s="64" t="s">
        <v>1439</v>
      </c>
      <c r="P331" s="64" t="s">
        <v>1439</v>
      </c>
      <c r="Q331" s="64" t="s">
        <v>1439</v>
      </c>
    </row>
    <row r="332" spans="1:17" ht="38.25" x14ac:dyDescent="0.2">
      <c r="A332" s="54" t="s">
        <v>1854</v>
      </c>
      <c r="B332" s="55" t="s">
        <v>1599</v>
      </c>
      <c r="C332" s="59">
        <v>119</v>
      </c>
      <c r="D332" s="59">
        <v>27986</v>
      </c>
      <c r="E332" s="60">
        <v>11.9</v>
      </c>
      <c r="F332" s="59">
        <v>32283</v>
      </c>
      <c r="G332" s="60">
        <v>12.4</v>
      </c>
      <c r="H332" s="63">
        <v>8624</v>
      </c>
      <c r="I332" s="62">
        <v>15517</v>
      </c>
      <c r="J332" s="62">
        <v>18643</v>
      </c>
      <c r="K332" s="62">
        <v>21231</v>
      </c>
      <c r="L332" s="61">
        <v>24622</v>
      </c>
      <c r="M332" s="61">
        <v>31996</v>
      </c>
      <c r="N332" s="62">
        <v>36205</v>
      </c>
      <c r="O332" s="62">
        <v>40189</v>
      </c>
      <c r="P332" s="62">
        <v>45058</v>
      </c>
      <c r="Q332" s="64" t="s">
        <v>1439</v>
      </c>
    </row>
    <row r="333" spans="1:17" ht="25.5" x14ac:dyDescent="0.2">
      <c r="A333" s="68" t="s">
        <v>1855</v>
      </c>
      <c r="B333" s="55" t="s">
        <v>1601</v>
      </c>
      <c r="C333" s="66">
        <v>15</v>
      </c>
      <c r="D333" s="66">
        <v>31612</v>
      </c>
      <c r="E333" s="60">
        <v>1.9</v>
      </c>
      <c r="F333" s="63">
        <v>37932</v>
      </c>
      <c r="G333" s="60">
        <v>9</v>
      </c>
      <c r="H333" s="66" t="s">
        <v>1439</v>
      </c>
      <c r="I333" s="62">
        <v>24389</v>
      </c>
      <c r="J333" s="62">
        <v>25137</v>
      </c>
      <c r="K333" s="62">
        <v>25645</v>
      </c>
      <c r="L333" s="62">
        <v>28394</v>
      </c>
      <c r="M333" s="64">
        <v>34762</v>
      </c>
      <c r="N333" s="64" t="s">
        <v>1439</v>
      </c>
      <c r="O333" s="64" t="s">
        <v>1439</v>
      </c>
      <c r="P333" s="64" t="s">
        <v>1439</v>
      </c>
      <c r="Q333" s="64" t="s">
        <v>1439</v>
      </c>
    </row>
    <row r="334" spans="1:17" ht="25.5" x14ac:dyDescent="0.2">
      <c r="A334" s="68" t="s">
        <v>1856</v>
      </c>
      <c r="B334" s="55" t="s">
        <v>1603</v>
      </c>
      <c r="C334" s="66">
        <v>24</v>
      </c>
      <c r="D334" s="66">
        <v>29549</v>
      </c>
      <c r="E334" s="60">
        <v>24.3</v>
      </c>
      <c r="F334" s="63">
        <v>31562</v>
      </c>
      <c r="G334" s="60">
        <v>11.9</v>
      </c>
      <c r="H334" s="66" t="s">
        <v>1439</v>
      </c>
      <c r="I334" s="64" t="s">
        <v>1439</v>
      </c>
      <c r="J334" s="64">
        <v>16888</v>
      </c>
      <c r="K334" s="64">
        <v>18927</v>
      </c>
      <c r="L334" s="64">
        <v>23333</v>
      </c>
      <c r="M334" s="64">
        <v>31985</v>
      </c>
      <c r="N334" s="64">
        <v>37421</v>
      </c>
      <c r="O334" s="64" t="s">
        <v>1439</v>
      </c>
      <c r="P334" s="64" t="s">
        <v>1439</v>
      </c>
      <c r="Q334" s="64" t="s">
        <v>1439</v>
      </c>
    </row>
    <row r="335" spans="1:17" ht="38.25" x14ac:dyDescent="0.2">
      <c r="A335" s="68" t="s">
        <v>1857</v>
      </c>
      <c r="B335" s="55" t="s">
        <v>1605</v>
      </c>
      <c r="C335" s="66">
        <v>7</v>
      </c>
      <c r="D335" s="66">
        <v>31094</v>
      </c>
      <c r="E335" s="67"/>
      <c r="F335" s="66">
        <v>39407</v>
      </c>
      <c r="G335" s="60">
        <v>2.1</v>
      </c>
      <c r="H335" s="66" t="s">
        <v>1439</v>
      </c>
      <c r="I335" s="64" t="s">
        <v>1439</v>
      </c>
      <c r="J335" s="64" t="s">
        <v>1439</v>
      </c>
      <c r="K335" s="64">
        <v>23381</v>
      </c>
      <c r="L335" s="64" t="s">
        <v>1439</v>
      </c>
      <c r="M335" s="64" t="s">
        <v>1439</v>
      </c>
      <c r="N335" s="64" t="s">
        <v>1439</v>
      </c>
      <c r="O335" s="64" t="s">
        <v>1439</v>
      </c>
      <c r="P335" s="64" t="s">
        <v>1439</v>
      </c>
      <c r="Q335" s="64" t="s">
        <v>1439</v>
      </c>
    </row>
    <row r="336" spans="1:17" ht="25.5" x14ac:dyDescent="0.2">
      <c r="A336" s="68" t="s">
        <v>1858</v>
      </c>
      <c r="B336" s="55" t="s">
        <v>1607</v>
      </c>
      <c r="C336" s="66">
        <v>7</v>
      </c>
      <c r="D336" s="66">
        <v>25992</v>
      </c>
      <c r="E336" s="60">
        <v>1.6</v>
      </c>
      <c r="F336" s="63">
        <v>26904</v>
      </c>
      <c r="G336" s="60">
        <v>4.4000000000000004</v>
      </c>
      <c r="H336" s="66" t="s">
        <v>1439</v>
      </c>
      <c r="I336" s="64" t="s">
        <v>1439</v>
      </c>
      <c r="J336" s="64">
        <v>16527</v>
      </c>
      <c r="K336" s="64">
        <v>20161</v>
      </c>
      <c r="L336" s="64">
        <v>24377</v>
      </c>
      <c r="M336" s="64">
        <v>27307</v>
      </c>
      <c r="N336" s="64">
        <v>29869</v>
      </c>
      <c r="O336" s="64" t="s">
        <v>1439</v>
      </c>
      <c r="P336" s="64" t="s">
        <v>1439</v>
      </c>
      <c r="Q336" s="64" t="s">
        <v>1439</v>
      </c>
    </row>
    <row r="337" spans="1:17" ht="25.5" x14ac:dyDescent="0.2">
      <c r="A337" s="68" t="s">
        <v>1859</v>
      </c>
      <c r="B337" s="55" t="s">
        <v>1609</v>
      </c>
      <c r="C337" s="63">
        <v>27</v>
      </c>
      <c r="D337" s="66">
        <v>21374</v>
      </c>
      <c r="E337" s="60">
        <v>0.9</v>
      </c>
      <c r="F337" s="63">
        <v>23069</v>
      </c>
      <c r="G337" s="60">
        <v>5.2</v>
      </c>
      <c r="H337" s="66">
        <v>6307</v>
      </c>
      <c r="I337" s="62">
        <v>8387</v>
      </c>
      <c r="J337" s="64">
        <v>9880</v>
      </c>
      <c r="K337" s="64">
        <v>11316</v>
      </c>
      <c r="L337" s="64">
        <v>15949</v>
      </c>
      <c r="M337" s="64">
        <v>24960</v>
      </c>
      <c r="N337" s="62">
        <v>30822</v>
      </c>
      <c r="O337" s="64">
        <v>32945</v>
      </c>
      <c r="P337" s="64" t="s">
        <v>1439</v>
      </c>
      <c r="Q337" s="64" t="s">
        <v>1439</v>
      </c>
    </row>
    <row r="338" spans="1:17" ht="38.25" x14ac:dyDescent="0.2">
      <c r="A338" s="68" t="s">
        <v>1860</v>
      </c>
      <c r="B338" s="55" t="s">
        <v>1611</v>
      </c>
      <c r="C338" s="63">
        <v>40</v>
      </c>
      <c r="D338" s="63">
        <v>30009</v>
      </c>
      <c r="E338" s="60">
        <v>12.8</v>
      </c>
      <c r="F338" s="63">
        <v>36475</v>
      </c>
      <c r="G338" s="60">
        <v>17.8</v>
      </c>
      <c r="H338" s="66">
        <v>12570</v>
      </c>
      <c r="I338" s="62">
        <v>20730</v>
      </c>
      <c r="J338" s="62">
        <v>22275</v>
      </c>
      <c r="K338" s="61">
        <v>23740</v>
      </c>
      <c r="L338" s="62">
        <v>25963</v>
      </c>
      <c r="M338" s="62">
        <v>33528</v>
      </c>
      <c r="N338" s="64">
        <v>39884</v>
      </c>
      <c r="O338" s="64">
        <v>45696</v>
      </c>
      <c r="P338" s="64" t="s">
        <v>1439</v>
      </c>
      <c r="Q338" s="64" t="s">
        <v>1439</v>
      </c>
    </row>
    <row r="339" spans="1:17" ht="51" x14ac:dyDescent="0.2">
      <c r="A339" s="54" t="s">
        <v>1861</v>
      </c>
      <c r="B339" s="55" t="s">
        <v>1613</v>
      </c>
      <c r="C339" s="63">
        <v>112</v>
      </c>
      <c r="D339" s="59">
        <v>33522</v>
      </c>
      <c r="E339" s="60">
        <v>10.4</v>
      </c>
      <c r="F339" s="59">
        <v>35559</v>
      </c>
      <c r="G339" s="60">
        <v>8.8000000000000007</v>
      </c>
      <c r="H339" s="63">
        <v>18355</v>
      </c>
      <c r="I339" s="61">
        <v>24938</v>
      </c>
      <c r="J339" s="61">
        <v>25608</v>
      </c>
      <c r="K339" s="61">
        <v>26863</v>
      </c>
      <c r="L339" s="61">
        <v>30641</v>
      </c>
      <c r="M339" s="61">
        <v>37717</v>
      </c>
      <c r="N339" s="61">
        <v>41331</v>
      </c>
      <c r="O339" s="62">
        <v>43022</v>
      </c>
      <c r="P339" s="62">
        <v>46205</v>
      </c>
      <c r="Q339" s="64" t="s">
        <v>1439</v>
      </c>
    </row>
    <row r="340" spans="1:17" ht="38.25" x14ac:dyDescent="0.2">
      <c r="A340" s="68" t="s">
        <v>1862</v>
      </c>
      <c r="B340" s="55" t="s">
        <v>1615</v>
      </c>
      <c r="C340" s="63">
        <v>112</v>
      </c>
      <c r="D340" s="59">
        <v>33522</v>
      </c>
      <c r="E340" s="60">
        <v>10.4</v>
      </c>
      <c r="F340" s="59">
        <v>35559</v>
      </c>
      <c r="G340" s="60">
        <v>8.8000000000000007</v>
      </c>
      <c r="H340" s="63">
        <v>18355</v>
      </c>
      <c r="I340" s="61">
        <v>24938</v>
      </c>
      <c r="J340" s="61">
        <v>25608</v>
      </c>
      <c r="K340" s="61">
        <v>26863</v>
      </c>
      <c r="L340" s="61">
        <v>30641</v>
      </c>
      <c r="M340" s="61">
        <v>37717</v>
      </c>
      <c r="N340" s="61">
        <v>41331</v>
      </c>
      <c r="O340" s="62">
        <v>43022</v>
      </c>
      <c r="P340" s="62">
        <v>46205</v>
      </c>
      <c r="Q340" s="64" t="s">
        <v>1439</v>
      </c>
    </row>
    <row r="341" spans="1:17" x14ac:dyDescent="0.2">
      <c r="A341" s="54" t="s">
        <v>1863</v>
      </c>
      <c r="B341" s="55" t="s">
        <v>1617</v>
      </c>
      <c r="C341" s="59">
        <v>355</v>
      </c>
      <c r="D341" s="59">
        <v>31447</v>
      </c>
      <c r="E341" s="60">
        <v>6.8</v>
      </c>
      <c r="F341" s="59">
        <v>33204</v>
      </c>
      <c r="G341" s="60">
        <v>8.1</v>
      </c>
      <c r="H341" s="63">
        <v>11146</v>
      </c>
      <c r="I341" s="61">
        <v>18126</v>
      </c>
      <c r="J341" s="61">
        <v>20578</v>
      </c>
      <c r="K341" s="61">
        <v>22598</v>
      </c>
      <c r="L341" s="61">
        <v>26862</v>
      </c>
      <c r="M341" s="61">
        <v>36273</v>
      </c>
      <c r="N341" s="61">
        <v>41314</v>
      </c>
      <c r="O341" s="61">
        <v>43995</v>
      </c>
      <c r="P341" s="61">
        <v>47045</v>
      </c>
      <c r="Q341" s="62">
        <v>55376</v>
      </c>
    </row>
    <row r="342" spans="1:17" x14ac:dyDescent="0.2">
      <c r="A342" s="68" t="s">
        <v>1864</v>
      </c>
      <c r="B342" s="55" t="s">
        <v>1619</v>
      </c>
      <c r="C342" s="59">
        <v>355</v>
      </c>
      <c r="D342" s="59">
        <v>31447</v>
      </c>
      <c r="E342" s="60">
        <v>6.8</v>
      </c>
      <c r="F342" s="59">
        <v>33204</v>
      </c>
      <c r="G342" s="60">
        <v>8.1</v>
      </c>
      <c r="H342" s="63">
        <v>11146</v>
      </c>
      <c r="I342" s="61">
        <v>18126</v>
      </c>
      <c r="J342" s="61">
        <v>20578</v>
      </c>
      <c r="K342" s="61">
        <v>22598</v>
      </c>
      <c r="L342" s="61">
        <v>26862</v>
      </c>
      <c r="M342" s="61">
        <v>36273</v>
      </c>
      <c r="N342" s="61">
        <v>41314</v>
      </c>
      <c r="O342" s="61">
        <v>43995</v>
      </c>
      <c r="P342" s="61">
        <v>47045</v>
      </c>
      <c r="Q342" s="62">
        <v>55376</v>
      </c>
    </row>
    <row r="343" spans="1:17" ht="25.5" x14ac:dyDescent="0.2">
      <c r="A343" s="54" t="s">
        <v>1865</v>
      </c>
      <c r="B343" s="55" t="s">
        <v>1621</v>
      </c>
      <c r="C343" s="59">
        <v>449</v>
      </c>
      <c r="D343" s="59">
        <v>27415</v>
      </c>
      <c r="E343" s="60">
        <v>3.9</v>
      </c>
      <c r="F343" s="59">
        <v>31433</v>
      </c>
      <c r="G343" s="60">
        <v>2.8</v>
      </c>
      <c r="H343" s="59">
        <v>11061</v>
      </c>
      <c r="I343" s="61">
        <v>16481</v>
      </c>
      <c r="J343" s="61">
        <v>18832</v>
      </c>
      <c r="K343" s="61">
        <v>20837</v>
      </c>
      <c r="L343" s="61">
        <v>24339</v>
      </c>
      <c r="M343" s="61">
        <v>30980</v>
      </c>
      <c r="N343" s="61">
        <v>36078</v>
      </c>
      <c r="O343" s="61">
        <v>38607</v>
      </c>
      <c r="P343" s="61">
        <v>42905</v>
      </c>
      <c r="Q343" s="62">
        <v>52881</v>
      </c>
    </row>
    <row r="344" spans="1:17" ht="25.5" x14ac:dyDescent="0.2">
      <c r="A344" s="68" t="s">
        <v>1866</v>
      </c>
      <c r="B344" s="55" t="s">
        <v>1623</v>
      </c>
      <c r="C344" s="59">
        <v>319</v>
      </c>
      <c r="D344" s="59">
        <v>30178</v>
      </c>
      <c r="E344" s="60">
        <v>0.1</v>
      </c>
      <c r="F344" s="59">
        <v>34717</v>
      </c>
      <c r="G344" s="60">
        <v>2.9</v>
      </c>
      <c r="H344" s="63">
        <v>12573</v>
      </c>
      <c r="I344" s="61">
        <v>19086</v>
      </c>
      <c r="J344" s="61">
        <v>21566</v>
      </c>
      <c r="K344" s="61">
        <v>23706</v>
      </c>
      <c r="L344" s="61">
        <v>26876</v>
      </c>
      <c r="M344" s="61">
        <v>34535</v>
      </c>
      <c r="N344" s="61">
        <v>39108</v>
      </c>
      <c r="O344" s="61">
        <v>43535</v>
      </c>
      <c r="P344" s="61">
        <v>46167</v>
      </c>
      <c r="Q344" s="64">
        <v>56334</v>
      </c>
    </row>
    <row r="345" spans="1:17" ht="25.5" x14ac:dyDescent="0.2">
      <c r="A345" s="68" t="s">
        <v>1867</v>
      </c>
      <c r="B345" s="55" t="s">
        <v>1625</v>
      </c>
      <c r="C345" s="63">
        <v>69</v>
      </c>
      <c r="D345" s="59">
        <v>22499</v>
      </c>
      <c r="E345" s="60">
        <v>13.5</v>
      </c>
      <c r="F345" s="59">
        <v>24109</v>
      </c>
      <c r="G345" s="60">
        <v>8.3000000000000007</v>
      </c>
      <c r="H345" s="66">
        <v>9749</v>
      </c>
      <c r="I345" s="62">
        <v>13159</v>
      </c>
      <c r="J345" s="62">
        <v>15002</v>
      </c>
      <c r="K345" s="62">
        <v>16590</v>
      </c>
      <c r="L345" s="62">
        <v>19601</v>
      </c>
      <c r="M345" s="61">
        <v>24991</v>
      </c>
      <c r="N345" s="62">
        <v>27798</v>
      </c>
      <c r="O345" s="62">
        <v>30075</v>
      </c>
      <c r="P345" s="62">
        <v>33026</v>
      </c>
      <c r="Q345" s="64" t="s">
        <v>1439</v>
      </c>
    </row>
    <row r="346" spans="1:17" ht="25.5" x14ac:dyDescent="0.2">
      <c r="A346" s="68" t="s">
        <v>1868</v>
      </c>
      <c r="B346" s="55" t="s">
        <v>1627</v>
      </c>
      <c r="C346" s="63">
        <v>61</v>
      </c>
      <c r="D346" s="63">
        <v>21125</v>
      </c>
      <c r="E346" s="60">
        <v>4.7</v>
      </c>
      <c r="F346" s="59">
        <v>22577</v>
      </c>
      <c r="G346" s="60">
        <v>5.9</v>
      </c>
      <c r="H346" s="63">
        <v>9769</v>
      </c>
      <c r="I346" s="62">
        <v>12469</v>
      </c>
      <c r="J346" s="62">
        <v>14435</v>
      </c>
      <c r="K346" s="62">
        <v>15838</v>
      </c>
      <c r="L346" s="62">
        <v>18236</v>
      </c>
      <c r="M346" s="62">
        <v>23550</v>
      </c>
      <c r="N346" s="62">
        <v>26283</v>
      </c>
      <c r="O346" s="62">
        <v>28562</v>
      </c>
      <c r="P346" s="64">
        <v>30435</v>
      </c>
      <c r="Q346" s="64" t="s">
        <v>1439</v>
      </c>
    </row>
    <row r="347" spans="1:17" ht="38.25" x14ac:dyDescent="0.2">
      <c r="A347" s="54" t="s">
        <v>1869</v>
      </c>
      <c r="B347" s="55" t="s">
        <v>1629</v>
      </c>
      <c r="C347" s="66">
        <v>33</v>
      </c>
      <c r="D347" s="66">
        <v>21133</v>
      </c>
      <c r="E347" s="60">
        <v>23.4</v>
      </c>
      <c r="F347" s="63">
        <v>23616</v>
      </c>
      <c r="G347" s="60">
        <v>19</v>
      </c>
      <c r="H347" s="66" t="s">
        <v>1439</v>
      </c>
      <c r="I347" s="64">
        <v>7458</v>
      </c>
      <c r="J347" s="64">
        <v>9130</v>
      </c>
      <c r="K347" s="64">
        <v>11139</v>
      </c>
      <c r="L347" s="64">
        <v>15443</v>
      </c>
      <c r="M347" s="64">
        <v>23966</v>
      </c>
      <c r="N347" s="64">
        <v>29528</v>
      </c>
      <c r="O347" s="64">
        <v>30867</v>
      </c>
      <c r="P347" s="64" t="s">
        <v>1439</v>
      </c>
      <c r="Q347" s="64" t="s">
        <v>1439</v>
      </c>
    </row>
    <row r="348" spans="1:17" ht="25.5" x14ac:dyDescent="0.2">
      <c r="A348" s="68" t="s">
        <v>1870</v>
      </c>
      <c r="B348" s="55" t="s">
        <v>1631</v>
      </c>
      <c r="C348" s="66" t="s">
        <v>1439</v>
      </c>
      <c r="D348" s="66" t="s">
        <v>1439</v>
      </c>
      <c r="E348" s="67"/>
      <c r="F348" s="66" t="s">
        <v>1439</v>
      </c>
      <c r="G348" s="67"/>
      <c r="H348" s="66" t="s">
        <v>1439</v>
      </c>
      <c r="I348" s="64" t="s">
        <v>1439</v>
      </c>
      <c r="J348" s="64" t="s">
        <v>1439</v>
      </c>
      <c r="K348" s="64" t="s">
        <v>1439</v>
      </c>
      <c r="L348" s="64" t="s">
        <v>1439</v>
      </c>
      <c r="M348" s="64" t="s">
        <v>1439</v>
      </c>
      <c r="N348" s="64" t="s">
        <v>1439</v>
      </c>
      <c r="O348" s="64" t="s">
        <v>1439</v>
      </c>
      <c r="P348" s="64" t="s">
        <v>1439</v>
      </c>
      <c r="Q348" s="64" t="s">
        <v>1439</v>
      </c>
    </row>
    <row r="349" spans="1:17" ht="38.25" x14ac:dyDescent="0.2">
      <c r="A349" s="68" t="s">
        <v>1871</v>
      </c>
      <c r="B349" s="55" t="s">
        <v>1633</v>
      </c>
      <c r="C349" s="66" t="s">
        <v>1439</v>
      </c>
      <c r="D349" s="66" t="s">
        <v>1439</v>
      </c>
      <c r="E349" s="67"/>
      <c r="F349" s="66" t="s">
        <v>1439</v>
      </c>
      <c r="G349" s="67"/>
      <c r="H349" s="66" t="s">
        <v>1439</v>
      </c>
      <c r="I349" s="64" t="s">
        <v>1439</v>
      </c>
      <c r="J349" s="64" t="s">
        <v>1439</v>
      </c>
      <c r="K349" s="64" t="s">
        <v>1439</v>
      </c>
      <c r="L349" s="64" t="s">
        <v>1439</v>
      </c>
      <c r="M349" s="64" t="s">
        <v>1439</v>
      </c>
      <c r="N349" s="64" t="s">
        <v>1439</v>
      </c>
      <c r="O349" s="64" t="s">
        <v>1439</v>
      </c>
      <c r="P349" s="64" t="s">
        <v>1439</v>
      </c>
      <c r="Q349" s="64" t="s">
        <v>1439</v>
      </c>
    </row>
    <row r="350" spans="1:17" ht="25.5" x14ac:dyDescent="0.2">
      <c r="A350" s="68" t="s">
        <v>1872</v>
      </c>
      <c r="B350" s="55" t="s">
        <v>1635</v>
      </c>
      <c r="C350" s="66" t="s">
        <v>1439</v>
      </c>
      <c r="D350" s="66" t="s">
        <v>1439</v>
      </c>
      <c r="E350" s="67"/>
      <c r="F350" s="66">
        <v>25637</v>
      </c>
      <c r="G350" s="60">
        <v>-2.7</v>
      </c>
      <c r="H350" s="66" t="s">
        <v>1439</v>
      </c>
      <c r="I350" s="64" t="s">
        <v>1439</v>
      </c>
      <c r="J350" s="64" t="s">
        <v>1439</v>
      </c>
      <c r="K350" s="64" t="s">
        <v>1439</v>
      </c>
      <c r="L350" s="64" t="s">
        <v>1439</v>
      </c>
      <c r="M350" s="64" t="s">
        <v>1439</v>
      </c>
      <c r="N350" s="64" t="s">
        <v>1439</v>
      </c>
      <c r="O350" s="64" t="s">
        <v>1439</v>
      </c>
      <c r="P350" s="64" t="s">
        <v>1439</v>
      </c>
      <c r="Q350" s="64" t="s">
        <v>1439</v>
      </c>
    </row>
    <row r="351" spans="1:17" ht="38.25" x14ac:dyDescent="0.2">
      <c r="A351" s="68" t="s">
        <v>1873</v>
      </c>
      <c r="B351" s="55" t="s">
        <v>1637</v>
      </c>
      <c r="C351" s="66">
        <v>23</v>
      </c>
      <c r="D351" s="66">
        <v>21070</v>
      </c>
      <c r="E351" s="67"/>
      <c r="F351" s="66">
        <v>23089</v>
      </c>
      <c r="G351" s="60">
        <v>34.700000000000003</v>
      </c>
      <c r="H351" s="66" t="s">
        <v>1439</v>
      </c>
      <c r="I351" s="64" t="s">
        <v>1439</v>
      </c>
      <c r="J351" s="64" t="s">
        <v>1439</v>
      </c>
      <c r="K351" s="64" t="s">
        <v>1439</v>
      </c>
      <c r="L351" s="64" t="s">
        <v>1439</v>
      </c>
      <c r="M351" s="64">
        <v>23981</v>
      </c>
      <c r="N351" s="64">
        <v>29165</v>
      </c>
      <c r="O351" s="64">
        <v>30776</v>
      </c>
      <c r="P351" s="64" t="s">
        <v>1439</v>
      </c>
      <c r="Q351" s="64" t="s">
        <v>1439</v>
      </c>
    </row>
    <row r="352" spans="1:17" ht="25.5" x14ac:dyDescent="0.2">
      <c r="A352" s="54" t="s">
        <v>1874</v>
      </c>
      <c r="B352" s="55" t="s">
        <v>1639</v>
      </c>
      <c r="C352" s="63">
        <v>39</v>
      </c>
      <c r="D352" s="63">
        <v>24763</v>
      </c>
      <c r="E352" s="67"/>
      <c r="F352" s="63">
        <v>26974</v>
      </c>
      <c r="G352" s="60">
        <v>2.5</v>
      </c>
      <c r="H352" s="66">
        <v>7649</v>
      </c>
      <c r="I352" s="64">
        <v>12384</v>
      </c>
      <c r="J352" s="64">
        <v>15060</v>
      </c>
      <c r="K352" s="64">
        <v>17351</v>
      </c>
      <c r="L352" s="62">
        <v>21792</v>
      </c>
      <c r="M352" s="62">
        <v>28211</v>
      </c>
      <c r="N352" s="62">
        <v>30854</v>
      </c>
      <c r="O352" s="64">
        <v>32993</v>
      </c>
      <c r="P352" s="64">
        <v>36662</v>
      </c>
      <c r="Q352" s="64" t="s">
        <v>1439</v>
      </c>
    </row>
    <row r="353" spans="1:17" ht="25.5" x14ac:dyDescent="0.2">
      <c r="A353" s="68" t="s">
        <v>1875</v>
      </c>
      <c r="B353" s="55" t="s">
        <v>1641</v>
      </c>
      <c r="C353" s="66">
        <v>20</v>
      </c>
      <c r="D353" s="63">
        <v>27790</v>
      </c>
      <c r="E353" s="67"/>
      <c r="F353" s="63">
        <v>28574</v>
      </c>
      <c r="G353" s="60">
        <v>3.6</v>
      </c>
      <c r="H353" s="66" t="s">
        <v>1439</v>
      </c>
      <c r="I353" s="64" t="s">
        <v>1439</v>
      </c>
      <c r="J353" s="64" t="s">
        <v>1439</v>
      </c>
      <c r="K353" s="64" t="s">
        <v>1439</v>
      </c>
      <c r="L353" s="64">
        <v>23640</v>
      </c>
      <c r="M353" s="64">
        <v>29198</v>
      </c>
      <c r="N353" s="64">
        <v>31308</v>
      </c>
      <c r="O353" s="64" t="s">
        <v>1439</v>
      </c>
      <c r="P353" s="64" t="s">
        <v>1439</v>
      </c>
      <c r="Q353" s="64" t="s">
        <v>1439</v>
      </c>
    </row>
    <row r="354" spans="1:17" ht="38.25" x14ac:dyDescent="0.2">
      <c r="A354" s="68" t="s">
        <v>1876</v>
      </c>
      <c r="B354" s="55" t="s">
        <v>1643</v>
      </c>
      <c r="C354" s="66" t="s">
        <v>1439</v>
      </c>
      <c r="D354" s="66" t="s">
        <v>1439</v>
      </c>
      <c r="E354" s="67"/>
      <c r="F354" s="66">
        <v>36737</v>
      </c>
      <c r="G354" s="60">
        <v>-6.8</v>
      </c>
      <c r="H354" s="66" t="s">
        <v>1439</v>
      </c>
      <c r="I354" s="64" t="s">
        <v>1439</v>
      </c>
      <c r="J354" s="64" t="s">
        <v>1439</v>
      </c>
      <c r="K354" s="64" t="s">
        <v>1439</v>
      </c>
      <c r="L354" s="64" t="s">
        <v>1439</v>
      </c>
      <c r="M354" s="64" t="s">
        <v>1439</v>
      </c>
      <c r="N354" s="64" t="s">
        <v>1439</v>
      </c>
      <c r="O354" s="64" t="s">
        <v>1439</v>
      </c>
      <c r="P354" s="64" t="s">
        <v>1439</v>
      </c>
      <c r="Q354" s="64" t="s">
        <v>1439</v>
      </c>
    </row>
    <row r="355" spans="1:17" ht="25.5" x14ac:dyDescent="0.2">
      <c r="A355" s="68" t="s">
        <v>1877</v>
      </c>
      <c r="B355" s="55" t="s">
        <v>1645</v>
      </c>
      <c r="C355" s="66">
        <v>16</v>
      </c>
      <c r="D355" s="66">
        <v>21262</v>
      </c>
      <c r="E355" s="67"/>
      <c r="F355" s="63">
        <v>22742</v>
      </c>
      <c r="G355" s="60">
        <v>5.4</v>
      </c>
      <c r="H355" s="66" t="s">
        <v>1439</v>
      </c>
      <c r="I355" s="64">
        <v>12251</v>
      </c>
      <c r="J355" s="64">
        <v>13095</v>
      </c>
      <c r="K355" s="64">
        <v>15125</v>
      </c>
      <c r="L355" s="64">
        <v>17850</v>
      </c>
      <c r="M355" s="64">
        <v>23671</v>
      </c>
      <c r="N355" s="64">
        <v>27602</v>
      </c>
      <c r="O355" s="64" t="s">
        <v>1439</v>
      </c>
      <c r="P355" s="64" t="s">
        <v>1439</v>
      </c>
      <c r="Q355" s="64" t="s">
        <v>1439</v>
      </c>
    </row>
    <row r="356" spans="1:17" ht="76.5" x14ac:dyDescent="0.2">
      <c r="A356" s="54" t="s">
        <v>1878</v>
      </c>
      <c r="B356" s="55" t="s">
        <v>1647</v>
      </c>
      <c r="C356" s="66">
        <v>9</v>
      </c>
      <c r="D356" s="66" t="s">
        <v>1439</v>
      </c>
      <c r="E356" s="67"/>
      <c r="F356" s="66">
        <v>11560</v>
      </c>
      <c r="G356" s="60">
        <v>-2.4</v>
      </c>
      <c r="H356" s="66" t="s">
        <v>1439</v>
      </c>
      <c r="I356" s="64" t="s">
        <v>1439</v>
      </c>
      <c r="J356" s="64" t="s">
        <v>1439</v>
      </c>
      <c r="K356" s="64" t="s">
        <v>1439</v>
      </c>
      <c r="L356" s="64" t="s">
        <v>1439</v>
      </c>
      <c r="M356" s="64" t="s">
        <v>1439</v>
      </c>
      <c r="N356" s="64" t="s">
        <v>1439</v>
      </c>
      <c r="O356" s="64" t="s">
        <v>1439</v>
      </c>
      <c r="P356" s="64" t="s">
        <v>1439</v>
      </c>
      <c r="Q356" s="64" t="s">
        <v>1439</v>
      </c>
    </row>
    <row r="357" spans="1:17" ht="38.25" x14ac:dyDescent="0.2">
      <c r="A357" s="68" t="s">
        <v>1879</v>
      </c>
      <c r="B357" s="55" t="s">
        <v>1649</v>
      </c>
      <c r="C357" s="66">
        <v>9</v>
      </c>
      <c r="D357" s="66" t="s">
        <v>1439</v>
      </c>
      <c r="E357" s="67"/>
      <c r="F357" s="66">
        <v>11560</v>
      </c>
      <c r="G357" s="60">
        <v>-2.4</v>
      </c>
      <c r="H357" s="66" t="s">
        <v>1439</v>
      </c>
      <c r="I357" s="64" t="s">
        <v>1439</v>
      </c>
      <c r="J357" s="64" t="s">
        <v>1439</v>
      </c>
      <c r="K357" s="64" t="s">
        <v>1439</v>
      </c>
      <c r="L357" s="64" t="s">
        <v>1439</v>
      </c>
      <c r="M357" s="64" t="s">
        <v>1439</v>
      </c>
      <c r="N357" s="64" t="s">
        <v>1439</v>
      </c>
      <c r="O357" s="64" t="s">
        <v>1439</v>
      </c>
      <c r="P357" s="64" t="s">
        <v>1439</v>
      </c>
      <c r="Q357" s="64" t="s">
        <v>1439</v>
      </c>
    </row>
    <row r="358" spans="1:17" ht="51" x14ac:dyDescent="0.2">
      <c r="A358" s="68" t="s">
        <v>1880</v>
      </c>
      <c r="B358" s="55" t="s">
        <v>1651</v>
      </c>
      <c r="C358" s="59" t="s">
        <v>1450</v>
      </c>
      <c r="D358" s="59"/>
      <c r="E358" s="67"/>
      <c r="F358" s="59"/>
      <c r="G358" s="67"/>
      <c r="H358" s="59"/>
      <c r="I358" s="61"/>
      <c r="J358" s="61"/>
      <c r="K358" s="61"/>
      <c r="L358" s="61"/>
      <c r="M358" s="61"/>
      <c r="N358" s="61"/>
      <c r="O358" s="61"/>
      <c r="P358" s="61"/>
      <c r="Q358" s="61"/>
    </row>
    <row r="359" spans="1:17" ht="38.25" x14ac:dyDescent="0.2">
      <c r="A359" s="54" t="s">
        <v>1881</v>
      </c>
      <c r="B359" s="55" t="s">
        <v>1653</v>
      </c>
      <c r="C359" s="59" t="s">
        <v>1667</v>
      </c>
      <c r="D359" s="59"/>
      <c r="E359" s="67"/>
      <c r="F359" s="59"/>
      <c r="G359" s="67"/>
      <c r="H359" s="59"/>
      <c r="I359" s="61"/>
      <c r="J359" s="61"/>
      <c r="K359" s="61"/>
      <c r="L359" s="61"/>
      <c r="M359" s="61"/>
      <c r="N359" s="61"/>
      <c r="O359" s="61"/>
      <c r="P359" s="61"/>
      <c r="Q359" s="61"/>
    </row>
    <row r="360" spans="1:17" ht="38.25" x14ac:dyDescent="0.2">
      <c r="A360" s="68" t="s">
        <v>1882</v>
      </c>
      <c r="B360" s="55" t="s">
        <v>1655</v>
      </c>
      <c r="C360" s="59" t="s">
        <v>1667</v>
      </c>
      <c r="D360" s="59"/>
      <c r="E360" s="67"/>
      <c r="F360" s="59"/>
      <c r="G360" s="67"/>
      <c r="H360" s="59"/>
      <c r="I360" s="61"/>
      <c r="J360" s="61"/>
      <c r="K360" s="61"/>
      <c r="L360" s="61"/>
      <c r="M360" s="61"/>
      <c r="N360" s="61"/>
      <c r="O360" s="61"/>
      <c r="P360" s="61"/>
      <c r="Q360" s="61"/>
    </row>
    <row r="361" spans="1:17" ht="25.5" x14ac:dyDescent="0.2">
      <c r="A361" s="54" t="s">
        <v>1883</v>
      </c>
      <c r="B361" s="55" t="s">
        <v>1376</v>
      </c>
      <c r="C361" s="59">
        <v>1863</v>
      </c>
      <c r="D361" s="59">
        <v>29811</v>
      </c>
      <c r="E361" s="60">
        <v>9.1999999999999993</v>
      </c>
      <c r="F361" s="59">
        <v>33676</v>
      </c>
      <c r="G361" s="60">
        <v>8.1999999999999993</v>
      </c>
      <c r="H361" s="59">
        <v>11105</v>
      </c>
      <c r="I361" s="61">
        <v>17839</v>
      </c>
      <c r="J361" s="61">
        <v>20682</v>
      </c>
      <c r="K361" s="61">
        <v>22816</v>
      </c>
      <c r="L361" s="61">
        <v>26081</v>
      </c>
      <c r="M361" s="61">
        <v>33857</v>
      </c>
      <c r="N361" s="61">
        <v>38833</v>
      </c>
      <c r="O361" s="61">
        <v>42114</v>
      </c>
      <c r="P361" s="61">
        <v>45889</v>
      </c>
      <c r="Q361" s="61">
        <v>57023</v>
      </c>
    </row>
    <row r="362" spans="1:17" ht="25.5" x14ac:dyDescent="0.2">
      <c r="A362" s="54" t="s">
        <v>1884</v>
      </c>
      <c r="B362" s="55" t="s">
        <v>1376</v>
      </c>
      <c r="C362" s="59">
        <v>250</v>
      </c>
      <c r="D362" s="59">
        <v>34661</v>
      </c>
      <c r="E362" s="60">
        <v>7.1</v>
      </c>
      <c r="F362" s="59">
        <v>39546</v>
      </c>
      <c r="G362" s="60">
        <v>7.3</v>
      </c>
      <c r="H362" s="59">
        <v>20968</v>
      </c>
      <c r="I362" s="61">
        <v>24906</v>
      </c>
      <c r="J362" s="61">
        <v>26599</v>
      </c>
      <c r="K362" s="61">
        <v>27902</v>
      </c>
      <c r="L362" s="61">
        <v>31205</v>
      </c>
      <c r="M362" s="61">
        <v>38987</v>
      </c>
      <c r="N362" s="61">
        <v>43779</v>
      </c>
      <c r="O362" s="61">
        <v>46635</v>
      </c>
      <c r="P362" s="62">
        <v>50118</v>
      </c>
      <c r="Q362" s="64">
        <v>61526</v>
      </c>
    </row>
    <row r="363" spans="1:17" ht="25.5" x14ac:dyDescent="0.2">
      <c r="A363" s="54" t="s">
        <v>1885</v>
      </c>
      <c r="B363" s="55" t="s">
        <v>1376</v>
      </c>
      <c r="C363" s="59">
        <v>224</v>
      </c>
      <c r="D363" s="59">
        <v>34052</v>
      </c>
      <c r="E363" s="60">
        <v>6.5</v>
      </c>
      <c r="F363" s="59">
        <v>38647</v>
      </c>
      <c r="G363" s="60">
        <v>6</v>
      </c>
      <c r="H363" s="59">
        <v>20771</v>
      </c>
      <c r="I363" s="61">
        <v>24706</v>
      </c>
      <c r="J363" s="61">
        <v>26212</v>
      </c>
      <c r="K363" s="61">
        <v>27757</v>
      </c>
      <c r="L363" s="61">
        <v>30633</v>
      </c>
      <c r="M363" s="61">
        <v>38516</v>
      </c>
      <c r="N363" s="61">
        <v>43099</v>
      </c>
      <c r="O363" s="62">
        <v>45566</v>
      </c>
      <c r="P363" s="62">
        <v>49352</v>
      </c>
      <c r="Q363" s="64">
        <v>60383</v>
      </c>
    </row>
    <row r="364" spans="1:17" ht="25.5" x14ac:dyDescent="0.2">
      <c r="A364" s="54" t="s">
        <v>1886</v>
      </c>
      <c r="B364" s="55" t="s">
        <v>1376</v>
      </c>
      <c r="C364" s="59">
        <v>1533</v>
      </c>
      <c r="D364" s="59">
        <v>28540</v>
      </c>
      <c r="E364" s="60">
        <v>9.5</v>
      </c>
      <c r="F364" s="59">
        <v>32397</v>
      </c>
      <c r="G364" s="60">
        <v>8.6</v>
      </c>
      <c r="H364" s="59">
        <v>10281</v>
      </c>
      <c r="I364" s="61">
        <v>16255</v>
      </c>
      <c r="J364" s="61">
        <v>18924</v>
      </c>
      <c r="K364" s="61">
        <v>21488</v>
      </c>
      <c r="L364" s="61">
        <v>25024</v>
      </c>
      <c r="M364" s="61">
        <v>32435</v>
      </c>
      <c r="N364" s="61">
        <v>37500</v>
      </c>
      <c r="O364" s="61">
        <v>40476</v>
      </c>
      <c r="P364" s="61">
        <v>44768</v>
      </c>
      <c r="Q364" s="61">
        <v>55474</v>
      </c>
    </row>
    <row r="365" spans="1:17" ht="38.25" x14ac:dyDescent="0.2">
      <c r="A365" s="54" t="s">
        <v>1887</v>
      </c>
      <c r="B365" s="55" t="s">
        <v>1438</v>
      </c>
      <c r="C365" s="66" t="s">
        <v>1439</v>
      </c>
      <c r="D365" s="66" t="s">
        <v>1439</v>
      </c>
      <c r="E365" s="67"/>
      <c r="F365" s="66">
        <v>24614</v>
      </c>
      <c r="G365" s="60">
        <v>5</v>
      </c>
      <c r="H365" s="66" t="s">
        <v>1439</v>
      </c>
      <c r="I365" s="64" t="s">
        <v>1439</v>
      </c>
      <c r="J365" s="64" t="s">
        <v>1439</v>
      </c>
      <c r="K365" s="64" t="s">
        <v>1439</v>
      </c>
      <c r="L365" s="64" t="s">
        <v>1439</v>
      </c>
      <c r="M365" s="64" t="s">
        <v>1439</v>
      </c>
      <c r="N365" s="64" t="s">
        <v>1439</v>
      </c>
      <c r="O365" s="64" t="s">
        <v>1439</v>
      </c>
      <c r="P365" s="64" t="s">
        <v>1439</v>
      </c>
      <c r="Q365" s="64" t="s">
        <v>1439</v>
      </c>
    </row>
    <row r="366" spans="1:17" ht="51" x14ac:dyDescent="0.2">
      <c r="A366" s="68" t="s">
        <v>1888</v>
      </c>
      <c r="B366" s="55" t="s">
        <v>1441</v>
      </c>
      <c r="C366" s="66" t="s">
        <v>1439</v>
      </c>
      <c r="D366" s="66" t="s">
        <v>1439</v>
      </c>
      <c r="E366" s="67"/>
      <c r="F366" s="66">
        <v>24739</v>
      </c>
      <c r="G366" s="60">
        <v>6</v>
      </c>
      <c r="H366" s="66" t="s">
        <v>1439</v>
      </c>
      <c r="I366" s="64" t="s">
        <v>1439</v>
      </c>
      <c r="J366" s="64" t="s">
        <v>1439</v>
      </c>
      <c r="K366" s="64" t="s">
        <v>1439</v>
      </c>
      <c r="L366" s="64" t="s">
        <v>1439</v>
      </c>
      <c r="M366" s="64" t="s">
        <v>1439</v>
      </c>
      <c r="N366" s="64" t="s">
        <v>1439</v>
      </c>
      <c r="O366" s="64" t="s">
        <v>1439</v>
      </c>
      <c r="P366" s="64" t="s">
        <v>1439</v>
      </c>
      <c r="Q366" s="64" t="s">
        <v>1439</v>
      </c>
    </row>
    <row r="367" spans="1:17" ht="25.5" x14ac:dyDescent="0.2">
      <c r="A367" s="68" t="s">
        <v>1889</v>
      </c>
      <c r="B367" s="55" t="s">
        <v>1443</v>
      </c>
      <c r="C367" s="59" t="s">
        <v>1667</v>
      </c>
      <c r="D367" s="59"/>
      <c r="E367" s="67"/>
      <c r="F367" s="59"/>
      <c r="G367" s="67"/>
      <c r="H367" s="59"/>
      <c r="I367" s="61"/>
      <c r="J367" s="61"/>
      <c r="K367" s="61"/>
      <c r="L367" s="61"/>
      <c r="M367" s="61"/>
      <c r="N367" s="61"/>
      <c r="O367" s="61"/>
      <c r="P367" s="61"/>
      <c r="Q367" s="61"/>
    </row>
    <row r="368" spans="1:17" ht="25.5" x14ac:dyDescent="0.2">
      <c r="A368" s="68" t="s">
        <v>1890</v>
      </c>
      <c r="B368" s="55" t="s">
        <v>1445</v>
      </c>
      <c r="C368" s="59" t="s">
        <v>1450</v>
      </c>
      <c r="D368" s="59"/>
      <c r="E368" s="67"/>
      <c r="F368" s="59"/>
      <c r="G368" s="67"/>
      <c r="H368" s="59"/>
      <c r="I368" s="61"/>
      <c r="J368" s="61"/>
      <c r="K368" s="61"/>
      <c r="L368" s="61"/>
      <c r="M368" s="61"/>
      <c r="N368" s="61"/>
      <c r="O368" s="61"/>
      <c r="P368" s="61"/>
      <c r="Q368" s="61"/>
    </row>
    <row r="369" spans="1:17" ht="25.5" x14ac:dyDescent="0.2">
      <c r="A369" s="54" t="s">
        <v>1891</v>
      </c>
      <c r="B369" s="55" t="s">
        <v>1447</v>
      </c>
      <c r="C369" s="66" t="s">
        <v>1439</v>
      </c>
      <c r="D369" s="66" t="s">
        <v>1439</v>
      </c>
      <c r="E369" s="67"/>
      <c r="F369" s="66">
        <v>40601</v>
      </c>
      <c r="G369" s="60">
        <v>31.4</v>
      </c>
      <c r="H369" s="66" t="s">
        <v>1439</v>
      </c>
      <c r="I369" s="64" t="s">
        <v>1439</v>
      </c>
      <c r="J369" s="64" t="s">
        <v>1439</v>
      </c>
      <c r="K369" s="64" t="s">
        <v>1439</v>
      </c>
      <c r="L369" s="64" t="s">
        <v>1439</v>
      </c>
      <c r="M369" s="64" t="s">
        <v>1439</v>
      </c>
      <c r="N369" s="64" t="s">
        <v>1439</v>
      </c>
      <c r="O369" s="64" t="s">
        <v>1439</v>
      </c>
      <c r="P369" s="64" t="s">
        <v>1439</v>
      </c>
      <c r="Q369" s="64" t="s">
        <v>1439</v>
      </c>
    </row>
    <row r="370" spans="1:17" ht="25.5" x14ac:dyDescent="0.2">
      <c r="A370" s="68" t="s">
        <v>1892</v>
      </c>
      <c r="B370" s="55" t="s">
        <v>1449</v>
      </c>
      <c r="C370" s="59" t="s">
        <v>1450</v>
      </c>
      <c r="D370" s="59"/>
      <c r="E370" s="67"/>
      <c r="F370" s="59"/>
      <c r="G370" s="67"/>
      <c r="H370" s="59"/>
      <c r="I370" s="61"/>
      <c r="J370" s="61"/>
      <c r="K370" s="61"/>
      <c r="L370" s="61"/>
      <c r="M370" s="61"/>
      <c r="N370" s="61"/>
      <c r="O370" s="61"/>
      <c r="P370" s="61"/>
      <c r="Q370" s="61"/>
    </row>
    <row r="371" spans="1:17" ht="38.25" x14ac:dyDescent="0.2">
      <c r="A371" s="68" t="s">
        <v>1893</v>
      </c>
      <c r="B371" s="55" t="s">
        <v>1452</v>
      </c>
      <c r="C371" s="59" t="s">
        <v>1667</v>
      </c>
      <c r="D371" s="59"/>
      <c r="E371" s="67"/>
      <c r="F371" s="59"/>
      <c r="G371" s="67"/>
      <c r="H371" s="59"/>
      <c r="I371" s="61"/>
      <c r="J371" s="61"/>
      <c r="K371" s="61"/>
      <c r="L371" s="61"/>
      <c r="M371" s="61"/>
      <c r="N371" s="61"/>
      <c r="O371" s="61"/>
      <c r="P371" s="61"/>
      <c r="Q371" s="61"/>
    </row>
    <row r="372" spans="1:17" ht="25.5" x14ac:dyDescent="0.2">
      <c r="A372" s="68" t="s">
        <v>1894</v>
      </c>
      <c r="B372" s="55" t="s">
        <v>1454</v>
      </c>
      <c r="C372" s="59" t="s">
        <v>1450</v>
      </c>
      <c r="D372" s="59"/>
      <c r="E372" s="67"/>
      <c r="F372" s="59"/>
      <c r="G372" s="67"/>
      <c r="H372" s="59"/>
      <c r="I372" s="61"/>
      <c r="J372" s="61"/>
      <c r="K372" s="61"/>
      <c r="L372" s="61"/>
      <c r="M372" s="61"/>
      <c r="N372" s="61"/>
      <c r="O372" s="61"/>
      <c r="P372" s="61"/>
      <c r="Q372" s="61"/>
    </row>
    <row r="373" spans="1:17" ht="25.5" x14ac:dyDescent="0.2">
      <c r="A373" s="68" t="s">
        <v>1895</v>
      </c>
      <c r="B373" s="55" t="s">
        <v>1456</v>
      </c>
      <c r="C373" s="66" t="s">
        <v>1439</v>
      </c>
      <c r="D373" s="66">
        <v>35953</v>
      </c>
      <c r="E373" s="60">
        <v>6</v>
      </c>
      <c r="F373" s="66">
        <v>39840</v>
      </c>
      <c r="G373" s="60">
        <v>21</v>
      </c>
      <c r="H373" s="66" t="s">
        <v>1439</v>
      </c>
      <c r="I373" s="64" t="s">
        <v>1439</v>
      </c>
      <c r="J373" s="64" t="s">
        <v>1439</v>
      </c>
      <c r="K373" s="64" t="s">
        <v>1439</v>
      </c>
      <c r="L373" s="64" t="s">
        <v>1439</v>
      </c>
      <c r="M373" s="64" t="s">
        <v>1439</v>
      </c>
      <c r="N373" s="64" t="s">
        <v>1439</v>
      </c>
      <c r="O373" s="64" t="s">
        <v>1439</v>
      </c>
      <c r="P373" s="64" t="s">
        <v>1439</v>
      </c>
      <c r="Q373" s="64" t="s">
        <v>1439</v>
      </c>
    </row>
    <row r="374" spans="1:17" ht="25.5" x14ac:dyDescent="0.2">
      <c r="A374" s="68" t="s">
        <v>1896</v>
      </c>
      <c r="B374" s="55" t="s">
        <v>1458</v>
      </c>
      <c r="C374" s="59" t="s">
        <v>1667</v>
      </c>
      <c r="D374" s="59"/>
      <c r="E374" s="67"/>
      <c r="F374" s="59"/>
      <c r="G374" s="67"/>
      <c r="H374" s="59"/>
      <c r="I374" s="61"/>
      <c r="J374" s="61"/>
      <c r="K374" s="61"/>
      <c r="L374" s="61"/>
      <c r="M374" s="61"/>
      <c r="N374" s="61"/>
      <c r="O374" s="61"/>
      <c r="P374" s="61"/>
      <c r="Q374" s="61"/>
    </row>
    <row r="375" spans="1:17" ht="25.5" x14ac:dyDescent="0.2">
      <c r="A375" s="54" t="s">
        <v>1897</v>
      </c>
      <c r="B375" s="55" t="s">
        <v>1460</v>
      </c>
      <c r="C375" s="59">
        <v>224</v>
      </c>
      <c r="D375" s="59">
        <v>34052</v>
      </c>
      <c r="E375" s="60">
        <v>6.5</v>
      </c>
      <c r="F375" s="59">
        <v>38647</v>
      </c>
      <c r="G375" s="60">
        <v>6</v>
      </c>
      <c r="H375" s="59">
        <v>20771</v>
      </c>
      <c r="I375" s="61">
        <v>24706</v>
      </c>
      <c r="J375" s="61">
        <v>26212</v>
      </c>
      <c r="K375" s="61">
        <v>27757</v>
      </c>
      <c r="L375" s="61">
        <v>30633</v>
      </c>
      <c r="M375" s="61">
        <v>38516</v>
      </c>
      <c r="N375" s="61">
        <v>43099</v>
      </c>
      <c r="O375" s="62">
        <v>45566</v>
      </c>
      <c r="P375" s="62">
        <v>49352</v>
      </c>
      <c r="Q375" s="64">
        <v>60383</v>
      </c>
    </row>
    <row r="376" spans="1:17" ht="25.5" x14ac:dyDescent="0.2">
      <c r="A376" s="68" t="s">
        <v>1898</v>
      </c>
      <c r="B376" s="55" t="s">
        <v>1462</v>
      </c>
      <c r="C376" s="63">
        <v>37</v>
      </c>
      <c r="D376" s="63">
        <v>29911</v>
      </c>
      <c r="E376" s="60">
        <v>7.6</v>
      </c>
      <c r="F376" s="63">
        <v>33072</v>
      </c>
      <c r="G376" s="60">
        <v>3.2</v>
      </c>
      <c r="H376" s="66" t="s">
        <v>1439</v>
      </c>
      <c r="I376" s="64">
        <v>21610</v>
      </c>
      <c r="J376" s="62">
        <v>22961</v>
      </c>
      <c r="K376" s="62">
        <v>24791</v>
      </c>
      <c r="L376" s="62">
        <v>27734</v>
      </c>
      <c r="M376" s="62">
        <v>32510</v>
      </c>
      <c r="N376" s="64">
        <v>36183</v>
      </c>
      <c r="O376" s="64">
        <v>39323</v>
      </c>
      <c r="P376" s="64" t="s">
        <v>1439</v>
      </c>
      <c r="Q376" s="64" t="s">
        <v>1439</v>
      </c>
    </row>
    <row r="377" spans="1:17" ht="25.5" x14ac:dyDescent="0.2">
      <c r="A377" s="68" t="s">
        <v>1899</v>
      </c>
      <c r="B377" s="55" t="s">
        <v>1464</v>
      </c>
      <c r="C377" s="66" t="s">
        <v>1439</v>
      </c>
      <c r="D377" s="66" t="s">
        <v>1439</v>
      </c>
      <c r="E377" s="67"/>
      <c r="F377" s="66">
        <v>45219</v>
      </c>
      <c r="G377" s="60">
        <v>20.6</v>
      </c>
      <c r="H377" s="66" t="s">
        <v>1439</v>
      </c>
      <c r="I377" s="64" t="s">
        <v>1439</v>
      </c>
      <c r="J377" s="64" t="s">
        <v>1439</v>
      </c>
      <c r="K377" s="64" t="s">
        <v>1439</v>
      </c>
      <c r="L377" s="64" t="s">
        <v>1439</v>
      </c>
      <c r="M377" s="64" t="s">
        <v>1439</v>
      </c>
      <c r="N377" s="64" t="s">
        <v>1439</v>
      </c>
      <c r="O377" s="64" t="s">
        <v>1439</v>
      </c>
      <c r="P377" s="64" t="s">
        <v>1439</v>
      </c>
      <c r="Q377" s="64" t="s">
        <v>1439</v>
      </c>
    </row>
    <row r="378" spans="1:17" ht="25.5" x14ac:dyDescent="0.2">
      <c r="A378" s="68" t="s">
        <v>1900</v>
      </c>
      <c r="B378" s="55" t="s">
        <v>1466</v>
      </c>
      <c r="C378" s="59" t="s">
        <v>1450</v>
      </c>
      <c r="D378" s="59"/>
      <c r="E378" s="67"/>
      <c r="F378" s="59"/>
      <c r="G378" s="67"/>
      <c r="H378" s="59"/>
      <c r="I378" s="61"/>
      <c r="J378" s="61"/>
      <c r="K378" s="61"/>
      <c r="L378" s="61"/>
      <c r="M378" s="61"/>
      <c r="N378" s="61"/>
      <c r="O378" s="61"/>
      <c r="P378" s="61"/>
      <c r="Q378" s="61"/>
    </row>
    <row r="379" spans="1:17" ht="25.5" x14ac:dyDescent="0.2">
      <c r="A379" s="68" t="s">
        <v>1901</v>
      </c>
      <c r="B379" s="55" t="s">
        <v>1468</v>
      </c>
      <c r="C379" s="66">
        <v>7</v>
      </c>
      <c r="D379" s="66">
        <v>28726</v>
      </c>
      <c r="E379" s="60">
        <v>-0.1</v>
      </c>
      <c r="F379" s="63">
        <v>32465</v>
      </c>
      <c r="G379" s="60">
        <v>5.4</v>
      </c>
      <c r="H379" s="66" t="s">
        <v>1439</v>
      </c>
      <c r="I379" s="64">
        <v>20954</v>
      </c>
      <c r="J379" s="64">
        <v>21515</v>
      </c>
      <c r="K379" s="64">
        <v>22109</v>
      </c>
      <c r="L379" s="64">
        <v>24675</v>
      </c>
      <c r="M379" s="64">
        <v>31469</v>
      </c>
      <c r="N379" s="64" t="s">
        <v>1439</v>
      </c>
      <c r="O379" s="64" t="s">
        <v>1439</v>
      </c>
      <c r="P379" s="64" t="s">
        <v>1439</v>
      </c>
      <c r="Q379" s="64" t="s">
        <v>1439</v>
      </c>
    </row>
    <row r="380" spans="1:17" ht="25.5" x14ac:dyDescent="0.2">
      <c r="A380" s="68" t="s">
        <v>1902</v>
      </c>
      <c r="B380" s="55" t="s">
        <v>1470</v>
      </c>
      <c r="C380" s="66" t="s">
        <v>1439</v>
      </c>
      <c r="D380" s="66">
        <v>21880</v>
      </c>
      <c r="E380" s="60">
        <v>5.2</v>
      </c>
      <c r="F380" s="66">
        <v>23748</v>
      </c>
      <c r="G380" s="60">
        <v>5.9</v>
      </c>
      <c r="H380" s="66" t="s">
        <v>1439</v>
      </c>
      <c r="I380" s="64" t="s">
        <v>1439</v>
      </c>
      <c r="J380" s="64" t="s">
        <v>1439</v>
      </c>
      <c r="K380" s="64" t="s">
        <v>1439</v>
      </c>
      <c r="L380" s="64" t="s">
        <v>1439</v>
      </c>
      <c r="M380" s="64" t="s">
        <v>1439</v>
      </c>
      <c r="N380" s="64" t="s">
        <v>1439</v>
      </c>
      <c r="O380" s="64" t="s">
        <v>1439</v>
      </c>
      <c r="P380" s="64" t="s">
        <v>1439</v>
      </c>
      <c r="Q380" s="64" t="s">
        <v>1439</v>
      </c>
    </row>
    <row r="381" spans="1:17" ht="38.25" x14ac:dyDescent="0.2">
      <c r="A381" s="68" t="s">
        <v>1903</v>
      </c>
      <c r="B381" s="55" t="s">
        <v>1472</v>
      </c>
      <c r="C381" s="59" t="s">
        <v>1667</v>
      </c>
      <c r="D381" s="59"/>
      <c r="E381" s="67"/>
      <c r="F381" s="59"/>
      <c r="G381" s="67"/>
      <c r="H381" s="59"/>
      <c r="I381" s="61"/>
      <c r="J381" s="61"/>
      <c r="K381" s="61"/>
      <c r="L381" s="61"/>
      <c r="M381" s="61"/>
      <c r="N381" s="61"/>
      <c r="O381" s="61"/>
      <c r="P381" s="61"/>
      <c r="Q381" s="61"/>
    </row>
    <row r="382" spans="1:17" ht="63.75" x14ac:dyDescent="0.2">
      <c r="A382" s="68" t="s">
        <v>1904</v>
      </c>
      <c r="B382" s="55" t="s">
        <v>1474</v>
      </c>
      <c r="C382" s="66">
        <v>7</v>
      </c>
      <c r="D382" s="66">
        <v>29512</v>
      </c>
      <c r="E382" s="60">
        <v>-1.9</v>
      </c>
      <c r="F382" s="63">
        <v>33015</v>
      </c>
      <c r="G382" s="60">
        <v>-0.1</v>
      </c>
      <c r="H382" s="66" t="s">
        <v>1439</v>
      </c>
      <c r="I382" s="64" t="s">
        <v>1439</v>
      </c>
      <c r="J382" s="64">
        <v>24386</v>
      </c>
      <c r="K382" s="64">
        <v>25202</v>
      </c>
      <c r="L382" s="64">
        <v>27735</v>
      </c>
      <c r="M382" s="64">
        <v>31983</v>
      </c>
      <c r="N382" s="64" t="s">
        <v>1439</v>
      </c>
      <c r="O382" s="64" t="s">
        <v>1439</v>
      </c>
      <c r="P382" s="64" t="s">
        <v>1439</v>
      </c>
      <c r="Q382" s="64" t="s">
        <v>1439</v>
      </c>
    </row>
    <row r="383" spans="1:17" ht="38.25" x14ac:dyDescent="0.2">
      <c r="A383" s="68" t="s">
        <v>1905</v>
      </c>
      <c r="B383" s="55" t="s">
        <v>1476</v>
      </c>
      <c r="C383" s="66" t="s">
        <v>1439</v>
      </c>
      <c r="D383" s="66">
        <v>39816</v>
      </c>
      <c r="E383" s="60">
        <v>39</v>
      </c>
      <c r="F383" s="63">
        <v>40736</v>
      </c>
      <c r="G383" s="60">
        <v>19</v>
      </c>
      <c r="H383" s="66" t="s">
        <v>1439</v>
      </c>
      <c r="I383" s="64" t="s">
        <v>1439</v>
      </c>
      <c r="J383" s="64" t="s">
        <v>1439</v>
      </c>
      <c r="K383" s="64">
        <v>27004</v>
      </c>
      <c r="L383" s="64">
        <v>33327</v>
      </c>
      <c r="M383" s="64" t="s">
        <v>1439</v>
      </c>
      <c r="N383" s="64" t="s">
        <v>1439</v>
      </c>
      <c r="O383" s="64" t="s">
        <v>1439</v>
      </c>
      <c r="P383" s="64" t="s">
        <v>1439</v>
      </c>
      <c r="Q383" s="64" t="s">
        <v>1439</v>
      </c>
    </row>
    <row r="384" spans="1:17" ht="38.25" x14ac:dyDescent="0.2">
      <c r="A384" s="68" t="s">
        <v>1906</v>
      </c>
      <c r="B384" s="55" t="s">
        <v>1478</v>
      </c>
      <c r="C384" s="66" t="s">
        <v>1439</v>
      </c>
      <c r="D384" s="63">
        <v>27902</v>
      </c>
      <c r="E384" s="60">
        <v>1.5</v>
      </c>
      <c r="F384" s="63">
        <v>31701</v>
      </c>
      <c r="G384" s="60">
        <v>4.9000000000000004</v>
      </c>
      <c r="H384" s="66" t="s">
        <v>1439</v>
      </c>
      <c r="I384" s="64" t="s">
        <v>1439</v>
      </c>
      <c r="J384" s="64">
        <v>24284</v>
      </c>
      <c r="K384" s="62">
        <v>25723</v>
      </c>
      <c r="L384" s="62">
        <v>26830</v>
      </c>
      <c r="M384" s="64">
        <v>31199</v>
      </c>
      <c r="N384" s="64" t="s">
        <v>1439</v>
      </c>
      <c r="O384" s="64" t="s">
        <v>1439</v>
      </c>
      <c r="P384" s="64" t="s">
        <v>1439</v>
      </c>
      <c r="Q384" s="64" t="s">
        <v>1439</v>
      </c>
    </row>
    <row r="385" spans="1:17" ht="38.25" x14ac:dyDescent="0.2">
      <c r="A385" s="68" t="s">
        <v>1907</v>
      </c>
      <c r="B385" s="55" t="s">
        <v>1480</v>
      </c>
      <c r="C385" s="66" t="s">
        <v>1439</v>
      </c>
      <c r="D385" s="66" t="s">
        <v>1439</v>
      </c>
      <c r="E385" s="67"/>
      <c r="F385" s="66">
        <v>77680</v>
      </c>
      <c r="G385" s="60">
        <v>5</v>
      </c>
      <c r="H385" s="66" t="s">
        <v>1439</v>
      </c>
      <c r="I385" s="64" t="s">
        <v>1439</v>
      </c>
      <c r="J385" s="64" t="s">
        <v>1439</v>
      </c>
      <c r="K385" s="64" t="s">
        <v>1439</v>
      </c>
      <c r="L385" s="64" t="s">
        <v>1439</v>
      </c>
      <c r="M385" s="64" t="s">
        <v>1439</v>
      </c>
      <c r="N385" s="64" t="s">
        <v>1439</v>
      </c>
      <c r="O385" s="64" t="s">
        <v>1439</v>
      </c>
      <c r="P385" s="64" t="s">
        <v>1439</v>
      </c>
      <c r="Q385" s="64" t="s">
        <v>1439</v>
      </c>
    </row>
    <row r="386" spans="1:17" ht="38.25" x14ac:dyDescent="0.2">
      <c r="A386" s="68" t="s">
        <v>1908</v>
      </c>
      <c r="B386" s="55" t="s">
        <v>1482</v>
      </c>
      <c r="C386" s="66">
        <v>11</v>
      </c>
      <c r="D386" s="63">
        <v>41566</v>
      </c>
      <c r="E386" s="60">
        <v>4.0999999999999996</v>
      </c>
      <c r="F386" s="63">
        <v>43880</v>
      </c>
      <c r="G386" s="60">
        <v>-3.5</v>
      </c>
      <c r="H386" s="66" t="s">
        <v>1439</v>
      </c>
      <c r="I386" s="64">
        <v>29348</v>
      </c>
      <c r="J386" s="64">
        <v>31813</v>
      </c>
      <c r="K386" s="62">
        <v>37033</v>
      </c>
      <c r="L386" s="62">
        <v>39752</v>
      </c>
      <c r="M386" s="62">
        <v>43008</v>
      </c>
      <c r="N386" s="64">
        <v>47551</v>
      </c>
      <c r="O386" s="64" t="s">
        <v>1439</v>
      </c>
      <c r="P386" s="64" t="s">
        <v>1439</v>
      </c>
      <c r="Q386" s="64" t="s">
        <v>1439</v>
      </c>
    </row>
    <row r="387" spans="1:17" ht="51" x14ac:dyDescent="0.2">
      <c r="A387" s="68" t="s">
        <v>1909</v>
      </c>
      <c r="B387" s="55" t="s">
        <v>1484</v>
      </c>
      <c r="C387" s="66" t="s">
        <v>1439</v>
      </c>
      <c r="D387" s="66" t="s">
        <v>1439</v>
      </c>
      <c r="E387" s="67"/>
      <c r="F387" s="66">
        <v>41568</v>
      </c>
      <c r="G387" s="60">
        <v>13.6</v>
      </c>
      <c r="H387" s="66" t="s">
        <v>1439</v>
      </c>
      <c r="I387" s="64" t="s">
        <v>1439</v>
      </c>
      <c r="J387" s="64" t="s">
        <v>1439</v>
      </c>
      <c r="K387" s="64" t="s">
        <v>1439</v>
      </c>
      <c r="L387" s="64" t="s">
        <v>1439</v>
      </c>
      <c r="M387" s="64" t="s">
        <v>1439</v>
      </c>
      <c r="N387" s="64" t="s">
        <v>1439</v>
      </c>
      <c r="O387" s="64" t="s">
        <v>1439</v>
      </c>
      <c r="P387" s="64" t="s">
        <v>1439</v>
      </c>
      <c r="Q387" s="64" t="s">
        <v>1439</v>
      </c>
    </row>
    <row r="388" spans="1:17" ht="38.25" x14ac:dyDescent="0.2">
      <c r="A388" s="68" t="s">
        <v>1910</v>
      </c>
      <c r="B388" s="55" t="s">
        <v>1486</v>
      </c>
      <c r="C388" s="66">
        <v>14</v>
      </c>
      <c r="D388" s="66">
        <v>29058</v>
      </c>
      <c r="E388" s="60">
        <v>5.2</v>
      </c>
      <c r="F388" s="66">
        <v>36146</v>
      </c>
      <c r="G388" s="60">
        <v>13.3</v>
      </c>
      <c r="H388" s="66" t="s">
        <v>1439</v>
      </c>
      <c r="I388" s="62">
        <v>21095</v>
      </c>
      <c r="J388" s="62">
        <v>23322</v>
      </c>
      <c r="K388" s="62">
        <v>24527</v>
      </c>
      <c r="L388" s="62">
        <v>26059</v>
      </c>
      <c r="M388" s="64">
        <v>33160</v>
      </c>
      <c r="N388" s="64">
        <v>37645</v>
      </c>
      <c r="O388" s="64" t="s">
        <v>1439</v>
      </c>
      <c r="P388" s="64" t="s">
        <v>1439</v>
      </c>
      <c r="Q388" s="64" t="s">
        <v>1439</v>
      </c>
    </row>
    <row r="389" spans="1:17" ht="38.25" x14ac:dyDescent="0.2">
      <c r="A389" s="68" t="s">
        <v>1911</v>
      </c>
      <c r="B389" s="55" t="s">
        <v>1488</v>
      </c>
      <c r="C389" s="66">
        <v>13</v>
      </c>
      <c r="D389" s="63">
        <v>41725</v>
      </c>
      <c r="E389" s="60">
        <v>2.6</v>
      </c>
      <c r="F389" s="63">
        <v>43702</v>
      </c>
      <c r="G389" s="60">
        <v>6.8</v>
      </c>
      <c r="H389" s="66">
        <v>24057</v>
      </c>
      <c r="I389" s="62">
        <v>29359</v>
      </c>
      <c r="J389" s="62">
        <v>31174</v>
      </c>
      <c r="K389" s="62">
        <v>32891</v>
      </c>
      <c r="L389" s="62">
        <v>35764</v>
      </c>
      <c r="M389" s="64">
        <v>45403</v>
      </c>
      <c r="N389" s="64">
        <v>49200</v>
      </c>
      <c r="O389" s="64" t="s">
        <v>1439</v>
      </c>
      <c r="P389" s="64" t="s">
        <v>1439</v>
      </c>
      <c r="Q389" s="64" t="s">
        <v>1439</v>
      </c>
    </row>
    <row r="390" spans="1:17" ht="25.5" x14ac:dyDescent="0.2">
      <c r="A390" s="68" t="s">
        <v>1912</v>
      </c>
      <c r="B390" s="55" t="s">
        <v>1490</v>
      </c>
      <c r="C390" s="66">
        <v>11</v>
      </c>
      <c r="D390" s="63">
        <v>43399</v>
      </c>
      <c r="E390" s="60">
        <v>23.8</v>
      </c>
      <c r="F390" s="63">
        <v>47459</v>
      </c>
      <c r="G390" s="60">
        <v>19.399999999999999</v>
      </c>
      <c r="H390" s="66" t="s">
        <v>1439</v>
      </c>
      <c r="I390" s="62">
        <v>31660</v>
      </c>
      <c r="J390" s="62">
        <v>33436</v>
      </c>
      <c r="K390" s="62">
        <v>35599</v>
      </c>
      <c r="L390" s="62">
        <v>40675</v>
      </c>
      <c r="M390" s="64">
        <v>46438</v>
      </c>
      <c r="N390" s="64">
        <v>51046</v>
      </c>
      <c r="O390" s="64" t="s">
        <v>1439</v>
      </c>
      <c r="P390" s="64" t="s">
        <v>1439</v>
      </c>
      <c r="Q390" s="64" t="s">
        <v>1439</v>
      </c>
    </row>
    <row r="391" spans="1:17" ht="51" x14ac:dyDescent="0.2">
      <c r="A391" s="68" t="s">
        <v>1913</v>
      </c>
      <c r="B391" s="55" t="s">
        <v>1492</v>
      </c>
      <c r="C391" s="63">
        <v>34</v>
      </c>
      <c r="D391" s="63">
        <v>37946</v>
      </c>
      <c r="E391" s="60">
        <v>10.7</v>
      </c>
      <c r="F391" s="59">
        <v>39388</v>
      </c>
      <c r="G391" s="60">
        <v>8.1999999999999993</v>
      </c>
      <c r="H391" s="63">
        <v>23852</v>
      </c>
      <c r="I391" s="61">
        <v>27192</v>
      </c>
      <c r="J391" s="61">
        <v>29217</v>
      </c>
      <c r="K391" s="62">
        <v>29845</v>
      </c>
      <c r="L391" s="62">
        <v>33929</v>
      </c>
      <c r="M391" s="62">
        <v>40274</v>
      </c>
      <c r="N391" s="62">
        <v>44320</v>
      </c>
      <c r="O391" s="62">
        <v>47279</v>
      </c>
      <c r="P391" s="64">
        <v>49114</v>
      </c>
      <c r="Q391" s="64" t="s">
        <v>1439</v>
      </c>
    </row>
    <row r="392" spans="1:17" ht="38.25" x14ac:dyDescent="0.2">
      <c r="A392" s="68" t="s">
        <v>1914</v>
      </c>
      <c r="B392" s="55" t="s">
        <v>1494</v>
      </c>
      <c r="C392" s="66" t="s">
        <v>1439</v>
      </c>
      <c r="D392" s="66" t="s">
        <v>1439</v>
      </c>
      <c r="E392" s="67"/>
      <c r="F392" s="63">
        <v>35295</v>
      </c>
      <c r="G392" s="60">
        <v>-3.4</v>
      </c>
      <c r="H392" s="66" t="s">
        <v>1439</v>
      </c>
      <c r="I392" s="64" t="s">
        <v>1439</v>
      </c>
      <c r="J392" s="64" t="s">
        <v>1439</v>
      </c>
      <c r="K392" s="64" t="s">
        <v>1439</v>
      </c>
      <c r="L392" s="64">
        <v>29152</v>
      </c>
      <c r="M392" s="64" t="s">
        <v>1439</v>
      </c>
      <c r="N392" s="64" t="s">
        <v>1439</v>
      </c>
      <c r="O392" s="64" t="s">
        <v>1439</v>
      </c>
      <c r="P392" s="64" t="s">
        <v>1439</v>
      </c>
      <c r="Q392" s="64" t="s">
        <v>1439</v>
      </c>
    </row>
    <row r="393" spans="1:17" ht="38.25" x14ac:dyDescent="0.2">
      <c r="A393" s="68" t="s">
        <v>1915</v>
      </c>
      <c r="B393" s="55" t="s">
        <v>1496</v>
      </c>
      <c r="C393" s="66">
        <v>10</v>
      </c>
      <c r="D393" s="66">
        <v>37635</v>
      </c>
      <c r="E393" s="60">
        <v>3.5</v>
      </c>
      <c r="F393" s="63">
        <v>40514</v>
      </c>
      <c r="G393" s="60">
        <v>4.7</v>
      </c>
      <c r="H393" s="66" t="s">
        <v>1439</v>
      </c>
      <c r="I393" s="64">
        <v>23557</v>
      </c>
      <c r="J393" s="64">
        <v>24856</v>
      </c>
      <c r="K393" s="64">
        <v>27554</v>
      </c>
      <c r="L393" s="64">
        <v>29716</v>
      </c>
      <c r="M393" s="64">
        <v>41217</v>
      </c>
      <c r="N393" s="64" t="s">
        <v>1439</v>
      </c>
      <c r="O393" s="64" t="s">
        <v>1439</v>
      </c>
      <c r="P393" s="64" t="s">
        <v>1439</v>
      </c>
      <c r="Q393" s="64" t="s">
        <v>1439</v>
      </c>
    </row>
    <row r="394" spans="1:17" ht="38.25" x14ac:dyDescent="0.2">
      <c r="A394" s="68" t="s">
        <v>1916</v>
      </c>
      <c r="B394" s="55" t="s">
        <v>1498</v>
      </c>
      <c r="C394" s="66">
        <v>16</v>
      </c>
      <c r="D394" s="63">
        <v>36427</v>
      </c>
      <c r="E394" s="60">
        <v>0.7</v>
      </c>
      <c r="F394" s="63">
        <v>43586</v>
      </c>
      <c r="G394" s="60">
        <v>3.9</v>
      </c>
      <c r="H394" s="66">
        <v>23449</v>
      </c>
      <c r="I394" s="62">
        <v>27595</v>
      </c>
      <c r="J394" s="62">
        <v>30155</v>
      </c>
      <c r="K394" s="62">
        <v>32047</v>
      </c>
      <c r="L394" s="62">
        <v>33962</v>
      </c>
      <c r="M394" s="64">
        <v>39728</v>
      </c>
      <c r="N394" s="64" t="s">
        <v>1439</v>
      </c>
      <c r="O394" s="64" t="s">
        <v>1439</v>
      </c>
      <c r="P394" s="64" t="s">
        <v>1439</v>
      </c>
      <c r="Q394" s="64" t="s">
        <v>1439</v>
      </c>
    </row>
    <row r="395" spans="1:17" ht="38.25" x14ac:dyDescent="0.2">
      <c r="A395" s="68" t="s">
        <v>1917</v>
      </c>
      <c r="B395" s="55" t="s">
        <v>1500</v>
      </c>
      <c r="C395" s="66" t="s">
        <v>1439</v>
      </c>
      <c r="D395" s="63">
        <v>34415</v>
      </c>
      <c r="E395" s="60">
        <v>7.6</v>
      </c>
      <c r="F395" s="63">
        <v>36374</v>
      </c>
      <c r="G395" s="60">
        <v>4.0999999999999996</v>
      </c>
      <c r="H395" s="66" t="s">
        <v>1439</v>
      </c>
      <c r="I395" s="64" t="s">
        <v>1439</v>
      </c>
      <c r="J395" s="64" t="s">
        <v>1439</v>
      </c>
      <c r="K395" s="64" t="s">
        <v>1439</v>
      </c>
      <c r="L395" s="64" t="s">
        <v>1439</v>
      </c>
      <c r="M395" s="64" t="s">
        <v>1439</v>
      </c>
      <c r="N395" s="64" t="s">
        <v>1439</v>
      </c>
      <c r="O395" s="64" t="s">
        <v>1439</v>
      </c>
      <c r="P395" s="64" t="s">
        <v>1439</v>
      </c>
      <c r="Q395" s="64" t="s">
        <v>1439</v>
      </c>
    </row>
    <row r="396" spans="1:17" ht="38.25" x14ac:dyDescent="0.2">
      <c r="A396" s="68" t="s">
        <v>1918</v>
      </c>
      <c r="B396" s="55" t="s">
        <v>1502</v>
      </c>
      <c r="C396" s="66" t="s">
        <v>1439</v>
      </c>
      <c r="D396" s="66">
        <v>40920</v>
      </c>
      <c r="E396" s="67"/>
      <c r="F396" s="63">
        <v>43549</v>
      </c>
      <c r="G396" s="67"/>
      <c r="H396" s="66" t="s">
        <v>1439</v>
      </c>
      <c r="I396" s="64" t="s">
        <v>1439</v>
      </c>
      <c r="J396" s="64" t="s">
        <v>1439</v>
      </c>
      <c r="K396" s="64" t="s">
        <v>1439</v>
      </c>
      <c r="L396" s="64" t="s">
        <v>1439</v>
      </c>
      <c r="M396" s="64" t="s">
        <v>1439</v>
      </c>
      <c r="N396" s="64" t="s">
        <v>1439</v>
      </c>
      <c r="O396" s="64" t="s">
        <v>1439</v>
      </c>
      <c r="P396" s="64" t="s">
        <v>1439</v>
      </c>
      <c r="Q396" s="64" t="s">
        <v>1439</v>
      </c>
    </row>
    <row r="397" spans="1:17" ht="25.5" x14ac:dyDescent="0.2">
      <c r="A397" s="68" t="s">
        <v>1919</v>
      </c>
      <c r="B397" s="55" t="s">
        <v>1504</v>
      </c>
      <c r="C397" s="66" t="s">
        <v>1439</v>
      </c>
      <c r="D397" s="66" t="s">
        <v>1439</v>
      </c>
      <c r="E397" s="67"/>
      <c r="F397" s="66">
        <v>35265</v>
      </c>
      <c r="G397" s="67"/>
      <c r="H397" s="66" t="s">
        <v>1439</v>
      </c>
      <c r="I397" s="64" t="s">
        <v>1439</v>
      </c>
      <c r="J397" s="64" t="s">
        <v>1439</v>
      </c>
      <c r="K397" s="64">
        <v>24685</v>
      </c>
      <c r="L397" s="64" t="s">
        <v>1439</v>
      </c>
      <c r="M397" s="64" t="s">
        <v>1439</v>
      </c>
      <c r="N397" s="64" t="s">
        <v>1439</v>
      </c>
      <c r="O397" s="64" t="s">
        <v>1439</v>
      </c>
      <c r="P397" s="64" t="s">
        <v>1439</v>
      </c>
      <c r="Q397" s="64" t="s">
        <v>1439</v>
      </c>
    </row>
    <row r="398" spans="1:17" ht="25.5" x14ac:dyDescent="0.2">
      <c r="A398" s="68" t="s">
        <v>1920</v>
      </c>
      <c r="B398" s="55" t="s">
        <v>1506</v>
      </c>
      <c r="C398" s="66" t="s">
        <v>1439</v>
      </c>
      <c r="D398" s="66">
        <v>31059</v>
      </c>
      <c r="E398" s="60">
        <v>12.3</v>
      </c>
      <c r="F398" s="66">
        <v>35717</v>
      </c>
      <c r="G398" s="60">
        <v>2.8</v>
      </c>
      <c r="H398" s="66" t="s">
        <v>1439</v>
      </c>
      <c r="I398" s="64" t="s">
        <v>1439</v>
      </c>
      <c r="J398" s="64" t="s">
        <v>1439</v>
      </c>
      <c r="K398" s="64" t="s">
        <v>1439</v>
      </c>
      <c r="L398" s="64" t="s">
        <v>1439</v>
      </c>
      <c r="M398" s="64" t="s">
        <v>1439</v>
      </c>
      <c r="N398" s="64" t="s">
        <v>1439</v>
      </c>
      <c r="O398" s="64" t="s">
        <v>1439</v>
      </c>
      <c r="P398" s="64" t="s">
        <v>1439</v>
      </c>
      <c r="Q398" s="64" t="s">
        <v>1439</v>
      </c>
    </row>
    <row r="399" spans="1:17" ht="38.25" x14ac:dyDescent="0.2">
      <c r="A399" s="68" t="s">
        <v>1921</v>
      </c>
      <c r="B399" s="55" t="s">
        <v>1508</v>
      </c>
      <c r="C399" s="66" t="s">
        <v>1439</v>
      </c>
      <c r="D399" s="66" t="s">
        <v>1439</v>
      </c>
      <c r="E399" s="67"/>
      <c r="F399" s="66">
        <v>41419</v>
      </c>
      <c r="G399" s="60">
        <v>11.9</v>
      </c>
      <c r="H399" s="66" t="s">
        <v>1439</v>
      </c>
      <c r="I399" s="64" t="s">
        <v>1439</v>
      </c>
      <c r="J399" s="64" t="s">
        <v>1439</v>
      </c>
      <c r="K399" s="64" t="s">
        <v>1439</v>
      </c>
      <c r="L399" s="64" t="s">
        <v>1439</v>
      </c>
      <c r="M399" s="64" t="s">
        <v>1439</v>
      </c>
      <c r="N399" s="64" t="s">
        <v>1439</v>
      </c>
      <c r="O399" s="64" t="s">
        <v>1439</v>
      </c>
      <c r="P399" s="64" t="s">
        <v>1439</v>
      </c>
      <c r="Q399" s="64" t="s">
        <v>1439</v>
      </c>
    </row>
    <row r="400" spans="1:17" ht="38.25" x14ac:dyDescent="0.2">
      <c r="A400" s="54" t="s">
        <v>1922</v>
      </c>
      <c r="B400" s="55" t="s">
        <v>1510</v>
      </c>
      <c r="C400" s="66" t="s">
        <v>1439</v>
      </c>
      <c r="D400" s="66">
        <v>56578</v>
      </c>
      <c r="E400" s="67"/>
      <c r="F400" s="66">
        <v>70350</v>
      </c>
      <c r="G400" s="60">
        <v>13</v>
      </c>
      <c r="H400" s="66" t="s">
        <v>1439</v>
      </c>
      <c r="I400" s="64" t="s">
        <v>1439</v>
      </c>
      <c r="J400" s="64" t="s">
        <v>1439</v>
      </c>
      <c r="K400" s="64" t="s">
        <v>1439</v>
      </c>
      <c r="L400" s="64">
        <v>52568</v>
      </c>
      <c r="M400" s="64" t="s">
        <v>1439</v>
      </c>
      <c r="N400" s="64" t="s">
        <v>1439</v>
      </c>
      <c r="O400" s="64" t="s">
        <v>1439</v>
      </c>
      <c r="P400" s="64" t="s">
        <v>1439</v>
      </c>
      <c r="Q400" s="64" t="s">
        <v>1439</v>
      </c>
    </row>
    <row r="401" spans="1:17" ht="38.25" x14ac:dyDescent="0.2">
      <c r="A401" s="68" t="s">
        <v>1923</v>
      </c>
      <c r="B401" s="55" t="s">
        <v>1512</v>
      </c>
      <c r="C401" s="66" t="s">
        <v>1439</v>
      </c>
      <c r="D401" s="66">
        <v>56578</v>
      </c>
      <c r="E401" s="67"/>
      <c r="F401" s="66">
        <v>70350</v>
      </c>
      <c r="G401" s="60">
        <v>13</v>
      </c>
      <c r="H401" s="66" t="s">
        <v>1439</v>
      </c>
      <c r="I401" s="64" t="s">
        <v>1439</v>
      </c>
      <c r="J401" s="64" t="s">
        <v>1439</v>
      </c>
      <c r="K401" s="64" t="s">
        <v>1439</v>
      </c>
      <c r="L401" s="64">
        <v>52568</v>
      </c>
      <c r="M401" s="64" t="s">
        <v>1439</v>
      </c>
      <c r="N401" s="64" t="s">
        <v>1439</v>
      </c>
      <c r="O401" s="64" t="s">
        <v>1439</v>
      </c>
      <c r="P401" s="64" t="s">
        <v>1439</v>
      </c>
      <c r="Q401" s="64" t="s">
        <v>1439</v>
      </c>
    </row>
    <row r="402" spans="1:17" ht="51" x14ac:dyDescent="0.2">
      <c r="A402" s="54" t="s">
        <v>1924</v>
      </c>
      <c r="B402" s="55" t="s">
        <v>1514</v>
      </c>
      <c r="C402" s="66">
        <v>17</v>
      </c>
      <c r="D402" s="63">
        <v>35932</v>
      </c>
      <c r="E402" s="60">
        <v>9</v>
      </c>
      <c r="F402" s="59">
        <v>39070</v>
      </c>
      <c r="G402" s="60">
        <v>16.2</v>
      </c>
      <c r="H402" s="66">
        <v>23929</v>
      </c>
      <c r="I402" s="62">
        <v>26805</v>
      </c>
      <c r="J402" s="62">
        <v>28258</v>
      </c>
      <c r="K402" s="62">
        <v>30376</v>
      </c>
      <c r="L402" s="62">
        <v>33575</v>
      </c>
      <c r="M402" s="62">
        <v>39010</v>
      </c>
      <c r="N402" s="64">
        <v>44417</v>
      </c>
      <c r="O402" s="64">
        <v>48885</v>
      </c>
      <c r="P402" s="64" t="s">
        <v>1439</v>
      </c>
      <c r="Q402" s="64" t="s">
        <v>1439</v>
      </c>
    </row>
    <row r="403" spans="1:17" ht="38.25" x14ac:dyDescent="0.2">
      <c r="A403" s="68" t="s">
        <v>1925</v>
      </c>
      <c r="B403" s="55" t="s">
        <v>1516</v>
      </c>
      <c r="C403" s="66" t="s">
        <v>1439</v>
      </c>
      <c r="D403" s="66">
        <v>42796</v>
      </c>
      <c r="E403" s="60">
        <v>18.8</v>
      </c>
      <c r="F403" s="63">
        <v>44430</v>
      </c>
      <c r="G403" s="60">
        <v>18.7</v>
      </c>
      <c r="H403" s="66" t="s">
        <v>1439</v>
      </c>
      <c r="I403" s="64" t="s">
        <v>1439</v>
      </c>
      <c r="J403" s="64" t="s">
        <v>1439</v>
      </c>
      <c r="K403" s="64">
        <v>35934</v>
      </c>
      <c r="L403" s="64">
        <v>41690</v>
      </c>
      <c r="M403" s="64">
        <v>46300</v>
      </c>
      <c r="N403" s="64" t="s">
        <v>1439</v>
      </c>
      <c r="O403" s="64" t="s">
        <v>1439</v>
      </c>
      <c r="P403" s="64" t="s">
        <v>1439</v>
      </c>
      <c r="Q403" s="64" t="s">
        <v>1439</v>
      </c>
    </row>
    <row r="404" spans="1:17" ht="25.5" x14ac:dyDescent="0.2">
      <c r="A404" s="68" t="s">
        <v>1926</v>
      </c>
      <c r="B404" s="55" t="s">
        <v>1518</v>
      </c>
      <c r="C404" s="59" t="s">
        <v>1667</v>
      </c>
      <c r="D404" s="59"/>
      <c r="E404" s="67"/>
      <c r="F404" s="59"/>
      <c r="G404" s="67"/>
      <c r="H404" s="59"/>
      <c r="I404" s="61"/>
      <c r="J404" s="61"/>
      <c r="K404" s="61"/>
      <c r="L404" s="61"/>
      <c r="M404" s="61"/>
      <c r="N404" s="61"/>
      <c r="O404" s="61"/>
      <c r="P404" s="61"/>
      <c r="Q404" s="61"/>
    </row>
    <row r="405" spans="1:17" ht="51" x14ac:dyDescent="0.2">
      <c r="A405" s="68" t="s">
        <v>1927</v>
      </c>
      <c r="B405" s="55" t="s">
        <v>1520</v>
      </c>
      <c r="C405" s="66">
        <v>10</v>
      </c>
      <c r="D405" s="63">
        <v>33800</v>
      </c>
      <c r="E405" s="60">
        <v>4.0999999999999996</v>
      </c>
      <c r="F405" s="63">
        <v>37103</v>
      </c>
      <c r="G405" s="60">
        <v>14.4</v>
      </c>
      <c r="H405" s="66" t="s">
        <v>1439</v>
      </c>
      <c r="I405" s="62">
        <v>25875</v>
      </c>
      <c r="J405" s="62">
        <v>26838</v>
      </c>
      <c r="K405" s="62">
        <v>28366</v>
      </c>
      <c r="L405" s="62">
        <v>31257</v>
      </c>
      <c r="M405" s="64">
        <v>35866</v>
      </c>
      <c r="N405" s="64" t="s">
        <v>1439</v>
      </c>
      <c r="O405" s="64" t="s">
        <v>1439</v>
      </c>
      <c r="P405" s="64" t="s">
        <v>1439</v>
      </c>
      <c r="Q405" s="64" t="s">
        <v>1439</v>
      </c>
    </row>
    <row r="406" spans="1:17" ht="38.25" x14ac:dyDescent="0.2">
      <c r="A406" s="68" t="s">
        <v>1928</v>
      </c>
      <c r="B406" s="55" t="s">
        <v>1522</v>
      </c>
      <c r="C406" s="66" t="s">
        <v>1439</v>
      </c>
      <c r="D406" s="66" t="s">
        <v>1439</v>
      </c>
      <c r="E406" s="67"/>
      <c r="F406" s="66">
        <v>27934</v>
      </c>
      <c r="G406" s="60">
        <v>58.7</v>
      </c>
      <c r="H406" s="66" t="s">
        <v>1439</v>
      </c>
      <c r="I406" s="64" t="s">
        <v>1439</v>
      </c>
      <c r="J406" s="64" t="s">
        <v>1439</v>
      </c>
      <c r="K406" s="64" t="s">
        <v>1439</v>
      </c>
      <c r="L406" s="64" t="s">
        <v>1439</v>
      </c>
      <c r="M406" s="64" t="s">
        <v>1439</v>
      </c>
      <c r="N406" s="64" t="s">
        <v>1439</v>
      </c>
      <c r="O406" s="64" t="s">
        <v>1439</v>
      </c>
      <c r="P406" s="64" t="s">
        <v>1439</v>
      </c>
      <c r="Q406" s="64" t="s">
        <v>1439</v>
      </c>
    </row>
    <row r="407" spans="1:17" ht="25.5" x14ac:dyDescent="0.2">
      <c r="A407" s="54" t="s">
        <v>1929</v>
      </c>
      <c r="B407" s="55" t="s">
        <v>1524</v>
      </c>
      <c r="C407" s="63">
        <v>70</v>
      </c>
      <c r="D407" s="59">
        <v>39397</v>
      </c>
      <c r="E407" s="60">
        <v>14.3</v>
      </c>
      <c r="F407" s="63">
        <v>42068</v>
      </c>
      <c r="G407" s="60">
        <v>10.6</v>
      </c>
      <c r="H407" s="66">
        <v>18388</v>
      </c>
      <c r="I407" s="62">
        <v>24875</v>
      </c>
      <c r="J407" s="61">
        <v>27277</v>
      </c>
      <c r="K407" s="62">
        <v>29089</v>
      </c>
      <c r="L407" s="62">
        <v>35395</v>
      </c>
      <c r="M407" s="61">
        <v>43135</v>
      </c>
      <c r="N407" s="62">
        <v>48044</v>
      </c>
      <c r="O407" s="62">
        <v>52184</v>
      </c>
      <c r="P407" s="64">
        <v>55942</v>
      </c>
      <c r="Q407" s="64" t="s">
        <v>1439</v>
      </c>
    </row>
    <row r="408" spans="1:17" ht="25.5" x14ac:dyDescent="0.2">
      <c r="A408" s="68" t="s">
        <v>1930</v>
      </c>
      <c r="B408" s="55" t="s">
        <v>1526</v>
      </c>
      <c r="C408" s="66">
        <v>21</v>
      </c>
      <c r="D408" s="66">
        <v>40351</v>
      </c>
      <c r="E408" s="60">
        <v>30.8</v>
      </c>
      <c r="F408" s="63">
        <v>45545</v>
      </c>
      <c r="G408" s="60">
        <v>14.5</v>
      </c>
      <c r="H408" s="66">
        <v>18861</v>
      </c>
      <c r="I408" s="64">
        <v>23884</v>
      </c>
      <c r="J408" s="62">
        <v>27704</v>
      </c>
      <c r="K408" s="64">
        <v>29100</v>
      </c>
      <c r="L408" s="64">
        <v>35525</v>
      </c>
      <c r="M408" s="64">
        <v>45028</v>
      </c>
      <c r="N408" s="64">
        <v>51370</v>
      </c>
      <c r="O408" s="64" t="s">
        <v>1439</v>
      </c>
      <c r="P408" s="64" t="s">
        <v>1439</v>
      </c>
      <c r="Q408" s="64" t="s">
        <v>1439</v>
      </c>
    </row>
    <row r="409" spans="1:17" ht="25.5" x14ac:dyDescent="0.2">
      <c r="A409" s="68" t="s">
        <v>1931</v>
      </c>
      <c r="B409" s="55" t="s">
        <v>1528</v>
      </c>
      <c r="C409" s="66" t="s">
        <v>1439</v>
      </c>
      <c r="D409" s="63">
        <v>46986</v>
      </c>
      <c r="E409" s="60">
        <v>12.2</v>
      </c>
      <c r="F409" s="63">
        <v>48703</v>
      </c>
      <c r="G409" s="60">
        <v>6.5</v>
      </c>
      <c r="H409" s="66" t="s">
        <v>1439</v>
      </c>
      <c r="I409" s="64">
        <v>32729</v>
      </c>
      <c r="J409" s="64" t="s">
        <v>1439</v>
      </c>
      <c r="K409" s="64" t="s">
        <v>1439</v>
      </c>
      <c r="L409" s="64" t="s">
        <v>1439</v>
      </c>
      <c r="M409" s="64" t="s">
        <v>1439</v>
      </c>
      <c r="N409" s="64" t="s">
        <v>1439</v>
      </c>
      <c r="O409" s="64" t="s">
        <v>1439</v>
      </c>
      <c r="P409" s="64" t="s">
        <v>1439</v>
      </c>
      <c r="Q409" s="64" t="s">
        <v>1439</v>
      </c>
    </row>
    <row r="410" spans="1:17" ht="25.5" x14ac:dyDescent="0.2">
      <c r="A410" s="68" t="s">
        <v>1932</v>
      </c>
      <c r="B410" s="55" t="s">
        <v>1530</v>
      </c>
      <c r="C410" s="66">
        <v>38</v>
      </c>
      <c r="D410" s="63">
        <v>36746</v>
      </c>
      <c r="E410" s="60">
        <v>9.6999999999999993</v>
      </c>
      <c r="F410" s="66">
        <v>38231</v>
      </c>
      <c r="G410" s="60">
        <v>11.5</v>
      </c>
      <c r="H410" s="66" t="s">
        <v>1439</v>
      </c>
      <c r="I410" s="62">
        <v>23797</v>
      </c>
      <c r="J410" s="62">
        <v>25781</v>
      </c>
      <c r="K410" s="62">
        <v>27871</v>
      </c>
      <c r="L410" s="62">
        <v>31849</v>
      </c>
      <c r="M410" s="62">
        <v>40090</v>
      </c>
      <c r="N410" s="62">
        <v>43309</v>
      </c>
      <c r="O410" s="62">
        <v>46488</v>
      </c>
      <c r="P410" s="64">
        <v>50945</v>
      </c>
      <c r="Q410" s="64" t="s">
        <v>1439</v>
      </c>
    </row>
    <row r="411" spans="1:17" ht="51" x14ac:dyDescent="0.2">
      <c r="A411" s="54" t="s">
        <v>1933</v>
      </c>
      <c r="B411" s="55" t="s">
        <v>1532</v>
      </c>
      <c r="C411" s="59">
        <v>265</v>
      </c>
      <c r="D411" s="59">
        <v>24991</v>
      </c>
      <c r="E411" s="60">
        <v>7.2</v>
      </c>
      <c r="F411" s="59">
        <v>29120</v>
      </c>
      <c r="G411" s="60">
        <v>6.9</v>
      </c>
      <c r="H411" s="63">
        <v>8980</v>
      </c>
      <c r="I411" s="62">
        <v>12754</v>
      </c>
      <c r="J411" s="62">
        <v>14995</v>
      </c>
      <c r="K411" s="61">
        <v>17913</v>
      </c>
      <c r="L411" s="61">
        <v>22239</v>
      </c>
      <c r="M411" s="61">
        <v>27978</v>
      </c>
      <c r="N411" s="61">
        <v>32242</v>
      </c>
      <c r="O411" s="61">
        <v>34987</v>
      </c>
      <c r="P411" s="62">
        <v>38374</v>
      </c>
      <c r="Q411" s="64">
        <v>50941</v>
      </c>
    </row>
    <row r="412" spans="1:17" ht="51" x14ac:dyDescent="0.2">
      <c r="A412" s="68" t="s">
        <v>1934</v>
      </c>
      <c r="B412" s="55" t="s">
        <v>1534</v>
      </c>
      <c r="C412" s="63">
        <v>36</v>
      </c>
      <c r="D412" s="63">
        <v>30907</v>
      </c>
      <c r="E412" s="60">
        <v>6</v>
      </c>
      <c r="F412" s="59">
        <v>33036</v>
      </c>
      <c r="G412" s="60">
        <v>4.8</v>
      </c>
      <c r="H412" s="66">
        <v>14984</v>
      </c>
      <c r="I412" s="62">
        <v>22275</v>
      </c>
      <c r="J412" s="61">
        <v>23676</v>
      </c>
      <c r="K412" s="61">
        <v>24887</v>
      </c>
      <c r="L412" s="62">
        <v>27851</v>
      </c>
      <c r="M412" s="62">
        <v>34873</v>
      </c>
      <c r="N412" s="62">
        <v>38206</v>
      </c>
      <c r="O412" s="62">
        <v>40848</v>
      </c>
      <c r="P412" s="64">
        <v>43437</v>
      </c>
      <c r="Q412" s="64" t="s">
        <v>1439</v>
      </c>
    </row>
    <row r="413" spans="1:17" ht="38.25" x14ac:dyDescent="0.2">
      <c r="A413" s="68" t="s">
        <v>1935</v>
      </c>
      <c r="B413" s="55" t="s">
        <v>1536</v>
      </c>
      <c r="C413" s="63">
        <v>85</v>
      </c>
      <c r="D413" s="63">
        <v>31855</v>
      </c>
      <c r="E413" s="60">
        <v>9.4</v>
      </c>
      <c r="F413" s="63">
        <v>39662</v>
      </c>
      <c r="G413" s="60">
        <v>7.8</v>
      </c>
      <c r="H413" s="66">
        <v>14596</v>
      </c>
      <c r="I413" s="62">
        <v>22951</v>
      </c>
      <c r="J413" s="61">
        <v>24371</v>
      </c>
      <c r="K413" s="61">
        <v>25145</v>
      </c>
      <c r="L413" s="61">
        <v>27602</v>
      </c>
      <c r="M413" s="62">
        <v>36333</v>
      </c>
      <c r="N413" s="62">
        <v>41201</v>
      </c>
      <c r="O413" s="62">
        <v>44895</v>
      </c>
      <c r="P413" s="64">
        <v>49315</v>
      </c>
      <c r="Q413" s="64" t="s">
        <v>1439</v>
      </c>
    </row>
    <row r="414" spans="1:17" ht="38.25" x14ac:dyDescent="0.2">
      <c r="A414" s="68" t="s">
        <v>1936</v>
      </c>
      <c r="B414" s="55" t="s">
        <v>1538</v>
      </c>
      <c r="C414" s="59">
        <v>144</v>
      </c>
      <c r="D414" s="63">
        <v>19198</v>
      </c>
      <c r="E414" s="60">
        <v>5.4</v>
      </c>
      <c r="F414" s="63">
        <v>21949</v>
      </c>
      <c r="G414" s="60">
        <v>7</v>
      </c>
      <c r="H414" s="63">
        <v>7283</v>
      </c>
      <c r="I414" s="62">
        <v>10213</v>
      </c>
      <c r="J414" s="61">
        <v>11484</v>
      </c>
      <c r="K414" s="62">
        <v>12854</v>
      </c>
      <c r="L414" s="62">
        <v>16093</v>
      </c>
      <c r="M414" s="61">
        <v>22601</v>
      </c>
      <c r="N414" s="61">
        <v>25567</v>
      </c>
      <c r="O414" s="62">
        <v>27512</v>
      </c>
      <c r="P414" s="62">
        <v>29758</v>
      </c>
      <c r="Q414" s="64" t="s">
        <v>1439</v>
      </c>
    </row>
    <row r="415" spans="1:17" ht="38.25" x14ac:dyDescent="0.2">
      <c r="A415" s="54" t="s">
        <v>1937</v>
      </c>
      <c r="B415" s="55" t="s">
        <v>1540</v>
      </c>
      <c r="C415" s="63">
        <v>80</v>
      </c>
      <c r="D415" s="59">
        <v>33732</v>
      </c>
      <c r="E415" s="60">
        <v>10.8</v>
      </c>
      <c r="F415" s="59">
        <v>36596</v>
      </c>
      <c r="G415" s="60">
        <v>10.3</v>
      </c>
      <c r="H415" s="63">
        <v>18047</v>
      </c>
      <c r="I415" s="61">
        <v>24493</v>
      </c>
      <c r="J415" s="61">
        <v>26007</v>
      </c>
      <c r="K415" s="61">
        <v>27523</v>
      </c>
      <c r="L415" s="61">
        <v>30392</v>
      </c>
      <c r="M415" s="61">
        <v>36938</v>
      </c>
      <c r="N415" s="62">
        <v>40692</v>
      </c>
      <c r="O415" s="62">
        <v>44020</v>
      </c>
      <c r="P415" s="62">
        <v>47677</v>
      </c>
      <c r="Q415" s="64" t="s">
        <v>1439</v>
      </c>
    </row>
    <row r="416" spans="1:17" ht="38.25" x14ac:dyDescent="0.2">
      <c r="A416" s="68" t="s">
        <v>1938</v>
      </c>
      <c r="B416" s="55" t="s">
        <v>1542</v>
      </c>
      <c r="C416" s="63">
        <v>30</v>
      </c>
      <c r="D416" s="63">
        <v>33745</v>
      </c>
      <c r="E416" s="60">
        <v>5.0999999999999996</v>
      </c>
      <c r="F416" s="59">
        <v>35855</v>
      </c>
      <c r="G416" s="60">
        <v>10.4</v>
      </c>
      <c r="H416" s="66">
        <v>17145</v>
      </c>
      <c r="I416" s="62">
        <v>24853</v>
      </c>
      <c r="J416" s="62">
        <v>26129</v>
      </c>
      <c r="K416" s="62">
        <v>28014</v>
      </c>
      <c r="L416" s="62">
        <v>31261</v>
      </c>
      <c r="M416" s="62">
        <v>37680</v>
      </c>
      <c r="N416" s="62">
        <v>40592</v>
      </c>
      <c r="O416" s="62">
        <v>42248</v>
      </c>
      <c r="P416" s="64">
        <v>46665</v>
      </c>
      <c r="Q416" s="64" t="s">
        <v>1439</v>
      </c>
    </row>
    <row r="417" spans="1:17" ht="25.5" x14ac:dyDescent="0.2">
      <c r="A417" s="68" t="s">
        <v>1939</v>
      </c>
      <c r="B417" s="55" t="s">
        <v>1544</v>
      </c>
      <c r="C417" s="59" t="s">
        <v>1667</v>
      </c>
      <c r="D417" s="59"/>
      <c r="E417" s="67"/>
      <c r="F417" s="59"/>
      <c r="G417" s="67"/>
      <c r="H417" s="59"/>
      <c r="I417" s="61"/>
      <c r="J417" s="61"/>
      <c r="K417" s="61"/>
      <c r="L417" s="61"/>
      <c r="M417" s="61"/>
      <c r="N417" s="61"/>
      <c r="O417" s="61"/>
      <c r="P417" s="61"/>
      <c r="Q417" s="61"/>
    </row>
    <row r="418" spans="1:17" ht="25.5" x14ac:dyDescent="0.2">
      <c r="A418" s="68" t="s">
        <v>1940</v>
      </c>
      <c r="B418" s="55" t="s">
        <v>1546</v>
      </c>
      <c r="C418" s="66" t="s">
        <v>1439</v>
      </c>
      <c r="D418" s="66" t="s">
        <v>1439</v>
      </c>
      <c r="E418" s="67"/>
      <c r="F418" s="63">
        <v>35768</v>
      </c>
      <c r="G418" s="60">
        <v>25.1</v>
      </c>
      <c r="H418" s="66" t="s">
        <v>1439</v>
      </c>
      <c r="I418" s="64" t="s">
        <v>1439</v>
      </c>
      <c r="J418" s="64" t="s">
        <v>1439</v>
      </c>
      <c r="K418" s="64" t="s">
        <v>1439</v>
      </c>
      <c r="L418" s="64">
        <v>29336</v>
      </c>
      <c r="M418" s="64" t="s">
        <v>1439</v>
      </c>
      <c r="N418" s="64" t="s">
        <v>1439</v>
      </c>
      <c r="O418" s="64" t="s">
        <v>1439</v>
      </c>
      <c r="P418" s="64" t="s">
        <v>1439</v>
      </c>
      <c r="Q418" s="64" t="s">
        <v>1439</v>
      </c>
    </row>
    <row r="419" spans="1:17" ht="38.25" x14ac:dyDescent="0.2">
      <c r="A419" s="68" t="s">
        <v>1941</v>
      </c>
      <c r="B419" s="55" t="s">
        <v>1548</v>
      </c>
      <c r="C419" s="63">
        <v>29</v>
      </c>
      <c r="D419" s="63">
        <v>34993</v>
      </c>
      <c r="E419" s="60">
        <v>8.3000000000000007</v>
      </c>
      <c r="F419" s="63">
        <v>39368</v>
      </c>
      <c r="G419" s="60">
        <v>5.3</v>
      </c>
      <c r="H419" s="66">
        <v>19067</v>
      </c>
      <c r="I419" s="62">
        <v>24369</v>
      </c>
      <c r="J419" s="61">
        <v>25519</v>
      </c>
      <c r="K419" s="61">
        <v>27305</v>
      </c>
      <c r="L419" s="62">
        <v>30112</v>
      </c>
      <c r="M419" s="62">
        <v>38249</v>
      </c>
      <c r="N419" s="64">
        <v>45127</v>
      </c>
      <c r="O419" s="64">
        <v>49413</v>
      </c>
      <c r="P419" s="64">
        <v>53100</v>
      </c>
      <c r="Q419" s="64" t="s">
        <v>1439</v>
      </c>
    </row>
    <row r="420" spans="1:17" ht="25.5" x14ac:dyDescent="0.2">
      <c r="A420" s="68" t="s">
        <v>1942</v>
      </c>
      <c r="B420" s="55" t="s">
        <v>1550</v>
      </c>
      <c r="C420" s="66">
        <v>16</v>
      </c>
      <c r="D420" s="63">
        <v>31986</v>
      </c>
      <c r="E420" s="60">
        <v>16.399999999999999</v>
      </c>
      <c r="F420" s="59">
        <v>33335</v>
      </c>
      <c r="G420" s="60">
        <v>15.1</v>
      </c>
      <c r="H420" s="66">
        <v>18665</v>
      </c>
      <c r="I420" s="62">
        <v>24955</v>
      </c>
      <c r="J420" s="62">
        <v>26495</v>
      </c>
      <c r="K420" s="62">
        <v>27640</v>
      </c>
      <c r="L420" s="62">
        <v>29955</v>
      </c>
      <c r="M420" s="62">
        <v>34858</v>
      </c>
      <c r="N420" s="62">
        <v>37941</v>
      </c>
      <c r="O420" s="64">
        <v>39507</v>
      </c>
      <c r="P420" s="64">
        <v>42655</v>
      </c>
      <c r="Q420" s="64" t="s">
        <v>1439</v>
      </c>
    </row>
    <row r="421" spans="1:17" ht="38.25" x14ac:dyDescent="0.2">
      <c r="A421" s="54" t="s">
        <v>1943</v>
      </c>
      <c r="B421" s="55" t="s">
        <v>1552</v>
      </c>
      <c r="C421" s="63">
        <v>65</v>
      </c>
      <c r="D421" s="63">
        <v>13773</v>
      </c>
      <c r="E421" s="60">
        <v>11.9</v>
      </c>
      <c r="F421" s="59">
        <v>16678</v>
      </c>
      <c r="G421" s="60">
        <v>11.1</v>
      </c>
      <c r="H421" s="66">
        <v>4041</v>
      </c>
      <c r="I421" s="62">
        <v>7168</v>
      </c>
      <c r="J421" s="62">
        <v>8158</v>
      </c>
      <c r="K421" s="62">
        <v>8837</v>
      </c>
      <c r="L421" s="62">
        <v>11096</v>
      </c>
      <c r="M421" s="64">
        <v>17596</v>
      </c>
      <c r="N421" s="62">
        <v>22350</v>
      </c>
      <c r="O421" s="62">
        <v>23847</v>
      </c>
      <c r="P421" s="62">
        <v>26360</v>
      </c>
      <c r="Q421" s="64" t="s">
        <v>1439</v>
      </c>
    </row>
    <row r="422" spans="1:17" ht="25.5" x14ac:dyDescent="0.2">
      <c r="A422" s="68" t="s">
        <v>1944</v>
      </c>
      <c r="B422" s="55" t="s">
        <v>1554</v>
      </c>
      <c r="C422" s="66">
        <v>17</v>
      </c>
      <c r="D422" s="66">
        <v>20646</v>
      </c>
      <c r="E422" s="60">
        <v>29.3</v>
      </c>
      <c r="F422" s="63">
        <v>21413</v>
      </c>
      <c r="G422" s="60">
        <v>15.5</v>
      </c>
      <c r="H422" s="66" t="s">
        <v>1439</v>
      </c>
      <c r="I422" s="64" t="s">
        <v>1439</v>
      </c>
      <c r="J422" s="64" t="s">
        <v>1439</v>
      </c>
      <c r="K422" s="64">
        <v>12583</v>
      </c>
      <c r="L422" s="64">
        <v>16819</v>
      </c>
      <c r="M422" s="64">
        <v>22760</v>
      </c>
      <c r="N422" s="64">
        <v>26348</v>
      </c>
      <c r="O422" s="64">
        <v>28718</v>
      </c>
      <c r="P422" s="64" t="s">
        <v>1439</v>
      </c>
      <c r="Q422" s="64" t="s">
        <v>1439</v>
      </c>
    </row>
    <row r="423" spans="1:17" ht="38.25" x14ac:dyDescent="0.2">
      <c r="A423" s="68" t="s">
        <v>1945</v>
      </c>
      <c r="B423" s="55" t="s">
        <v>1556</v>
      </c>
      <c r="C423" s="63">
        <v>48</v>
      </c>
      <c r="D423" s="63">
        <v>12518</v>
      </c>
      <c r="E423" s="60">
        <v>11.1</v>
      </c>
      <c r="F423" s="59">
        <v>15052</v>
      </c>
      <c r="G423" s="60">
        <v>9.1999999999999993</v>
      </c>
      <c r="H423" s="66">
        <v>3858</v>
      </c>
      <c r="I423" s="64">
        <v>6416</v>
      </c>
      <c r="J423" s="62">
        <v>7686</v>
      </c>
      <c r="K423" s="62">
        <v>8505</v>
      </c>
      <c r="L423" s="62">
        <v>9983</v>
      </c>
      <c r="M423" s="64">
        <v>15221</v>
      </c>
      <c r="N423" s="64">
        <v>19578</v>
      </c>
      <c r="O423" s="64">
        <v>22478</v>
      </c>
      <c r="P423" s="64">
        <v>24655</v>
      </c>
      <c r="Q423" s="64" t="s">
        <v>1439</v>
      </c>
    </row>
    <row r="424" spans="1:17" ht="38.25" x14ac:dyDescent="0.2">
      <c r="A424" s="54" t="s">
        <v>1946</v>
      </c>
      <c r="B424" s="55" t="s">
        <v>1558</v>
      </c>
      <c r="C424" s="63">
        <v>49</v>
      </c>
      <c r="D424" s="63">
        <v>39975</v>
      </c>
      <c r="E424" s="60">
        <v>10</v>
      </c>
      <c r="F424" s="63">
        <v>47169</v>
      </c>
      <c r="G424" s="60">
        <v>6.9</v>
      </c>
      <c r="H424" s="66">
        <v>22934</v>
      </c>
      <c r="I424" s="62">
        <v>26495</v>
      </c>
      <c r="J424" s="62">
        <v>28647</v>
      </c>
      <c r="K424" s="62">
        <v>30859</v>
      </c>
      <c r="L424" s="62">
        <v>35600</v>
      </c>
      <c r="M424" s="62">
        <v>46053</v>
      </c>
      <c r="N424" s="62">
        <v>53167</v>
      </c>
      <c r="O424" s="64">
        <v>60125</v>
      </c>
      <c r="P424" s="64">
        <v>62097</v>
      </c>
      <c r="Q424" s="64" t="s">
        <v>1439</v>
      </c>
    </row>
    <row r="425" spans="1:17" ht="25.5" x14ac:dyDescent="0.2">
      <c r="A425" s="68" t="s">
        <v>1947</v>
      </c>
      <c r="B425" s="55" t="s">
        <v>1560</v>
      </c>
      <c r="C425" s="66" t="s">
        <v>1439</v>
      </c>
      <c r="D425" s="66" t="s">
        <v>1439</v>
      </c>
      <c r="E425" s="67"/>
      <c r="F425" s="66">
        <v>36698</v>
      </c>
      <c r="G425" s="60">
        <v>9.4</v>
      </c>
      <c r="H425" s="66" t="s">
        <v>1439</v>
      </c>
      <c r="I425" s="64" t="s">
        <v>1439</v>
      </c>
      <c r="J425" s="64" t="s">
        <v>1439</v>
      </c>
      <c r="K425" s="64" t="s">
        <v>1439</v>
      </c>
      <c r="L425" s="64" t="s">
        <v>1439</v>
      </c>
      <c r="M425" s="64" t="s">
        <v>1439</v>
      </c>
      <c r="N425" s="64" t="s">
        <v>1439</v>
      </c>
      <c r="O425" s="64" t="s">
        <v>1439</v>
      </c>
      <c r="P425" s="64" t="s">
        <v>1439</v>
      </c>
      <c r="Q425" s="64" t="s">
        <v>1439</v>
      </c>
    </row>
    <row r="426" spans="1:17" ht="63.75" x14ac:dyDescent="0.2">
      <c r="A426" s="68" t="s">
        <v>1948</v>
      </c>
      <c r="B426" s="55" t="s">
        <v>1562</v>
      </c>
      <c r="C426" s="66" t="s">
        <v>1439</v>
      </c>
      <c r="D426" s="66" t="s">
        <v>1439</v>
      </c>
      <c r="E426" s="67"/>
      <c r="F426" s="66" t="s">
        <v>1439</v>
      </c>
      <c r="G426" s="67"/>
      <c r="H426" s="66" t="s">
        <v>1439</v>
      </c>
      <c r="I426" s="64" t="s">
        <v>1439</v>
      </c>
      <c r="J426" s="64" t="s">
        <v>1439</v>
      </c>
      <c r="K426" s="64" t="s">
        <v>1439</v>
      </c>
      <c r="L426" s="64" t="s">
        <v>1439</v>
      </c>
      <c r="M426" s="64" t="s">
        <v>1439</v>
      </c>
      <c r="N426" s="64" t="s">
        <v>1439</v>
      </c>
      <c r="O426" s="64" t="s">
        <v>1439</v>
      </c>
      <c r="P426" s="64" t="s">
        <v>1439</v>
      </c>
      <c r="Q426" s="64" t="s">
        <v>1439</v>
      </c>
    </row>
    <row r="427" spans="1:17" ht="38.25" x14ac:dyDescent="0.2">
      <c r="A427" s="68" t="s">
        <v>1949</v>
      </c>
      <c r="B427" s="55" t="s">
        <v>1564</v>
      </c>
      <c r="C427" s="66" t="s">
        <v>1439</v>
      </c>
      <c r="D427" s="66" t="s">
        <v>1439</v>
      </c>
      <c r="E427" s="67"/>
      <c r="F427" s="66">
        <v>60153</v>
      </c>
      <c r="G427" s="67"/>
      <c r="H427" s="66" t="s">
        <v>1439</v>
      </c>
      <c r="I427" s="64" t="s">
        <v>1439</v>
      </c>
      <c r="J427" s="64" t="s">
        <v>1439</v>
      </c>
      <c r="K427" s="64" t="s">
        <v>1439</v>
      </c>
      <c r="L427" s="64" t="s">
        <v>1439</v>
      </c>
      <c r="M427" s="64" t="s">
        <v>1439</v>
      </c>
      <c r="N427" s="64" t="s">
        <v>1439</v>
      </c>
      <c r="O427" s="64" t="s">
        <v>1439</v>
      </c>
      <c r="P427" s="64" t="s">
        <v>1439</v>
      </c>
      <c r="Q427" s="64" t="s">
        <v>1439</v>
      </c>
    </row>
    <row r="428" spans="1:17" ht="25.5" x14ac:dyDescent="0.2">
      <c r="A428" s="68" t="s">
        <v>1950</v>
      </c>
      <c r="B428" s="55" t="s">
        <v>1566</v>
      </c>
      <c r="C428" s="66">
        <v>11</v>
      </c>
      <c r="D428" s="66">
        <v>40220</v>
      </c>
      <c r="E428" s="60">
        <v>4</v>
      </c>
      <c r="F428" s="63">
        <v>44590</v>
      </c>
      <c r="G428" s="60">
        <v>-0.4</v>
      </c>
      <c r="H428" s="66" t="s">
        <v>1439</v>
      </c>
      <c r="I428" s="64">
        <v>30539</v>
      </c>
      <c r="J428" s="62">
        <v>32968</v>
      </c>
      <c r="K428" s="62">
        <v>35193</v>
      </c>
      <c r="L428" s="62">
        <v>37828</v>
      </c>
      <c r="M428" s="64">
        <v>46004</v>
      </c>
      <c r="N428" s="64">
        <v>51313</v>
      </c>
      <c r="O428" s="64" t="s">
        <v>1439</v>
      </c>
      <c r="P428" s="64" t="s">
        <v>1439</v>
      </c>
      <c r="Q428" s="64" t="s">
        <v>1439</v>
      </c>
    </row>
    <row r="429" spans="1:17" ht="38.25" x14ac:dyDescent="0.2">
      <c r="A429" s="68" t="s">
        <v>1951</v>
      </c>
      <c r="B429" s="55" t="s">
        <v>1568</v>
      </c>
      <c r="C429" s="66">
        <v>30</v>
      </c>
      <c r="D429" s="66">
        <v>42967</v>
      </c>
      <c r="E429" s="60">
        <v>15.2</v>
      </c>
      <c r="F429" s="63">
        <v>49579</v>
      </c>
      <c r="G429" s="60">
        <v>7.8</v>
      </c>
      <c r="H429" s="66">
        <v>23027</v>
      </c>
      <c r="I429" s="62">
        <v>25611</v>
      </c>
      <c r="J429" s="62">
        <v>28034</v>
      </c>
      <c r="K429" s="62">
        <v>30212</v>
      </c>
      <c r="L429" s="64">
        <v>35572</v>
      </c>
      <c r="M429" s="64">
        <v>49597</v>
      </c>
      <c r="N429" s="64">
        <v>58021</v>
      </c>
      <c r="O429" s="64">
        <v>61066</v>
      </c>
      <c r="P429" s="64" t="s">
        <v>1439</v>
      </c>
      <c r="Q429" s="64" t="s">
        <v>1439</v>
      </c>
    </row>
    <row r="430" spans="1:17" ht="25.5" x14ac:dyDescent="0.2">
      <c r="A430" s="68" t="s">
        <v>1952</v>
      </c>
      <c r="B430" s="55" t="s">
        <v>1570</v>
      </c>
      <c r="C430" s="66" t="s">
        <v>1439</v>
      </c>
      <c r="D430" s="66" t="s">
        <v>1439</v>
      </c>
      <c r="E430" s="67"/>
      <c r="F430" s="66" t="s">
        <v>1439</v>
      </c>
      <c r="G430" s="67"/>
      <c r="H430" s="66" t="s">
        <v>1439</v>
      </c>
      <c r="I430" s="64" t="s">
        <v>1439</v>
      </c>
      <c r="J430" s="64" t="s">
        <v>1439</v>
      </c>
      <c r="K430" s="64" t="s">
        <v>1439</v>
      </c>
      <c r="L430" s="64" t="s">
        <v>1439</v>
      </c>
      <c r="M430" s="64" t="s">
        <v>1439</v>
      </c>
      <c r="N430" s="64" t="s">
        <v>1439</v>
      </c>
      <c r="O430" s="64" t="s">
        <v>1439</v>
      </c>
      <c r="P430" s="64" t="s">
        <v>1439</v>
      </c>
      <c r="Q430" s="64" t="s">
        <v>1439</v>
      </c>
    </row>
    <row r="431" spans="1:17" ht="38.25" x14ac:dyDescent="0.2">
      <c r="A431" s="54" t="s">
        <v>1953</v>
      </c>
      <c r="B431" s="55" t="s">
        <v>1572</v>
      </c>
      <c r="C431" s="63">
        <v>69</v>
      </c>
      <c r="D431" s="63">
        <v>37252</v>
      </c>
      <c r="E431" s="60">
        <v>-2.9</v>
      </c>
      <c r="F431" s="63">
        <v>47131</v>
      </c>
      <c r="G431" s="60">
        <v>3.4</v>
      </c>
      <c r="H431" s="63">
        <v>18347</v>
      </c>
      <c r="I431" s="61">
        <v>25105</v>
      </c>
      <c r="J431" s="61">
        <v>26236</v>
      </c>
      <c r="K431" s="61">
        <v>28294</v>
      </c>
      <c r="L431" s="62">
        <v>32444</v>
      </c>
      <c r="M431" s="62">
        <v>44190</v>
      </c>
      <c r="N431" s="62">
        <v>52610</v>
      </c>
      <c r="O431" s="64">
        <v>57303</v>
      </c>
      <c r="P431" s="64">
        <v>63800</v>
      </c>
      <c r="Q431" s="64" t="s">
        <v>1439</v>
      </c>
    </row>
    <row r="432" spans="1:17" ht="38.25" x14ac:dyDescent="0.2">
      <c r="A432" s="68" t="s">
        <v>1954</v>
      </c>
      <c r="B432" s="55" t="s">
        <v>1574</v>
      </c>
      <c r="C432" s="63">
        <v>43</v>
      </c>
      <c r="D432" s="63">
        <v>40349</v>
      </c>
      <c r="E432" s="60">
        <v>2.9</v>
      </c>
      <c r="F432" s="63">
        <v>47551</v>
      </c>
      <c r="G432" s="60">
        <v>3.1</v>
      </c>
      <c r="H432" s="66">
        <v>18391</v>
      </c>
      <c r="I432" s="61">
        <v>25637</v>
      </c>
      <c r="J432" s="61">
        <v>27152</v>
      </c>
      <c r="K432" s="62">
        <v>29245</v>
      </c>
      <c r="L432" s="62">
        <v>33610</v>
      </c>
      <c r="M432" s="62">
        <v>45728</v>
      </c>
      <c r="N432" s="64">
        <v>55512</v>
      </c>
      <c r="O432" s="64">
        <v>61804</v>
      </c>
      <c r="P432" s="64">
        <v>68548</v>
      </c>
      <c r="Q432" s="64" t="s">
        <v>1439</v>
      </c>
    </row>
    <row r="433" spans="1:17" ht="51" x14ac:dyDescent="0.2">
      <c r="A433" s="68" t="s">
        <v>1955</v>
      </c>
      <c r="B433" s="55" t="s">
        <v>1576</v>
      </c>
      <c r="C433" s="66">
        <v>9</v>
      </c>
      <c r="D433" s="66">
        <v>37911</v>
      </c>
      <c r="E433" s="60">
        <v>-1.7</v>
      </c>
      <c r="F433" s="63">
        <v>44886</v>
      </c>
      <c r="G433" s="60">
        <v>9.5</v>
      </c>
      <c r="H433" s="66" t="s">
        <v>1439</v>
      </c>
      <c r="I433" s="64">
        <v>27379</v>
      </c>
      <c r="J433" s="64">
        <v>29456</v>
      </c>
      <c r="K433" s="64">
        <v>30918</v>
      </c>
      <c r="L433" s="64">
        <v>34058</v>
      </c>
      <c r="M433" s="64">
        <v>47502</v>
      </c>
      <c r="N433" s="64" t="s">
        <v>1439</v>
      </c>
      <c r="O433" s="64" t="s">
        <v>1439</v>
      </c>
      <c r="P433" s="64" t="s">
        <v>1439</v>
      </c>
      <c r="Q433" s="64" t="s">
        <v>1439</v>
      </c>
    </row>
    <row r="434" spans="1:17" ht="38.25" x14ac:dyDescent="0.2">
      <c r="A434" s="68" t="s">
        <v>1956</v>
      </c>
      <c r="B434" s="55" t="s">
        <v>1578</v>
      </c>
      <c r="C434" s="66">
        <v>17</v>
      </c>
      <c r="D434" s="66">
        <v>32176</v>
      </c>
      <c r="E434" s="60">
        <v>0.1</v>
      </c>
      <c r="F434" s="66">
        <v>47288</v>
      </c>
      <c r="G434" s="60">
        <v>1.6</v>
      </c>
      <c r="H434" s="66" t="s">
        <v>1439</v>
      </c>
      <c r="I434" s="64">
        <v>22548</v>
      </c>
      <c r="J434" s="62">
        <v>23743</v>
      </c>
      <c r="K434" s="62">
        <v>25138</v>
      </c>
      <c r="L434" s="62">
        <v>28848</v>
      </c>
      <c r="M434" s="64">
        <v>37152</v>
      </c>
      <c r="N434" s="64" t="s">
        <v>1439</v>
      </c>
      <c r="O434" s="64" t="s">
        <v>1439</v>
      </c>
      <c r="P434" s="64" t="s">
        <v>1439</v>
      </c>
      <c r="Q434" s="64" t="s">
        <v>1439</v>
      </c>
    </row>
    <row r="435" spans="1:17" ht="25.5" x14ac:dyDescent="0.2">
      <c r="A435" s="54" t="s">
        <v>1957</v>
      </c>
      <c r="B435" s="55" t="s">
        <v>1217</v>
      </c>
      <c r="C435" s="66">
        <v>19</v>
      </c>
      <c r="D435" s="63">
        <v>30187</v>
      </c>
      <c r="E435" s="60">
        <v>19.399999999999999</v>
      </c>
      <c r="F435" s="63">
        <v>31239</v>
      </c>
      <c r="G435" s="60">
        <v>17.8</v>
      </c>
      <c r="H435" s="66" t="s">
        <v>1439</v>
      </c>
      <c r="I435" s="64">
        <v>18395</v>
      </c>
      <c r="J435" s="64">
        <v>22530</v>
      </c>
      <c r="K435" s="64">
        <v>23443</v>
      </c>
      <c r="L435" s="62">
        <v>25791</v>
      </c>
      <c r="M435" s="62">
        <v>33253</v>
      </c>
      <c r="N435" s="64">
        <v>34379</v>
      </c>
      <c r="O435" s="64" t="s">
        <v>1439</v>
      </c>
      <c r="P435" s="64" t="s">
        <v>1439</v>
      </c>
      <c r="Q435" s="64" t="s">
        <v>1439</v>
      </c>
    </row>
    <row r="436" spans="1:17" ht="25.5" x14ac:dyDescent="0.2">
      <c r="A436" s="68" t="s">
        <v>1958</v>
      </c>
      <c r="B436" s="55" t="s">
        <v>1581</v>
      </c>
      <c r="C436" s="66">
        <v>19</v>
      </c>
      <c r="D436" s="63">
        <v>30187</v>
      </c>
      <c r="E436" s="60">
        <v>19.399999999999999</v>
      </c>
      <c r="F436" s="63">
        <v>31239</v>
      </c>
      <c r="G436" s="60">
        <v>17.8</v>
      </c>
      <c r="H436" s="66" t="s">
        <v>1439</v>
      </c>
      <c r="I436" s="64">
        <v>18395</v>
      </c>
      <c r="J436" s="64">
        <v>22530</v>
      </c>
      <c r="K436" s="64">
        <v>23443</v>
      </c>
      <c r="L436" s="62">
        <v>25791</v>
      </c>
      <c r="M436" s="62">
        <v>33253</v>
      </c>
      <c r="N436" s="64">
        <v>34379</v>
      </c>
      <c r="O436" s="64" t="s">
        <v>1439</v>
      </c>
      <c r="P436" s="64" t="s">
        <v>1439</v>
      </c>
      <c r="Q436" s="64" t="s">
        <v>1439</v>
      </c>
    </row>
    <row r="437" spans="1:17" ht="38.25" x14ac:dyDescent="0.2">
      <c r="A437" s="54" t="s">
        <v>1959</v>
      </c>
      <c r="B437" s="55" t="s">
        <v>1583</v>
      </c>
      <c r="C437" s="63">
        <v>120</v>
      </c>
      <c r="D437" s="59">
        <v>33698</v>
      </c>
      <c r="E437" s="60">
        <v>4.8</v>
      </c>
      <c r="F437" s="59">
        <v>38363</v>
      </c>
      <c r="G437" s="60">
        <v>2</v>
      </c>
      <c r="H437" s="63">
        <v>14934</v>
      </c>
      <c r="I437" s="61">
        <v>22068</v>
      </c>
      <c r="J437" s="61">
        <v>24403</v>
      </c>
      <c r="K437" s="61">
        <v>25419</v>
      </c>
      <c r="L437" s="61">
        <v>29038</v>
      </c>
      <c r="M437" s="62">
        <v>37801</v>
      </c>
      <c r="N437" s="62">
        <v>45930</v>
      </c>
      <c r="O437" s="62">
        <v>49318</v>
      </c>
      <c r="P437" s="62">
        <v>53127</v>
      </c>
      <c r="Q437" s="64" t="s">
        <v>1439</v>
      </c>
    </row>
    <row r="438" spans="1:17" ht="25.5" x14ac:dyDescent="0.2">
      <c r="A438" s="68" t="s">
        <v>1960</v>
      </c>
      <c r="B438" s="55" t="s">
        <v>1585</v>
      </c>
      <c r="C438" s="63">
        <v>40</v>
      </c>
      <c r="D438" s="63">
        <v>33158</v>
      </c>
      <c r="E438" s="60">
        <v>8.5</v>
      </c>
      <c r="F438" s="59">
        <v>38849</v>
      </c>
      <c r="G438" s="60">
        <v>5.8</v>
      </c>
      <c r="H438" s="66">
        <v>16210</v>
      </c>
      <c r="I438" s="62">
        <v>22679</v>
      </c>
      <c r="J438" s="61">
        <v>24699</v>
      </c>
      <c r="K438" s="61">
        <v>25127</v>
      </c>
      <c r="L438" s="62">
        <v>28071</v>
      </c>
      <c r="M438" s="64">
        <v>38657</v>
      </c>
      <c r="N438" s="64">
        <v>47587</v>
      </c>
      <c r="O438" s="64">
        <v>50744</v>
      </c>
      <c r="P438" s="64">
        <v>55040</v>
      </c>
      <c r="Q438" s="64" t="s">
        <v>1439</v>
      </c>
    </row>
    <row r="439" spans="1:17" ht="38.25" x14ac:dyDescent="0.2">
      <c r="A439" s="68" t="s">
        <v>1961</v>
      </c>
      <c r="B439" s="55" t="s">
        <v>1587</v>
      </c>
      <c r="C439" s="66">
        <v>20</v>
      </c>
      <c r="D439" s="63">
        <v>30295</v>
      </c>
      <c r="E439" s="60">
        <v>2.4</v>
      </c>
      <c r="F439" s="63">
        <v>33898</v>
      </c>
      <c r="G439" s="60">
        <v>8.3000000000000007</v>
      </c>
      <c r="H439" s="66" t="s">
        <v>1439</v>
      </c>
      <c r="I439" s="64">
        <v>20051</v>
      </c>
      <c r="J439" s="62">
        <v>21819</v>
      </c>
      <c r="K439" s="62">
        <v>22806</v>
      </c>
      <c r="L439" s="62">
        <v>26112</v>
      </c>
      <c r="M439" s="64">
        <v>33603</v>
      </c>
      <c r="N439" s="64">
        <v>37437</v>
      </c>
      <c r="O439" s="64" t="s">
        <v>1439</v>
      </c>
      <c r="P439" s="64" t="s">
        <v>1439</v>
      </c>
      <c r="Q439" s="64" t="s">
        <v>1439</v>
      </c>
    </row>
    <row r="440" spans="1:17" ht="51" x14ac:dyDescent="0.2">
      <c r="A440" s="68" t="s">
        <v>1962</v>
      </c>
      <c r="B440" s="55" t="s">
        <v>1589</v>
      </c>
      <c r="C440" s="66">
        <v>31</v>
      </c>
      <c r="D440" s="63">
        <v>35221</v>
      </c>
      <c r="E440" s="60">
        <v>2.1</v>
      </c>
      <c r="F440" s="63">
        <v>38632</v>
      </c>
      <c r="G440" s="60">
        <v>-1.5</v>
      </c>
      <c r="H440" s="66">
        <v>14040</v>
      </c>
      <c r="I440" s="64">
        <v>23361</v>
      </c>
      <c r="J440" s="62">
        <v>25012</v>
      </c>
      <c r="K440" s="62">
        <v>26616</v>
      </c>
      <c r="L440" s="62">
        <v>30948</v>
      </c>
      <c r="M440" s="62">
        <v>39319</v>
      </c>
      <c r="N440" s="64">
        <v>45741</v>
      </c>
      <c r="O440" s="64">
        <v>48296</v>
      </c>
      <c r="P440" s="64" t="s">
        <v>1439</v>
      </c>
      <c r="Q440" s="64" t="s">
        <v>1439</v>
      </c>
    </row>
    <row r="441" spans="1:17" ht="38.25" x14ac:dyDescent="0.2">
      <c r="A441" s="68" t="s">
        <v>1963</v>
      </c>
      <c r="B441" s="55" t="s">
        <v>1591</v>
      </c>
      <c r="C441" s="66" t="s">
        <v>1439</v>
      </c>
      <c r="D441" s="66" t="s">
        <v>1439</v>
      </c>
      <c r="E441" s="67"/>
      <c r="F441" s="63">
        <v>50700</v>
      </c>
      <c r="G441" s="60">
        <v>6.6</v>
      </c>
      <c r="H441" s="66" t="s">
        <v>1439</v>
      </c>
      <c r="I441" s="64" t="s">
        <v>1439</v>
      </c>
      <c r="J441" s="64">
        <v>29864</v>
      </c>
      <c r="K441" s="64" t="s">
        <v>1439</v>
      </c>
      <c r="L441" s="64" t="s">
        <v>1439</v>
      </c>
      <c r="M441" s="64" t="s">
        <v>1439</v>
      </c>
      <c r="N441" s="64" t="s">
        <v>1439</v>
      </c>
      <c r="O441" s="64" t="s">
        <v>1439</v>
      </c>
      <c r="P441" s="64" t="s">
        <v>1439</v>
      </c>
      <c r="Q441" s="64" t="s">
        <v>1439</v>
      </c>
    </row>
    <row r="442" spans="1:17" ht="25.5" x14ac:dyDescent="0.2">
      <c r="A442" s="68" t="s">
        <v>1964</v>
      </c>
      <c r="B442" s="55" t="s">
        <v>1593</v>
      </c>
      <c r="C442" s="66" t="s">
        <v>1439</v>
      </c>
      <c r="D442" s="66" t="s">
        <v>1439</v>
      </c>
      <c r="E442" s="67"/>
      <c r="F442" s="66">
        <v>39374</v>
      </c>
      <c r="G442" s="60">
        <v>-6.7</v>
      </c>
      <c r="H442" s="66" t="s">
        <v>1439</v>
      </c>
      <c r="I442" s="64" t="s">
        <v>1439</v>
      </c>
      <c r="J442" s="64" t="s">
        <v>1439</v>
      </c>
      <c r="K442" s="64" t="s">
        <v>1439</v>
      </c>
      <c r="L442" s="64" t="s">
        <v>1439</v>
      </c>
      <c r="M442" s="64" t="s">
        <v>1439</v>
      </c>
      <c r="N442" s="64" t="s">
        <v>1439</v>
      </c>
      <c r="O442" s="64" t="s">
        <v>1439</v>
      </c>
      <c r="P442" s="64" t="s">
        <v>1439</v>
      </c>
      <c r="Q442" s="64" t="s">
        <v>1439</v>
      </c>
    </row>
    <row r="443" spans="1:17" ht="38.25" x14ac:dyDescent="0.2">
      <c r="A443" s="68" t="s">
        <v>1965</v>
      </c>
      <c r="B443" s="55" t="s">
        <v>1595</v>
      </c>
      <c r="C443" s="66">
        <v>10</v>
      </c>
      <c r="D443" s="66">
        <v>34939</v>
      </c>
      <c r="E443" s="67"/>
      <c r="F443" s="66">
        <v>38865</v>
      </c>
      <c r="G443" s="60">
        <v>-8.1</v>
      </c>
      <c r="H443" s="66" t="s">
        <v>1439</v>
      </c>
      <c r="I443" s="64" t="s">
        <v>1439</v>
      </c>
      <c r="J443" s="64" t="s">
        <v>1439</v>
      </c>
      <c r="K443" s="64" t="s">
        <v>1439</v>
      </c>
      <c r="L443" s="64">
        <v>30504</v>
      </c>
      <c r="M443" s="64" t="s">
        <v>1439</v>
      </c>
      <c r="N443" s="64" t="s">
        <v>1439</v>
      </c>
      <c r="O443" s="64" t="s">
        <v>1439</v>
      </c>
      <c r="P443" s="64" t="s">
        <v>1439</v>
      </c>
      <c r="Q443" s="64" t="s">
        <v>1439</v>
      </c>
    </row>
    <row r="444" spans="1:17" ht="25.5" x14ac:dyDescent="0.2">
      <c r="A444" s="68" t="s">
        <v>1966</v>
      </c>
      <c r="B444" s="55" t="s">
        <v>1597</v>
      </c>
      <c r="C444" s="66" t="s">
        <v>1439</v>
      </c>
      <c r="D444" s="66" t="s">
        <v>1439</v>
      </c>
      <c r="E444" s="67"/>
      <c r="F444" s="66">
        <v>32381</v>
      </c>
      <c r="G444" s="60">
        <v>10.5</v>
      </c>
      <c r="H444" s="66" t="s">
        <v>1439</v>
      </c>
      <c r="I444" s="64" t="s">
        <v>1439</v>
      </c>
      <c r="J444" s="64">
        <v>20535</v>
      </c>
      <c r="K444" s="64">
        <v>22059</v>
      </c>
      <c r="L444" s="64">
        <v>23727</v>
      </c>
      <c r="M444" s="64" t="s">
        <v>1439</v>
      </c>
      <c r="N444" s="64" t="s">
        <v>1439</v>
      </c>
      <c r="O444" s="64" t="s">
        <v>1439</v>
      </c>
      <c r="P444" s="64" t="s">
        <v>1439</v>
      </c>
      <c r="Q444" s="64" t="s">
        <v>1439</v>
      </c>
    </row>
    <row r="445" spans="1:17" ht="38.25" x14ac:dyDescent="0.2">
      <c r="A445" s="54" t="s">
        <v>1967</v>
      </c>
      <c r="B445" s="55" t="s">
        <v>1599</v>
      </c>
      <c r="C445" s="63">
        <v>80</v>
      </c>
      <c r="D445" s="59">
        <v>24731</v>
      </c>
      <c r="E445" s="60">
        <v>5.7</v>
      </c>
      <c r="F445" s="59">
        <v>28583</v>
      </c>
      <c r="G445" s="60">
        <v>12.2</v>
      </c>
      <c r="H445" s="66">
        <v>7309</v>
      </c>
      <c r="I445" s="62">
        <v>12254</v>
      </c>
      <c r="J445" s="62">
        <v>15071</v>
      </c>
      <c r="K445" s="62">
        <v>18083</v>
      </c>
      <c r="L445" s="61">
        <v>22367</v>
      </c>
      <c r="M445" s="61">
        <v>27739</v>
      </c>
      <c r="N445" s="62">
        <v>31667</v>
      </c>
      <c r="O445" s="62">
        <v>34793</v>
      </c>
      <c r="P445" s="64">
        <v>38274</v>
      </c>
      <c r="Q445" s="64" t="s">
        <v>1439</v>
      </c>
    </row>
    <row r="446" spans="1:17" ht="25.5" x14ac:dyDescent="0.2">
      <c r="A446" s="68" t="s">
        <v>1968</v>
      </c>
      <c r="B446" s="55" t="s">
        <v>1601</v>
      </c>
      <c r="C446" s="66">
        <v>11</v>
      </c>
      <c r="D446" s="66">
        <v>34830</v>
      </c>
      <c r="E446" s="60">
        <v>-1.7</v>
      </c>
      <c r="F446" s="63">
        <v>40694</v>
      </c>
      <c r="G446" s="60">
        <v>6</v>
      </c>
      <c r="H446" s="66" t="s">
        <v>1439</v>
      </c>
      <c r="I446" s="62">
        <v>25755</v>
      </c>
      <c r="J446" s="62">
        <v>26067</v>
      </c>
      <c r="K446" s="62">
        <v>27706</v>
      </c>
      <c r="L446" s="62">
        <v>30158</v>
      </c>
      <c r="M446" s="64">
        <v>38944</v>
      </c>
      <c r="N446" s="64" t="s">
        <v>1439</v>
      </c>
      <c r="O446" s="64" t="s">
        <v>1439</v>
      </c>
      <c r="P446" s="64" t="s">
        <v>1439</v>
      </c>
      <c r="Q446" s="64" t="s">
        <v>1439</v>
      </c>
    </row>
    <row r="447" spans="1:17" ht="25.5" x14ac:dyDescent="0.2">
      <c r="A447" s="68" t="s">
        <v>1969</v>
      </c>
      <c r="B447" s="55" t="s">
        <v>1603</v>
      </c>
      <c r="C447" s="66">
        <v>19</v>
      </c>
      <c r="D447" s="66">
        <v>23736</v>
      </c>
      <c r="E447" s="60">
        <v>9.9</v>
      </c>
      <c r="F447" s="63">
        <v>26194</v>
      </c>
      <c r="G447" s="60">
        <v>3.4</v>
      </c>
      <c r="H447" s="66" t="s">
        <v>1439</v>
      </c>
      <c r="I447" s="64" t="s">
        <v>1439</v>
      </c>
      <c r="J447" s="64" t="s">
        <v>1439</v>
      </c>
      <c r="K447" s="64" t="s">
        <v>1439</v>
      </c>
      <c r="L447" s="64">
        <v>20231</v>
      </c>
      <c r="M447" s="64">
        <v>26585</v>
      </c>
      <c r="N447" s="64">
        <v>29971</v>
      </c>
      <c r="O447" s="64" t="s">
        <v>1439</v>
      </c>
      <c r="P447" s="64" t="s">
        <v>1439</v>
      </c>
      <c r="Q447" s="64" t="s">
        <v>1439</v>
      </c>
    </row>
    <row r="448" spans="1:17" ht="51" x14ac:dyDescent="0.2">
      <c r="A448" s="68" t="s">
        <v>1970</v>
      </c>
      <c r="B448" s="55" t="s">
        <v>1605</v>
      </c>
      <c r="C448" s="66" t="s">
        <v>1439</v>
      </c>
      <c r="D448" s="66" t="s">
        <v>1439</v>
      </c>
      <c r="E448" s="67"/>
      <c r="F448" s="66">
        <v>25518</v>
      </c>
      <c r="G448" s="60">
        <v>14.6</v>
      </c>
      <c r="H448" s="66" t="s">
        <v>1439</v>
      </c>
      <c r="I448" s="64" t="s">
        <v>1439</v>
      </c>
      <c r="J448" s="64" t="s">
        <v>1439</v>
      </c>
      <c r="K448" s="64" t="s">
        <v>1439</v>
      </c>
      <c r="L448" s="64" t="s">
        <v>1439</v>
      </c>
      <c r="M448" s="64" t="s">
        <v>1439</v>
      </c>
      <c r="N448" s="64" t="s">
        <v>1439</v>
      </c>
      <c r="O448" s="64" t="s">
        <v>1439</v>
      </c>
      <c r="P448" s="64" t="s">
        <v>1439</v>
      </c>
      <c r="Q448" s="64" t="s">
        <v>1439</v>
      </c>
    </row>
    <row r="449" spans="1:17" ht="25.5" x14ac:dyDescent="0.2">
      <c r="A449" s="68" t="s">
        <v>1971</v>
      </c>
      <c r="B449" s="55" t="s">
        <v>1607</v>
      </c>
      <c r="C449" s="66" t="s">
        <v>1439</v>
      </c>
      <c r="D449" s="66">
        <v>27863</v>
      </c>
      <c r="E449" s="60">
        <v>1.2</v>
      </c>
      <c r="F449" s="66">
        <v>28003</v>
      </c>
      <c r="G449" s="60">
        <v>2.4</v>
      </c>
      <c r="H449" s="66" t="s">
        <v>1439</v>
      </c>
      <c r="I449" s="64" t="s">
        <v>1439</v>
      </c>
      <c r="J449" s="64" t="s">
        <v>1439</v>
      </c>
      <c r="K449" s="64" t="s">
        <v>1439</v>
      </c>
      <c r="L449" s="64" t="s">
        <v>1439</v>
      </c>
      <c r="M449" s="64" t="s">
        <v>1439</v>
      </c>
      <c r="N449" s="64" t="s">
        <v>1439</v>
      </c>
      <c r="O449" s="64" t="s">
        <v>1439</v>
      </c>
      <c r="P449" s="64" t="s">
        <v>1439</v>
      </c>
      <c r="Q449" s="64" t="s">
        <v>1439</v>
      </c>
    </row>
    <row r="450" spans="1:17" ht="38.25" x14ac:dyDescent="0.2">
      <c r="A450" s="68" t="s">
        <v>1972</v>
      </c>
      <c r="B450" s="55" t="s">
        <v>1609</v>
      </c>
      <c r="C450" s="66">
        <v>17</v>
      </c>
      <c r="D450" s="66">
        <v>16605</v>
      </c>
      <c r="E450" s="67"/>
      <c r="F450" s="63">
        <v>18068</v>
      </c>
      <c r="G450" s="67"/>
      <c r="H450" s="66">
        <v>5817</v>
      </c>
      <c r="I450" s="64">
        <v>7380</v>
      </c>
      <c r="J450" s="64">
        <v>8054</v>
      </c>
      <c r="K450" s="64">
        <v>9074</v>
      </c>
      <c r="L450" s="64" t="s">
        <v>1439</v>
      </c>
      <c r="M450" s="64">
        <v>21444</v>
      </c>
      <c r="N450" s="64">
        <v>23930</v>
      </c>
      <c r="O450" s="64">
        <v>25405</v>
      </c>
      <c r="P450" s="64" t="s">
        <v>1439</v>
      </c>
      <c r="Q450" s="64" t="s">
        <v>1439</v>
      </c>
    </row>
    <row r="451" spans="1:17" ht="51" x14ac:dyDescent="0.2">
      <c r="A451" s="68" t="s">
        <v>1973</v>
      </c>
      <c r="B451" s="55" t="s">
        <v>1611</v>
      </c>
      <c r="C451" s="66">
        <v>26</v>
      </c>
      <c r="D451" s="63">
        <v>25963</v>
      </c>
      <c r="E451" s="67"/>
      <c r="F451" s="63">
        <v>32340</v>
      </c>
      <c r="G451" s="60">
        <v>20</v>
      </c>
      <c r="H451" s="66">
        <v>10968</v>
      </c>
      <c r="I451" s="64">
        <v>14280</v>
      </c>
      <c r="J451" s="64">
        <v>18364</v>
      </c>
      <c r="K451" s="64">
        <v>20435</v>
      </c>
      <c r="L451" s="62">
        <v>23377</v>
      </c>
      <c r="M451" s="62">
        <v>28779</v>
      </c>
      <c r="N451" s="64">
        <v>32727</v>
      </c>
      <c r="O451" s="64" t="s">
        <v>1439</v>
      </c>
      <c r="P451" s="64" t="s">
        <v>1439</v>
      </c>
      <c r="Q451" s="64" t="s">
        <v>1439</v>
      </c>
    </row>
    <row r="452" spans="1:17" ht="51" x14ac:dyDescent="0.2">
      <c r="A452" s="54" t="s">
        <v>1974</v>
      </c>
      <c r="B452" s="55" t="s">
        <v>1613</v>
      </c>
      <c r="C452" s="59">
        <v>129</v>
      </c>
      <c r="D452" s="59">
        <v>32595</v>
      </c>
      <c r="E452" s="60">
        <v>8.1999999999999993</v>
      </c>
      <c r="F452" s="59">
        <v>34911</v>
      </c>
      <c r="G452" s="60">
        <v>9.6999999999999993</v>
      </c>
      <c r="H452" s="63">
        <v>15547</v>
      </c>
      <c r="I452" s="62">
        <v>22620</v>
      </c>
      <c r="J452" s="61">
        <v>24940</v>
      </c>
      <c r="K452" s="61">
        <v>26698</v>
      </c>
      <c r="L452" s="61">
        <v>30030</v>
      </c>
      <c r="M452" s="61">
        <v>36890</v>
      </c>
      <c r="N452" s="61">
        <v>41300</v>
      </c>
      <c r="O452" s="62">
        <v>43804</v>
      </c>
      <c r="P452" s="62">
        <v>47174</v>
      </c>
      <c r="Q452" s="64">
        <v>55466</v>
      </c>
    </row>
    <row r="453" spans="1:17" ht="38.25" x14ac:dyDescent="0.2">
      <c r="A453" s="68" t="s">
        <v>1975</v>
      </c>
      <c r="B453" s="55" t="s">
        <v>1615</v>
      </c>
      <c r="C453" s="59">
        <v>129</v>
      </c>
      <c r="D453" s="59">
        <v>32595</v>
      </c>
      <c r="E453" s="60">
        <v>8.1999999999999993</v>
      </c>
      <c r="F453" s="59">
        <v>34911</v>
      </c>
      <c r="G453" s="60">
        <v>9.6999999999999993</v>
      </c>
      <c r="H453" s="63">
        <v>15547</v>
      </c>
      <c r="I453" s="62">
        <v>22620</v>
      </c>
      <c r="J453" s="61">
        <v>24940</v>
      </c>
      <c r="K453" s="61">
        <v>26698</v>
      </c>
      <c r="L453" s="61">
        <v>30030</v>
      </c>
      <c r="M453" s="61">
        <v>36890</v>
      </c>
      <c r="N453" s="61">
        <v>41300</v>
      </c>
      <c r="O453" s="62">
        <v>43804</v>
      </c>
      <c r="P453" s="62">
        <v>47174</v>
      </c>
      <c r="Q453" s="64">
        <v>55466</v>
      </c>
    </row>
    <row r="454" spans="1:17" ht="25.5" x14ac:dyDescent="0.2">
      <c r="A454" s="54" t="s">
        <v>1976</v>
      </c>
      <c r="B454" s="55" t="s">
        <v>1617</v>
      </c>
      <c r="C454" s="59">
        <v>281</v>
      </c>
      <c r="D454" s="59">
        <v>30522</v>
      </c>
      <c r="E454" s="60">
        <v>9.1999999999999993</v>
      </c>
      <c r="F454" s="59">
        <v>32252</v>
      </c>
      <c r="G454" s="60">
        <v>6.1</v>
      </c>
      <c r="H454" s="63">
        <v>10897</v>
      </c>
      <c r="I454" s="61">
        <v>17306</v>
      </c>
      <c r="J454" s="61">
        <v>19756</v>
      </c>
      <c r="K454" s="61">
        <v>21586</v>
      </c>
      <c r="L454" s="61">
        <v>26067</v>
      </c>
      <c r="M454" s="61">
        <v>34365</v>
      </c>
      <c r="N454" s="61">
        <v>39084</v>
      </c>
      <c r="O454" s="61">
        <v>42052</v>
      </c>
      <c r="P454" s="61">
        <v>45093</v>
      </c>
      <c r="Q454" s="62">
        <v>53362</v>
      </c>
    </row>
    <row r="455" spans="1:17" ht="25.5" x14ac:dyDescent="0.2">
      <c r="A455" s="68" t="s">
        <v>1977</v>
      </c>
      <c r="B455" s="55" t="s">
        <v>1619</v>
      </c>
      <c r="C455" s="59">
        <v>281</v>
      </c>
      <c r="D455" s="59">
        <v>30522</v>
      </c>
      <c r="E455" s="60">
        <v>9.1999999999999993</v>
      </c>
      <c r="F455" s="59">
        <v>32252</v>
      </c>
      <c r="G455" s="60">
        <v>6.1</v>
      </c>
      <c r="H455" s="63">
        <v>10897</v>
      </c>
      <c r="I455" s="61">
        <v>17306</v>
      </c>
      <c r="J455" s="61">
        <v>19756</v>
      </c>
      <c r="K455" s="61">
        <v>21586</v>
      </c>
      <c r="L455" s="61">
        <v>26067</v>
      </c>
      <c r="M455" s="61">
        <v>34365</v>
      </c>
      <c r="N455" s="61">
        <v>39084</v>
      </c>
      <c r="O455" s="61">
        <v>42052</v>
      </c>
      <c r="P455" s="61">
        <v>45093</v>
      </c>
      <c r="Q455" s="62">
        <v>53362</v>
      </c>
    </row>
    <row r="456" spans="1:17" ht="38.25" x14ac:dyDescent="0.2">
      <c r="A456" s="54" t="s">
        <v>1978</v>
      </c>
      <c r="B456" s="55" t="s">
        <v>1621</v>
      </c>
      <c r="C456" s="59">
        <v>316</v>
      </c>
      <c r="D456" s="59">
        <v>27137</v>
      </c>
      <c r="E456" s="60">
        <v>12.4</v>
      </c>
      <c r="F456" s="59">
        <v>31435</v>
      </c>
      <c r="G456" s="60">
        <v>14.7</v>
      </c>
      <c r="H456" s="63">
        <v>11357</v>
      </c>
      <c r="I456" s="61">
        <v>16781</v>
      </c>
      <c r="J456" s="61">
        <v>18836</v>
      </c>
      <c r="K456" s="61">
        <v>20938</v>
      </c>
      <c r="L456" s="61">
        <v>24174</v>
      </c>
      <c r="M456" s="61">
        <v>30631</v>
      </c>
      <c r="N456" s="61">
        <v>35497</v>
      </c>
      <c r="O456" s="61">
        <v>38477</v>
      </c>
      <c r="P456" s="61">
        <v>42088</v>
      </c>
      <c r="Q456" s="62">
        <v>51928</v>
      </c>
    </row>
    <row r="457" spans="1:17" ht="25.5" x14ac:dyDescent="0.2">
      <c r="A457" s="68" t="s">
        <v>1979</v>
      </c>
      <c r="B457" s="55" t="s">
        <v>1623</v>
      </c>
      <c r="C457" s="59">
        <v>211</v>
      </c>
      <c r="D457" s="59">
        <v>30302</v>
      </c>
      <c r="E457" s="60">
        <v>12</v>
      </c>
      <c r="F457" s="59">
        <v>35056</v>
      </c>
      <c r="G457" s="60">
        <v>12.9</v>
      </c>
      <c r="H457" s="63">
        <v>14121</v>
      </c>
      <c r="I457" s="61">
        <v>19448</v>
      </c>
      <c r="J457" s="61">
        <v>21909</v>
      </c>
      <c r="K457" s="61">
        <v>23921</v>
      </c>
      <c r="L457" s="61">
        <v>26947</v>
      </c>
      <c r="M457" s="61">
        <v>34383</v>
      </c>
      <c r="N457" s="61">
        <v>39338</v>
      </c>
      <c r="O457" s="61">
        <v>42539</v>
      </c>
      <c r="P457" s="62">
        <v>45925</v>
      </c>
      <c r="Q457" s="64">
        <v>54508</v>
      </c>
    </row>
    <row r="458" spans="1:17" ht="25.5" x14ac:dyDescent="0.2">
      <c r="A458" s="68" t="s">
        <v>1980</v>
      </c>
      <c r="B458" s="55" t="s">
        <v>1625</v>
      </c>
      <c r="C458" s="63">
        <v>46</v>
      </c>
      <c r="D458" s="63">
        <v>21333</v>
      </c>
      <c r="E458" s="60">
        <v>6.1</v>
      </c>
      <c r="F458" s="63">
        <v>23424</v>
      </c>
      <c r="G458" s="60">
        <v>6.3</v>
      </c>
      <c r="H458" s="66">
        <v>9090</v>
      </c>
      <c r="I458" s="62">
        <v>12657</v>
      </c>
      <c r="J458" s="62">
        <v>14753</v>
      </c>
      <c r="K458" s="62">
        <v>16681</v>
      </c>
      <c r="L458" s="62">
        <v>19348</v>
      </c>
      <c r="M458" s="62">
        <v>23796</v>
      </c>
      <c r="N458" s="62">
        <v>26641</v>
      </c>
      <c r="O458" s="62">
        <v>28015</v>
      </c>
      <c r="P458" s="64">
        <v>29877</v>
      </c>
      <c r="Q458" s="64" t="s">
        <v>1439</v>
      </c>
    </row>
    <row r="459" spans="1:17" ht="38.25" x14ac:dyDescent="0.2">
      <c r="A459" s="68" t="s">
        <v>1981</v>
      </c>
      <c r="B459" s="55" t="s">
        <v>1627</v>
      </c>
      <c r="C459" s="63">
        <v>59</v>
      </c>
      <c r="D459" s="63">
        <v>22936</v>
      </c>
      <c r="E459" s="60">
        <v>10.7</v>
      </c>
      <c r="F459" s="63">
        <v>24769</v>
      </c>
      <c r="G459" s="60">
        <v>11.3</v>
      </c>
      <c r="H459" s="66">
        <v>8870</v>
      </c>
      <c r="I459" s="64" t="s">
        <v>1439</v>
      </c>
      <c r="J459" s="64">
        <v>15347</v>
      </c>
      <c r="K459" s="64">
        <v>16797</v>
      </c>
      <c r="L459" s="62">
        <v>20020</v>
      </c>
      <c r="M459" s="62">
        <v>25780</v>
      </c>
      <c r="N459" s="64">
        <v>29703</v>
      </c>
      <c r="O459" s="64">
        <v>31574</v>
      </c>
      <c r="P459" s="64">
        <v>33846</v>
      </c>
      <c r="Q459" s="64" t="s">
        <v>1439</v>
      </c>
    </row>
    <row r="460" spans="1:17" ht="38.25" x14ac:dyDescent="0.2">
      <c r="A460" s="54" t="s">
        <v>1982</v>
      </c>
      <c r="B460" s="55" t="s">
        <v>1629</v>
      </c>
      <c r="C460" s="66">
        <v>28</v>
      </c>
      <c r="D460" s="66">
        <v>23738</v>
      </c>
      <c r="E460" s="60">
        <v>12.4</v>
      </c>
      <c r="F460" s="66">
        <v>23696</v>
      </c>
      <c r="G460" s="60">
        <v>5.7</v>
      </c>
      <c r="H460" s="66" t="s">
        <v>1439</v>
      </c>
      <c r="I460" s="64" t="s">
        <v>1439</v>
      </c>
      <c r="J460" s="64" t="s">
        <v>1439</v>
      </c>
      <c r="K460" s="64" t="s">
        <v>1439</v>
      </c>
      <c r="L460" s="64" t="s">
        <v>1439</v>
      </c>
      <c r="M460" s="64">
        <v>25443</v>
      </c>
      <c r="N460" s="64" t="s">
        <v>1439</v>
      </c>
      <c r="O460" s="64" t="s">
        <v>1439</v>
      </c>
      <c r="P460" s="64" t="s">
        <v>1439</v>
      </c>
      <c r="Q460" s="64" t="s">
        <v>1439</v>
      </c>
    </row>
    <row r="461" spans="1:17" ht="38.25" x14ac:dyDescent="0.2">
      <c r="A461" s="68" t="s">
        <v>1983</v>
      </c>
      <c r="B461" s="55" t="s">
        <v>1631</v>
      </c>
      <c r="C461" s="66" t="s">
        <v>1439</v>
      </c>
      <c r="D461" s="66" t="s">
        <v>1439</v>
      </c>
      <c r="E461" s="67"/>
      <c r="F461" s="66" t="s">
        <v>1439</v>
      </c>
      <c r="G461" s="67"/>
      <c r="H461" s="66" t="s">
        <v>1439</v>
      </c>
      <c r="I461" s="64" t="s">
        <v>1439</v>
      </c>
      <c r="J461" s="64" t="s">
        <v>1439</v>
      </c>
      <c r="K461" s="64" t="s">
        <v>1439</v>
      </c>
      <c r="L461" s="64" t="s">
        <v>1439</v>
      </c>
      <c r="M461" s="64" t="s">
        <v>1439</v>
      </c>
      <c r="N461" s="64" t="s">
        <v>1439</v>
      </c>
      <c r="O461" s="64" t="s">
        <v>1439</v>
      </c>
      <c r="P461" s="64" t="s">
        <v>1439</v>
      </c>
      <c r="Q461" s="64" t="s">
        <v>1439</v>
      </c>
    </row>
    <row r="462" spans="1:17" ht="38.25" x14ac:dyDescent="0.2">
      <c r="A462" s="68" t="s">
        <v>1984</v>
      </c>
      <c r="B462" s="55" t="s">
        <v>1633</v>
      </c>
      <c r="C462" s="66" t="s">
        <v>1439</v>
      </c>
      <c r="D462" s="66" t="s">
        <v>1439</v>
      </c>
      <c r="E462" s="67"/>
      <c r="F462" s="66">
        <v>29133</v>
      </c>
      <c r="G462" s="60">
        <v>-0.9</v>
      </c>
      <c r="H462" s="66" t="s">
        <v>1439</v>
      </c>
      <c r="I462" s="64" t="s">
        <v>1439</v>
      </c>
      <c r="J462" s="64" t="s">
        <v>1439</v>
      </c>
      <c r="K462" s="64" t="s">
        <v>1439</v>
      </c>
      <c r="L462" s="64">
        <v>24845</v>
      </c>
      <c r="M462" s="64" t="s">
        <v>1439</v>
      </c>
      <c r="N462" s="64" t="s">
        <v>1439</v>
      </c>
      <c r="O462" s="64" t="s">
        <v>1439</v>
      </c>
      <c r="P462" s="64" t="s">
        <v>1439</v>
      </c>
      <c r="Q462" s="64" t="s">
        <v>1439</v>
      </c>
    </row>
    <row r="463" spans="1:17" ht="25.5" x14ac:dyDescent="0.2">
      <c r="A463" s="68" t="s">
        <v>1985</v>
      </c>
      <c r="B463" s="55" t="s">
        <v>1635</v>
      </c>
      <c r="C463" s="66" t="s">
        <v>1439</v>
      </c>
      <c r="D463" s="66" t="s">
        <v>1439</v>
      </c>
      <c r="E463" s="67"/>
      <c r="F463" s="66">
        <v>18228</v>
      </c>
      <c r="G463" s="67"/>
      <c r="H463" s="66" t="s">
        <v>1439</v>
      </c>
      <c r="I463" s="64" t="s">
        <v>1439</v>
      </c>
      <c r="J463" s="64" t="s">
        <v>1439</v>
      </c>
      <c r="K463" s="64" t="s">
        <v>1439</v>
      </c>
      <c r="L463" s="64" t="s">
        <v>1439</v>
      </c>
      <c r="M463" s="64" t="s">
        <v>1439</v>
      </c>
      <c r="N463" s="64" t="s">
        <v>1439</v>
      </c>
      <c r="O463" s="64" t="s">
        <v>1439</v>
      </c>
      <c r="P463" s="64" t="s">
        <v>1439</v>
      </c>
      <c r="Q463" s="64" t="s">
        <v>1439</v>
      </c>
    </row>
    <row r="464" spans="1:17" ht="38.25" x14ac:dyDescent="0.2">
      <c r="A464" s="68" t="s">
        <v>1986</v>
      </c>
      <c r="B464" s="55" t="s">
        <v>1637</v>
      </c>
      <c r="C464" s="66" t="s">
        <v>1439</v>
      </c>
      <c r="D464" s="66" t="s">
        <v>1439</v>
      </c>
      <c r="E464" s="67"/>
      <c r="F464" s="66">
        <v>22982</v>
      </c>
      <c r="G464" s="60">
        <v>12.3</v>
      </c>
      <c r="H464" s="66" t="s">
        <v>1439</v>
      </c>
      <c r="I464" s="64" t="s">
        <v>1439</v>
      </c>
      <c r="J464" s="64" t="s">
        <v>1439</v>
      </c>
      <c r="K464" s="64" t="s">
        <v>1439</v>
      </c>
      <c r="L464" s="64" t="s">
        <v>1439</v>
      </c>
      <c r="M464" s="64" t="s">
        <v>1439</v>
      </c>
      <c r="N464" s="64" t="s">
        <v>1439</v>
      </c>
      <c r="O464" s="64" t="s">
        <v>1439</v>
      </c>
      <c r="P464" s="64" t="s">
        <v>1439</v>
      </c>
      <c r="Q464" s="64" t="s">
        <v>1439</v>
      </c>
    </row>
    <row r="465" spans="1:17" ht="25.5" x14ac:dyDescent="0.2">
      <c r="A465" s="54" t="s">
        <v>1987</v>
      </c>
      <c r="B465" s="55" t="s">
        <v>1639</v>
      </c>
      <c r="C465" s="66">
        <v>26</v>
      </c>
      <c r="D465" s="66">
        <v>23469</v>
      </c>
      <c r="E465" s="67"/>
      <c r="F465" s="63">
        <v>24237</v>
      </c>
      <c r="G465" s="60">
        <v>10.3</v>
      </c>
      <c r="H465" s="66" t="s">
        <v>1439</v>
      </c>
      <c r="I465" s="64">
        <v>10684</v>
      </c>
      <c r="J465" s="64">
        <v>12559</v>
      </c>
      <c r="K465" s="64">
        <v>14145</v>
      </c>
      <c r="L465" s="64">
        <v>18537</v>
      </c>
      <c r="M465" s="64">
        <v>25000</v>
      </c>
      <c r="N465" s="64">
        <v>29157</v>
      </c>
      <c r="O465" s="64">
        <v>32462</v>
      </c>
      <c r="P465" s="64" t="s">
        <v>1439</v>
      </c>
      <c r="Q465" s="64" t="s">
        <v>1439</v>
      </c>
    </row>
    <row r="466" spans="1:17" ht="38.25" x14ac:dyDescent="0.2">
      <c r="A466" s="68" t="s">
        <v>1988</v>
      </c>
      <c r="B466" s="55" t="s">
        <v>1641</v>
      </c>
      <c r="C466" s="66">
        <v>15</v>
      </c>
      <c r="D466" s="66">
        <v>23335</v>
      </c>
      <c r="E466" s="60">
        <v>10.1</v>
      </c>
      <c r="F466" s="63">
        <v>23984</v>
      </c>
      <c r="G466" s="60">
        <v>12.3</v>
      </c>
      <c r="H466" s="66" t="s">
        <v>1439</v>
      </c>
      <c r="I466" s="64" t="s">
        <v>1439</v>
      </c>
      <c r="J466" s="64" t="s">
        <v>1439</v>
      </c>
      <c r="K466" s="64" t="s">
        <v>1439</v>
      </c>
      <c r="L466" s="64" t="s">
        <v>1439</v>
      </c>
      <c r="M466" s="64" t="s">
        <v>1439</v>
      </c>
      <c r="N466" s="64" t="s">
        <v>1439</v>
      </c>
      <c r="O466" s="64" t="s">
        <v>1439</v>
      </c>
      <c r="P466" s="64" t="s">
        <v>1439</v>
      </c>
      <c r="Q466" s="64" t="s">
        <v>1439</v>
      </c>
    </row>
    <row r="467" spans="1:17" ht="38.25" x14ac:dyDescent="0.2">
      <c r="A467" s="68" t="s">
        <v>1989</v>
      </c>
      <c r="B467" s="55" t="s">
        <v>1643</v>
      </c>
      <c r="C467" s="66" t="s">
        <v>1439</v>
      </c>
      <c r="D467" s="66" t="s">
        <v>1439</v>
      </c>
      <c r="E467" s="67"/>
      <c r="F467" s="66">
        <v>37170</v>
      </c>
      <c r="G467" s="67"/>
      <c r="H467" s="66" t="s">
        <v>1439</v>
      </c>
      <c r="I467" s="64" t="s">
        <v>1439</v>
      </c>
      <c r="J467" s="64" t="s">
        <v>1439</v>
      </c>
      <c r="K467" s="64" t="s">
        <v>1439</v>
      </c>
      <c r="L467" s="64" t="s">
        <v>1439</v>
      </c>
      <c r="M467" s="64" t="s">
        <v>1439</v>
      </c>
      <c r="N467" s="64" t="s">
        <v>1439</v>
      </c>
      <c r="O467" s="64" t="s">
        <v>1439</v>
      </c>
      <c r="P467" s="64" t="s">
        <v>1439</v>
      </c>
      <c r="Q467" s="64" t="s">
        <v>1439</v>
      </c>
    </row>
    <row r="468" spans="1:17" ht="25.5" x14ac:dyDescent="0.2">
      <c r="A468" s="68" t="s">
        <v>1990</v>
      </c>
      <c r="B468" s="55" t="s">
        <v>1645</v>
      </c>
      <c r="C468" s="66">
        <v>9</v>
      </c>
      <c r="D468" s="66">
        <v>21894</v>
      </c>
      <c r="E468" s="67"/>
      <c r="F468" s="63">
        <v>20682</v>
      </c>
      <c r="G468" s="67"/>
      <c r="H468" s="66" t="s">
        <v>1439</v>
      </c>
      <c r="I468" s="64" t="s">
        <v>1439</v>
      </c>
      <c r="J468" s="64" t="s">
        <v>1439</v>
      </c>
      <c r="K468" s="64">
        <v>13911</v>
      </c>
      <c r="L468" s="64">
        <v>17628</v>
      </c>
      <c r="M468" s="64">
        <v>23994</v>
      </c>
      <c r="N468" s="64" t="s">
        <v>1439</v>
      </c>
      <c r="O468" s="64" t="s">
        <v>1439</v>
      </c>
      <c r="P468" s="64" t="s">
        <v>1439</v>
      </c>
      <c r="Q468" s="64" t="s">
        <v>1439</v>
      </c>
    </row>
    <row r="469" spans="1:17" ht="89.25" x14ac:dyDescent="0.2">
      <c r="A469" s="54" t="s">
        <v>1991</v>
      </c>
      <c r="B469" s="55" t="s">
        <v>1647</v>
      </c>
      <c r="C469" s="66" t="s">
        <v>1439</v>
      </c>
      <c r="D469" s="66" t="s">
        <v>1439</v>
      </c>
      <c r="E469" s="67"/>
      <c r="F469" s="66">
        <v>12065</v>
      </c>
      <c r="G469" s="60">
        <v>19.7</v>
      </c>
      <c r="H469" s="66" t="s">
        <v>1439</v>
      </c>
      <c r="I469" s="64" t="s">
        <v>1439</v>
      </c>
      <c r="J469" s="64" t="s">
        <v>1439</v>
      </c>
      <c r="K469" s="64" t="s">
        <v>1439</v>
      </c>
      <c r="L469" s="64" t="s">
        <v>1439</v>
      </c>
      <c r="M469" s="64" t="s">
        <v>1439</v>
      </c>
      <c r="N469" s="64" t="s">
        <v>1439</v>
      </c>
      <c r="O469" s="64" t="s">
        <v>1439</v>
      </c>
      <c r="P469" s="64" t="s">
        <v>1439</v>
      </c>
      <c r="Q469" s="64" t="s">
        <v>1439</v>
      </c>
    </row>
    <row r="470" spans="1:17" ht="38.25" x14ac:dyDescent="0.2">
      <c r="A470" s="68" t="s">
        <v>1992</v>
      </c>
      <c r="B470" s="55" t="s">
        <v>1649</v>
      </c>
      <c r="C470" s="66" t="s">
        <v>1439</v>
      </c>
      <c r="D470" s="66" t="s">
        <v>1439</v>
      </c>
      <c r="E470" s="67"/>
      <c r="F470" s="66">
        <v>12065</v>
      </c>
      <c r="G470" s="60">
        <v>19.7</v>
      </c>
      <c r="H470" s="66" t="s">
        <v>1439</v>
      </c>
      <c r="I470" s="64" t="s">
        <v>1439</v>
      </c>
      <c r="J470" s="64" t="s">
        <v>1439</v>
      </c>
      <c r="K470" s="64" t="s">
        <v>1439</v>
      </c>
      <c r="L470" s="64" t="s">
        <v>1439</v>
      </c>
      <c r="M470" s="64" t="s">
        <v>1439</v>
      </c>
      <c r="N470" s="64" t="s">
        <v>1439</v>
      </c>
      <c r="O470" s="64" t="s">
        <v>1439</v>
      </c>
      <c r="P470" s="64" t="s">
        <v>1439</v>
      </c>
      <c r="Q470" s="64" t="s">
        <v>1439</v>
      </c>
    </row>
    <row r="471" spans="1:17" ht="51" x14ac:dyDescent="0.2">
      <c r="A471" s="68" t="s">
        <v>1993</v>
      </c>
      <c r="B471" s="55" t="s">
        <v>1651</v>
      </c>
      <c r="C471" s="59" t="s">
        <v>1450</v>
      </c>
      <c r="D471" s="59"/>
      <c r="E471" s="67"/>
      <c r="F471" s="59"/>
      <c r="G471" s="67"/>
      <c r="H471" s="59"/>
      <c r="I471" s="61"/>
      <c r="J471" s="61"/>
      <c r="K471" s="61"/>
      <c r="L471" s="61"/>
      <c r="M471" s="61"/>
      <c r="N471" s="61"/>
      <c r="O471" s="61"/>
      <c r="P471" s="61"/>
      <c r="Q471" s="61"/>
    </row>
    <row r="472" spans="1:17" ht="51" x14ac:dyDescent="0.2">
      <c r="A472" s="54" t="s">
        <v>1994</v>
      </c>
      <c r="B472" s="55" t="s">
        <v>1653</v>
      </c>
      <c r="C472" s="59" t="s">
        <v>1450</v>
      </c>
      <c r="D472" s="59"/>
      <c r="E472" s="67"/>
      <c r="F472" s="59"/>
      <c r="G472" s="67"/>
      <c r="H472" s="59"/>
      <c r="I472" s="61"/>
      <c r="J472" s="61"/>
      <c r="K472" s="61"/>
      <c r="L472" s="61"/>
      <c r="M472" s="61"/>
      <c r="N472" s="61"/>
      <c r="O472" s="61"/>
      <c r="P472" s="61"/>
      <c r="Q472" s="61"/>
    </row>
    <row r="473" spans="1:17" ht="38.25" x14ac:dyDescent="0.2">
      <c r="A473" s="68" t="s">
        <v>1995</v>
      </c>
      <c r="B473" s="55" t="s">
        <v>1655</v>
      </c>
      <c r="C473" s="59" t="s">
        <v>1450</v>
      </c>
      <c r="D473" s="59"/>
      <c r="E473" s="67"/>
      <c r="F473" s="59"/>
      <c r="G473" s="67"/>
      <c r="H473" s="59"/>
      <c r="I473" s="61"/>
      <c r="J473" s="61"/>
      <c r="K473" s="61"/>
      <c r="L473" s="61"/>
      <c r="M473" s="61"/>
      <c r="N473" s="61"/>
      <c r="O473" s="61"/>
      <c r="P473" s="61"/>
      <c r="Q473" s="61"/>
    </row>
    <row r="474" spans="1:17" ht="25.5" x14ac:dyDescent="0.2">
      <c r="A474" s="54" t="s">
        <v>1996</v>
      </c>
      <c r="B474" s="55" t="s">
        <v>1376</v>
      </c>
      <c r="C474" s="59">
        <v>1577</v>
      </c>
      <c r="D474" s="59">
        <v>28896</v>
      </c>
      <c r="E474" s="60">
        <v>7.3</v>
      </c>
      <c r="F474" s="59">
        <v>32537</v>
      </c>
      <c r="G474" s="60">
        <v>6.6</v>
      </c>
      <c r="H474" s="59">
        <v>10245</v>
      </c>
      <c r="I474" s="61">
        <v>16380</v>
      </c>
      <c r="J474" s="61">
        <v>19375</v>
      </c>
      <c r="K474" s="61">
        <v>21930</v>
      </c>
      <c r="L474" s="61">
        <v>25288</v>
      </c>
      <c r="M474" s="61">
        <v>32739</v>
      </c>
      <c r="N474" s="61">
        <v>37787</v>
      </c>
      <c r="O474" s="61">
        <v>40825</v>
      </c>
      <c r="P474" s="61">
        <v>44699</v>
      </c>
      <c r="Q474" s="61">
        <v>56003</v>
      </c>
    </row>
    <row r="475" spans="1:17" ht="25.5" x14ac:dyDescent="0.2">
      <c r="A475" s="54" t="s">
        <v>1997</v>
      </c>
      <c r="B475" s="55" t="s">
        <v>1376</v>
      </c>
      <c r="C475" s="59">
        <v>256</v>
      </c>
      <c r="D475" s="59">
        <v>34814</v>
      </c>
      <c r="E475" s="60">
        <v>7.9</v>
      </c>
      <c r="F475" s="59">
        <v>40752</v>
      </c>
      <c r="G475" s="60">
        <v>9.3000000000000007</v>
      </c>
      <c r="H475" s="59">
        <v>21314</v>
      </c>
      <c r="I475" s="61">
        <v>24500</v>
      </c>
      <c r="J475" s="61">
        <v>26091</v>
      </c>
      <c r="K475" s="61">
        <v>27678</v>
      </c>
      <c r="L475" s="61">
        <v>30847</v>
      </c>
      <c r="M475" s="62">
        <v>38939</v>
      </c>
      <c r="N475" s="62">
        <v>44771</v>
      </c>
      <c r="O475" s="62">
        <v>48661</v>
      </c>
      <c r="P475" s="62">
        <v>52388</v>
      </c>
      <c r="Q475" s="64" t="s">
        <v>1439</v>
      </c>
    </row>
    <row r="476" spans="1:17" x14ac:dyDescent="0.2">
      <c r="A476" s="54" t="s">
        <v>1998</v>
      </c>
      <c r="B476" s="55" t="s">
        <v>1376</v>
      </c>
      <c r="C476" s="63">
        <v>233</v>
      </c>
      <c r="D476" s="59">
        <v>34375</v>
      </c>
      <c r="E476" s="60">
        <v>7.4</v>
      </c>
      <c r="F476" s="59">
        <v>40653</v>
      </c>
      <c r="G476" s="60">
        <v>9.6999999999999993</v>
      </c>
      <c r="H476" s="59">
        <v>21321</v>
      </c>
      <c r="I476" s="61">
        <v>24448</v>
      </c>
      <c r="J476" s="61">
        <v>25908</v>
      </c>
      <c r="K476" s="61">
        <v>27561</v>
      </c>
      <c r="L476" s="61">
        <v>30590</v>
      </c>
      <c r="M476" s="62">
        <v>38726</v>
      </c>
      <c r="N476" s="62">
        <v>44568</v>
      </c>
      <c r="O476" s="62">
        <v>48664</v>
      </c>
      <c r="P476" s="62">
        <v>52433</v>
      </c>
      <c r="Q476" s="64" t="s">
        <v>1439</v>
      </c>
    </row>
    <row r="477" spans="1:17" ht="25.5" x14ac:dyDescent="0.2">
      <c r="A477" s="54" t="s">
        <v>1999</v>
      </c>
      <c r="B477" s="55" t="s">
        <v>1376</v>
      </c>
      <c r="C477" s="59">
        <v>1243</v>
      </c>
      <c r="D477" s="59">
        <v>27306</v>
      </c>
      <c r="E477" s="60">
        <v>6.9</v>
      </c>
      <c r="F477" s="59">
        <v>30481</v>
      </c>
      <c r="G477" s="60">
        <v>6.2</v>
      </c>
      <c r="H477" s="59">
        <v>9096</v>
      </c>
      <c r="I477" s="61">
        <v>14491</v>
      </c>
      <c r="J477" s="61">
        <v>17255</v>
      </c>
      <c r="K477" s="61">
        <v>19852</v>
      </c>
      <c r="L477" s="61">
        <v>23893</v>
      </c>
      <c r="M477" s="61">
        <v>31009</v>
      </c>
      <c r="N477" s="61">
        <v>35745</v>
      </c>
      <c r="O477" s="61">
        <v>38583</v>
      </c>
      <c r="P477" s="61">
        <v>42024</v>
      </c>
      <c r="Q477" s="61">
        <v>53304</v>
      </c>
    </row>
    <row r="478" spans="1:17" ht="38.25" x14ac:dyDescent="0.2">
      <c r="A478" s="54" t="s">
        <v>2000</v>
      </c>
      <c r="B478" s="55" t="s">
        <v>1438</v>
      </c>
      <c r="C478" s="66">
        <v>16</v>
      </c>
      <c r="D478" s="66" t="s">
        <v>1439</v>
      </c>
      <c r="E478" s="67"/>
      <c r="F478" s="63">
        <v>32869</v>
      </c>
      <c r="G478" s="60">
        <v>2.5</v>
      </c>
      <c r="H478" s="66" t="s">
        <v>1439</v>
      </c>
      <c r="I478" s="64" t="s">
        <v>1439</v>
      </c>
      <c r="J478" s="64" t="s">
        <v>1439</v>
      </c>
      <c r="K478" s="64" t="s">
        <v>1439</v>
      </c>
      <c r="L478" s="64" t="s">
        <v>1439</v>
      </c>
      <c r="M478" s="64" t="s">
        <v>1439</v>
      </c>
      <c r="N478" s="64" t="s">
        <v>1439</v>
      </c>
      <c r="O478" s="64" t="s">
        <v>1439</v>
      </c>
      <c r="P478" s="64" t="s">
        <v>1439</v>
      </c>
      <c r="Q478" s="64" t="s">
        <v>1439</v>
      </c>
    </row>
    <row r="479" spans="1:17" ht="38.25" x14ac:dyDescent="0.2">
      <c r="A479" s="68" t="s">
        <v>2001</v>
      </c>
      <c r="B479" s="55" t="s">
        <v>1441</v>
      </c>
      <c r="C479" s="66">
        <v>15</v>
      </c>
      <c r="D479" s="66" t="s">
        <v>1439</v>
      </c>
      <c r="E479" s="67"/>
      <c r="F479" s="63">
        <v>32778</v>
      </c>
      <c r="G479" s="60">
        <v>2.7</v>
      </c>
      <c r="H479" s="66" t="s">
        <v>1439</v>
      </c>
      <c r="I479" s="64" t="s">
        <v>1439</v>
      </c>
      <c r="J479" s="64" t="s">
        <v>1439</v>
      </c>
      <c r="K479" s="64" t="s">
        <v>1439</v>
      </c>
      <c r="L479" s="64" t="s">
        <v>1439</v>
      </c>
      <c r="M479" s="64" t="s">
        <v>1439</v>
      </c>
      <c r="N479" s="64" t="s">
        <v>1439</v>
      </c>
      <c r="O479" s="64" t="s">
        <v>1439</v>
      </c>
      <c r="P479" s="64" t="s">
        <v>1439</v>
      </c>
      <c r="Q479" s="64" t="s">
        <v>1439</v>
      </c>
    </row>
    <row r="480" spans="1:17" ht="25.5" x14ac:dyDescent="0.2">
      <c r="A480" s="68" t="s">
        <v>2002</v>
      </c>
      <c r="B480" s="55" t="s">
        <v>1443</v>
      </c>
      <c r="C480" s="66" t="s">
        <v>1439</v>
      </c>
      <c r="D480" s="66" t="s">
        <v>1439</v>
      </c>
      <c r="E480" s="67"/>
      <c r="F480" s="66">
        <v>35276</v>
      </c>
      <c r="G480" s="67"/>
      <c r="H480" s="66" t="s">
        <v>1439</v>
      </c>
      <c r="I480" s="64" t="s">
        <v>1439</v>
      </c>
      <c r="J480" s="64" t="s">
        <v>1439</v>
      </c>
      <c r="K480" s="64" t="s">
        <v>1439</v>
      </c>
      <c r="L480" s="64" t="s">
        <v>1439</v>
      </c>
      <c r="M480" s="64" t="s">
        <v>1439</v>
      </c>
      <c r="N480" s="64" t="s">
        <v>1439</v>
      </c>
      <c r="O480" s="64" t="s">
        <v>1439</v>
      </c>
      <c r="P480" s="64" t="s">
        <v>1439</v>
      </c>
      <c r="Q480" s="64" t="s">
        <v>1439</v>
      </c>
    </row>
    <row r="481" spans="1:17" ht="25.5" x14ac:dyDescent="0.2">
      <c r="A481" s="68" t="s">
        <v>2003</v>
      </c>
      <c r="B481" s="55" t="s">
        <v>1445</v>
      </c>
      <c r="C481" s="59" t="s">
        <v>1450</v>
      </c>
      <c r="D481" s="59"/>
      <c r="E481" s="67"/>
      <c r="F481" s="59"/>
      <c r="G481" s="67"/>
      <c r="H481" s="59"/>
      <c r="I481" s="61"/>
      <c r="J481" s="61"/>
      <c r="K481" s="61"/>
      <c r="L481" s="61"/>
      <c r="M481" s="61"/>
      <c r="N481" s="61"/>
      <c r="O481" s="61"/>
      <c r="P481" s="61"/>
      <c r="Q481" s="61"/>
    </row>
    <row r="482" spans="1:17" ht="25.5" x14ac:dyDescent="0.2">
      <c r="A482" s="54" t="s">
        <v>2004</v>
      </c>
      <c r="B482" s="55" t="s">
        <v>1447</v>
      </c>
      <c r="C482" s="66" t="s">
        <v>1439</v>
      </c>
      <c r="D482" s="66" t="s">
        <v>1439</v>
      </c>
      <c r="E482" s="67"/>
      <c r="F482" s="66">
        <v>41300</v>
      </c>
      <c r="G482" s="67"/>
      <c r="H482" s="66" t="s">
        <v>1439</v>
      </c>
      <c r="I482" s="64" t="s">
        <v>1439</v>
      </c>
      <c r="J482" s="64" t="s">
        <v>1439</v>
      </c>
      <c r="K482" s="64" t="s">
        <v>1439</v>
      </c>
      <c r="L482" s="64" t="s">
        <v>1439</v>
      </c>
      <c r="M482" s="64" t="s">
        <v>1439</v>
      </c>
      <c r="N482" s="64" t="s">
        <v>1439</v>
      </c>
      <c r="O482" s="64" t="s">
        <v>1439</v>
      </c>
      <c r="P482" s="64" t="s">
        <v>1439</v>
      </c>
      <c r="Q482" s="64" t="s">
        <v>1439</v>
      </c>
    </row>
    <row r="483" spans="1:17" ht="25.5" x14ac:dyDescent="0.2">
      <c r="A483" s="68" t="s">
        <v>2005</v>
      </c>
      <c r="B483" s="55" t="s">
        <v>1449</v>
      </c>
      <c r="C483" s="59" t="s">
        <v>1450</v>
      </c>
      <c r="D483" s="59"/>
      <c r="E483" s="67"/>
      <c r="F483" s="59"/>
      <c r="G483" s="67"/>
      <c r="H483" s="59"/>
      <c r="I483" s="61"/>
      <c r="J483" s="61"/>
      <c r="K483" s="61"/>
      <c r="L483" s="61"/>
      <c r="M483" s="61"/>
      <c r="N483" s="61"/>
      <c r="O483" s="61"/>
      <c r="P483" s="61"/>
      <c r="Q483" s="61"/>
    </row>
    <row r="484" spans="1:17" ht="25.5" x14ac:dyDescent="0.2">
      <c r="A484" s="68" t="s">
        <v>2006</v>
      </c>
      <c r="B484" s="55" t="s">
        <v>1452</v>
      </c>
      <c r="C484" s="59" t="s">
        <v>1450</v>
      </c>
      <c r="D484" s="59"/>
      <c r="E484" s="67"/>
      <c r="F484" s="59"/>
      <c r="G484" s="67"/>
      <c r="H484" s="59"/>
      <c r="I484" s="61"/>
      <c r="J484" s="61"/>
      <c r="K484" s="61"/>
      <c r="L484" s="61"/>
      <c r="M484" s="61"/>
      <c r="N484" s="61"/>
      <c r="O484" s="61"/>
      <c r="P484" s="61"/>
      <c r="Q484" s="61"/>
    </row>
    <row r="485" spans="1:17" ht="25.5" x14ac:dyDescent="0.2">
      <c r="A485" s="68" t="s">
        <v>2007</v>
      </c>
      <c r="B485" s="55" t="s">
        <v>1454</v>
      </c>
      <c r="C485" s="59" t="s">
        <v>1450</v>
      </c>
      <c r="D485" s="59"/>
      <c r="E485" s="67"/>
      <c r="F485" s="59"/>
      <c r="G485" s="67"/>
      <c r="H485" s="59"/>
      <c r="I485" s="61"/>
      <c r="J485" s="61"/>
      <c r="K485" s="61"/>
      <c r="L485" s="61"/>
      <c r="M485" s="61"/>
      <c r="N485" s="61"/>
      <c r="O485" s="61"/>
      <c r="P485" s="61"/>
      <c r="Q485" s="61"/>
    </row>
    <row r="486" spans="1:17" ht="25.5" x14ac:dyDescent="0.2">
      <c r="A486" s="68" t="s">
        <v>2008</v>
      </c>
      <c r="B486" s="55" t="s">
        <v>1456</v>
      </c>
      <c r="C486" s="66" t="s">
        <v>1439</v>
      </c>
      <c r="D486" s="66" t="s">
        <v>1439</v>
      </c>
      <c r="E486" s="67"/>
      <c r="F486" s="66" t="s">
        <v>1439</v>
      </c>
      <c r="G486" s="67"/>
      <c r="H486" s="66" t="s">
        <v>1439</v>
      </c>
      <c r="I486" s="64" t="s">
        <v>1439</v>
      </c>
      <c r="J486" s="64" t="s">
        <v>1439</v>
      </c>
      <c r="K486" s="64" t="s">
        <v>1439</v>
      </c>
      <c r="L486" s="64" t="s">
        <v>1439</v>
      </c>
      <c r="M486" s="64" t="s">
        <v>1439</v>
      </c>
      <c r="N486" s="64" t="s">
        <v>1439</v>
      </c>
      <c r="O486" s="64" t="s">
        <v>1439</v>
      </c>
      <c r="P486" s="64" t="s">
        <v>1439</v>
      </c>
      <c r="Q486" s="64" t="s">
        <v>1439</v>
      </c>
    </row>
    <row r="487" spans="1:17" ht="25.5" x14ac:dyDescent="0.2">
      <c r="A487" s="68" t="s">
        <v>2009</v>
      </c>
      <c r="B487" s="55" t="s">
        <v>1458</v>
      </c>
      <c r="C487" s="59" t="s">
        <v>1667</v>
      </c>
      <c r="D487" s="59"/>
      <c r="E487" s="67"/>
      <c r="F487" s="59"/>
      <c r="G487" s="67"/>
      <c r="H487" s="59"/>
      <c r="I487" s="61"/>
      <c r="J487" s="61"/>
      <c r="K487" s="61"/>
      <c r="L487" s="61"/>
      <c r="M487" s="61"/>
      <c r="N487" s="61"/>
      <c r="O487" s="61"/>
      <c r="P487" s="61"/>
      <c r="Q487" s="61"/>
    </row>
    <row r="488" spans="1:17" ht="25.5" x14ac:dyDescent="0.2">
      <c r="A488" s="54" t="s">
        <v>2010</v>
      </c>
      <c r="B488" s="55" t="s">
        <v>1460</v>
      </c>
      <c r="C488" s="63">
        <v>233</v>
      </c>
      <c r="D488" s="59">
        <v>34375</v>
      </c>
      <c r="E488" s="60">
        <v>7.4</v>
      </c>
      <c r="F488" s="59">
        <v>40653</v>
      </c>
      <c r="G488" s="60">
        <v>9.6999999999999993</v>
      </c>
      <c r="H488" s="59">
        <v>21321</v>
      </c>
      <c r="I488" s="61">
        <v>24448</v>
      </c>
      <c r="J488" s="61">
        <v>25908</v>
      </c>
      <c r="K488" s="61">
        <v>27561</v>
      </c>
      <c r="L488" s="61">
        <v>30590</v>
      </c>
      <c r="M488" s="62">
        <v>38726</v>
      </c>
      <c r="N488" s="62">
        <v>44568</v>
      </c>
      <c r="O488" s="62">
        <v>48664</v>
      </c>
      <c r="P488" s="62">
        <v>52433</v>
      </c>
      <c r="Q488" s="64" t="s">
        <v>1439</v>
      </c>
    </row>
    <row r="489" spans="1:17" ht="25.5" x14ac:dyDescent="0.2">
      <c r="A489" s="68" t="s">
        <v>2011</v>
      </c>
      <c r="B489" s="55" t="s">
        <v>1462</v>
      </c>
      <c r="C489" s="66">
        <v>42</v>
      </c>
      <c r="D489" s="66">
        <v>29882</v>
      </c>
      <c r="E489" s="60">
        <v>11.8</v>
      </c>
      <c r="F489" s="66">
        <v>34990</v>
      </c>
      <c r="G489" s="60">
        <v>17.7</v>
      </c>
      <c r="H489" s="66" t="s">
        <v>1439</v>
      </c>
      <c r="I489" s="64">
        <v>22954</v>
      </c>
      <c r="J489" s="64">
        <v>24134</v>
      </c>
      <c r="K489" s="64">
        <v>24991</v>
      </c>
      <c r="L489" s="62">
        <v>27558</v>
      </c>
      <c r="M489" s="64" t="s">
        <v>1439</v>
      </c>
      <c r="N489" s="64" t="s">
        <v>1439</v>
      </c>
      <c r="O489" s="64" t="s">
        <v>1439</v>
      </c>
      <c r="P489" s="64" t="s">
        <v>1439</v>
      </c>
      <c r="Q489" s="64" t="s">
        <v>1439</v>
      </c>
    </row>
    <row r="490" spans="1:17" ht="25.5" x14ac:dyDescent="0.2">
      <c r="A490" s="68" t="s">
        <v>2012</v>
      </c>
      <c r="B490" s="55" t="s">
        <v>1464</v>
      </c>
      <c r="C490" s="66" t="s">
        <v>1439</v>
      </c>
      <c r="D490" s="66" t="s">
        <v>1439</v>
      </c>
      <c r="E490" s="67"/>
      <c r="F490" s="66" t="s">
        <v>1439</v>
      </c>
      <c r="G490" s="67"/>
      <c r="H490" s="66" t="s">
        <v>1439</v>
      </c>
      <c r="I490" s="64" t="s">
        <v>1439</v>
      </c>
      <c r="J490" s="64" t="s">
        <v>1439</v>
      </c>
      <c r="K490" s="64" t="s">
        <v>1439</v>
      </c>
      <c r="L490" s="64" t="s">
        <v>1439</v>
      </c>
      <c r="M490" s="64" t="s">
        <v>1439</v>
      </c>
      <c r="N490" s="64" t="s">
        <v>1439</v>
      </c>
      <c r="O490" s="64" t="s">
        <v>1439</v>
      </c>
      <c r="P490" s="64" t="s">
        <v>1439</v>
      </c>
      <c r="Q490" s="64" t="s">
        <v>1439</v>
      </c>
    </row>
    <row r="491" spans="1:17" ht="25.5" x14ac:dyDescent="0.2">
      <c r="A491" s="68" t="s">
        <v>2013</v>
      </c>
      <c r="B491" s="55" t="s">
        <v>1466</v>
      </c>
      <c r="C491" s="59" t="s">
        <v>1450</v>
      </c>
      <c r="D491" s="59"/>
      <c r="E491" s="67"/>
      <c r="F491" s="59"/>
      <c r="G491" s="67"/>
      <c r="H491" s="59"/>
      <c r="I491" s="61"/>
      <c r="J491" s="61"/>
      <c r="K491" s="61"/>
      <c r="L491" s="61"/>
      <c r="M491" s="61"/>
      <c r="N491" s="61"/>
      <c r="O491" s="61"/>
      <c r="P491" s="61"/>
      <c r="Q491" s="61"/>
    </row>
    <row r="492" spans="1:17" ht="25.5" x14ac:dyDescent="0.2">
      <c r="A492" s="68" t="s">
        <v>2014</v>
      </c>
      <c r="B492" s="55" t="s">
        <v>1468</v>
      </c>
      <c r="C492" s="66" t="s">
        <v>1439</v>
      </c>
      <c r="D492" s="66">
        <v>26761</v>
      </c>
      <c r="E492" s="60">
        <v>9.3000000000000007</v>
      </c>
      <c r="F492" s="63">
        <v>29450</v>
      </c>
      <c r="G492" s="60">
        <v>8.9</v>
      </c>
      <c r="H492" s="66" t="s">
        <v>1439</v>
      </c>
      <c r="I492" s="64">
        <v>23123</v>
      </c>
      <c r="J492" s="64">
        <v>23636</v>
      </c>
      <c r="K492" s="62">
        <v>24018</v>
      </c>
      <c r="L492" s="62">
        <v>25019</v>
      </c>
      <c r="M492" s="64">
        <v>27856</v>
      </c>
      <c r="N492" s="64" t="s">
        <v>1439</v>
      </c>
      <c r="O492" s="64" t="s">
        <v>1439</v>
      </c>
      <c r="P492" s="64" t="s">
        <v>1439</v>
      </c>
      <c r="Q492" s="64" t="s">
        <v>1439</v>
      </c>
    </row>
    <row r="493" spans="1:17" ht="25.5" x14ac:dyDescent="0.2">
      <c r="A493" s="68" t="s">
        <v>2015</v>
      </c>
      <c r="B493" s="55" t="s">
        <v>1470</v>
      </c>
      <c r="C493" s="66" t="s">
        <v>1439</v>
      </c>
      <c r="D493" s="66">
        <v>16434</v>
      </c>
      <c r="E493" s="60">
        <v>10.3</v>
      </c>
      <c r="F493" s="63">
        <v>17695</v>
      </c>
      <c r="G493" s="60">
        <v>13.8</v>
      </c>
      <c r="H493" s="66" t="s">
        <v>1439</v>
      </c>
      <c r="I493" s="64" t="s">
        <v>1439</v>
      </c>
      <c r="J493" s="64" t="s">
        <v>1439</v>
      </c>
      <c r="K493" s="64" t="s">
        <v>1439</v>
      </c>
      <c r="L493" s="64" t="s">
        <v>1439</v>
      </c>
      <c r="M493" s="64" t="s">
        <v>1439</v>
      </c>
      <c r="N493" s="64" t="s">
        <v>1439</v>
      </c>
      <c r="O493" s="64" t="s">
        <v>1439</v>
      </c>
      <c r="P493" s="64" t="s">
        <v>1439</v>
      </c>
      <c r="Q493" s="64" t="s">
        <v>1439</v>
      </c>
    </row>
    <row r="494" spans="1:17" ht="25.5" x14ac:dyDescent="0.2">
      <c r="A494" s="68" t="s">
        <v>2016</v>
      </c>
      <c r="B494" s="55" t="s">
        <v>1472</v>
      </c>
      <c r="C494" s="66" t="s">
        <v>1439</v>
      </c>
      <c r="D494" s="66" t="s">
        <v>1439</v>
      </c>
      <c r="E494" s="67"/>
      <c r="F494" s="63">
        <v>29641</v>
      </c>
      <c r="G494" s="60">
        <v>17</v>
      </c>
      <c r="H494" s="66" t="s">
        <v>1439</v>
      </c>
      <c r="I494" s="64" t="s">
        <v>1439</v>
      </c>
      <c r="J494" s="64" t="s">
        <v>1439</v>
      </c>
      <c r="K494" s="64" t="s">
        <v>1439</v>
      </c>
      <c r="L494" s="64" t="s">
        <v>1439</v>
      </c>
      <c r="M494" s="64" t="s">
        <v>1439</v>
      </c>
      <c r="N494" s="64" t="s">
        <v>1439</v>
      </c>
      <c r="O494" s="64" t="s">
        <v>1439</v>
      </c>
      <c r="P494" s="64" t="s">
        <v>1439</v>
      </c>
      <c r="Q494" s="64" t="s">
        <v>1439</v>
      </c>
    </row>
    <row r="495" spans="1:17" ht="63.75" x14ac:dyDescent="0.2">
      <c r="A495" s="68" t="s">
        <v>2017</v>
      </c>
      <c r="B495" s="55" t="s">
        <v>1474</v>
      </c>
      <c r="C495" s="66" t="s">
        <v>1439</v>
      </c>
      <c r="D495" s="66">
        <v>32924</v>
      </c>
      <c r="E495" s="60">
        <v>16.899999999999999</v>
      </c>
      <c r="F495" s="66">
        <v>40459</v>
      </c>
      <c r="G495" s="60">
        <v>26.4</v>
      </c>
      <c r="H495" s="66" t="s">
        <v>1439</v>
      </c>
      <c r="I495" s="64" t="s">
        <v>1439</v>
      </c>
      <c r="J495" s="64">
        <v>26968</v>
      </c>
      <c r="K495" s="64">
        <v>28830</v>
      </c>
      <c r="L495" s="62">
        <v>31365</v>
      </c>
      <c r="M495" s="64">
        <v>36866</v>
      </c>
      <c r="N495" s="64" t="s">
        <v>1439</v>
      </c>
      <c r="O495" s="64" t="s">
        <v>1439</v>
      </c>
      <c r="P495" s="64" t="s">
        <v>1439</v>
      </c>
      <c r="Q495" s="64" t="s">
        <v>1439</v>
      </c>
    </row>
    <row r="496" spans="1:17" ht="25.5" x14ac:dyDescent="0.2">
      <c r="A496" s="68" t="s">
        <v>2018</v>
      </c>
      <c r="B496" s="55" t="s">
        <v>1476</v>
      </c>
      <c r="C496" s="66" t="s">
        <v>1439</v>
      </c>
      <c r="D496" s="66">
        <v>31781</v>
      </c>
      <c r="E496" s="60">
        <v>6.6</v>
      </c>
      <c r="F496" s="63">
        <v>33535</v>
      </c>
      <c r="G496" s="60">
        <v>1.2</v>
      </c>
      <c r="H496" s="66" t="s">
        <v>1439</v>
      </c>
      <c r="I496" s="64" t="s">
        <v>1439</v>
      </c>
      <c r="J496" s="62">
        <v>23494</v>
      </c>
      <c r="K496" s="64">
        <v>25339</v>
      </c>
      <c r="L496" s="64">
        <v>28358</v>
      </c>
      <c r="M496" s="64">
        <v>34553</v>
      </c>
      <c r="N496" s="64" t="s">
        <v>1439</v>
      </c>
      <c r="O496" s="64" t="s">
        <v>1439</v>
      </c>
      <c r="P496" s="64" t="s">
        <v>1439</v>
      </c>
      <c r="Q496" s="64" t="s">
        <v>1439</v>
      </c>
    </row>
    <row r="497" spans="1:17" ht="25.5" x14ac:dyDescent="0.2">
      <c r="A497" s="68" t="s">
        <v>2019</v>
      </c>
      <c r="B497" s="55" t="s">
        <v>1478</v>
      </c>
      <c r="C497" s="66" t="s">
        <v>1439</v>
      </c>
      <c r="D497" s="66" t="s">
        <v>1439</v>
      </c>
      <c r="E497" s="67"/>
      <c r="F497" s="66">
        <v>31716</v>
      </c>
      <c r="G497" s="60">
        <v>6.5</v>
      </c>
      <c r="H497" s="66" t="s">
        <v>1439</v>
      </c>
      <c r="I497" s="64" t="s">
        <v>1439</v>
      </c>
      <c r="J497" s="64" t="s">
        <v>1439</v>
      </c>
      <c r="K497" s="64" t="s">
        <v>1439</v>
      </c>
      <c r="L497" s="64" t="s">
        <v>1439</v>
      </c>
      <c r="M497" s="64" t="s">
        <v>1439</v>
      </c>
      <c r="N497" s="64" t="s">
        <v>1439</v>
      </c>
      <c r="O497" s="64" t="s">
        <v>1439</v>
      </c>
      <c r="P497" s="64" t="s">
        <v>1439</v>
      </c>
      <c r="Q497" s="64" t="s">
        <v>1439</v>
      </c>
    </row>
    <row r="498" spans="1:17" ht="38.25" x14ac:dyDescent="0.2">
      <c r="A498" s="68" t="s">
        <v>2020</v>
      </c>
      <c r="B498" s="55" t="s">
        <v>1480</v>
      </c>
      <c r="C498" s="66" t="s">
        <v>1439</v>
      </c>
      <c r="D498" s="66" t="s">
        <v>1439</v>
      </c>
      <c r="E498" s="67"/>
      <c r="F498" s="66" t="s">
        <v>1439</v>
      </c>
      <c r="G498" s="67"/>
      <c r="H498" s="66" t="s">
        <v>1439</v>
      </c>
      <c r="I498" s="64" t="s">
        <v>1439</v>
      </c>
      <c r="J498" s="64" t="s">
        <v>1439</v>
      </c>
      <c r="K498" s="64" t="s">
        <v>1439</v>
      </c>
      <c r="L498" s="64" t="s">
        <v>1439</v>
      </c>
      <c r="M498" s="64" t="s">
        <v>1439</v>
      </c>
      <c r="N498" s="64" t="s">
        <v>1439</v>
      </c>
      <c r="O498" s="64" t="s">
        <v>1439</v>
      </c>
      <c r="P498" s="64" t="s">
        <v>1439</v>
      </c>
      <c r="Q498" s="64" t="s">
        <v>1439</v>
      </c>
    </row>
    <row r="499" spans="1:17" ht="25.5" x14ac:dyDescent="0.2">
      <c r="A499" s="68" t="s">
        <v>2021</v>
      </c>
      <c r="B499" s="55" t="s">
        <v>1482</v>
      </c>
      <c r="C499" s="66" t="s">
        <v>1439</v>
      </c>
      <c r="D499" s="66" t="s">
        <v>1439</v>
      </c>
      <c r="E499" s="67"/>
      <c r="F499" s="66">
        <v>40195</v>
      </c>
      <c r="G499" s="60">
        <v>5.8</v>
      </c>
      <c r="H499" s="66" t="s">
        <v>1439</v>
      </c>
      <c r="I499" s="64" t="s">
        <v>1439</v>
      </c>
      <c r="J499" s="64">
        <v>25266</v>
      </c>
      <c r="K499" s="62">
        <v>26114</v>
      </c>
      <c r="L499" s="64">
        <v>29122</v>
      </c>
      <c r="M499" s="64" t="s">
        <v>1439</v>
      </c>
      <c r="N499" s="64" t="s">
        <v>1439</v>
      </c>
      <c r="O499" s="64" t="s">
        <v>1439</v>
      </c>
      <c r="P499" s="64" t="s">
        <v>1439</v>
      </c>
      <c r="Q499" s="64" t="s">
        <v>1439</v>
      </c>
    </row>
    <row r="500" spans="1:17" ht="38.25" x14ac:dyDescent="0.2">
      <c r="A500" s="68" t="s">
        <v>2022</v>
      </c>
      <c r="B500" s="55" t="s">
        <v>1484</v>
      </c>
      <c r="C500" s="66" t="s">
        <v>1439</v>
      </c>
      <c r="D500" s="66" t="s">
        <v>1439</v>
      </c>
      <c r="E500" s="67"/>
      <c r="F500" s="66" t="s">
        <v>1439</v>
      </c>
      <c r="G500" s="67"/>
      <c r="H500" s="66" t="s">
        <v>1439</v>
      </c>
      <c r="I500" s="64" t="s">
        <v>1439</v>
      </c>
      <c r="J500" s="64" t="s">
        <v>1439</v>
      </c>
      <c r="K500" s="64" t="s">
        <v>1439</v>
      </c>
      <c r="L500" s="64" t="s">
        <v>1439</v>
      </c>
      <c r="M500" s="64" t="s">
        <v>1439</v>
      </c>
      <c r="N500" s="64" t="s">
        <v>1439</v>
      </c>
      <c r="O500" s="64" t="s">
        <v>1439</v>
      </c>
      <c r="P500" s="64" t="s">
        <v>1439</v>
      </c>
      <c r="Q500" s="64" t="s">
        <v>1439</v>
      </c>
    </row>
    <row r="501" spans="1:17" ht="25.5" x14ac:dyDescent="0.2">
      <c r="A501" s="68" t="s">
        <v>2023</v>
      </c>
      <c r="B501" s="55" t="s">
        <v>1486</v>
      </c>
      <c r="C501" s="66">
        <v>23</v>
      </c>
      <c r="D501" s="63">
        <v>32076</v>
      </c>
      <c r="E501" s="60">
        <v>6.9</v>
      </c>
      <c r="F501" s="63">
        <v>37881</v>
      </c>
      <c r="G501" s="60">
        <v>9.8000000000000007</v>
      </c>
      <c r="H501" s="66">
        <v>21353</v>
      </c>
      <c r="I501" s="61">
        <v>23054</v>
      </c>
      <c r="J501" s="62">
        <v>25132</v>
      </c>
      <c r="K501" s="61">
        <v>26197</v>
      </c>
      <c r="L501" s="62">
        <v>27891</v>
      </c>
      <c r="M501" s="62">
        <v>36342</v>
      </c>
      <c r="N501" s="64">
        <v>39076</v>
      </c>
      <c r="O501" s="64">
        <v>42762</v>
      </c>
      <c r="P501" s="64" t="s">
        <v>1439</v>
      </c>
      <c r="Q501" s="64" t="s">
        <v>1439</v>
      </c>
    </row>
    <row r="502" spans="1:17" ht="25.5" x14ac:dyDescent="0.2">
      <c r="A502" s="68" t="s">
        <v>2024</v>
      </c>
      <c r="B502" s="55" t="s">
        <v>1488</v>
      </c>
      <c r="C502" s="66">
        <v>9</v>
      </c>
      <c r="D502" s="66">
        <v>32803</v>
      </c>
      <c r="E502" s="60">
        <v>6.6</v>
      </c>
      <c r="F502" s="63">
        <v>38807</v>
      </c>
      <c r="G502" s="60">
        <v>2.9</v>
      </c>
      <c r="H502" s="66" t="s">
        <v>1439</v>
      </c>
      <c r="I502" s="64" t="s">
        <v>1439</v>
      </c>
      <c r="J502" s="62">
        <v>27261</v>
      </c>
      <c r="K502" s="62">
        <v>27435</v>
      </c>
      <c r="L502" s="64">
        <v>29942</v>
      </c>
      <c r="M502" s="64">
        <v>41480</v>
      </c>
      <c r="N502" s="64" t="s">
        <v>1439</v>
      </c>
      <c r="O502" s="64" t="s">
        <v>1439</v>
      </c>
      <c r="P502" s="64" t="s">
        <v>1439</v>
      </c>
      <c r="Q502" s="64" t="s">
        <v>1439</v>
      </c>
    </row>
    <row r="503" spans="1:17" ht="25.5" x14ac:dyDescent="0.2">
      <c r="A503" s="68" t="s">
        <v>2025</v>
      </c>
      <c r="B503" s="55" t="s">
        <v>1490</v>
      </c>
      <c r="C503" s="66" t="s">
        <v>1439</v>
      </c>
      <c r="D503" s="66" t="s">
        <v>1439</v>
      </c>
      <c r="E503" s="67"/>
      <c r="F503" s="66">
        <v>45794</v>
      </c>
      <c r="G503" s="60">
        <v>16.5</v>
      </c>
      <c r="H503" s="66" t="s">
        <v>1439</v>
      </c>
      <c r="I503" s="64" t="s">
        <v>1439</v>
      </c>
      <c r="J503" s="64" t="s">
        <v>1439</v>
      </c>
      <c r="K503" s="64" t="s">
        <v>1439</v>
      </c>
      <c r="L503" s="64" t="s">
        <v>1439</v>
      </c>
      <c r="M503" s="64" t="s">
        <v>1439</v>
      </c>
      <c r="N503" s="64" t="s">
        <v>1439</v>
      </c>
      <c r="O503" s="64" t="s">
        <v>1439</v>
      </c>
      <c r="P503" s="64" t="s">
        <v>1439</v>
      </c>
      <c r="Q503" s="64" t="s">
        <v>1439</v>
      </c>
    </row>
    <row r="504" spans="1:17" ht="38.25" x14ac:dyDescent="0.2">
      <c r="A504" s="68" t="s">
        <v>2026</v>
      </c>
      <c r="B504" s="55" t="s">
        <v>1492</v>
      </c>
      <c r="C504" s="66">
        <v>24</v>
      </c>
      <c r="D504" s="63">
        <v>32037</v>
      </c>
      <c r="E504" s="60">
        <v>2.4</v>
      </c>
      <c r="F504" s="63">
        <v>35579</v>
      </c>
      <c r="G504" s="60">
        <v>2</v>
      </c>
      <c r="H504" s="66">
        <v>21628</v>
      </c>
      <c r="I504" s="62">
        <v>24006</v>
      </c>
      <c r="J504" s="62">
        <v>25125</v>
      </c>
      <c r="K504" s="62">
        <v>27720</v>
      </c>
      <c r="L504" s="62">
        <v>29388</v>
      </c>
      <c r="M504" s="62">
        <v>34870</v>
      </c>
      <c r="N504" s="64">
        <v>39045</v>
      </c>
      <c r="O504" s="64">
        <v>42389</v>
      </c>
      <c r="P504" s="64" t="s">
        <v>1439</v>
      </c>
      <c r="Q504" s="64" t="s">
        <v>1439</v>
      </c>
    </row>
    <row r="505" spans="1:17" ht="38.25" x14ac:dyDescent="0.2">
      <c r="A505" s="68" t="s">
        <v>2027</v>
      </c>
      <c r="B505" s="55" t="s">
        <v>1494</v>
      </c>
      <c r="C505" s="66">
        <v>8</v>
      </c>
      <c r="D505" s="66">
        <v>28705</v>
      </c>
      <c r="E505" s="67"/>
      <c r="F505" s="63">
        <v>31600</v>
      </c>
      <c r="G505" s="67"/>
      <c r="H505" s="66" t="s">
        <v>1439</v>
      </c>
      <c r="I505" s="64">
        <v>21681</v>
      </c>
      <c r="J505" s="62">
        <v>23883</v>
      </c>
      <c r="K505" s="62">
        <v>25404</v>
      </c>
      <c r="L505" s="62">
        <v>27577</v>
      </c>
      <c r="M505" s="64">
        <v>30691</v>
      </c>
      <c r="N505" s="64" t="s">
        <v>1439</v>
      </c>
      <c r="O505" s="64" t="s">
        <v>1439</v>
      </c>
      <c r="P505" s="64" t="s">
        <v>1439</v>
      </c>
      <c r="Q505" s="64" t="s">
        <v>1439</v>
      </c>
    </row>
    <row r="506" spans="1:17" ht="25.5" x14ac:dyDescent="0.2">
      <c r="A506" s="68" t="s">
        <v>2028</v>
      </c>
      <c r="B506" s="55" t="s">
        <v>1496</v>
      </c>
      <c r="C506" s="66">
        <v>9</v>
      </c>
      <c r="D506" s="66">
        <v>37871</v>
      </c>
      <c r="E506" s="60">
        <v>6.3</v>
      </c>
      <c r="F506" s="63">
        <v>41942</v>
      </c>
      <c r="G506" s="60">
        <v>-6.8</v>
      </c>
      <c r="H506" s="66" t="s">
        <v>1439</v>
      </c>
      <c r="I506" s="64">
        <v>26460</v>
      </c>
      <c r="J506" s="64">
        <v>29054</v>
      </c>
      <c r="K506" s="64">
        <v>30614</v>
      </c>
      <c r="L506" s="64">
        <v>35065</v>
      </c>
      <c r="M506" s="64" t="s">
        <v>1439</v>
      </c>
      <c r="N506" s="64" t="s">
        <v>1439</v>
      </c>
      <c r="O506" s="64" t="s">
        <v>1439</v>
      </c>
      <c r="P506" s="64" t="s">
        <v>1439</v>
      </c>
      <c r="Q506" s="64" t="s">
        <v>1439</v>
      </c>
    </row>
    <row r="507" spans="1:17" ht="25.5" x14ac:dyDescent="0.2">
      <c r="A507" s="68" t="s">
        <v>2029</v>
      </c>
      <c r="B507" s="55" t="s">
        <v>1498</v>
      </c>
      <c r="C507" s="66" t="s">
        <v>1439</v>
      </c>
      <c r="D507" s="66" t="s">
        <v>1439</v>
      </c>
      <c r="E507" s="67"/>
      <c r="F507" s="66" t="s">
        <v>1439</v>
      </c>
      <c r="G507" s="67"/>
      <c r="H507" s="66" t="s">
        <v>1439</v>
      </c>
      <c r="I507" s="64" t="s">
        <v>1439</v>
      </c>
      <c r="J507" s="64" t="s">
        <v>1439</v>
      </c>
      <c r="K507" s="64" t="s">
        <v>1439</v>
      </c>
      <c r="L507" s="64" t="s">
        <v>1439</v>
      </c>
      <c r="M507" s="64" t="s">
        <v>1439</v>
      </c>
      <c r="N507" s="64" t="s">
        <v>1439</v>
      </c>
      <c r="O507" s="64" t="s">
        <v>1439</v>
      </c>
      <c r="P507" s="64" t="s">
        <v>1439</v>
      </c>
      <c r="Q507" s="64" t="s">
        <v>1439</v>
      </c>
    </row>
    <row r="508" spans="1:17" ht="38.25" x14ac:dyDescent="0.2">
      <c r="A508" s="68" t="s">
        <v>2030</v>
      </c>
      <c r="B508" s="55" t="s">
        <v>1500</v>
      </c>
      <c r="C508" s="66" t="s">
        <v>1439</v>
      </c>
      <c r="D508" s="66" t="s">
        <v>1439</v>
      </c>
      <c r="E508" s="67"/>
      <c r="F508" s="66" t="s">
        <v>1439</v>
      </c>
      <c r="G508" s="67"/>
      <c r="H508" s="66" t="s">
        <v>1439</v>
      </c>
      <c r="I508" s="64" t="s">
        <v>1439</v>
      </c>
      <c r="J508" s="64" t="s">
        <v>1439</v>
      </c>
      <c r="K508" s="64" t="s">
        <v>1439</v>
      </c>
      <c r="L508" s="64" t="s">
        <v>1439</v>
      </c>
      <c r="M508" s="64" t="s">
        <v>1439</v>
      </c>
      <c r="N508" s="64" t="s">
        <v>1439</v>
      </c>
      <c r="O508" s="64" t="s">
        <v>1439</v>
      </c>
      <c r="P508" s="64" t="s">
        <v>1439</v>
      </c>
      <c r="Q508" s="64" t="s">
        <v>1439</v>
      </c>
    </row>
    <row r="509" spans="1:17" ht="25.5" x14ac:dyDescent="0.2">
      <c r="A509" s="68" t="s">
        <v>2031</v>
      </c>
      <c r="B509" s="55" t="s">
        <v>1502</v>
      </c>
      <c r="C509" s="63">
        <v>30</v>
      </c>
      <c r="D509" s="59">
        <v>56439</v>
      </c>
      <c r="E509" s="60">
        <v>5</v>
      </c>
      <c r="F509" s="59">
        <v>58963</v>
      </c>
      <c r="G509" s="60">
        <v>6.5</v>
      </c>
      <c r="H509" s="66">
        <v>34088</v>
      </c>
      <c r="I509" s="62">
        <v>44707</v>
      </c>
      <c r="J509" s="62">
        <v>48185</v>
      </c>
      <c r="K509" s="61">
        <v>50107</v>
      </c>
      <c r="L509" s="61">
        <v>53153</v>
      </c>
      <c r="M509" s="61">
        <v>60347</v>
      </c>
      <c r="N509" s="62">
        <v>63674</v>
      </c>
      <c r="O509" s="62">
        <v>65915</v>
      </c>
      <c r="P509" s="64">
        <v>68419</v>
      </c>
      <c r="Q509" s="64" t="s">
        <v>1439</v>
      </c>
    </row>
    <row r="510" spans="1:17" ht="25.5" x14ac:dyDescent="0.2">
      <c r="A510" s="68" t="s">
        <v>2032</v>
      </c>
      <c r="B510" s="55" t="s">
        <v>1504</v>
      </c>
      <c r="C510" s="66">
        <v>8</v>
      </c>
      <c r="D510" s="63">
        <v>30133</v>
      </c>
      <c r="E510" s="60">
        <v>6.1</v>
      </c>
      <c r="F510" s="63">
        <v>31886</v>
      </c>
      <c r="G510" s="60">
        <v>3.6</v>
      </c>
      <c r="H510" s="66" t="s">
        <v>1439</v>
      </c>
      <c r="I510" s="64">
        <v>24883</v>
      </c>
      <c r="J510" s="62">
        <v>26281</v>
      </c>
      <c r="K510" s="62">
        <v>27598</v>
      </c>
      <c r="L510" s="62">
        <v>28981</v>
      </c>
      <c r="M510" s="64">
        <v>31671</v>
      </c>
      <c r="N510" s="64">
        <v>36977</v>
      </c>
      <c r="O510" s="64" t="s">
        <v>1439</v>
      </c>
      <c r="P510" s="64" t="s">
        <v>1439</v>
      </c>
      <c r="Q510" s="64" t="s">
        <v>1439</v>
      </c>
    </row>
    <row r="511" spans="1:17" ht="25.5" x14ac:dyDescent="0.2">
      <c r="A511" s="68" t="s">
        <v>2033</v>
      </c>
      <c r="B511" s="55" t="s">
        <v>1506</v>
      </c>
      <c r="C511" s="66" t="s">
        <v>1439</v>
      </c>
      <c r="D511" s="66">
        <v>33342</v>
      </c>
      <c r="E511" s="60">
        <v>13.8</v>
      </c>
      <c r="F511" s="66">
        <v>43403</v>
      </c>
      <c r="G511" s="60">
        <v>43.4</v>
      </c>
      <c r="H511" s="66" t="s">
        <v>1439</v>
      </c>
      <c r="I511" s="64" t="s">
        <v>1439</v>
      </c>
      <c r="J511" s="64" t="s">
        <v>1439</v>
      </c>
      <c r="K511" s="64">
        <v>29393</v>
      </c>
      <c r="L511" s="64">
        <v>32577</v>
      </c>
      <c r="M511" s="64" t="s">
        <v>1439</v>
      </c>
      <c r="N511" s="64" t="s">
        <v>1439</v>
      </c>
      <c r="O511" s="64" t="s">
        <v>1439</v>
      </c>
      <c r="P511" s="64" t="s">
        <v>1439</v>
      </c>
      <c r="Q511" s="64" t="s">
        <v>1439</v>
      </c>
    </row>
    <row r="512" spans="1:17" ht="38.25" x14ac:dyDescent="0.2">
      <c r="A512" s="68" t="s">
        <v>2034</v>
      </c>
      <c r="B512" s="55" t="s">
        <v>1508</v>
      </c>
      <c r="C512" s="66" t="s">
        <v>1439</v>
      </c>
      <c r="D512" s="66">
        <v>36817</v>
      </c>
      <c r="E512" s="67"/>
      <c r="F512" s="66">
        <v>41509</v>
      </c>
      <c r="G512" s="60">
        <v>5.7</v>
      </c>
      <c r="H512" s="66" t="s">
        <v>1439</v>
      </c>
      <c r="I512" s="64" t="s">
        <v>1439</v>
      </c>
      <c r="J512" s="64" t="s">
        <v>1439</v>
      </c>
      <c r="K512" s="64">
        <v>28903</v>
      </c>
      <c r="L512" s="64">
        <v>35213</v>
      </c>
      <c r="M512" s="64" t="s">
        <v>1439</v>
      </c>
      <c r="N512" s="64" t="s">
        <v>1439</v>
      </c>
      <c r="O512" s="64" t="s">
        <v>1439</v>
      </c>
      <c r="P512" s="64" t="s">
        <v>1439</v>
      </c>
      <c r="Q512" s="64" t="s">
        <v>1439</v>
      </c>
    </row>
    <row r="513" spans="1:17" ht="38.25" x14ac:dyDescent="0.2">
      <c r="A513" s="54" t="s">
        <v>2035</v>
      </c>
      <c r="B513" s="55" t="s">
        <v>1510</v>
      </c>
      <c r="C513" s="66" t="s">
        <v>1439</v>
      </c>
      <c r="D513" s="66" t="s">
        <v>1439</v>
      </c>
      <c r="E513" s="67"/>
      <c r="F513" s="66">
        <v>53067</v>
      </c>
      <c r="G513" s="60">
        <v>-6.1</v>
      </c>
      <c r="H513" s="66" t="s">
        <v>1439</v>
      </c>
      <c r="I513" s="64" t="s">
        <v>1439</v>
      </c>
      <c r="J513" s="64" t="s">
        <v>1439</v>
      </c>
      <c r="K513" s="64">
        <v>27066</v>
      </c>
      <c r="L513" s="64" t="s">
        <v>1439</v>
      </c>
      <c r="M513" s="64" t="s">
        <v>1439</v>
      </c>
      <c r="N513" s="64" t="s">
        <v>1439</v>
      </c>
      <c r="O513" s="64" t="s">
        <v>1439</v>
      </c>
      <c r="P513" s="64" t="s">
        <v>1439</v>
      </c>
      <c r="Q513" s="64" t="s">
        <v>1439</v>
      </c>
    </row>
    <row r="514" spans="1:17" ht="25.5" x14ac:dyDescent="0.2">
      <c r="A514" s="68" t="s">
        <v>2036</v>
      </c>
      <c r="B514" s="55" t="s">
        <v>1512</v>
      </c>
      <c r="C514" s="66" t="s">
        <v>1439</v>
      </c>
      <c r="D514" s="66" t="s">
        <v>1439</v>
      </c>
      <c r="E514" s="67"/>
      <c r="F514" s="66">
        <v>53067</v>
      </c>
      <c r="G514" s="60">
        <v>-6.1</v>
      </c>
      <c r="H514" s="66" t="s">
        <v>1439</v>
      </c>
      <c r="I514" s="64" t="s">
        <v>1439</v>
      </c>
      <c r="J514" s="64" t="s">
        <v>1439</v>
      </c>
      <c r="K514" s="64">
        <v>27066</v>
      </c>
      <c r="L514" s="64" t="s">
        <v>1439</v>
      </c>
      <c r="M514" s="64" t="s">
        <v>1439</v>
      </c>
      <c r="N514" s="64" t="s">
        <v>1439</v>
      </c>
      <c r="O514" s="64" t="s">
        <v>1439</v>
      </c>
      <c r="P514" s="64" t="s">
        <v>1439</v>
      </c>
      <c r="Q514" s="64" t="s">
        <v>1439</v>
      </c>
    </row>
    <row r="515" spans="1:17" ht="51" x14ac:dyDescent="0.2">
      <c r="A515" s="54" t="s">
        <v>2037</v>
      </c>
      <c r="B515" s="55" t="s">
        <v>1514</v>
      </c>
      <c r="C515" s="66">
        <v>16</v>
      </c>
      <c r="D515" s="63">
        <v>36714</v>
      </c>
      <c r="E515" s="60">
        <v>9.5</v>
      </c>
      <c r="F515" s="63">
        <v>37580</v>
      </c>
      <c r="G515" s="60">
        <v>14.2</v>
      </c>
      <c r="H515" s="66" t="s">
        <v>1439</v>
      </c>
      <c r="I515" s="64">
        <v>27410</v>
      </c>
      <c r="J515" s="64">
        <v>29501</v>
      </c>
      <c r="K515" s="62">
        <v>31040</v>
      </c>
      <c r="L515" s="62">
        <v>34005</v>
      </c>
      <c r="M515" s="62">
        <v>40767</v>
      </c>
      <c r="N515" s="62">
        <v>44025</v>
      </c>
      <c r="O515" s="64">
        <v>45233</v>
      </c>
      <c r="P515" s="64" t="s">
        <v>1439</v>
      </c>
      <c r="Q515" s="64" t="s">
        <v>1439</v>
      </c>
    </row>
    <row r="516" spans="1:17" ht="25.5" x14ac:dyDescent="0.2">
      <c r="A516" s="68" t="s">
        <v>2038</v>
      </c>
      <c r="B516" s="55" t="s">
        <v>1516</v>
      </c>
      <c r="C516" s="66" t="s">
        <v>1439</v>
      </c>
      <c r="D516" s="66">
        <v>41428</v>
      </c>
      <c r="E516" s="60">
        <v>22.7</v>
      </c>
      <c r="F516" s="63">
        <v>39483</v>
      </c>
      <c r="G516" s="60">
        <v>13</v>
      </c>
      <c r="H516" s="66" t="s">
        <v>1439</v>
      </c>
      <c r="I516" s="64" t="s">
        <v>1439</v>
      </c>
      <c r="J516" s="64" t="s">
        <v>1439</v>
      </c>
      <c r="K516" s="64">
        <v>30102</v>
      </c>
      <c r="L516" s="64">
        <v>37087</v>
      </c>
      <c r="M516" s="64">
        <v>42355</v>
      </c>
      <c r="N516" s="64" t="s">
        <v>1439</v>
      </c>
      <c r="O516" s="64" t="s">
        <v>1439</v>
      </c>
      <c r="P516" s="64" t="s">
        <v>1439</v>
      </c>
      <c r="Q516" s="64" t="s">
        <v>1439</v>
      </c>
    </row>
    <row r="517" spans="1:17" x14ac:dyDescent="0.2">
      <c r="A517" s="68" t="s">
        <v>2039</v>
      </c>
      <c r="B517" s="55" t="s">
        <v>1518</v>
      </c>
      <c r="C517" s="66" t="s">
        <v>1439</v>
      </c>
      <c r="D517" s="66">
        <v>35635</v>
      </c>
      <c r="E517" s="67"/>
      <c r="F517" s="66">
        <v>35472</v>
      </c>
      <c r="G517" s="60">
        <v>24.3</v>
      </c>
      <c r="H517" s="66" t="s">
        <v>1439</v>
      </c>
      <c r="I517" s="64" t="s">
        <v>1439</v>
      </c>
      <c r="J517" s="64" t="s">
        <v>1439</v>
      </c>
      <c r="K517" s="64" t="s">
        <v>1439</v>
      </c>
      <c r="L517" s="64" t="s">
        <v>1439</v>
      </c>
      <c r="M517" s="64" t="s">
        <v>1439</v>
      </c>
      <c r="N517" s="64" t="s">
        <v>1439</v>
      </c>
      <c r="O517" s="64" t="s">
        <v>1439</v>
      </c>
      <c r="P517" s="64" t="s">
        <v>1439</v>
      </c>
      <c r="Q517" s="64" t="s">
        <v>1439</v>
      </c>
    </row>
    <row r="518" spans="1:17" ht="38.25" x14ac:dyDescent="0.2">
      <c r="A518" s="68" t="s">
        <v>2040</v>
      </c>
      <c r="B518" s="55" t="s">
        <v>1520</v>
      </c>
      <c r="C518" s="66">
        <v>8</v>
      </c>
      <c r="D518" s="63">
        <v>34994</v>
      </c>
      <c r="E518" s="60">
        <v>4.5999999999999996</v>
      </c>
      <c r="F518" s="63">
        <v>35893</v>
      </c>
      <c r="G518" s="60">
        <v>12</v>
      </c>
      <c r="H518" s="66" t="s">
        <v>1439</v>
      </c>
      <c r="I518" s="64" t="s">
        <v>1439</v>
      </c>
      <c r="J518" s="64">
        <v>28171</v>
      </c>
      <c r="K518" s="64">
        <v>30540</v>
      </c>
      <c r="L518" s="64">
        <v>32957</v>
      </c>
      <c r="M518" s="62">
        <v>37665</v>
      </c>
      <c r="N518" s="64">
        <v>40780</v>
      </c>
      <c r="O518" s="64" t="s">
        <v>1439</v>
      </c>
      <c r="P518" s="64" t="s">
        <v>1439</v>
      </c>
      <c r="Q518" s="64" t="s">
        <v>1439</v>
      </c>
    </row>
    <row r="519" spans="1:17" ht="38.25" x14ac:dyDescent="0.2">
      <c r="A519" s="68" t="s">
        <v>2041</v>
      </c>
      <c r="B519" s="55" t="s">
        <v>1522</v>
      </c>
      <c r="C519" s="59" t="s">
        <v>1667</v>
      </c>
      <c r="D519" s="59"/>
      <c r="E519" s="67"/>
      <c r="F519" s="59"/>
      <c r="G519" s="67"/>
      <c r="H519" s="59"/>
      <c r="I519" s="61"/>
      <c r="J519" s="61"/>
      <c r="K519" s="61"/>
      <c r="L519" s="61"/>
      <c r="M519" s="61"/>
      <c r="N519" s="61"/>
      <c r="O519" s="61"/>
      <c r="P519" s="61"/>
      <c r="Q519" s="61"/>
    </row>
    <row r="520" spans="1:17" ht="25.5" x14ac:dyDescent="0.2">
      <c r="A520" s="54" t="s">
        <v>2042</v>
      </c>
      <c r="B520" s="55" t="s">
        <v>1524</v>
      </c>
      <c r="C520" s="63">
        <v>63</v>
      </c>
      <c r="D520" s="63">
        <v>36206</v>
      </c>
      <c r="E520" s="60">
        <v>7.5</v>
      </c>
      <c r="F520" s="63">
        <v>39688</v>
      </c>
      <c r="G520" s="60">
        <v>1.9</v>
      </c>
      <c r="H520" s="66" t="s">
        <v>1439</v>
      </c>
      <c r="I520" s="64">
        <v>20857</v>
      </c>
      <c r="J520" s="64">
        <v>23971</v>
      </c>
      <c r="K520" s="64">
        <v>27230</v>
      </c>
      <c r="L520" s="62">
        <v>31628</v>
      </c>
      <c r="M520" s="64">
        <v>42278</v>
      </c>
      <c r="N520" s="64">
        <v>49291</v>
      </c>
      <c r="O520" s="64">
        <v>51450</v>
      </c>
      <c r="P520" s="64">
        <v>55489</v>
      </c>
      <c r="Q520" s="64" t="s">
        <v>1439</v>
      </c>
    </row>
    <row r="521" spans="1:17" ht="25.5" x14ac:dyDescent="0.2">
      <c r="A521" s="68" t="s">
        <v>2043</v>
      </c>
      <c r="B521" s="55" t="s">
        <v>1526</v>
      </c>
      <c r="C521" s="66">
        <v>20</v>
      </c>
      <c r="D521" s="66">
        <v>38090</v>
      </c>
      <c r="E521" s="60">
        <v>15.1</v>
      </c>
      <c r="F521" s="63">
        <v>44727</v>
      </c>
      <c r="G521" s="67"/>
      <c r="H521" s="66" t="s">
        <v>1439</v>
      </c>
      <c r="I521" s="64">
        <v>23546</v>
      </c>
      <c r="J521" s="64">
        <v>27622</v>
      </c>
      <c r="K521" s="64">
        <v>29486</v>
      </c>
      <c r="L521" s="62">
        <v>33363</v>
      </c>
      <c r="M521" s="64">
        <v>46444</v>
      </c>
      <c r="N521" s="64">
        <v>54328</v>
      </c>
      <c r="O521" s="64" t="s">
        <v>1439</v>
      </c>
      <c r="P521" s="64" t="s">
        <v>1439</v>
      </c>
      <c r="Q521" s="64" t="s">
        <v>1439</v>
      </c>
    </row>
    <row r="522" spans="1:17" ht="25.5" x14ac:dyDescent="0.2">
      <c r="A522" s="68" t="s">
        <v>2044</v>
      </c>
      <c r="B522" s="55" t="s">
        <v>1528</v>
      </c>
      <c r="C522" s="66" t="s">
        <v>1439</v>
      </c>
      <c r="D522" s="66" t="s">
        <v>1439</v>
      </c>
      <c r="E522" s="67"/>
      <c r="F522" s="66">
        <v>40830</v>
      </c>
      <c r="G522" s="60">
        <v>-2.5</v>
      </c>
      <c r="H522" s="66" t="s">
        <v>1439</v>
      </c>
      <c r="I522" s="64" t="s">
        <v>1439</v>
      </c>
      <c r="J522" s="64" t="s">
        <v>1439</v>
      </c>
      <c r="K522" s="64" t="s">
        <v>1439</v>
      </c>
      <c r="L522" s="64" t="s">
        <v>1439</v>
      </c>
      <c r="M522" s="64" t="s">
        <v>1439</v>
      </c>
      <c r="N522" s="64" t="s">
        <v>1439</v>
      </c>
      <c r="O522" s="64" t="s">
        <v>1439</v>
      </c>
      <c r="P522" s="64" t="s">
        <v>1439</v>
      </c>
      <c r="Q522" s="64" t="s">
        <v>1439</v>
      </c>
    </row>
    <row r="523" spans="1:17" ht="25.5" x14ac:dyDescent="0.2">
      <c r="A523" s="68" t="s">
        <v>2045</v>
      </c>
      <c r="B523" s="55" t="s">
        <v>1530</v>
      </c>
      <c r="C523" s="66">
        <v>32</v>
      </c>
      <c r="D523" s="66">
        <v>34576</v>
      </c>
      <c r="E523" s="67"/>
      <c r="F523" s="63">
        <v>36158</v>
      </c>
      <c r="G523" s="60">
        <v>8.1</v>
      </c>
      <c r="H523" s="66" t="s">
        <v>1439</v>
      </c>
      <c r="I523" s="64" t="s">
        <v>1439</v>
      </c>
      <c r="J523" s="64" t="s">
        <v>1439</v>
      </c>
      <c r="K523" s="64" t="s">
        <v>1439</v>
      </c>
      <c r="L523" s="64" t="s">
        <v>1439</v>
      </c>
      <c r="M523" s="64">
        <v>40690</v>
      </c>
      <c r="N523" s="64">
        <v>44390</v>
      </c>
      <c r="O523" s="64" t="s">
        <v>1439</v>
      </c>
      <c r="P523" s="64" t="s">
        <v>1439</v>
      </c>
      <c r="Q523" s="64" t="s">
        <v>1439</v>
      </c>
    </row>
    <row r="524" spans="1:17" ht="51" x14ac:dyDescent="0.2">
      <c r="A524" s="54" t="s">
        <v>2046</v>
      </c>
      <c r="B524" s="55" t="s">
        <v>1532</v>
      </c>
      <c r="C524" s="59">
        <v>263</v>
      </c>
      <c r="D524" s="59">
        <v>25970</v>
      </c>
      <c r="E524" s="60">
        <v>8.3000000000000007</v>
      </c>
      <c r="F524" s="59">
        <v>29426</v>
      </c>
      <c r="G524" s="60">
        <v>6.1</v>
      </c>
      <c r="H524" s="59">
        <v>9627</v>
      </c>
      <c r="I524" s="61">
        <v>13849</v>
      </c>
      <c r="J524" s="61">
        <v>16398</v>
      </c>
      <c r="K524" s="61">
        <v>18820</v>
      </c>
      <c r="L524" s="61">
        <v>22833</v>
      </c>
      <c r="M524" s="61">
        <v>29645</v>
      </c>
      <c r="N524" s="61">
        <v>33866</v>
      </c>
      <c r="O524" s="61">
        <v>36316</v>
      </c>
      <c r="P524" s="62">
        <v>40492</v>
      </c>
      <c r="Q524" s="64">
        <v>51839</v>
      </c>
    </row>
    <row r="525" spans="1:17" ht="38.25" x14ac:dyDescent="0.2">
      <c r="A525" s="68" t="s">
        <v>2047</v>
      </c>
      <c r="B525" s="55" t="s">
        <v>1534</v>
      </c>
      <c r="C525" s="63">
        <v>34</v>
      </c>
      <c r="D525" s="63">
        <v>30482</v>
      </c>
      <c r="E525" s="67"/>
      <c r="F525" s="59">
        <v>32911</v>
      </c>
      <c r="G525" s="60">
        <v>7.7</v>
      </c>
      <c r="H525" s="66">
        <v>13075</v>
      </c>
      <c r="I525" s="64">
        <v>20599</v>
      </c>
      <c r="J525" s="62">
        <v>23677</v>
      </c>
      <c r="K525" s="62">
        <v>24897</v>
      </c>
      <c r="L525" s="62">
        <v>27795</v>
      </c>
      <c r="M525" s="62">
        <v>33447</v>
      </c>
      <c r="N525" s="62">
        <v>37386</v>
      </c>
      <c r="O525" s="62">
        <v>40764</v>
      </c>
      <c r="P525" s="64">
        <v>42166</v>
      </c>
      <c r="Q525" s="64" t="s">
        <v>1439</v>
      </c>
    </row>
    <row r="526" spans="1:17" ht="38.25" x14ac:dyDescent="0.2">
      <c r="A526" s="68" t="s">
        <v>2048</v>
      </c>
      <c r="B526" s="55" t="s">
        <v>1536</v>
      </c>
      <c r="C526" s="63">
        <v>92</v>
      </c>
      <c r="D526" s="59">
        <v>32570</v>
      </c>
      <c r="E526" s="60">
        <v>9.4</v>
      </c>
      <c r="F526" s="59">
        <v>37147</v>
      </c>
      <c r="G526" s="60">
        <v>1</v>
      </c>
      <c r="H526" s="63">
        <v>18062</v>
      </c>
      <c r="I526" s="61">
        <v>23289</v>
      </c>
      <c r="J526" s="61">
        <v>24551</v>
      </c>
      <c r="K526" s="61">
        <v>26249</v>
      </c>
      <c r="L526" s="61">
        <v>29109</v>
      </c>
      <c r="M526" s="61">
        <v>35458</v>
      </c>
      <c r="N526" s="62">
        <v>40578</v>
      </c>
      <c r="O526" s="62">
        <v>43505</v>
      </c>
      <c r="P526" s="64">
        <v>47647</v>
      </c>
      <c r="Q526" s="64" t="s">
        <v>1439</v>
      </c>
    </row>
    <row r="527" spans="1:17" ht="38.25" x14ac:dyDescent="0.2">
      <c r="A527" s="68" t="s">
        <v>2049</v>
      </c>
      <c r="B527" s="55" t="s">
        <v>1538</v>
      </c>
      <c r="C527" s="59">
        <v>137</v>
      </c>
      <c r="D527" s="59">
        <v>20050</v>
      </c>
      <c r="E527" s="60">
        <v>9</v>
      </c>
      <c r="F527" s="59">
        <v>23406</v>
      </c>
      <c r="G527" s="60">
        <v>11.4</v>
      </c>
      <c r="H527" s="63">
        <v>7865</v>
      </c>
      <c r="I527" s="61">
        <v>10897</v>
      </c>
      <c r="J527" s="61">
        <v>12199</v>
      </c>
      <c r="K527" s="61">
        <v>13472</v>
      </c>
      <c r="L527" s="61">
        <v>16688</v>
      </c>
      <c r="M527" s="61">
        <v>23125</v>
      </c>
      <c r="N527" s="62">
        <v>26816</v>
      </c>
      <c r="O527" s="62">
        <v>29156</v>
      </c>
      <c r="P527" s="62">
        <v>31872</v>
      </c>
      <c r="Q527" s="64">
        <v>42506</v>
      </c>
    </row>
    <row r="528" spans="1:17" ht="38.25" x14ac:dyDescent="0.2">
      <c r="A528" s="54" t="s">
        <v>2050</v>
      </c>
      <c r="B528" s="55" t="s">
        <v>1540</v>
      </c>
      <c r="C528" s="63">
        <v>84</v>
      </c>
      <c r="D528" s="59">
        <v>32333</v>
      </c>
      <c r="E528" s="60">
        <v>10.8</v>
      </c>
      <c r="F528" s="59">
        <v>35642</v>
      </c>
      <c r="G528" s="60">
        <v>10.5</v>
      </c>
      <c r="H528" s="63">
        <v>17089</v>
      </c>
      <c r="I528" s="61">
        <v>23853</v>
      </c>
      <c r="J528" s="61">
        <v>25727</v>
      </c>
      <c r="K528" s="61">
        <v>26919</v>
      </c>
      <c r="L528" s="61">
        <v>29823</v>
      </c>
      <c r="M528" s="61">
        <v>35712</v>
      </c>
      <c r="N528" s="61">
        <v>39009</v>
      </c>
      <c r="O528" s="62">
        <v>41910</v>
      </c>
      <c r="P528" s="62">
        <v>44952</v>
      </c>
      <c r="Q528" s="64" t="s">
        <v>1439</v>
      </c>
    </row>
    <row r="529" spans="1:17" ht="25.5" x14ac:dyDescent="0.2">
      <c r="A529" s="68" t="s">
        <v>2051</v>
      </c>
      <c r="B529" s="55" t="s">
        <v>1542</v>
      </c>
      <c r="C529" s="63">
        <v>31</v>
      </c>
      <c r="D529" s="63">
        <v>31459</v>
      </c>
      <c r="E529" s="60">
        <v>4.2</v>
      </c>
      <c r="F529" s="59">
        <v>32333</v>
      </c>
      <c r="G529" s="60">
        <v>4.9000000000000004</v>
      </c>
      <c r="H529" s="66">
        <v>12570</v>
      </c>
      <c r="I529" s="64">
        <v>22417</v>
      </c>
      <c r="J529" s="62">
        <v>23774</v>
      </c>
      <c r="K529" s="62">
        <v>25780</v>
      </c>
      <c r="L529" s="62">
        <v>28213</v>
      </c>
      <c r="M529" s="62">
        <v>34824</v>
      </c>
      <c r="N529" s="62">
        <v>37808</v>
      </c>
      <c r="O529" s="62">
        <v>38954</v>
      </c>
      <c r="P529" s="64">
        <v>42963</v>
      </c>
      <c r="Q529" s="64" t="s">
        <v>1439</v>
      </c>
    </row>
    <row r="530" spans="1:17" x14ac:dyDescent="0.2">
      <c r="A530" s="68" t="s">
        <v>2052</v>
      </c>
      <c r="B530" s="55" t="s">
        <v>1544</v>
      </c>
      <c r="C530" s="59" t="s">
        <v>1450</v>
      </c>
      <c r="D530" s="59"/>
      <c r="E530" s="67"/>
      <c r="F530" s="59"/>
      <c r="G530" s="67"/>
      <c r="H530" s="59"/>
      <c r="I530" s="61"/>
      <c r="J530" s="61"/>
      <c r="K530" s="61"/>
      <c r="L530" s="61"/>
      <c r="M530" s="61"/>
      <c r="N530" s="61"/>
      <c r="O530" s="61"/>
      <c r="P530" s="61"/>
      <c r="Q530" s="61"/>
    </row>
    <row r="531" spans="1:17" x14ac:dyDescent="0.2">
      <c r="A531" s="68" t="s">
        <v>2053</v>
      </c>
      <c r="B531" s="55" t="s">
        <v>1546</v>
      </c>
      <c r="C531" s="66" t="s">
        <v>1439</v>
      </c>
      <c r="D531" s="66">
        <v>38209</v>
      </c>
      <c r="E531" s="60">
        <v>13.5</v>
      </c>
      <c r="F531" s="63">
        <v>37033</v>
      </c>
      <c r="G531" s="60">
        <v>0</v>
      </c>
      <c r="H531" s="66" t="s">
        <v>1439</v>
      </c>
      <c r="I531" s="64" t="s">
        <v>1439</v>
      </c>
      <c r="J531" s="64" t="s">
        <v>1439</v>
      </c>
      <c r="K531" s="64" t="s">
        <v>1439</v>
      </c>
      <c r="L531" s="64" t="s">
        <v>1439</v>
      </c>
      <c r="M531" s="64" t="s">
        <v>1439</v>
      </c>
      <c r="N531" s="64" t="s">
        <v>1439</v>
      </c>
      <c r="O531" s="64" t="s">
        <v>1439</v>
      </c>
      <c r="P531" s="64" t="s">
        <v>1439</v>
      </c>
      <c r="Q531" s="64" t="s">
        <v>1439</v>
      </c>
    </row>
    <row r="532" spans="1:17" ht="38.25" x14ac:dyDescent="0.2">
      <c r="A532" s="68" t="s">
        <v>2054</v>
      </c>
      <c r="B532" s="55" t="s">
        <v>1548</v>
      </c>
      <c r="C532" s="63">
        <v>34</v>
      </c>
      <c r="D532" s="63">
        <v>33504</v>
      </c>
      <c r="E532" s="60">
        <v>15.5</v>
      </c>
      <c r="F532" s="63">
        <v>38469</v>
      </c>
      <c r="G532" s="60">
        <v>14.6</v>
      </c>
      <c r="H532" s="66">
        <v>18667</v>
      </c>
      <c r="I532" s="61">
        <v>24176</v>
      </c>
      <c r="J532" s="61">
        <v>25479</v>
      </c>
      <c r="K532" s="61">
        <v>26515</v>
      </c>
      <c r="L532" s="62">
        <v>29406</v>
      </c>
      <c r="M532" s="62">
        <v>36941</v>
      </c>
      <c r="N532" s="64">
        <v>42126</v>
      </c>
      <c r="O532" s="64">
        <v>44806</v>
      </c>
      <c r="P532" s="64">
        <v>52494</v>
      </c>
      <c r="Q532" s="64" t="s">
        <v>1439</v>
      </c>
    </row>
    <row r="533" spans="1:17" ht="25.5" x14ac:dyDescent="0.2">
      <c r="A533" s="68" t="s">
        <v>2055</v>
      </c>
      <c r="B533" s="55" t="s">
        <v>1550</v>
      </c>
      <c r="C533" s="66">
        <v>19</v>
      </c>
      <c r="D533" s="59">
        <v>32767</v>
      </c>
      <c r="E533" s="60">
        <v>15.6</v>
      </c>
      <c r="F533" s="59">
        <v>35864</v>
      </c>
      <c r="G533" s="60">
        <v>12.2</v>
      </c>
      <c r="H533" s="66">
        <v>22592</v>
      </c>
      <c r="I533" s="62">
        <v>27503</v>
      </c>
      <c r="J533" s="61">
        <v>28850</v>
      </c>
      <c r="K533" s="61">
        <v>29530</v>
      </c>
      <c r="L533" s="61">
        <v>31193</v>
      </c>
      <c r="M533" s="62">
        <v>34816</v>
      </c>
      <c r="N533" s="62">
        <v>37670</v>
      </c>
      <c r="O533" s="64">
        <v>40036</v>
      </c>
      <c r="P533" s="64" t="s">
        <v>1439</v>
      </c>
      <c r="Q533" s="64" t="s">
        <v>1439</v>
      </c>
    </row>
    <row r="534" spans="1:17" ht="38.25" x14ac:dyDescent="0.2">
      <c r="A534" s="54" t="s">
        <v>2056</v>
      </c>
      <c r="B534" s="55" t="s">
        <v>1552</v>
      </c>
      <c r="C534" s="63">
        <v>56</v>
      </c>
      <c r="D534" s="66">
        <v>13358</v>
      </c>
      <c r="E534" s="67"/>
      <c r="F534" s="63">
        <v>16271</v>
      </c>
      <c r="G534" s="60">
        <v>6.2</v>
      </c>
      <c r="H534" s="66">
        <v>3161</v>
      </c>
      <c r="I534" s="64">
        <v>5791</v>
      </c>
      <c r="J534" s="64">
        <v>7259</v>
      </c>
      <c r="K534" s="62">
        <v>8407</v>
      </c>
      <c r="L534" s="62">
        <v>10554</v>
      </c>
      <c r="M534" s="64">
        <v>17105</v>
      </c>
      <c r="N534" s="64">
        <v>21100</v>
      </c>
      <c r="O534" s="62">
        <v>23411</v>
      </c>
      <c r="P534" s="64">
        <v>25740</v>
      </c>
      <c r="Q534" s="64" t="s">
        <v>1439</v>
      </c>
    </row>
    <row r="535" spans="1:17" ht="25.5" x14ac:dyDescent="0.2">
      <c r="A535" s="68" t="s">
        <v>2057</v>
      </c>
      <c r="B535" s="55" t="s">
        <v>1554</v>
      </c>
      <c r="C535" s="66">
        <v>14</v>
      </c>
      <c r="D535" s="66">
        <v>16630</v>
      </c>
      <c r="E535" s="67"/>
      <c r="F535" s="63">
        <v>19006</v>
      </c>
      <c r="G535" s="67"/>
      <c r="H535" s="66" t="s">
        <v>1439</v>
      </c>
      <c r="I535" s="64">
        <v>7669</v>
      </c>
      <c r="J535" s="64">
        <v>8886</v>
      </c>
      <c r="K535" s="64">
        <v>10144</v>
      </c>
      <c r="L535" s="64">
        <v>13140</v>
      </c>
      <c r="M535" s="64">
        <v>21847</v>
      </c>
      <c r="N535" s="64">
        <v>23884</v>
      </c>
      <c r="O535" s="64" t="s">
        <v>1439</v>
      </c>
      <c r="P535" s="64" t="s">
        <v>1439</v>
      </c>
      <c r="Q535" s="64" t="s">
        <v>1439</v>
      </c>
    </row>
    <row r="536" spans="1:17" ht="25.5" x14ac:dyDescent="0.2">
      <c r="A536" s="68" t="s">
        <v>2058</v>
      </c>
      <c r="B536" s="55" t="s">
        <v>1556</v>
      </c>
      <c r="C536" s="63">
        <v>42</v>
      </c>
      <c r="D536" s="66">
        <v>12571</v>
      </c>
      <c r="E536" s="67"/>
      <c r="F536" s="63">
        <v>15334</v>
      </c>
      <c r="G536" s="60">
        <v>11.1</v>
      </c>
      <c r="H536" s="66">
        <v>2723</v>
      </c>
      <c r="I536" s="64">
        <v>5189</v>
      </c>
      <c r="J536" s="64">
        <v>6390</v>
      </c>
      <c r="K536" s="64">
        <v>7671</v>
      </c>
      <c r="L536" s="64">
        <v>9883</v>
      </c>
      <c r="M536" s="64">
        <v>15730</v>
      </c>
      <c r="N536" s="64">
        <v>19781</v>
      </c>
      <c r="O536" s="64">
        <v>21742</v>
      </c>
      <c r="P536" s="64">
        <v>24992</v>
      </c>
      <c r="Q536" s="64" t="s">
        <v>1439</v>
      </c>
    </row>
    <row r="537" spans="1:17" ht="38.25" x14ac:dyDescent="0.2">
      <c r="A537" s="54" t="s">
        <v>2059</v>
      </c>
      <c r="B537" s="55" t="s">
        <v>1558</v>
      </c>
      <c r="C537" s="66">
        <v>37</v>
      </c>
      <c r="D537" s="66">
        <v>37817</v>
      </c>
      <c r="E537" s="60">
        <v>4.4000000000000004</v>
      </c>
      <c r="F537" s="63">
        <v>43262</v>
      </c>
      <c r="G537" s="60">
        <v>9.9</v>
      </c>
      <c r="H537" s="66" t="s">
        <v>1439</v>
      </c>
      <c r="I537" s="64" t="s">
        <v>1439</v>
      </c>
      <c r="J537" s="64" t="s">
        <v>1439</v>
      </c>
      <c r="K537" s="64" t="s">
        <v>1439</v>
      </c>
      <c r="L537" s="64">
        <v>34251</v>
      </c>
      <c r="M537" s="64">
        <v>43171</v>
      </c>
      <c r="N537" s="64" t="s">
        <v>1439</v>
      </c>
      <c r="O537" s="64" t="s">
        <v>1439</v>
      </c>
      <c r="P537" s="64" t="s">
        <v>1439</v>
      </c>
      <c r="Q537" s="64" t="s">
        <v>1439</v>
      </c>
    </row>
    <row r="538" spans="1:17" ht="25.5" x14ac:dyDescent="0.2">
      <c r="A538" s="68" t="s">
        <v>2060</v>
      </c>
      <c r="B538" s="55" t="s">
        <v>1560</v>
      </c>
      <c r="C538" s="66" t="s">
        <v>1439</v>
      </c>
      <c r="D538" s="66" t="s">
        <v>1439</v>
      </c>
      <c r="E538" s="67"/>
      <c r="F538" s="66">
        <v>31479</v>
      </c>
      <c r="G538" s="60">
        <v>1.1000000000000001</v>
      </c>
      <c r="H538" s="66" t="s">
        <v>1439</v>
      </c>
      <c r="I538" s="64" t="s">
        <v>1439</v>
      </c>
      <c r="J538" s="64" t="s">
        <v>1439</v>
      </c>
      <c r="K538" s="64" t="s">
        <v>1439</v>
      </c>
      <c r="L538" s="64" t="s">
        <v>1439</v>
      </c>
      <c r="M538" s="64" t="s">
        <v>1439</v>
      </c>
      <c r="N538" s="64" t="s">
        <v>1439</v>
      </c>
      <c r="O538" s="64" t="s">
        <v>1439</v>
      </c>
      <c r="P538" s="64" t="s">
        <v>1439</v>
      </c>
      <c r="Q538" s="64" t="s">
        <v>1439</v>
      </c>
    </row>
    <row r="539" spans="1:17" ht="51" x14ac:dyDescent="0.2">
      <c r="A539" s="68" t="s">
        <v>2061</v>
      </c>
      <c r="B539" s="55" t="s">
        <v>1562</v>
      </c>
      <c r="C539" s="66" t="s">
        <v>1439</v>
      </c>
      <c r="D539" s="66" t="s">
        <v>1439</v>
      </c>
      <c r="E539" s="67"/>
      <c r="F539" s="66" t="s">
        <v>1439</v>
      </c>
      <c r="G539" s="67"/>
      <c r="H539" s="66" t="s">
        <v>1439</v>
      </c>
      <c r="I539" s="64" t="s">
        <v>1439</v>
      </c>
      <c r="J539" s="64" t="s">
        <v>1439</v>
      </c>
      <c r="K539" s="64" t="s">
        <v>1439</v>
      </c>
      <c r="L539" s="64" t="s">
        <v>1439</v>
      </c>
      <c r="M539" s="64" t="s">
        <v>1439</v>
      </c>
      <c r="N539" s="64" t="s">
        <v>1439</v>
      </c>
      <c r="O539" s="64" t="s">
        <v>1439</v>
      </c>
      <c r="P539" s="64" t="s">
        <v>1439</v>
      </c>
      <c r="Q539" s="64" t="s">
        <v>1439</v>
      </c>
    </row>
    <row r="540" spans="1:17" ht="25.5" x14ac:dyDescent="0.2">
      <c r="A540" s="68" t="s">
        <v>2062</v>
      </c>
      <c r="B540" s="55" t="s">
        <v>1564</v>
      </c>
      <c r="C540" s="59" t="s">
        <v>1450</v>
      </c>
      <c r="D540" s="59"/>
      <c r="E540" s="67"/>
      <c r="F540" s="59"/>
      <c r="G540" s="67"/>
      <c r="H540" s="59"/>
      <c r="I540" s="61"/>
      <c r="J540" s="61"/>
      <c r="K540" s="61"/>
      <c r="L540" s="61"/>
      <c r="M540" s="61"/>
      <c r="N540" s="61"/>
      <c r="O540" s="61"/>
      <c r="P540" s="61"/>
      <c r="Q540" s="61"/>
    </row>
    <row r="541" spans="1:17" ht="25.5" x14ac:dyDescent="0.2">
      <c r="A541" s="68" t="s">
        <v>2063</v>
      </c>
      <c r="B541" s="55" t="s">
        <v>1566</v>
      </c>
      <c r="C541" s="66" t="s">
        <v>1439</v>
      </c>
      <c r="D541" s="66">
        <v>40433</v>
      </c>
      <c r="E541" s="60">
        <v>11.1</v>
      </c>
      <c r="F541" s="63">
        <v>45539</v>
      </c>
      <c r="G541" s="60">
        <v>15.7</v>
      </c>
      <c r="H541" s="66" t="s">
        <v>1439</v>
      </c>
      <c r="I541" s="64" t="s">
        <v>1439</v>
      </c>
      <c r="J541" s="64">
        <v>31638</v>
      </c>
      <c r="K541" s="62">
        <v>32859</v>
      </c>
      <c r="L541" s="64">
        <v>36294</v>
      </c>
      <c r="M541" s="64">
        <v>43434</v>
      </c>
      <c r="N541" s="64" t="s">
        <v>1439</v>
      </c>
      <c r="O541" s="64" t="s">
        <v>1439</v>
      </c>
      <c r="P541" s="64" t="s">
        <v>1439</v>
      </c>
      <c r="Q541" s="64" t="s">
        <v>1439</v>
      </c>
    </row>
    <row r="542" spans="1:17" ht="38.25" x14ac:dyDescent="0.2">
      <c r="A542" s="68" t="s">
        <v>2064</v>
      </c>
      <c r="B542" s="55" t="s">
        <v>1568</v>
      </c>
      <c r="C542" s="66" t="s">
        <v>1439</v>
      </c>
      <c r="D542" s="66" t="s">
        <v>1439</v>
      </c>
      <c r="E542" s="67"/>
      <c r="F542" s="66">
        <v>44520</v>
      </c>
      <c r="G542" s="60">
        <v>2.4</v>
      </c>
      <c r="H542" s="66" t="s">
        <v>1439</v>
      </c>
      <c r="I542" s="64" t="s">
        <v>1439</v>
      </c>
      <c r="J542" s="64" t="s">
        <v>1439</v>
      </c>
      <c r="K542" s="64" t="s">
        <v>1439</v>
      </c>
      <c r="L542" s="64" t="s">
        <v>1439</v>
      </c>
      <c r="M542" s="64" t="s">
        <v>1439</v>
      </c>
      <c r="N542" s="64" t="s">
        <v>1439</v>
      </c>
      <c r="O542" s="64" t="s">
        <v>1439</v>
      </c>
      <c r="P542" s="64" t="s">
        <v>1439</v>
      </c>
      <c r="Q542" s="64" t="s">
        <v>1439</v>
      </c>
    </row>
    <row r="543" spans="1:17" ht="25.5" x14ac:dyDescent="0.2">
      <c r="A543" s="68" t="s">
        <v>2065</v>
      </c>
      <c r="B543" s="55" t="s">
        <v>1570</v>
      </c>
      <c r="C543" s="66" t="s">
        <v>1439</v>
      </c>
      <c r="D543" s="66" t="s">
        <v>1439</v>
      </c>
      <c r="E543" s="67"/>
      <c r="F543" s="66">
        <v>41400</v>
      </c>
      <c r="G543" s="67"/>
      <c r="H543" s="66" t="s">
        <v>1439</v>
      </c>
      <c r="I543" s="64" t="s">
        <v>1439</v>
      </c>
      <c r="J543" s="64" t="s">
        <v>1439</v>
      </c>
      <c r="K543" s="64" t="s">
        <v>1439</v>
      </c>
      <c r="L543" s="64" t="s">
        <v>1439</v>
      </c>
      <c r="M543" s="64" t="s">
        <v>1439</v>
      </c>
      <c r="N543" s="64" t="s">
        <v>1439</v>
      </c>
      <c r="O543" s="64" t="s">
        <v>1439</v>
      </c>
      <c r="P543" s="64" t="s">
        <v>1439</v>
      </c>
      <c r="Q543" s="64" t="s">
        <v>1439</v>
      </c>
    </row>
    <row r="544" spans="1:17" ht="25.5" x14ac:dyDescent="0.2">
      <c r="A544" s="54" t="s">
        <v>2066</v>
      </c>
      <c r="B544" s="55" t="s">
        <v>1572</v>
      </c>
      <c r="C544" s="63">
        <v>37</v>
      </c>
      <c r="D544" s="63">
        <v>36568</v>
      </c>
      <c r="E544" s="60">
        <v>4.2</v>
      </c>
      <c r="F544" s="59">
        <v>40953</v>
      </c>
      <c r="G544" s="60">
        <v>4.5</v>
      </c>
      <c r="H544" s="66">
        <v>15244</v>
      </c>
      <c r="I544" s="62">
        <v>23720</v>
      </c>
      <c r="J544" s="62">
        <v>25946</v>
      </c>
      <c r="K544" s="62">
        <v>28767</v>
      </c>
      <c r="L544" s="62">
        <v>31967</v>
      </c>
      <c r="M544" s="62">
        <v>41974</v>
      </c>
      <c r="N544" s="64">
        <v>48151</v>
      </c>
      <c r="O544" s="64">
        <v>52390</v>
      </c>
      <c r="P544" s="64">
        <v>57804</v>
      </c>
      <c r="Q544" s="64" t="s">
        <v>1439</v>
      </c>
    </row>
    <row r="545" spans="1:17" ht="38.25" x14ac:dyDescent="0.2">
      <c r="A545" s="68" t="s">
        <v>2067</v>
      </c>
      <c r="B545" s="55" t="s">
        <v>1574</v>
      </c>
      <c r="C545" s="66">
        <v>26</v>
      </c>
      <c r="D545" s="63">
        <v>38506</v>
      </c>
      <c r="E545" s="60">
        <v>0.9</v>
      </c>
      <c r="F545" s="63">
        <v>42460</v>
      </c>
      <c r="G545" s="60">
        <v>-6.1</v>
      </c>
      <c r="H545" s="66">
        <v>14386</v>
      </c>
      <c r="I545" s="64">
        <v>22635</v>
      </c>
      <c r="J545" s="64">
        <v>26819</v>
      </c>
      <c r="K545" s="64">
        <v>29091</v>
      </c>
      <c r="L545" s="62">
        <v>33346</v>
      </c>
      <c r="M545" s="64">
        <v>44444</v>
      </c>
      <c r="N545" s="64">
        <v>49865</v>
      </c>
      <c r="O545" s="64">
        <v>55799</v>
      </c>
      <c r="P545" s="64" t="s">
        <v>1439</v>
      </c>
      <c r="Q545" s="64" t="s">
        <v>1439</v>
      </c>
    </row>
    <row r="546" spans="1:17" ht="38.25" x14ac:dyDescent="0.2">
      <c r="A546" s="68" t="s">
        <v>2068</v>
      </c>
      <c r="B546" s="55" t="s">
        <v>1576</v>
      </c>
      <c r="C546" s="66" t="s">
        <v>1439</v>
      </c>
      <c r="D546" s="66" t="s">
        <v>1439</v>
      </c>
      <c r="E546" s="67"/>
      <c r="F546" s="66">
        <v>30563</v>
      </c>
      <c r="G546" s="67"/>
      <c r="H546" s="66" t="s">
        <v>1439</v>
      </c>
      <c r="I546" s="64" t="s">
        <v>1439</v>
      </c>
      <c r="J546" s="64" t="s">
        <v>1439</v>
      </c>
      <c r="K546" s="64" t="s">
        <v>1439</v>
      </c>
      <c r="L546" s="64" t="s">
        <v>1439</v>
      </c>
      <c r="M546" s="64" t="s">
        <v>1439</v>
      </c>
      <c r="N546" s="64" t="s">
        <v>1439</v>
      </c>
      <c r="O546" s="64" t="s">
        <v>1439</v>
      </c>
      <c r="P546" s="64" t="s">
        <v>1439</v>
      </c>
      <c r="Q546" s="64" t="s">
        <v>1439</v>
      </c>
    </row>
    <row r="547" spans="1:17" ht="38.25" x14ac:dyDescent="0.2">
      <c r="A547" s="68" t="s">
        <v>2069</v>
      </c>
      <c r="B547" s="55" t="s">
        <v>1578</v>
      </c>
      <c r="C547" s="66">
        <v>9</v>
      </c>
      <c r="D547" s="66">
        <v>33003</v>
      </c>
      <c r="E547" s="60">
        <v>15.2</v>
      </c>
      <c r="F547" s="63">
        <v>38973</v>
      </c>
      <c r="G547" s="60">
        <v>24.7</v>
      </c>
      <c r="H547" s="66" t="s">
        <v>1439</v>
      </c>
      <c r="I547" s="64">
        <v>24380</v>
      </c>
      <c r="J547" s="64">
        <v>25372</v>
      </c>
      <c r="K547" s="64">
        <v>27970</v>
      </c>
      <c r="L547" s="64">
        <v>30946</v>
      </c>
      <c r="M547" s="64">
        <v>40445</v>
      </c>
      <c r="N547" s="64" t="s">
        <v>1439</v>
      </c>
      <c r="O547" s="64" t="s">
        <v>1439</v>
      </c>
      <c r="P547" s="64" t="s">
        <v>1439</v>
      </c>
      <c r="Q547" s="64" t="s">
        <v>1439</v>
      </c>
    </row>
    <row r="548" spans="1:17" ht="25.5" x14ac:dyDescent="0.2">
      <c r="A548" s="54" t="s">
        <v>2070</v>
      </c>
      <c r="B548" s="55" t="s">
        <v>1217</v>
      </c>
      <c r="C548" s="66">
        <v>18</v>
      </c>
      <c r="D548" s="63">
        <v>28298</v>
      </c>
      <c r="E548" s="67"/>
      <c r="F548" s="63">
        <v>31822</v>
      </c>
      <c r="G548" s="60">
        <v>6.1</v>
      </c>
      <c r="H548" s="66" t="s">
        <v>1439</v>
      </c>
      <c r="I548" s="64">
        <v>18957</v>
      </c>
      <c r="J548" s="64">
        <v>21312</v>
      </c>
      <c r="K548" s="62">
        <v>22950</v>
      </c>
      <c r="L548" s="62">
        <v>25596</v>
      </c>
      <c r="M548" s="62">
        <v>32348</v>
      </c>
      <c r="N548" s="64">
        <v>35048</v>
      </c>
      <c r="O548" s="64" t="s">
        <v>1439</v>
      </c>
      <c r="P548" s="64" t="s">
        <v>1439</v>
      </c>
      <c r="Q548" s="64" t="s">
        <v>1439</v>
      </c>
    </row>
    <row r="549" spans="1:17" ht="25.5" x14ac:dyDescent="0.2">
      <c r="A549" s="68" t="s">
        <v>2071</v>
      </c>
      <c r="B549" s="55" t="s">
        <v>1581</v>
      </c>
      <c r="C549" s="66">
        <v>18</v>
      </c>
      <c r="D549" s="63">
        <v>28298</v>
      </c>
      <c r="E549" s="67"/>
      <c r="F549" s="63">
        <v>31822</v>
      </c>
      <c r="G549" s="60">
        <v>6.1</v>
      </c>
      <c r="H549" s="66" t="s">
        <v>1439</v>
      </c>
      <c r="I549" s="64">
        <v>18957</v>
      </c>
      <c r="J549" s="64">
        <v>21312</v>
      </c>
      <c r="K549" s="62">
        <v>22950</v>
      </c>
      <c r="L549" s="62">
        <v>25596</v>
      </c>
      <c r="M549" s="62">
        <v>32348</v>
      </c>
      <c r="N549" s="64">
        <v>35048</v>
      </c>
      <c r="O549" s="64" t="s">
        <v>1439</v>
      </c>
      <c r="P549" s="64" t="s">
        <v>1439</v>
      </c>
      <c r="Q549" s="64" t="s">
        <v>1439</v>
      </c>
    </row>
    <row r="550" spans="1:17" ht="38.25" x14ac:dyDescent="0.2">
      <c r="A550" s="54" t="s">
        <v>2072</v>
      </c>
      <c r="B550" s="55" t="s">
        <v>1583</v>
      </c>
      <c r="C550" s="63">
        <v>97</v>
      </c>
      <c r="D550" s="63">
        <v>31698</v>
      </c>
      <c r="E550" s="60">
        <v>5.7</v>
      </c>
      <c r="F550" s="59">
        <v>36567</v>
      </c>
      <c r="G550" s="60">
        <v>8.1</v>
      </c>
      <c r="H550" s="66">
        <v>12570</v>
      </c>
      <c r="I550" s="64">
        <v>20348</v>
      </c>
      <c r="J550" s="62">
        <v>22595</v>
      </c>
      <c r="K550" s="62">
        <v>24000</v>
      </c>
      <c r="L550" s="62">
        <v>27887</v>
      </c>
      <c r="M550" s="62">
        <v>35413</v>
      </c>
      <c r="N550" s="62">
        <v>41494</v>
      </c>
      <c r="O550" s="64">
        <v>45219</v>
      </c>
      <c r="P550" s="64">
        <v>48251</v>
      </c>
      <c r="Q550" s="64" t="s">
        <v>1439</v>
      </c>
    </row>
    <row r="551" spans="1:17" ht="25.5" x14ac:dyDescent="0.2">
      <c r="A551" s="68" t="s">
        <v>2073</v>
      </c>
      <c r="B551" s="55" t="s">
        <v>1585</v>
      </c>
      <c r="C551" s="66">
        <v>24</v>
      </c>
      <c r="D551" s="66" t="s">
        <v>1439</v>
      </c>
      <c r="E551" s="67"/>
      <c r="F551" s="66">
        <v>33177</v>
      </c>
      <c r="G551" s="60">
        <v>12.7</v>
      </c>
      <c r="H551" s="66" t="s">
        <v>1439</v>
      </c>
      <c r="I551" s="64" t="s">
        <v>1439</v>
      </c>
      <c r="J551" s="64" t="s">
        <v>1439</v>
      </c>
      <c r="K551" s="64" t="s">
        <v>1439</v>
      </c>
      <c r="L551" s="64" t="s">
        <v>1439</v>
      </c>
      <c r="M551" s="64" t="s">
        <v>1439</v>
      </c>
      <c r="N551" s="64" t="s">
        <v>1439</v>
      </c>
      <c r="O551" s="64" t="s">
        <v>1439</v>
      </c>
      <c r="P551" s="64" t="s">
        <v>1439</v>
      </c>
      <c r="Q551" s="64" t="s">
        <v>1439</v>
      </c>
    </row>
    <row r="552" spans="1:17" ht="38.25" x14ac:dyDescent="0.2">
      <c r="A552" s="68" t="s">
        <v>2074</v>
      </c>
      <c r="B552" s="55" t="s">
        <v>1587</v>
      </c>
      <c r="C552" s="66">
        <v>18</v>
      </c>
      <c r="D552" s="66">
        <v>30109</v>
      </c>
      <c r="E552" s="60">
        <v>1.1000000000000001</v>
      </c>
      <c r="F552" s="63">
        <v>34025</v>
      </c>
      <c r="G552" s="60">
        <v>1.7</v>
      </c>
      <c r="H552" s="66" t="s">
        <v>1439</v>
      </c>
      <c r="I552" s="64">
        <v>17792</v>
      </c>
      <c r="J552" s="64">
        <v>21194</v>
      </c>
      <c r="K552" s="64">
        <v>23238</v>
      </c>
      <c r="L552" s="64">
        <v>26014</v>
      </c>
      <c r="M552" s="64">
        <v>33417</v>
      </c>
      <c r="N552" s="64" t="s">
        <v>1439</v>
      </c>
      <c r="O552" s="64">
        <v>43755</v>
      </c>
      <c r="P552" s="64" t="s">
        <v>1439</v>
      </c>
      <c r="Q552" s="64" t="s">
        <v>1439</v>
      </c>
    </row>
    <row r="553" spans="1:17" ht="38.25" x14ac:dyDescent="0.2">
      <c r="A553" s="68" t="s">
        <v>2075</v>
      </c>
      <c r="B553" s="55" t="s">
        <v>1589</v>
      </c>
      <c r="C553" s="66">
        <v>30</v>
      </c>
      <c r="D553" s="63">
        <v>33766</v>
      </c>
      <c r="E553" s="60">
        <v>2.5</v>
      </c>
      <c r="F553" s="63">
        <v>40378</v>
      </c>
      <c r="G553" s="60">
        <v>2.2999999999999998</v>
      </c>
      <c r="H553" s="66">
        <v>17406</v>
      </c>
      <c r="I553" s="62">
        <v>23964</v>
      </c>
      <c r="J553" s="62">
        <v>25977</v>
      </c>
      <c r="K553" s="62">
        <v>27750</v>
      </c>
      <c r="L553" s="62">
        <v>30118</v>
      </c>
      <c r="M553" s="64">
        <v>38217</v>
      </c>
      <c r="N553" s="64">
        <v>44242</v>
      </c>
      <c r="O553" s="64" t="s">
        <v>1439</v>
      </c>
      <c r="P553" s="64" t="s">
        <v>1439</v>
      </c>
      <c r="Q553" s="64" t="s">
        <v>1439</v>
      </c>
    </row>
    <row r="554" spans="1:17" ht="25.5" x14ac:dyDescent="0.2">
      <c r="A554" s="68" t="s">
        <v>2076</v>
      </c>
      <c r="B554" s="55" t="s">
        <v>1591</v>
      </c>
      <c r="C554" s="66">
        <v>11</v>
      </c>
      <c r="D554" s="66">
        <v>37921</v>
      </c>
      <c r="E554" s="60">
        <v>-1.2</v>
      </c>
      <c r="F554" s="63">
        <v>43551</v>
      </c>
      <c r="G554" s="60">
        <v>6.9</v>
      </c>
      <c r="H554" s="66" t="s">
        <v>1439</v>
      </c>
      <c r="I554" s="64">
        <v>30918</v>
      </c>
      <c r="J554" s="64">
        <v>31848</v>
      </c>
      <c r="K554" s="64">
        <v>32965</v>
      </c>
      <c r="L554" s="62">
        <v>36634</v>
      </c>
      <c r="M554" s="64">
        <v>40792</v>
      </c>
      <c r="N554" s="64" t="s">
        <v>1439</v>
      </c>
      <c r="O554" s="64" t="s">
        <v>1439</v>
      </c>
      <c r="P554" s="64" t="s">
        <v>1439</v>
      </c>
      <c r="Q554" s="64" t="s">
        <v>1439</v>
      </c>
    </row>
    <row r="555" spans="1:17" ht="25.5" x14ac:dyDescent="0.2">
      <c r="A555" s="68" t="s">
        <v>2077</v>
      </c>
      <c r="B555" s="55" t="s">
        <v>1593</v>
      </c>
      <c r="C555" s="66" t="s">
        <v>1439</v>
      </c>
      <c r="D555" s="66" t="s">
        <v>1439</v>
      </c>
      <c r="E555" s="67"/>
      <c r="F555" s="66">
        <v>22058</v>
      </c>
      <c r="G555" s="60">
        <v>18.8</v>
      </c>
      <c r="H555" s="66" t="s">
        <v>1439</v>
      </c>
      <c r="I555" s="64" t="s">
        <v>1439</v>
      </c>
      <c r="J555" s="64" t="s">
        <v>1439</v>
      </c>
      <c r="K555" s="64" t="s">
        <v>1439</v>
      </c>
      <c r="L555" s="64" t="s">
        <v>1439</v>
      </c>
      <c r="M555" s="64" t="s">
        <v>1439</v>
      </c>
      <c r="N555" s="64" t="s">
        <v>1439</v>
      </c>
      <c r="O555" s="64" t="s">
        <v>1439</v>
      </c>
      <c r="P555" s="64" t="s">
        <v>1439</v>
      </c>
      <c r="Q555" s="64" t="s">
        <v>1439</v>
      </c>
    </row>
    <row r="556" spans="1:17" ht="38.25" x14ac:dyDescent="0.2">
      <c r="A556" s="68" t="s">
        <v>2078</v>
      </c>
      <c r="B556" s="55" t="s">
        <v>1595</v>
      </c>
      <c r="C556" s="66" t="s">
        <v>1439</v>
      </c>
      <c r="D556" s="66" t="s">
        <v>1439</v>
      </c>
      <c r="E556" s="67"/>
      <c r="F556" s="66">
        <v>44440</v>
      </c>
      <c r="G556" s="60">
        <v>41</v>
      </c>
      <c r="H556" s="66" t="s">
        <v>1439</v>
      </c>
      <c r="I556" s="64" t="s">
        <v>1439</v>
      </c>
      <c r="J556" s="64" t="s">
        <v>1439</v>
      </c>
      <c r="K556" s="64" t="s">
        <v>1439</v>
      </c>
      <c r="L556" s="64" t="s">
        <v>1439</v>
      </c>
      <c r="M556" s="64" t="s">
        <v>1439</v>
      </c>
      <c r="N556" s="64" t="s">
        <v>1439</v>
      </c>
      <c r="O556" s="64" t="s">
        <v>1439</v>
      </c>
      <c r="P556" s="64" t="s">
        <v>1439</v>
      </c>
      <c r="Q556" s="64" t="s">
        <v>1439</v>
      </c>
    </row>
    <row r="557" spans="1:17" ht="25.5" x14ac:dyDescent="0.2">
      <c r="A557" s="68" t="s">
        <v>2079</v>
      </c>
      <c r="B557" s="55" t="s">
        <v>1597</v>
      </c>
      <c r="C557" s="66" t="s">
        <v>1439</v>
      </c>
      <c r="D557" s="66" t="s">
        <v>1439</v>
      </c>
      <c r="E557" s="67"/>
      <c r="F557" s="66">
        <v>22450</v>
      </c>
      <c r="G557" s="60">
        <v>11.7</v>
      </c>
      <c r="H557" s="66" t="s">
        <v>1439</v>
      </c>
      <c r="I557" s="64" t="s">
        <v>1439</v>
      </c>
      <c r="J557" s="64" t="s">
        <v>1439</v>
      </c>
      <c r="K557" s="64" t="s">
        <v>1439</v>
      </c>
      <c r="L557" s="64" t="s">
        <v>1439</v>
      </c>
      <c r="M557" s="64" t="s">
        <v>1439</v>
      </c>
      <c r="N557" s="64" t="s">
        <v>1439</v>
      </c>
      <c r="O557" s="64" t="s">
        <v>1439</v>
      </c>
      <c r="P557" s="64" t="s">
        <v>1439</v>
      </c>
      <c r="Q557" s="64" t="s">
        <v>1439</v>
      </c>
    </row>
    <row r="558" spans="1:17" ht="38.25" x14ac:dyDescent="0.2">
      <c r="A558" s="54" t="s">
        <v>2080</v>
      </c>
      <c r="B558" s="55" t="s">
        <v>1599</v>
      </c>
      <c r="C558" s="63">
        <v>88</v>
      </c>
      <c r="D558" s="59">
        <v>25173</v>
      </c>
      <c r="E558" s="60">
        <v>8.3000000000000007</v>
      </c>
      <c r="F558" s="59">
        <v>29287</v>
      </c>
      <c r="G558" s="60">
        <v>11.3</v>
      </c>
      <c r="H558" s="66">
        <v>7650</v>
      </c>
      <c r="I558" s="62">
        <v>12420</v>
      </c>
      <c r="J558" s="64">
        <v>14555</v>
      </c>
      <c r="K558" s="62">
        <v>19012</v>
      </c>
      <c r="L558" s="61">
        <v>22669</v>
      </c>
      <c r="M558" s="62">
        <v>29375</v>
      </c>
      <c r="N558" s="62">
        <v>33868</v>
      </c>
      <c r="O558" s="62">
        <v>36204</v>
      </c>
      <c r="P558" s="64">
        <v>39784</v>
      </c>
      <c r="Q558" s="64" t="s">
        <v>1439</v>
      </c>
    </row>
    <row r="559" spans="1:17" ht="25.5" x14ac:dyDescent="0.2">
      <c r="A559" s="68" t="s">
        <v>2081</v>
      </c>
      <c r="B559" s="55" t="s">
        <v>1601</v>
      </c>
      <c r="C559" s="66">
        <v>10</v>
      </c>
      <c r="D559" s="66">
        <v>34044</v>
      </c>
      <c r="E559" s="60">
        <v>9.1999999999999993</v>
      </c>
      <c r="F559" s="63">
        <v>40339</v>
      </c>
      <c r="G559" s="60">
        <v>13.8</v>
      </c>
      <c r="H559" s="66" t="s">
        <v>1439</v>
      </c>
      <c r="I559" s="64">
        <v>25139</v>
      </c>
      <c r="J559" s="64">
        <v>26209</v>
      </c>
      <c r="K559" s="62">
        <v>27628</v>
      </c>
      <c r="L559" s="62">
        <v>30882</v>
      </c>
      <c r="M559" s="64" t="s">
        <v>1439</v>
      </c>
      <c r="N559" s="64" t="s">
        <v>1439</v>
      </c>
      <c r="O559" s="64" t="s">
        <v>1439</v>
      </c>
      <c r="P559" s="64" t="s">
        <v>1439</v>
      </c>
      <c r="Q559" s="64" t="s">
        <v>1439</v>
      </c>
    </row>
    <row r="560" spans="1:17" ht="25.5" x14ac:dyDescent="0.2">
      <c r="A560" s="68" t="s">
        <v>2082</v>
      </c>
      <c r="B560" s="55" t="s">
        <v>1603</v>
      </c>
      <c r="C560" s="66">
        <v>15</v>
      </c>
      <c r="D560" s="66">
        <v>25522</v>
      </c>
      <c r="E560" s="60">
        <v>20.7</v>
      </c>
      <c r="F560" s="66">
        <v>34379</v>
      </c>
      <c r="G560" s="60">
        <v>20.8</v>
      </c>
      <c r="H560" s="66" t="s">
        <v>1439</v>
      </c>
      <c r="I560" s="64">
        <v>14396</v>
      </c>
      <c r="J560" s="64">
        <v>16958</v>
      </c>
      <c r="K560" s="64">
        <v>19069</v>
      </c>
      <c r="L560" s="64">
        <v>22227</v>
      </c>
      <c r="M560" s="64">
        <v>29440</v>
      </c>
      <c r="N560" s="64" t="s">
        <v>1439</v>
      </c>
      <c r="O560" s="64" t="s">
        <v>1439</v>
      </c>
      <c r="P560" s="64" t="s">
        <v>1439</v>
      </c>
      <c r="Q560" s="64" t="s">
        <v>1439</v>
      </c>
    </row>
    <row r="561" spans="1:17" ht="38.25" x14ac:dyDescent="0.2">
      <c r="A561" s="68" t="s">
        <v>2083</v>
      </c>
      <c r="B561" s="55" t="s">
        <v>1605</v>
      </c>
      <c r="C561" s="66" t="s">
        <v>1439</v>
      </c>
      <c r="D561" s="66" t="s">
        <v>1439</v>
      </c>
      <c r="E561" s="67"/>
      <c r="F561" s="66">
        <v>48871</v>
      </c>
      <c r="G561" s="60">
        <v>4.8</v>
      </c>
      <c r="H561" s="66" t="s">
        <v>1439</v>
      </c>
      <c r="I561" s="64" t="s">
        <v>1439</v>
      </c>
      <c r="J561" s="64" t="s">
        <v>1439</v>
      </c>
      <c r="K561" s="64" t="s">
        <v>1439</v>
      </c>
      <c r="L561" s="64" t="s">
        <v>1439</v>
      </c>
      <c r="M561" s="64" t="s">
        <v>1439</v>
      </c>
      <c r="N561" s="64" t="s">
        <v>1439</v>
      </c>
      <c r="O561" s="64" t="s">
        <v>1439</v>
      </c>
      <c r="P561" s="64" t="s">
        <v>1439</v>
      </c>
      <c r="Q561" s="64" t="s">
        <v>1439</v>
      </c>
    </row>
    <row r="562" spans="1:17" ht="25.5" x14ac:dyDescent="0.2">
      <c r="A562" s="68" t="s">
        <v>2084</v>
      </c>
      <c r="B562" s="55" t="s">
        <v>1607</v>
      </c>
      <c r="C562" s="66">
        <v>18</v>
      </c>
      <c r="D562" s="63">
        <v>24667</v>
      </c>
      <c r="E562" s="60">
        <v>1.6</v>
      </c>
      <c r="F562" s="63">
        <v>24039</v>
      </c>
      <c r="G562" s="60">
        <v>-2.9</v>
      </c>
      <c r="H562" s="66" t="s">
        <v>1439</v>
      </c>
      <c r="I562" s="64" t="s">
        <v>1439</v>
      </c>
      <c r="J562" s="64" t="s">
        <v>1439</v>
      </c>
      <c r="K562" s="64">
        <v>18919</v>
      </c>
      <c r="L562" s="64">
        <v>22663</v>
      </c>
      <c r="M562" s="62">
        <v>26781</v>
      </c>
      <c r="N562" s="62">
        <v>30891</v>
      </c>
      <c r="O562" s="64">
        <v>32321</v>
      </c>
      <c r="P562" s="64">
        <v>34339</v>
      </c>
      <c r="Q562" s="64" t="s">
        <v>1439</v>
      </c>
    </row>
    <row r="563" spans="1:17" ht="25.5" x14ac:dyDescent="0.2">
      <c r="A563" s="68" t="s">
        <v>2085</v>
      </c>
      <c r="B563" s="55" t="s">
        <v>1609</v>
      </c>
      <c r="C563" s="66">
        <v>21</v>
      </c>
      <c r="D563" s="66">
        <v>17333</v>
      </c>
      <c r="E563" s="60">
        <v>-10.7</v>
      </c>
      <c r="F563" s="63">
        <v>20956</v>
      </c>
      <c r="G563" s="60">
        <v>5.0999999999999996</v>
      </c>
      <c r="H563" s="66" t="s">
        <v>1439</v>
      </c>
      <c r="I563" s="64">
        <v>7748</v>
      </c>
      <c r="J563" s="64">
        <v>8762</v>
      </c>
      <c r="K563" s="64">
        <v>9482</v>
      </c>
      <c r="L563" s="64" t="s">
        <v>1439</v>
      </c>
      <c r="M563" s="64">
        <v>21682</v>
      </c>
      <c r="N563" s="64">
        <v>24400</v>
      </c>
      <c r="O563" s="64" t="s">
        <v>1439</v>
      </c>
      <c r="P563" s="64" t="s">
        <v>1439</v>
      </c>
      <c r="Q563" s="64" t="s">
        <v>1439</v>
      </c>
    </row>
    <row r="564" spans="1:17" ht="38.25" x14ac:dyDescent="0.2">
      <c r="A564" s="68" t="s">
        <v>2086</v>
      </c>
      <c r="B564" s="55" t="s">
        <v>1611</v>
      </c>
      <c r="C564" s="66">
        <v>21</v>
      </c>
      <c r="D564" s="63">
        <v>27389</v>
      </c>
      <c r="E564" s="60">
        <v>28.4</v>
      </c>
      <c r="F564" s="63">
        <v>29606</v>
      </c>
      <c r="G564" s="60">
        <v>24.1</v>
      </c>
      <c r="H564" s="66" t="s">
        <v>1439</v>
      </c>
      <c r="I564" s="64">
        <v>14401</v>
      </c>
      <c r="J564" s="64">
        <v>18364</v>
      </c>
      <c r="K564" s="64">
        <v>21214</v>
      </c>
      <c r="L564" s="64">
        <v>23857</v>
      </c>
      <c r="M564" s="64">
        <v>30005</v>
      </c>
      <c r="N564" s="64">
        <v>34110</v>
      </c>
      <c r="O564" s="64">
        <v>37442</v>
      </c>
      <c r="P564" s="64" t="s">
        <v>1439</v>
      </c>
      <c r="Q564" s="64" t="s">
        <v>1439</v>
      </c>
    </row>
    <row r="565" spans="1:17" ht="51" x14ac:dyDescent="0.2">
      <c r="A565" s="54" t="s">
        <v>2087</v>
      </c>
      <c r="B565" s="55" t="s">
        <v>1613</v>
      </c>
      <c r="C565" s="63">
        <v>80</v>
      </c>
      <c r="D565" s="59">
        <v>31968</v>
      </c>
      <c r="E565" s="60">
        <v>8</v>
      </c>
      <c r="F565" s="59">
        <v>33744</v>
      </c>
      <c r="G565" s="60">
        <v>7.4</v>
      </c>
      <c r="H565" s="66">
        <v>14972</v>
      </c>
      <c r="I565" s="62">
        <v>23372</v>
      </c>
      <c r="J565" s="61">
        <v>24703</v>
      </c>
      <c r="K565" s="61">
        <v>26348</v>
      </c>
      <c r="L565" s="61">
        <v>29417</v>
      </c>
      <c r="M565" s="61">
        <v>35253</v>
      </c>
      <c r="N565" s="62">
        <v>37814</v>
      </c>
      <c r="O565" s="62">
        <v>40357</v>
      </c>
      <c r="P565" s="62">
        <v>44847</v>
      </c>
      <c r="Q565" s="64" t="s">
        <v>1439</v>
      </c>
    </row>
    <row r="566" spans="1:17" ht="38.25" x14ac:dyDescent="0.2">
      <c r="A566" s="68" t="s">
        <v>2088</v>
      </c>
      <c r="B566" s="55" t="s">
        <v>1615</v>
      </c>
      <c r="C566" s="63">
        <v>80</v>
      </c>
      <c r="D566" s="59">
        <v>31968</v>
      </c>
      <c r="E566" s="60">
        <v>8</v>
      </c>
      <c r="F566" s="59">
        <v>33744</v>
      </c>
      <c r="G566" s="60">
        <v>7.4</v>
      </c>
      <c r="H566" s="66">
        <v>14972</v>
      </c>
      <c r="I566" s="62">
        <v>23372</v>
      </c>
      <c r="J566" s="61">
        <v>24703</v>
      </c>
      <c r="K566" s="61">
        <v>26348</v>
      </c>
      <c r="L566" s="61">
        <v>29417</v>
      </c>
      <c r="M566" s="61">
        <v>35253</v>
      </c>
      <c r="N566" s="62">
        <v>37814</v>
      </c>
      <c r="O566" s="62">
        <v>40357</v>
      </c>
      <c r="P566" s="62">
        <v>44847</v>
      </c>
      <c r="Q566" s="64" t="s">
        <v>1439</v>
      </c>
    </row>
    <row r="567" spans="1:17" x14ac:dyDescent="0.2">
      <c r="A567" s="54" t="s">
        <v>2089</v>
      </c>
      <c r="B567" s="55" t="s">
        <v>1617</v>
      </c>
      <c r="C567" s="59">
        <v>208</v>
      </c>
      <c r="D567" s="59">
        <v>26814</v>
      </c>
      <c r="E567" s="60">
        <v>1.2</v>
      </c>
      <c r="F567" s="59">
        <v>29139</v>
      </c>
      <c r="G567" s="60">
        <v>3.2</v>
      </c>
      <c r="H567" s="66">
        <v>9011</v>
      </c>
      <c r="I567" s="61">
        <v>14665</v>
      </c>
      <c r="J567" s="61">
        <v>16764</v>
      </c>
      <c r="K567" s="61">
        <v>18620</v>
      </c>
      <c r="L567" s="61">
        <v>22679</v>
      </c>
      <c r="M567" s="61">
        <v>31278</v>
      </c>
      <c r="N567" s="61">
        <v>36459</v>
      </c>
      <c r="O567" s="61">
        <v>39453</v>
      </c>
      <c r="P567" s="61">
        <v>41653</v>
      </c>
      <c r="Q567" s="62">
        <v>49866</v>
      </c>
    </row>
    <row r="568" spans="1:17" x14ac:dyDescent="0.2">
      <c r="A568" s="68" t="s">
        <v>2090</v>
      </c>
      <c r="B568" s="55" t="s">
        <v>1619</v>
      </c>
      <c r="C568" s="59">
        <v>208</v>
      </c>
      <c r="D568" s="59">
        <v>26814</v>
      </c>
      <c r="E568" s="60">
        <v>1.2</v>
      </c>
      <c r="F568" s="59">
        <v>29139</v>
      </c>
      <c r="G568" s="60">
        <v>3.2</v>
      </c>
      <c r="H568" s="66">
        <v>9011</v>
      </c>
      <c r="I568" s="61">
        <v>14665</v>
      </c>
      <c r="J568" s="61">
        <v>16764</v>
      </c>
      <c r="K568" s="61">
        <v>18620</v>
      </c>
      <c r="L568" s="61">
        <v>22679</v>
      </c>
      <c r="M568" s="61">
        <v>31278</v>
      </c>
      <c r="N568" s="61">
        <v>36459</v>
      </c>
      <c r="O568" s="61">
        <v>39453</v>
      </c>
      <c r="P568" s="61">
        <v>41653</v>
      </c>
      <c r="Q568" s="62">
        <v>49866</v>
      </c>
    </row>
    <row r="569" spans="1:17" ht="38.25" x14ac:dyDescent="0.2">
      <c r="A569" s="54" t="s">
        <v>2091</v>
      </c>
      <c r="B569" s="55" t="s">
        <v>1621</v>
      </c>
      <c r="C569" s="59">
        <v>214</v>
      </c>
      <c r="D569" s="59">
        <v>25102</v>
      </c>
      <c r="E569" s="60">
        <v>8.3000000000000007</v>
      </c>
      <c r="F569" s="59">
        <v>28561</v>
      </c>
      <c r="G569" s="60">
        <v>4.8</v>
      </c>
      <c r="H569" s="63">
        <v>9704</v>
      </c>
      <c r="I569" s="62">
        <v>14347</v>
      </c>
      <c r="J569" s="62">
        <v>16401</v>
      </c>
      <c r="K569" s="62">
        <v>18541</v>
      </c>
      <c r="L569" s="61">
        <v>22066</v>
      </c>
      <c r="M569" s="61">
        <v>28148</v>
      </c>
      <c r="N569" s="62">
        <v>32705</v>
      </c>
      <c r="O569" s="62">
        <v>35852</v>
      </c>
      <c r="P569" s="62">
        <v>39030</v>
      </c>
      <c r="Q569" s="64">
        <v>47721</v>
      </c>
    </row>
    <row r="570" spans="1:17" ht="25.5" x14ac:dyDescent="0.2">
      <c r="A570" s="68" t="s">
        <v>2092</v>
      </c>
      <c r="B570" s="55" t="s">
        <v>1623</v>
      </c>
      <c r="C570" s="59">
        <v>130</v>
      </c>
      <c r="D570" s="59">
        <v>28544</v>
      </c>
      <c r="E570" s="60">
        <v>7.8</v>
      </c>
      <c r="F570" s="59">
        <v>32083</v>
      </c>
      <c r="G570" s="60">
        <v>1.4</v>
      </c>
      <c r="H570" s="66">
        <v>11203</v>
      </c>
      <c r="I570" s="62">
        <v>16361</v>
      </c>
      <c r="J570" s="62">
        <v>19151</v>
      </c>
      <c r="K570" s="62">
        <v>21492</v>
      </c>
      <c r="L570" s="61">
        <v>25124</v>
      </c>
      <c r="M570" s="62">
        <v>32474</v>
      </c>
      <c r="N570" s="62">
        <v>37825</v>
      </c>
      <c r="O570" s="62">
        <v>40243</v>
      </c>
      <c r="P570" s="62">
        <v>43856</v>
      </c>
      <c r="Q570" s="64" t="s">
        <v>1439</v>
      </c>
    </row>
    <row r="571" spans="1:17" ht="25.5" x14ac:dyDescent="0.2">
      <c r="A571" s="68" t="s">
        <v>2093</v>
      </c>
      <c r="B571" s="55" t="s">
        <v>1625</v>
      </c>
      <c r="C571" s="63">
        <v>45</v>
      </c>
      <c r="D571" s="63">
        <v>20561</v>
      </c>
      <c r="E571" s="67"/>
      <c r="F571" s="63">
        <v>23395</v>
      </c>
      <c r="G571" s="60">
        <v>11.3</v>
      </c>
      <c r="H571" s="66" t="s">
        <v>1439</v>
      </c>
      <c r="I571" s="64">
        <v>11959</v>
      </c>
      <c r="J571" s="64">
        <v>14173</v>
      </c>
      <c r="K571" s="64">
        <v>15741</v>
      </c>
      <c r="L571" s="62">
        <v>17972</v>
      </c>
      <c r="M571" s="62">
        <v>22801</v>
      </c>
      <c r="N571" s="62">
        <v>25777</v>
      </c>
      <c r="O571" s="64">
        <v>28026</v>
      </c>
      <c r="P571" s="64" t="s">
        <v>1439</v>
      </c>
      <c r="Q571" s="64" t="s">
        <v>1439</v>
      </c>
    </row>
    <row r="572" spans="1:17" ht="25.5" x14ac:dyDescent="0.2">
      <c r="A572" s="68" t="s">
        <v>2094</v>
      </c>
      <c r="B572" s="55" t="s">
        <v>1627</v>
      </c>
      <c r="C572" s="63">
        <v>40</v>
      </c>
      <c r="D572" s="63">
        <v>22312</v>
      </c>
      <c r="E572" s="60">
        <v>18.899999999999999</v>
      </c>
      <c r="F572" s="59">
        <v>22896</v>
      </c>
      <c r="G572" s="60">
        <v>14.6</v>
      </c>
      <c r="H572" s="66">
        <v>8710</v>
      </c>
      <c r="I572" s="62">
        <v>12506</v>
      </c>
      <c r="J572" s="62">
        <v>14273</v>
      </c>
      <c r="K572" s="62">
        <v>15174</v>
      </c>
      <c r="L572" s="62">
        <v>20060</v>
      </c>
      <c r="M572" s="62">
        <v>24400</v>
      </c>
      <c r="N572" s="62">
        <v>26669</v>
      </c>
      <c r="O572" s="64">
        <v>27352</v>
      </c>
      <c r="P572" s="64">
        <v>28462</v>
      </c>
      <c r="Q572" s="64" t="s">
        <v>1439</v>
      </c>
    </row>
    <row r="573" spans="1:17" ht="38.25" x14ac:dyDescent="0.2">
      <c r="A573" s="54" t="s">
        <v>2095</v>
      </c>
      <c r="B573" s="55" t="s">
        <v>1629</v>
      </c>
      <c r="C573" s="66">
        <v>31</v>
      </c>
      <c r="D573" s="66" t="s">
        <v>1439</v>
      </c>
      <c r="E573" s="67"/>
      <c r="F573" s="66">
        <v>24471</v>
      </c>
      <c r="G573" s="67"/>
      <c r="H573" s="66" t="s">
        <v>1439</v>
      </c>
      <c r="I573" s="64" t="s">
        <v>1439</v>
      </c>
      <c r="J573" s="64" t="s">
        <v>1439</v>
      </c>
      <c r="K573" s="64" t="s">
        <v>1439</v>
      </c>
      <c r="L573" s="64" t="s">
        <v>1439</v>
      </c>
      <c r="M573" s="64">
        <v>25004</v>
      </c>
      <c r="N573" s="64" t="s">
        <v>1439</v>
      </c>
      <c r="O573" s="64" t="s">
        <v>1439</v>
      </c>
      <c r="P573" s="64" t="s">
        <v>1439</v>
      </c>
      <c r="Q573" s="64" t="s">
        <v>1439</v>
      </c>
    </row>
    <row r="574" spans="1:17" ht="25.5" x14ac:dyDescent="0.2">
      <c r="A574" s="68" t="s">
        <v>2096</v>
      </c>
      <c r="B574" s="55" t="s">
        <v>1631</v>
      </c>
      <c r="C574" s="66" t="s">
        <v>1439</v>
      </c>
      <c r="D574" s="66" t="s">
        <v>1439</v>
      </c>
      <c r="E574" s="67"/>
      <c r="F574" s="66" t="s">
        <v>1439</v>
      </c>
      <c r="G574" s="67"/>
      <c r="H574" s="66" t="s">
        <v>1439</v>
      </c>
      <c r="I574" s="64" t="s">
        <v>1439</v>
      </c>
      <c r="J574" s="64" t="s">
        <v>1439</v>
      </c>
      <c r="K574" s="64" t="s">
        <v>1439</v>
      </c>
      <c r="L574" s="64" t="s">
        <v>1439</v>
      </c>
      <c r="M574" s="64" t="s">
        <v>1439</v>
      </c>
      <c r="N574" s="64" t="s">
        <v>1439</v>
      </c>
      <c r="O574" s="64" t="s">
        <v>1439</v>
      </c>
      <c r="P574" s="64" t="s">
        <v>1439</v>
      </c>
      <c r="Q574" s="64" t="s">
        <v>1439</v>
      </c>
    </row>
    <row r="575" spans="1:17" ht="38.25" x14ac:dyDescent="0.2">
      <c r="A575" s="68" t="s">
        <v>2097</v>
      </c>
      <c r="B575" s="55" t="s">
        <v>1633</v>
      </c>
      <c r="C575" s="66" t="s">
        <v>1439</v>
      </c>
      <c r="D575" s="66" t="s">
        <v>1439</v>
      </c>
      <c r="E575" s="67"/>
      <c r="F575" s="66" t="s">
        <v>1439</v>
      </c>
      <c r="G575" s="67"/>
      <c r="H575" s="66" t="s">
        <v>1439</v>
      </c>
      <c r="I575" s="64" t="s">
        <v>1439</v>
      </c>
      <c r="J575" s="64" t="s">
        <v>1439</v>
      </c>
      <c r="K575" s="64" t="s">
        <v>1439</v>
      </c>
      <c r="L575" s="64" t="s">
        <v>1439</v>
      </c>
      <c r="M575" s="64" t="s">
        <v>1439</v>
      </c>
      <c r="N575" s="64" t="s">
        <v>1439</v>
      </c>
      <c r="O575" s="64" t="s">
        <v>1439</v>
      </c>
      <c r="P575" s="64" t="s">
        <v>1439</v>
      </c>
      <c r="Q575" s="64" t="s">
        <v>1439</v>
      </c>
    </row>
    <row r="576" spans="1:17" ht="25.5" x14ac:dyDescent="0.2">
      <c r="A576" s="68" t="s">
        <v>2098</v>
      </c>
      <c r="B576" s="55" t="s">
        <v>1635</v>
      </c>
      <c r="C576" s="66" t="s">
        <v>1439</v>
      </c>
      <c r="D576" s="66" t="s">
        <v>1439</v>
      </c>
      <c r="E576" s="67"/>
      <c r="F576" s="66">
        <v>19357</v>
      </c>
      <c r="G576" s="67"/>
      <c r="H576" s="66" t="s">
        <v>1439</v>
      </c>
      <c r="I576" s="64" t="s">
        <v>1439</v>
      </c>
      <c r="J576" s="64" t="s">
        <v>1439</v>
      </c>
      <c r="K576" s="64" t="s">
        <v>1439</v>
      </c>
      <c r="L576" s="64" t="s">
        <v>1439</v>
      </c>
      <c r="M576" s="64" t="s">
        <v>1439</v>
      </c>
      <c r="N576" s="64" t="s">
        <v>1439</v>
      </c>
      <c r="O576" s="64" t="s">
        <v>1439</v>
      </c>
      <c r="P576" s="64" t="s">
        <v>1439</v>
      </c>
      <c r="Q576" s="64" t="s">
        <v>1439</v>
      </c>
    </row>
    <row r="577" spans="1:17" ht="38.25" x14ac:dyDescent="0.2">
      <c r="A577" s="68" t="s">
        <v>2099</v>
      </c>
      <c r="B577" s="55" t="s">
        <v>1637</v>
      </c>
      <c r="C577" s="66">
        <v>23</v>
      </c>
      <c r="D577" s="66" t="s">
        <v>1439</v>
      </c>
      <c r="E577" s="67"/>
      <c r="F577" s="66">
        <v>24447</v>
      </c>
      <c r="G577" s="67"/>
      <c r="H577" s="66" t="s">
        <v>1439</v>
      </c>
      <c r="I577" s="64" t="s">
        <v>1439</v>
      </c>
      <c r="J577" s="64" t="s">
        <v>1439</v>
      </c>
      <c r="K577" s="64" t="s">
        <v>1439</v>
      </c>
      <c r="L577" s="64" t="s">
        <v>1439</v>
      </c>
      <c r="M577" s="64">
        <v>22837</v>
      </c>
      <c r="N577" s="64" t="s">
        <v>1439</v>
      </c>
      <c r="O577" s="64" t="s">
        <v>1439</v>
      </c>
      <c r="P577" s="64" t="s">
        <v>1439</v>
      </c>
      <c r="Q577" s="64" t="s">
        <v>1439</v>
      </c>
    </row>
    <row r="578" spans="1:17" ht="25.5" x14ac:dyDescent="0.2">
      <c r="A578" s="54" t="s">
        <v>2100</v>
      </c>
      <c r="B578" s="55" t="s">
        <v>1639</v>
      </c>
      <c r="C578" s="66">
        <v>28</v>
      </c>
      <c r="D578" s="66">
        <v>24416</v>
      </c>
      <c r="E578" s="60">
        <v>4</v>
      </c>
      <c r="F578" s="63">
        <v>28611</v>
      </c>
      <c r="G578" s="60">
        <v>7.8</v>
      </c>
      <c r="H578" s="66" t="s">
        <v>1439</v>
      </c>
      <c r="I578" s="64">
        <v>11453</v>
      </c>
      <c r="J578" s="64">
        <v>12588</v>
      </c>
      <c r="K578" s="64">
        <v>15509</v>
      </c>
      <c r="L578" s="64">
        <v>21272</v>
      </c>
      <c r="M578" s="64">
        <v>27728</v>
      </c>
      <c r="N578" s="64">
        <v>33041</v>
      </c>
      <c r="O578" s="64" t="s">
        <v>1439</v>
      </c>
      <c r="P578" s="64" t="s">
        <v>1439</v>
      </c>
      <c r="Q578" s="64" t="s">
        <v>1439</v>
      </c>
    </row>
    <row r="579" spans="1:17" ht="25.5" x14ac:dyDescent="0.2">
      <c r="A579" s="68" t="s">
        <v>2101</v>
      </c>
      <c r="B579" s="55" t="s">
        <v>1641</v>
      </c>
      <c r="C579" s="66">
        <v>14</v>
      </c>
      <c r="D579" s="66">
        <v>27339</v>
      </c>
      <c r="E579" s="60">
        <v>0.3</v>
      </c>
      <c r="F579" s="66">
        <v>29565</v>
      </c>
      <c r="G579" s="60">
        <v>3.4</v>
      </c>
      <c r="H579" s="66" t="s">
        <v>1439</v>
      </c>
      <c r="I579" s="64" t="s">
        <v>1439</v>
      </c>
      <c r="J579" s="64" t="s">
        <v>1439</v>
      </c>
      <c r="K579" s="64" t="s">
        <v>1439</v>
      </c>
      <c r="L579" s="64">
        <v>24117</v>
      </c>
      <c r="M579" s="64">
        <v>29994</v>
      </c>
      <c r="N579" s="64" t="s">
        <v>1439</v>
      </c>
      <c r="O579" s="64" t="s">
        <v>1439</v>
      </c>
      <c r="P579" s="64" t="s">
        <v>1439</v>
      </c>
      <c r="Q579" s="64" t="s">
        <v>1439</v>
      </c>
    </row>
    <row r="580" spans="1:17" ht="38.25" x14ac:dyDescent="0.2">
      <c r="A580" s="68" t="s">
        <v>2102</v>
      </c>
      <c r="B580" s="55" t="s">
        <v>1643</v>
      </c>
      <c r="C580" s="66" t="s">
        <v>1439</v>
      </c>
      <c r="D580" s="66" t="s">
        <v>1439</v>
      </c>
      <c r="E580" s="67"/>
      <c r="F580" s="66">
        <v>42375</v>
      </c>
      <c r="G580" s="60">
        <v>24.5</v>
      </c>
      <c r="H580" s="66" t="s">
        <v>1439</v>
      </c>
      <c r="I580" s="64" t="s">
        <v>1439</v>
      </c>
      <c r="J580" s="64" t="s">
        <v>1439</v>
      </c>
      <c r="K580" s="64" t="s">
        <v>1439</v>
      </c>
      <c r="L580" s="64" t="s">
        <v>1439</v>
      </c>
      <c r="M580" s="64" t="s">
        <v>1439</v>
      </c>
      <c r="N580" s="64" t="s">
        <v>1439</v>
      </c>
      <c r="O580" s="64" t="s">
        <v>1439</v>
      </c>
      <c r="P580" s="64" t="s">
        <v>1439</v>
      </c>
      <c r="Q580" s="64" t="s">
        <v>1439</v>
      </c>
    </row>
    <row r="581" spans="1:17" ht="25.5" x14ac:dyDescent="0.2">
      <c r="A581" s="68" t="s">
        <v>2103</v>
      </c>
      <c r="B581" s="55" t="s">
        <v>1645</v>
      </c>
      <c r="C581" s="66">
        <v>11</v>
      </c>
      <c r="D581" s="66">
        <v>19986</v>
      </c>
      <c r="E581" s="60">
        <v>23.2</v>
      </c>
      <c r="F581" s="66">
        <v>24008</v>
      </c>
      <c r="G581" s="60">
        <v>7.1</v>
      </c>
      <c r="H581" s="66" t="s">
        <v>1439</v>
      </c>
      <c r="I581" s="64">
        <v>10433</v>
      </c>
      <c r="J581" s="64">
        <v>11996</v>
      </c>
      <c r="K581" s="64">
        <v>12476</v>
      </c>
      <c r="L581" s="64">
        <v>15626</v>
      </c>
      <c r="M581" s="64">
        <v>22729</v>
      </c>
      <c r="N581" s="64" t="s">
        <v>1439</v>
      </c>
      <c r="O581" s="64" t="s">
        <v>1439</v>
      </c>
      <c r="P581" s="64" t="s">
        <v>1439</v>
      </c>
      <c r="Q581" s="64" t="s">
        <v>1439</v>
      </c>
    </row>
    <row r="582" spans="1:17" ht="89.25" x14ac:dyDescent="0.2">
      <c r="A582" s="54" t="s">
        <v>2104</v>
      </c>
      <c r="B582" s="55" t="s">
        <v>1647</v>
      </c>
      <c r="C582" s="66" t="s">
        <v>1439</v>
      </c>
      <c r="D582" s="66" t="s">
        <v>1439</v>
      </c>
      <c r="E582" s="67"/>
      <c r="F582" s="66" t="s">
        <v>1439</v>
      </c>
      <c r="G582" s="67"/>
      <c r="H582" s="66" t="s">
        <v>1439</v>
      </c>
      <c r="I582" s="64" t="s">
        <v>1439</v>
      </c>
      <c r="J582" s="64" t="s">
        <v>1439</v>
      </c>
      <c r="K582" s="64" t="s">
        <v>1439</v>
      </c>
      <c r="L582" s="64" t="s">
        <v>1439</v>
      </c>
      <c r="M582" s="64" t="s">
        <v>1439</v>
      </c>
      <c r="N582" s="64" t="s">
        <v>1439</v>
      </c>
      <c r="O582" s="64" t="s">
        <v>1439</v>
      </c>
      <c r="P582" s="64" t="s">
        <v>1439</v>
      </c>
      <c r="Q582" s="64" t="s">
        <v>1439</v>
      </c>
    </row>
    <row r="583" spans="1:17" ht="38.25" x14ac:dyDescent="0.2">
      <c r="A583" s="68" t="s">
        <v>2105</v>
      </c>
      <c r="B583" s="55" t="s">
        <v>1649</v>
      </c>
      <c r="C583" s="66" t="s">
        <v>1439</v>
      </c>
      <c r="D583" s="66" t="s">
        <v>1439</v>
      </c>
      <c r="E583" s="67"/>
      <c r="F583" s="66" t="s">
        <v>1439</v>
      </c>
      <c r="G583" s="67"/>
      <c r="H583" s="66" t="s">
        <v>1439</v>
      </c>
      <c r="I583" s="64" t="s">
        <v>1439</v>
      </c>
      <c r="J583" s="64" t="s">
        <v>1439</v>
      </c>
      <c r="K583" s="64" t="s">
        <v>1439</v>
      </c>
      <c r="L583" s="64" t="s">
        <v>1439</v>
      </c>
      <c r="M583" s="64" t="s">
        <v>1439</v>
      </c>
      <c r="N583" s="64" t="s">
        <v>1439</v>
      </c>
      <c r="O583" s="64" t="s">
        <v>1439</v>
      </c>
      <c r="P583" s="64" t="s">
        <v>1439</v>
      </c>
      <c r="Q583" s="64" t="s">
        <v>1439</v>
      </c>
    </row>
    <row r="584" spans="1:17" ht="51" x14ac:dyDescent="0.2">
      <c r="A584" s="68" t="s">
        <v>2106</v>
      </c>
      <c r="B584" s="55" t="s">
        <v>1651</v>
      </c>
      <c r="C584" s="59" t="s">
        <v>1450</v>
      </c>
      <c r="D584" s="59"/>
      <c r="E584" s="67"/>
      <c r="F584" s="59"/>
      <c r="G584" s="67"/>
      <c r="H584" s="59"/>
      <c r="I584" s="61"/>
      <c r="J584" s="61"/>
      <c r="K584" s="61"/>
      <c r="L584" s="61"/>
      <c r="M584" s="61"/>
      <c r="N584" s="61"/>
      <c r="O584" s="61"/>
      <c r="P584" s="61"/>
      <c r="Q584" s="61"/>
    </row>
    <row r="585" spans="1:17" ht="38.25" x14ac:dyDescent="0.2">
      <c r="A585" s="54" t="s">
        <v>2107</v>
      </c>
      <c r="B585" s="55" t="s">
        <v>1653</v>
      </c>
      <c r="C585" s="59" t="s">
        <v>1450</v>
      </c>
      <c r="D585" s="59"/>
      <c r="E585" s="67"/>
      <c r="F585" s="59"/>
      <c r="G585" s="67"/>
      <c r="H585" s="59"/>
      <c r="I585" s="61"/>
      <c r="J585" s="61"/>
      <c r="K585" s="61"/>
      <c r="L585" s="61"/>
      <c r="M585" s="61"/>
      <c r="N585" s="61"/>
      <c r="O585" s="61"/>
      <c r="P585" s="61"/>
      <c r="Q585" s="61"/>
    </row>
    <row r="586" spans="1:17" ht="38.25" x14ac:dyDescent="0.2">
      <c r="A586" s="68" t="s">
        <v>2108</v>
      </c>
      <c r="B586" s="55" t="s">
        <v>1655</v>
      </c>
      <c r="C586" s="59" t="s">
        <v>1667</v>
      </c>
      <c r="D586" s="59"/>
      <c r="E586" s="67"/>
      <c r="F586" s="59"/>
      <c r="G586" s="67"/>
      <c r="H586" s="59"/>
      <c r="I586" s="61"/>
      <c r="J586" s="61"/>
      <c r="K586" s="61"/>
      <c r="L586" s="61"/>
      <c r="M586" s="61"/>
      <c r="N586" s="61"/>
      <c r="O586" s="61"/>
      <c r="P586" s="61"/>
      <c r="Q586" s="61"/>
    </row>
    <row r="587" spans="1:17" ht="25.5" x14ac:dyDescent="0.2">
      <c r="A587" s="54" t="s">
        <v>2109</v>
      </c>
      <c r="B587" s="55" t="s">
        <v>1376</v>
      </c>
      <c r="C587" s="59">
        <v>1873</v>
      </c>
      <c r="D587" s="59">
        <v>29892</v>
      </c>
      <c r="E587" s="60">
        <v>5.9</v>
      </c>
      <c r="F587" s="59">
        <v>34776</v>
      </c>
      <c r="G587" s="60">
        <v>6.5</v>
      </c>
      <c r="H587" s="59">
        <v>10755</v>
      </c>
      <c r="I587" s="61">
        <v>17411</v>
      </c>
      <c r="J587" s="61">
        <v>20474</v>
      </c>
      <c r="K587" s="61">
        <v>22579</v>
      </c>
      <c r="L587" s="61">
        <v>26038</v>
      </c>
      <c r="M587" s="61">
        <v>34082</v>
      </c>
      <c r="N587" s="61">
        <v>39432</v>
      </c>
      <c r="O587" s="61">
        <v>42928</v>
      </c>
      <c r="P587" s="61">
        <v>46795</v>
      </c>
      <c r="Q587" s="61">
        <v>58524</v>
      </c>
    </row>
    <row r="588" spans="1:17" ht="25.5" x14ac:dyDescent="0.2">
      <c r="A588" s="54" t="s">
        <v>2110</v>
      </c>
      <c r="B588" s="55" t="s">
        <v>1376</v>
      </c>
      <c r="C588" s="59">
        <v>266</v>
      </c>
      <c r="D588" s="59">
        <v>33648</v>
      </c>
      <c r="E588" s="60">
        <v>-1.8</v>
      </c>
      <c r="F588" s="59">
        <v>38478</v>
      </c>
      <c r="G588" s="60">
        <v>-0.3</v>
      </c>
      <c r="H588" s="63">
        <v>20189</v>
      </c>
      <c r="I588" s="61">
        <v>24178</v>
      </c>
      <c r="J588" s="61">
        <v>25615</v>
      </c>
      <c r="K588" s="61">
        <v>27108</v>
      </c>
      <c r="L588" s="61">
        <v>30085</v>
      </c>
      <c r="M588" s="61">
        <v>37722</v>
      </c>
      <c r="N588" s="61">
        <v>42827</v>
      </c>
      <c r="O588" s="61">
        <v>45821</v>
      </c>
      <c r="P588" s="61">
        <v>49726</v>
      </c>
      <c r="Q588" s="64">
        <v>58708</v>
      </c>
    </row>
    <row r="589" spans="1:17" ht="25.5" x14ac:dyDescent="0.2">
      <c r="A589" s="54" t="s">
        <v>2111</v>
      </c>
      <c r="B589" s="55" t="s">
        <v>1376</v>
      </c>
      <c r="C589" s="59">
        <v>240</v>
      </c>
      <c r="D589" s="59">
        <v>33235</v>
      </c>
      <c r="E589" s="60">
        <v>-2.2999999999999998</v>
      </c>
      <c r="F589" s="59">
        <v>38031</v>
      </c>
      <c r="G589" s="60">
        <v>-1.2</v>
      </c>
      <c r="H589" s="63">
        <v>20109</v>
      </c>
      <c r="I589" s="61">
        <v>24000</v>
      </c>
      <c r="J589" s="61">
        <v>25413</v>
      </c>
      <c r="K589" s="61">
        <v>26638</v>
      </c>
      <c r="L589" s="61">
        <v>29535</v>
      </c>
      <c r="M589" s="61">
        <v>36900</v>
      </c>
      <c r="N589" s="61">
        <v>42055</v>
      </c>
      <c r="O589" s="61">
        <v>45435</v>
      </c>
      <c r="P589" s="61">
        <v>49266</v>
      </c>
      <c r="Q589" s="64">
        <v>58577</v>
      </c>
    </row>
    <row r="590" spans="1:17" ht="25.5" x14ac:dyDescent="0.2">
      <c r="A590" s="54" t="s">
        <v>2112</v>
      </c>
      <c r="B590" s="55" t="s">
        <v>1376</v>
      </c>
      <c r="C590" s="59">
        <v>1526</v>
      </c>
      <c r="D590" s="59">
        <v>28836</v>
      </c>
      <c r="E590" s="60">
        <v>7.3</v>
      </c>
      <c r="F590" s="59">
        <v>33860</v>
      </c>
      <c r="G590" s="60">
        <v>7.6</v>
      </c>
      <c r="H590" s="59">
        <v>9796</v>
      </c>
      <c r="I590" s="61">
        <v>15954</v>
      </c>
      <c r="J590" s="61">
        <v>18887</v>
      </c>
      <c r="K590" s="61">
        <v>21459</v>
      </c>
      <c r="L590" s="61">
        <v>24965</v>
      </c>
      <c r="M590" s="61">
        <v>33121</v>
      </c>
      <c r="N590" s="61">
        <v>38418</v>
      </c>
      <c r="O590" s="61">
        <v>41949</v>
      </c>
      <c r="P590" s="61">
        <v>45912</v>
      </c>
      <c r="Q590" s="61">
        <v>57695</v>
      </c>
    </row>
    <row r="591" spans="1:17" ht="38.25" x14ac:dyDescent="0.2">
      <c r="A591" s="54" t="s">
        <v>2113</v>
      </c>
      <c r="B591" s="55" t="s">
        <v>1438</v>
      </c>
      <c r="C591" s="66" t="s">
        <v>1439</v>
      </c>
      <c r="D591" s="66" t="s">
        <v>1439</v>
      </c>
      <c r="E591" s="67"/>
      <c r="F591" s="66">
        <v>25450</v>
      </c>
      <c r="G591" s="60">
        <v>-9.1999999999999993</v>
      </c>
      <c r="H591" s="66" t="s">
        <v>1439</v>
      </c>
      <c r="I591" s="64" t="s">
        <v>1439</v>
      </c>
      <c r="J591" s="64" t="s">
        <v>1439</v>
      </c>
      <c r="K591" s="64" t="s">
        <v>1439</v>
      </c>
      <c r="L591" s="64" t="s">
        <v>1439</v>
      </c>
      <c r="M591" s="64" t="s">
        <v>1439</v>
      </c>
      <c r="N591" s="64" t="s">
        <v>1439</v>
      </c>
      <c r="O591" s="64" t="s">
        <v>1439</v>
      </c>
      <c r="P591" s="64" t="s">
        <v>1439</v>
      </c>
      <c r="Q591" s="64" t="s">
        <v>1439</v>
      </c>
    </row>
    <row r="592" spans="1:17" ht="38.25" x14ac:dyDescent="0.2">
      <c r="A592" s="68" t="s">
        <v>2114</v>
      </c>
      <c r="B592" s="55" t="s">
        <v>1441</v>
      </c>
      <c r="C592" s="66" t="s">
        <v>1439</v>
      </c>
      <c r="D592" s="66" t="s">
        <v>1439</v>
      </c>
      <c r="E592" s="67"/>
      <c r="F592" s="66">
        <v>25713</v>
      </c>
      <c r="G592" s="60">
        <v>-9.9</v>
      </c>
      <c r="H592" s="66" t="s">
        <v>1439</v>
      </c>
      <c r="I592" s="64" t="s">
        <v>1439</v>
      </c>
      <c r="J592" s="64" t="s">
        <v>1439</v>
      </c>
      <c r="K592" s="64" t="s">
        <v>1439</v>
      </c>
      <c r="L592" s="64" t="s">
        <v>1439</v>
      </c>
      <c r="M592" s="64" t="s">
        <v>1439</v>
      </c>
      <c r="N592" s="64" t="s">
        <v>1439</v>
      </c>
      <c r="O592" s="64" t="s">
        <v>1439</v>
      </c>
      <c r="P592" s="64" t="s">
        <v>1439</v>
      </c>
      <c r="Q592" s="64" t="s">
        <v>1439</v>
      </c>
    </row>
    <row r="593" spans="1:17" ht="25.5" x14ac:dyDescent="0.2">
      <c r="A593" s="68" t="s">
        <v>2115</v>
      </c>
      <c r="B593" s="55" t="s">
        <v>1443</v>
      </c>
      <c r="C593" s="66" t="s">
        <v>1439</v>
      </c>
      <c r="D593" s="66" t="s">
        <v>1439</v>
      </c>
      <c r="E593" s="67"/>
      <c r="F593" s="66" t="s">
        <v>1439</v>
      </c>
      <c r="G593" s="67"/>
      <c r="H593" s="66" t="s">
        <v>1439</v>
      </c>
      <c r="I593" s="64" t="s">
        <v>1439</v>
      </c>
      <c r="J593" s="64" t="s">
        <v>1439</v>
      </c>
      <c r="K593" s="64" t="s">
        <v>1439</v>
      </c>
      <c r="L593" s="64" t="s">
        <v>1439</v>
      </c>
      <c r="M593" s="64" t="s">
        <v>1439</v>
      </c>
      <c r="N593" s="64" t="s">
        <v>1439</v>
      </c>
      <c r="O593" s="64" t="s">
        <v>1439</v>
      </c>
      <c r="P593" s="64" t="s">
        <v>1439</v>
      </c>
      <c r="Q593" s="64" t="s">
        <v>1439</v>
      </c>
    </row>
    <row r="594" spans="1:17" ht="25.5" x14ac:dyDescent="0.2">
      <c r="A594" s="68" t="s">
        <v>2116</v>
      </c>
      <c r="B594" s="55" t="s">
        <v>1445</v>
      </c>
      <c r="C594" s="59" t="s">
        <v>1450</v>
      </c>
      <c r="D594" s="59"/>
      <c r="E594" s="67"/>
      <c r="F594" s="59"/>
      <c r="G594" s="67"/>
      <c r="H594" s="59"/>
      <c r="I594" s="61"/>
      <c r="J594" s="61"/>
      <c r="K594" s="61"/>
      <c r="L594" s="61"/>
      <c r="M594" s="61"/>
      <c r="N594" s="61"/>
      <c r="O594" s="61"/>
      <c r="P594" s="61"/>
      <c r="Q594" s="61"/>
    </row>
    <row r="595" spans="1:17" ht="25.5" x14ac:dyDescent="0.2">
      <c r="A595" s="54" t="s">
        <v>2117</v>
      </c>
      <c r="B595" s="55" t="s">
        <v>1447</v>
      </c>
      <c r="C595" s="66" t="s">
        <v>1439</v>
      </c>
      <c r="D595" s="66" t="s">
        <v>1439</v>
      </c>
      <c r="E595" s="67"/>
      <c r="F595" s="66">
        <v>29312</v>
      </c>
      <c r="G595" s="67"/>
      <c r="H595" s="66" t="s">
        <v>1439</v>
      </c>
      <c r="I595" s="64" t="s">
        <v>1439</v>
      </c>
      <c r="J595" s="64" t="s">
        <v>1439</v>
      </c>
      <c r="K595" s="64" t="s">
        <v>1439</v>
      </c>
      <c r="L595" s="64" t="s">
        <v>1439</v>
      </c>
      <c r="M595" s="64" t="s">
        <v>1439</v>
      </c>
      <c r="N595" s="64" t="s">
        <v>1439</v>
      </c>
      <c r="O595" s="64" t="s">
        <v>1439</v>
      </c>
      <c r="P595" s="64" t="s">
        <v>1439</v>
      </c>
      <c r="Q595" s="64" t="s">
        <v>1439</v>
      </c>
    </row>
    <row r="596" spans="1:17" ht="25.5" x14ac:dyDescent="0.2">
      <c r="A596" s="68" t="s">
        <v>2118</v>
      </c>
      <c r="B596" s="55" t="s">
        <v>1449</v>
      </c>
      <c r="C596" s="59" t="s">
        <v>1450</v>
      </c>
      <c r="D596" s="59"/>
      <c r="E596" s="67"/>
      <c r="F596" s="59"/>
      <c r="G596" s="67"/>
      <c r="H596" s="59"/>
      <c r="I596" s="61"/>
      <c r="J596" s="61"/>
      <c r="K596" s="61"/>
      <c r="L596" s="61"/>
      <c r="M596" s="61"/>
      <c r="N596" s="61"/>
      <c r="O596" s="61"/>
      <c r="P596" s="61"/>
      <c r="Q596" s="61"/>
    </row>
    <row r="597" spans="1:17" ht="25.5" x14ac:dyDescent="0.2">
      <c r="A597" s="68" t="s">
        <v>2119</v>
      </c>
      <c r="B597" s="55" t="s">
        <v>1452</v>
      </c>
      <c r="C597" s="59" t="s">
        <v>1450</v>
      </c>
      <c r="D597" s="59"/>
      <c r="E597" s="67"/>
      <c r="F597" s="59"/>
      <c r="G597" s="67"/>
      <c r="H597" s="59"/>
      <c r="I597" s="61"/>
      <c r="J597" s="61"/>
      <c r="K597" s="61"/>
      <c r="L597" s="61"/>
      <c r="M597" s="61"/>
      <c r="N597" s="61"/>
      <c r="O597" s="61"/>
      <c r="P597" s="61"/>
      <c r="Q597" s="61"/>
    </row>
    <row r="598" spans="1:17" ht="25.5" x14ac:dyDescent="0.2">
      <c r="A598" s="68" t="s">
        <v>2120</v>
      </c>
      <c r="B598" s="55" t="s">
        <v>1454</v>
      </c>
      <c r="C598" s="59" t="s">
        <v>1450</v>
      </c>
      <c r="D598" s="59"/>
      <c r="E598" s="67"/>
      <c r="F598" s="59"/>
      <c r="G598" s="67"/>
      <c r="H598" s="59"/>
      <c r="I598" s="61"/>
      <c r="J598" s="61"/>
      <c r="K598" s="61"/>
      <c r="L598" s="61"/>
      <c r="M598" s="61"/>
      <c r="N598" s="61"/>
      <c r="O598" s="61"/>
      <c r="P598" s="61"/>
      <c r="Q598" s="61"/>
    </row>
    <row r="599" spans="1:17" ht="25.5" x14ac:dyDescent="0.2">
      <c r="A599" s="68" t="s">
        <v>2121</v>
      </c>
      <c r="B599" s="55" t="s">
        <v>1456</v>
      </c>
      <c r="C599" s="66" t="s">
        <v>1439</v>
      </c>
      <c r="D599" s="66" t="s">
        <v>1439</v>
      </c>
      <c r="E599" s="67"/>
      <c r="F599" s="66">
        <v>29312</v>
      </c>
      <c r="G599" s="67"/>
      <c r="H599" s="66" t="s">
        <v>1439</v>
      </c>
      <c r="I599" s="64" t="s">
        <v>1439</v>
      </c>
      <c r="J599" s="64" t="s">
        <v>1439</v>
      </c>
      <c r="K599" s="64" t="s">
        <v>1439</v>
      </c>
      <c r="L599" s="64" t="s">
        <v>1439</v>
      </c>
      <c r="M599" s="64" t="s">
        <v>1439</v>
      </c>
      <c r="N599" s="64" t="s">
        <v>1439</v>
      </c>
      <c r="O599" s="64" t="s">
        <v>1439</v>
      </c>
      <c r="P599" s="64" t="s">
        <v>1439</v>
      </c>
      <c r="Q599" s="64" t="s">
        <v>1439</v>
      </c>
    </row>
    <row r="600" spans="1:17" ht="25.5" x14ac:dyDescent="0.2">
      <c r="A600" s="68" t="s">
        <v>2122</v>
      </c>
      <c r="B600" s="55" t="s">
        <v>1458</v>
      </c>
      <c r="C600" s="59" t="s">
        <v>1450</v>
      </c>
      <c r="D600" s="59"/>
      <c r="E600" s="67"/>
      <c r="F600" s="59"/>
      <c r="G600" s="67"/>
      <c r="H600" s="59"/>
      <c r="I600" s="61"/>
      <c r="J600" s="61"/>
      <c r="K600" s="61"/>
      <c r="L600" s="61"/>
      <c r="M600" s="61"/>
      <c r="N600" s="61"/>
      <c r="O600" s="61"/>
      <c r="P600" s="61"/>
      <c r="Q600" s="61"/>
    </row>
    <row r="601" spans="1:17" ht="25.5" x14ac:dyDescent="0.2">
      <c r="A601" s="54" t="s">
        <v>2123</v>
      </c>
      <c r="B601" s="55" t="s">
        <v>1460</v>
      </c>
      <c r="C601" s="59">
        <v>240</v>
      </c>
      <c r="D601" s="59">
        <v>33235</v>
      </c>
      <c r="E601" s="60">
        <v>-2.2999999999999998</v>
      </c>
      <c r="F601" s="59">
        <v>38031</v>
      </c>
      <c r="G601" s="60">
        <v>-1.2</v>
      </c>
      <c r="H601" s="63">
        <v>20109</v>
      </c>
      <c r="I601" s="61">
        <v>24000</v>
      </c>
      <c r="J601" s="61">
        <v>25413</v>
      </c>
      <c r="K601" s="61">
        <v>26638</v>
      </c>
      <c r="L601" s="61">
        <v>29535</v>
      </c>
      <c r="M601" s="61">
        <v>36900</v>
      </c>
      <c r="N601" s="61">
        <v>42055</v>
      </c>
      <c r="O601" s="61">
        <v>45435</v>
      </c>
      <c r="P601" s="61">
        <v>49266</v>
      </c>
      <c r="Q601" s="64">
        <v>58577</v>
      </c>
    </row>
    <row r="602" spans="1:17" ht="25.5" x14ac:dyDescent="0.2">
      <c r="A602" s="68" t="s">
        <v>2124</v>
      </c>
      <c r="B602" s="55" t="s">
        <v>1462</v>
      </c>
      <c r="C602" s="66">
        <v>26</v>
      </c>
      <c r="D602" s="63">
        <v>27787</v>
      </c>
      <c r="E602" s="60">
        <v>1.2</v>
      </c>
      <c r="F602" s="63">
        <v>29764</v>
      </c>
      <c r="G602" s="60">
        <v>-2.1</v>
      </c>
      <c r="H602" s="66" t="s">
        <v>1439</v>
      </c>
      <c r="I602" s="64">
        <v>21365</v>
      </c>
      <c r="J602" s="62">
        <v>22074</v>
      </c>
      <c r="K602" s="62">
        <v>23305</v>
      </c>
      <c r="L602" s="62">
        <v>25512</v>
      </c>
      <c r="M602" s="62">
        <v>30238</v>
      </c>
      <c r="N602" s="62">
        <v>33296</v>
      </c>
      <c r="O602" s="64">
        <v>34638</v>
      </c>
      <c r="P602" s="64" t="s">
        <v>1439</v>
      </c>
      <c r="Q602" s="64" t="s">
        <v>1439</v>
      </c>
    </row>
    <row r="603" spans="1:17" ht="25.5" x14ac:dyDescent="0.2">
      <c r="A603" s="68" t="s">
        <v>2125</v>
      </c>
      <c r="B603" s="55" t="s">
        <v>1464</v>
      </c>
      <c r="C603" s="66" t="s">
        <v>1439</v>
      </c>
      <c r="D603" s="66">
        <v>37479</v>
      </c>
      <c r="E603" s="60">
        <v>11</v>
      </c>
      <c r="F603" s="63">
        <v>39882</v>
      </c>
      <c r="G603" s="60">
        <v>1.2</v>
      </c>
      <c r="H603" s="66" t="s">
        <v>1439</v>
      </c>
      <c r="I603" s="64" t="s">
        <v>1439</v>
      </c>
      <c r="J603" s="64" t="s">
        <v>1439</v>
      </c>
      <c r="K603" s="64">
        <v>32097</v>
      </c>
      <c r="L603" s="64">
        <v>33843</v>
      </c>
      <c r="M603" s="64" t="s">
        <v>1439</v>
      </c>
      <c r="N603" s="64" t="s">
        <v>1439</v>
      </c>
      <c r="O603" s="64" t="s">
        <v>1439</v>
      </c>
      <c r="P603" s="64" t="s">
        <v>1439</v>
      </c>
      <c r="Q603" s="64" t="s">
        <v>1439</v>
      </c>
    </row>
    <row r="604" spans="1:17" ht="25.5" x14ac:dyDescent="0.2">
      <c r="A604" s="68" t="s">
        <v>2126</v>
      </c>
      <c r="B604" s="55" t="s">
        <v>1466</v>
      </c>
      <c r="C604" s="59" t="s">
        <v>1450</v>
      </c>
      <c r="D604" s="59"/>
      <c r="E604" s="67"/>
      <c r="F604" s="59"/>
      <c r="G604" s="67"/>
      <c r="H604" s="59"/>
      <c r="I604" s="61"/>
      <c r="J604" s="61"/>
      <c r="K604" s="61"/>
      <c r="L604" s="61"/>
      <c r="M604" s="61"/>
      <c r="N604" s="61"/>
      <c r="O604" s="61"/>
      <c r="P604" s="61"/>
      <c r="Q604" s="61"/>
    </row>
    <row r="605" spans="1:17" ht="25.5" x14ac:dyDescent="0.2">
      <c r="A605" s="68" t="s">
        <v>2127</v>
      </c>
      <c r="B605" s="55" t="s">
        <v>1468</v>
      </c>
      <c r="C605" s="66" t="s">
        <v>1439</v>
      </c>
      <c r="D605" s="66">
        <v>21399</v>
      </c>
      <c r="E605" s="67"/>
      <c r="F605" s="66">
        <v>21566</v>
      </c>
      <c r="G605" s="60">
        <v>0.6</v>
      </c>
      <c r="H605" s="66" t="s">
        <v>1439</v>
      </c>
      <c r="I605" s="64" t="s">
        <v>1439</v>
      </c>
      <c r="J605" s="64" t="s">
        <v>1439</v>
      </c>
      <c r="K605" s="64" t="s">
        <v>1439</v>
      </c>
      <c r="L605" s="64" t="s">
        <v>1439</v>
      </c>
      <c r="M605" s="64" t="s">
        <v>1439</v>
      </c>
      <c r="N605" s="64" t="s">
        <v>1439</v>
      </c>
      <c r="O605" s="64" t="s">
        <v>1439</v>
      </c>
      <c r="P605" s="64" t="s">
        <v>1439</v>
      </c>
      <c r="Q605" s="64" t="s">
        <v>1439</v>
      </c>
    </row>
    <row r="606" spans="1:17" ht="25.5" x14ac:dyDescent="0.2">
      <c r="A606" s="68" t="s">
        <v>2128</v>
      </c>
      <c r="B606" s="55" t="s">
        <v>1470</v>
      </c>
      <c r="C606" s="59" t="s">
        <v>1667</v>
      </c>
      <c r="D606" s="59"/>
      <c r="E606" s="67"/>
      <c r="F606" s="59"/>
      <c r="G606" s="67"/>
      <c r="H606" s="59"/>
      <c r="I606" s="61"/>
      <c r="J606" s="61"/>
      <c r="K606" s="61"/>
      <c r="L606" s="61"/>
      <c r="M606" s="61"/>
      <c r="N606" s="61"/>
      <c r="O606" s="61"/>
      <c r="P606" s="61"/>
      <c r="Q606" s="61"/>
    </row>
    <row r="607" spans="1:17" ht="25.5" x14ac:dyDescent="0.2">
      <c r="A607" s="68" t="s">
        <v>2129</v>
      </c>
      <c r="B607" s="55" t="s">
        <v>1472</v>
      </c>
      <c r="C607" s="66" t="s">
        <v>1439</v>
      </c>
      <c r="D607" s="66" t="s">
        <v>1439</v>
      </c>
      <c r="E607" s="67"/>
      <c r="F607" s="66">
        <v>38577</v>
      </c>
      <c r="G607" s="60">
        <v>-1.3</v>
      </c>
      <c r="H607" s="66" t="s">
        <v>1439</v>
      </c>
      <c r="I607" s="64" t="s">
        <v>1439</v>
      </c>
      <c r="J607" s="64" t="s">
        <v>1439</v>
      </c>
      <c r="K607" s="64" t="s">
        <v>1439</v>
      </c>
      <c r="L607" s="64" t="s">
        <v>1439</v>
      </c>
      <c r="M607" s="64" t="s">
        <v>1439</v>
      </c>
      <c r="N607" s="64" t="s">
        <v>1439</v>
      </c>
      <c r="O607" s="64" t="s">
        <v>1439</v>
      </c>
      <c r="P607" s="64" t="s">
        <v>1439</v>
      </c>
      <c r="Q607" s="64" t="s">
        <v>1439</v>
      </c>
    </row>
    <row r="608" spans="1:17" ht="63.75" x14ac:dyDescent="0.2">
      <c r="A608" s="68" t="s">
        <v>2130</v>
      </c>
      <c r="B608" s="55" t="s">
        <v>1474</v>
      </c>
      <c r="C608" s="66" t="s">
        <v>1439</v>
      </c>
      <c r="D608" s="66">
        <v>28614</v>
      </c>
      <c r="E608" s="67"/>
      <c r="F608" s="66">
        <v>33610</v>
      </c>
      <c r="G608" s="60">
        <v>6.4</v>
      </c>
      <c r="H608" s="66" t="s">
        <v>1439</v>
      </c>
      <c r="I608" s="64" t="s">
        <v>1439</v>
      </c>
      <c r="J608" s="64" t="s">
        <v>1439</v>
      </c>
      <c r="K608" s="64">
        <v>24640</v>
      </c>
      <c r="L608" s="62">
        <v>26624</v>
      </c>
      <c r="M608" s="64" t="s">
        <v>1439</v>
      </c>
      <c r="N608" s="64" t="s">
        <v>1439</v>
      </c>
      <c r="O608" s="64" t="s">
        <v>1439</v>
      </c>
      <c r="P608" s="64" t="s">
        <v>1439</v>
      </c>
      <c r="Q608" s="64" t="s">
        <v>1439</v>
      </c>
    </row>
    <row r="609" spans="1:17" ht="25.5" x14ac:dyDescent="0.2">
      <c r="A609" s="68" t="s">
        <v>2131</v>
      </c>
      <c r="B609" s="55" t="s">
        <v>1476</v>
      </c>
      <c r="C609" s="66" t="s">
        <v>1439</v>
      </c>
      <c r="D609" s="66" t="s">
        <v>1439</v>
      </c>
      <c r="E609" s="67"/>
      <c r="F609" s="66" t="s">
        <v>1439</v>
      </c>
      <c r="G609" s="67"/>
      <c r="H609" s="66" t="s">
        <v>1439</v>
      </c>
      <c r="I609" s="64" t="s">
        <v>1439</v>
      </c>
      <c r="J609" s="64" t="s">
        <v>1439</v>
      </c>
      <c r="K609" s="64" t="s">
        <v>1439</v>
      </c>
      <c r="L609" s="64" t="s">
        <v>1439</v>
      </c>
      <c r="M609" s="64" t="s">
        <v>1439</v>
      </c>
      <c r="N609" s="64" t="s">
        <v>1439</v>
      </c>
      <c r="O609" s="64" t="s">
        <v>1439</v>
      </c>
      <c r="P609" s="64" t="s">
        <v>1439</v>
      </c>
      <c r="Q609" s="64" t="s">
        <v>1439</v>
      </c>
    </row>
    <row r="610" spans="1:17" ht="25.5" x14ac:dyDescent="0.2">
      <c r="A610" s="68" t="s">
        <v>2132</v>
      </c>
      <c r="B610" s="55" t="s">
        <v>1478</v>
      </c>
      <c r="C610" s="66" t="s">
        <v>1439</v>
      </c>
      <c r="D610" s="66" t="s">
        <v>1439</v>
      </c>
      <c r="E610" s="67"/>
      <c r="F610" s="66">
        <v>27467</v>
      </c>
      <c r="G610" s="60">
        <v>3.8</v>
      </c>
      <c r="H610" s="66" t="s">
        <v>1439</v>
      </c>
      <c r="I610" s="64" t="s">
        <v>1439</v>
      </c>
      <c r="J610" s="64" t="s">
        <v>1439</v>
      </c>
      <c r="K610" s="64" t="s">
        <v>1439</v>
      </c>
      <c r="L610" s="64">
        <v>22211</v>
      </c>
      <c r="M610" s="64" t="s">
        <v>1439</v>
      </c>
      <c r="N610" s="64" t="s">
        <v>1439</v>
      </c>
      <c r="O610" s="64" t="s">
        <v>1439</v>
      </c>
      <c r="P610" s="64" t="s">
        <v>1439</v>
      </c>
      <c r="Q610" s="64" t="s">
        <v>1439</v>
      </c>
    </row>
    <row r="611" spans="1:17" ht="38.25" x14ac:dyDescent="0.2">
      <c r="A611" s="68" t="s">
        <v>2133</v>
      </c>
      <c r="B611" s="55" t="s">
        <v>1480</v>
      </c>
      <c r="C611" s="66" t="s">
        <v>1439</v>
      </c>
      <c r="D611" s="66">
        <v>27822</v>
      </c>
      <c r="E611" s="60">
        <v>5.2</v>
      </c>
      <c r="F611" s="66">
        <v>30753</v>
      </c>
      <c r="G611" s="60">
        <v>20.7</v>
      </c>
      <c r="H611" s="66" t="s">
        <v>1439</v>
      </c>
      <c r="I611" s="64" t="s">
        <v>1439</v>
      </c>
      <c r="J611" s="64" t="s">
        <v>1439</v>
      </c>
      <c r="K611" s="64" t="s">
        <v>1439</v>
      </c>
      <c r="L611" s="64" t="s">
        <v>1439</v>
      </c>
      <c r="M611" s="64" t="s">
        <v>1439</v>
      </c>
      <c r="N611" s="64" t="s">
        <v>1439</v>
      </c>
      <c r="O611" s="64" t="s">
        <v>1439</v>
      </c>
      <c r="P611" s="64" t="s">
        <v>1439</v>
      </c>
      <c r="Q611" s="64" t="s">
        <v>1439</v>
      </c>
    </row>
    <row r="612" spans="1:17" ht="25.5" x14ac:dyDescent="0.2">
      <c r="A612" s="68" t="s">
        <v>2134</v>
      </c>
      <c r="B612" s="55" t="s">
        <v>1482</v>
      </c>
      <c r="C612" s="66" t="s">
        <v>1439</v>
      </c>
      <c r="D612" s="66">
        <v>32249</v>
      </c>
      <c r="E612" s="60">
        <v>1.1000000000000001</v>
      </c>
      <c r="F612" s="66">
        <v>37112</v>
      </c>
      <c r="G612" s="60">
        <v>-3.7</v>
      </c>
      <c r="H612" s="66" t="s">
        <v>1439</v>
      </c>
      <c r="I612" s="64" t="s">
        <v>1439</v>
      </c>
      <c r="J612" s="64">
        <v>27964</v>
      </c>
      <c r="K612" s="64">
        <v>28573</v>
      </c>
      <c r="L612" s="62">
        <v>30209</v>
      </c>
      <c r="M612" s="64" t="s">
        <v>1439</v>
      </c>
      <c r="N612" s="64" t="s">
        <v>1439</v>
      </c>
      <c r="O612" s="64" t="s">
        <v>1439</v>
      </c>
      <c r="P612" s="64" t="s">
        <v>1439</v>
      </c>
      <c r="Q612" s="64" t="s">
        <v>1439</v>
      </c>
    </row>
    <row r="613" spans="1:17" ht="38.25" x14ac:dyDescent="0.2">
      <c r="A613" s="68" t="s">
        <v>2135</v>
      </c>
      <c r="B613" s="55" t="s">
        <v>1484</v>
      </c>
      <c r="C613" s="59" t="s">
        <v>1667</v>
      </c>
      <c r="D613" s="59"/>
      <c r="E613" s="67"/>
      <c r="F613" s="59"/>
      <c r="G613" s="67"/>
      <c r="H613" s="59"/>
      <c r="I613" s="61"/>
      <c r="J613" s="61"/>
      <c r="K613" s="61"/>
      <c r="L613" s="61"/>
      <c r="M613" s="61"/>
      <c r="N613" s="61"/>
      <c r="O613" s="61"/>
      <c r="P613" s="61"/>
      <c r="Q613" s="61"/>
    </row>
    <row r="614" spans="1:17" ht="25.5" x14ac:dyDescent="0.2">
      <c r="A614" s="68" t="s">
        <v>2136</v>
      </c>
      <c r="B614" s="55" t="s">
        <v>1486</v>
      </c>
      <c r="C614" s="66">
        <v>20</v>
      </c>
      <c r="D614" s="66">
        <v>31177</v>
      </c>
      <c r="E614" s="60">
        <v>6.8</v>
      </c>
      <c r="F614" s="63">
        <v>39497</v>
      </c>
      <c r="G614" s="60">
        <v>8.9</v>
      </c>
      <c r="H614" s="66">
        <v>20539</v>
      </c>
      <c r="I614" s="62">
        <v>23242</v>
      </c>
      <c r="J614" s="62">
        <v>24988</v>
      </c>
      <c r="K614" s="62">
        <v>25948</v>
      </c>
      <c r="L614" s="62">
        <v>28485</v>
      </c>
      <c r="M614" s="64">
        <v>35498</v>
      </c>
      <c r="N614" s="64" t="s">
        <v>1439</v>
      </c>
      <c r="O614" s="64" t="s">
        <v>1439</v>
      </c>
      <c r="P614" s="64" t="s">
        <v>1439</v>
      </c>
      <c r="Q614" s="64" t="s">
        <v>1439</v>
      </c>
    </row>
    <row r="615" spans="1:17" ht="25.5" x14ac:dyDescent="0.2">
      <c r="A615" s="68" t="s">
        <v>2137</v>
      </c>
      <c r="B615" s="55" t="s">
        <v>1488</v>
      </c>
      <c r="C615" s="66">
        <v>14</v>
      </c>
      <c r="D615" s="63">
        <v>31761</v>
      </c>
      <c r="E615" s="60">
        <v>3.4</v>
      </c>
      <c r="F615" s="66">
        <v>38096</v>
      </c>
      <c r="G615" s="60">
        <v>5.9</v>
      </c>
      <c r="H615" s="66" t="s">
        <v>1439</v>
      </c>
      <c r="I615" s="62">
        <v>24092</v>
      </c>
      <c r="J615" s="62">
        <v>25748</v>
      </c>
      <c r="K615" s="62">
        <v>27266</v>
      </c>
      <c r="L615" s="62">
        <v>29283</v>
      </c>
      <c r="M615" s="64">
        <v>33892</v>
      </c>
      <c r="N615" s="64">
        <v>39696</v>
      </c>
      <c r="O615" s="64" t="s">
        <v>1439</v>
      </c>
      <c r="P615" s="64" t="s">
        <v>1439</v>
      </c>
      <c r="Q615" s="64" t="s">
        <v>1439</v>
      </c>
    </row>
    <row r="616" spans="1:17" ht="25.5" x14ac:dyDescent="0.2">
      <c r="A616" s="68" t="s">
        <v>2138</v>
      </c>
      <c r="B616" s="55" t="s">
        <v>1490</v>
      </c>
      <c r="C616" s="66">
        <v>10</v>
      </c>
      <c r="D616" s="63">
        <v>33721</v>
      </c>
      <c r="E616" s="60">
        <v>1.6</v>
      </c>
      <c r="F616" s="63">
        <v>37133</v>
      </c>
      <c r="G616" s="60">
        <v>1</v>
      </c>
      <c r="H616" s="66" t="s">
        <v>1439</v>
      </c>
      <c r="I616" s="62">
        <v>26008</v>
      </c>
      <c r="J616" s="62">
        <v>27299</v>
      </c>
      <c r="K616" s="62">
        <v>29090</v>
      </c>
      <c r="L616" s="62">
        <v>32672</v>
      </c>
      <c r="M616" s="64">
        <v>35141</v>
      </c>
      <c r="N616" s="64">
        <v>38894</v>
      </c>
      <c r="O616" s="64" t="s">
        <v>1439</v>
      </c>
      <c r="P616" s="64" t="s">
        <v>1439</v>
      </c>
      <c r="Q616" s="64" t="s">
        <v>1439</v>
      </c>
    </row>
    <row r="617" spans="1:17" ht="38.25" x14ac:dyDescent="0.2">
      <c r="A617" s="68" t="s">
        <v>2139</v>
      </c>
      <c r="B617" s="55" t="s">
        <v>1492</v>
      </c>
      <c r="C617" s="63">
        <v>42</v>
      </c>
      <c r="D617" s="63">
        <v>32316</v>
      </c>
      <c r="E617" s="60">
        <v>9.3000000000000007</v>
      </c>
      <c r="F617" s="59">
        <v>35260</v>
      </c>
      <c r="G617" s="60">
        <v>6</v>
      </c>
      <c r="H617" s="66">
        <v>17482</v>
      </c>
      <c r="I617" s="62">
        <v>23436</v>
      </c>
      <c r="J617" s="62">
        <v>25102</v>
      </c>
      <c r="K617" s="61">
        <v>26262</v>
      </c>
      <c r="L617" s="62">
        <v>28926</v>
      </c>
      <c r="M617" s="62">
        <v>35628</v>
      </c>
      <c r="N617" s="62">
        <v>40604</v>
      </c>
      <c r="O617" s="62">
        <v>43377</v>
      </c>
      <c r="P617" s="62">
        <v>47139</v>
      </c>
      <c r="Q617" s="64" t="s">
        <v>1439</v>
      </c>
    </row>
    <row r="618" spans="1:17" ht="38.25" x14ac:dyDescent="0.2">
      <c r="A618" s="68" t="s">
        <v>2140</v>
      </c>
      <c r="B618" s="55" t="s">
        <v>1494</v>
      </c>
      <c r="C618" s="66" t="s">
        <v>1439</v>
      </c>
      <c r="D618" s="66">
        <v>30961</v>
      </c>
      <c r="E618" s="60">
        <v>-6.4</v>
      </c>
      <c r="F618" s="66">
        <v>35641</v>
      </c>
      <c r="G618" s="60">
        <v>-17.399999999999999</v>
      </c>
      <c r="H618" s="66" t="s">
        <v>1439</v>
      </c>
      <c r="I618" s="64" t="s">
        <v>1439</v>
      </c>
      <c r="J618" s="64">
        <v>22585</v>
      </c>
      <c r="K618" s="64">
        <v>24165</v>
      </c>
      <c r="L618" s="64">
        <v>26529</v>
      </c>
      <c r="M618" s="64">
        <v>35569</v>
      </c>
      <c r="N618" s="64" t="s">
        <v>1439</v>
      </c>
      <c r="O618" s="64" t="s">
        <v>1439</v>
      </c>
      <c r="P618" s="64" t="s">
        <v>1439</v>
      </c>
      <c r="Q618" s="64" t="s">
        <v>1439</v>
      </c>
    </row>
    <row r="619" spans="1:17" ht="25.5" x14ac:dyDescent="0.2">
      <c r="A619" s="68" t="s">
        <v>2141</v>
      </c>
      <c r="B619" s="55" t="s">
        <v>1496</v>
      </c>
      <c r="C619" s="66">
        <v>12</v>
      </c>
      <c r="D619" s="66">
        <v>35308</v>
      </c>
      <c r="E619" s="60">
        <v>11.7</v>
      </c>
      <c r="F619" s="63">
        <v>41701</v>
      </c>
      <c r="G619" s="60">
        <v>10.4</v>
      </c>
      <c r="H619" s="66">
        <v>20652</v>
      </c>
      <c r="I619" s="64">
        <v>24287</v>
      </c>
      <c r="J619" s="62">
        <v>26440</v>
      </c>
      <c r="K619" s="62">
        <v>28761</v>
      </c>
      <c r="L619" s="64">
        <v>31788</v>
      </c>
      <c r="M619" s="64">
        <v>38273</v>
      </c>
      <c r="N619" s="64">
        <v>47444</v>
      </c>
      <c r="O619" s="64" t="s">
        <v>1439</v>
      </c>
      <c r="P619" s="64" t="s">
        <v>1439</v>
      </c>
      <c r="Q619" s="64" t="s">
        <v>1439</v>
      </c>
    </row>
    <row r="620" spans="1:17" ht="25.5" x14ac:dyDescent="0.2">
      <c r="A620" s="68" t="s">
        <v>2142</v>
      </c>
      <c r="B620" s="55" t="s">
        <v>1498</v>
      </c>
      <c r="C620" s="66">
        <v>30</v>
      </c>
      <c r="D620" s="63">
        <v>40869</v>
      </c>
      <c r="E620" s="60">
        <v>7.5</v>
      </c>
      <c r="F620" s="63">
        <v>45389</v>
      </c>
      <c r="G620" s="60">
        <v>1.4</v>
      </c>
      <c r="H620" s="63">
        <v>25285</v>
      </c>
      <c r="I620" s="62">
        <v>28512</v>
      </c>
      <c r="J620" s="62">
        <v>31458</v>
      </c>
      <c r="K620" s="62">
        <v>33311</v>
      </c>
      <c r="L620" s="62">
        <v>37109</v>
      </c>
      <c r="M620" s="62">
        <v>43955</v>
      </c>
      <c r="N620" s="62">
        <v>47204</v>
      </c>
      <c r="O620" s="62">
        <v>49432</v>
      </c>
      <c r="P620" s="64">
        <v>52563</v>
      </c>
      <c r="Q620" s="64" t="s">
        <v>1439</v>
      </c>
    </row>
    <row r="621" spans="1:17" ht="38.25" x14ac:dyDescent="0.2">
      <c r="A621" s="68" t="s">
        <v>2143</v>
      </c>
      <c r="B621" s="55" t="s">
        <v>1500</v>
      </c>
      <c r="C621" s="66">
        <v>21</v>
      </c>
      <c r="D621" s="63">
        <v>34359</v>
      </c>
      <c r="E621" s="60">
        <v>-17.8</v>
      </c>
      <c r="F621" s="63">
        <v>42119</v>
      </c>
      <c r="G621" s="60">
        <v>-10.199999999999999</v>
      </c>
      <c r="H621" s="63">
        <v>23062</v>
      </c>
      <c r="I621" s="61">
        <v>25594</v>
      </c>
      <c r="J621" s="61">
        <v>27172</v>
      </c>
      <c r="K621" s="62">
        <v>28427</v>
      </c>
      <c r="L621" s="62">
        <v>31663</v>
      </c>
      <c r="M621" s="64">
        <v>39306</v>
      </c>
      <c r="N621" s="64">
        <v>45661</v>
      </c>
      <c r="O621" s="64">
        <v>48836</v>
      </c>
      <c r="P621" s="64" t="s">
        <v>1439</v>
      </c>
      <c r="Q621" s="64" t="s">
        <v>1439</v>
      </c>
    </row>
    <row r="622" spans="1:17" ht="25.5" x14ac:dyDescent="0.2">
      <c r="A622" s="68" t="s">
        <v>2144</v>
      </c>
      <c r="B622" s="55" t="s">
        <v>1502</v>
      </c>
      <c r="C622" s="66">
        <v>10</v>
      </c>
      <c r="D622" s="66">
        <v>44545</v>
      </c>
      <c r="E622" s="60">
        <v>-4</v>
      </c>
      <c r="F622" s="63">
        <v>49186</v>
      </c>
      <c r="G622" s="60">
        <v>1.7</v>
      </c>
      <c r="H622" s="66" t="s">
        <v>1439</v>
      </c>
      <c r="I622" s="64">
        <v>27066</v>
      </c>
      <c r="J622" s="64">
        <v>32125</v>
      </c>
      <c r="K622" s="64">
        <v>34944</v>
      </c>
      <c r="L622" s="64">
        <v>40992</v>
      </c>
      <c r="M622" s="64">
        <v>48810</v>
      </c>
      <c r="N622" s="64" t="s">
        <v>1439</v>
      </c>
      <c r="O622" s="64" t="s">
        <v>1439</v>
      </c>
      <c r="P622" s="64" t="s">
        <v>1439</v>
      </c>
      <c r="Q622" s="64" t="s">
        <v>1439</v>
      </c>
    </row>
    <row r="623" spans="1:17" ht="25.5" x14ac:dyDescent="0.2">
      <c r="A623" s="68" t="s">
        <v>2145</v>
      </c>
      <c r="B623" s="55" t="s">
        <v>1504</v>
      </c>
      <c r="C623" s="66" t="s">
        <v>1439</v>
      </c>
      <c r="D623" s="66">
        <v>27055</v>
      </c>
      <c r="E623" s="60">
        <v>3.2</v>
      </c>
      <c r="F623" s="66">
        <v>28271</v>
      </c>
      <c r="G623" s="67"/>
      <c r="H623" s="66" t="s">
        <v>1439</v>
      </c>
      <c r="I623" s="64" t="s">
        <v>1439</v>
      </c>
      <c r="J623" s="64" t="s">
        <v>1439</v>
      </c>
      <c r="K623" s="64" t="s">
        <v>1439</v>
      </c>
      <c r="L623" s="64" t="s">
        <v>1439</v>
      </c>
      <c r="M623" s="64" t="s">
        <v>1439</v>
      </c>
      <c r="N623" s="64" t="s">
        <v>1439</v>
      </c>
      <c r="O623" s="64" t="s">
        <v>1439</v>
      </c>
      <c r="P623" s="64" t="s">
        <v>1439</v>
      </c>
      <c r="Q623" s="64" t="s">
        <v>1439</v>
      </c>
    </row>
    <row r="624" spans="1:17" ht="25.5" x14ac:dyDescent="0.2">
      <c r="A624" s="68" t="s">
        <v>2146</v>
      </c>
      <c r="B624" s="55" t="s">
        <v>1506</v>
      </c>
      <c r="C624" s="66">
        <v>10</v>
      </c>
      <c r="D624" s="66">
        <v>29789</v>
      </c>
      <c r="E624" s="60">
        <v>5.7</v>
      </c>
      <c r="F624" s="66">
        <v>35909</v>
      </c>
      <c r="G624" s="60">
        <v>9.6999999999999993</v>
      </c>
      <c r="H624" s="66" t="s">
        <v>1439</v>
      </c>
      <c r="I624" s="64" t="s">
        <v>1439</v>
      </c>
      <c r="J624" s="64" t="s">
        <v>1439</v>
      </c>
      <c r="K624" s="64" t="s">
        <v>1439</v>
      </c>
      <c r="L624" s="64">
        <v>26934</v>
      </c>
      <c r="M624" s="64" t="s">
        <v>1439</v>
      </c>
      <c r="N624" s="64" t="s">
        <v>1439</v>
      </c>
      <c r="O624" s="64" t="s">
        <v>1439</v>
      </c>
      <c r="P624" s="64" t="s">
        <v>1439</v>
      </c>
      <c r="Q624" s="64" t="s">
        <v>1439</v>
      </c>
    </row>
    <row r="625" spans="1:17" ht="38.25" x14ac:dyDescent="0.2">
      <c r="A625" s="68" t="s">
        <v>2147</v>
      </c>
      <c r="B625" s="55" t="s">
        <v>1508</v>
      </c>
      <c r="C625" s="66">
        <v>8</v>
      </c>
      <c r="D625" s="66">
        <v>36066</v>
      </c>
      <c r="E625" s="60">
        <v>21.2</v>
      </c>
      <c r="F625" s="63">
        <v>39480</v>
      </c>
      <c r="G625" s="60">
        <v>22.7</v>
      </c>
      <c r="H625" s="66" t="s">
        <v>1439</v>
      </c>
      <c r="I625" s="64" t="s">
        <v>1439</v>
      </c>
      <c r="J625" s="64" t="s">
        <v>1439</v>
      </c>
      <c r="K625" s="64">
        <v>28869</v>
      </c>
      <c r="L625" s="64">
        <v>33372</v>
      </c>
      <c r="M625" s="64">
        <v>39514</v>
      </c>
      <c r="N625" s="64" t="s">
        <v>1439</v>
      </c>
      <c r="O625" s="64" t="s">
        <v>1439</v>
      </c>
      <c r="P625" s="64" t="s">
        <v>1439</v>
      </c>
      <c r="Q625" s="64" t="s">
        <v>1439</v>
      </c>
    </row>
    <row r="626" spans="1:17" ht="38.25" x14ac:dyDescent="0.2">
      <c r="A626" s="54" t="s">
        <v>2148</v>
      </c>
      <c r="B626" s="55" t="s">
        <v>1510</v>
      </c>
      <c r="C626" s="66" t="s">
        <v>1439</v>
      </c>
      <c r="D626" s="66" t="s">
        <v>1439</v>
      </c>
      <c r="E626" s="67"/>
      <c r="F626" s="66">
        <v>52875</v>
      </c>
      <c r="G626" s="60">
        <v>-0.4</v>
      </c>
      <c r="H626" s="66" t="s">
        <v>1439</v>
      </c>
      <c r="I626" s="64" t="s">
        <v>1439</v>
      </c>
      <c r="J626" s="64" t="s">
        <v>1439</v>
      </c>
      <c r="K626" s="64" t="s">
        <v>1439</v>
      </c>
      <c r="L626" s="64">
        <v>38530</v>
      </c>
      <c r="M626" s="64" t="s">
        <v>1439</v>
      </c>
      <c r="N626" s="64" t="s">
        <v>1439</v>
      </c>
      <c r="O626" s="64" t="s">
        <v>1439</v>
      </c>
      <c r="P626" s="64" t="s">
        <v>1439</v>
      </c>
      <c r="Q626" s="64" t="s">
        <v>1439</v>
      </c>
    </row>
    <row r="627" spans="1:17" ht="38.25" x14ac:dyDescent="0.2">
      <c r="A627" s="68" t="s">
        <v>2149</v>
      </c>
      <c r="B627" s="55" t="s">
        <v>1512</v>
      </c>
      <c r="C627" s="66" t="s">
        <v>1439</v>
      </c>
      <c r="D627" s="66" t="s">
        <v>1439</v>
      </c>
      <c r="E627" s="67"/>
      <c r="F627" s="66">
        <v>52875</v>
      </c>
      <c r="G627" s="60">
        <v>-0.4</v>
      </c>
      <c r="H627" s="66" t="s">
        <v>1439</v>
      </c>
      <c r="I627" s="64" t="s">
        <v>1439</v>
      </c>
      <c r="J627" s="64" t="s">
        <v>1439</v>
      </c>
      <c r="K627" s="64" t="s">
        <v>1439</v>
      </c>
      <c r="L627" s="64">
        <v>38530</v>
      </c>
      <c r="M627" s="64" t="s">
        <v>1439</v>
      </c>
      <c r="N627" s="64" t="s">
        <v>1439</v>
      </c>
      <c r="O627" s="64" t="s">
        <v>1439</v>
      </c>
      <c r="P627" s="64" t="s">
        <v>1439</v>
      </c>
      <c r="Q627" s="64" t="s">
        <v>1439</v>
      </c>
    </row>
    <row r="628" spans="1:17" ht="51" x14ac:dyDescent="0.2">
      <c r="A628" s="54" t="s">
        <v>2150</v>
      </c>
      <c r="B628" s="55" t="s">
        <v>1514</v>
      </c>
      <c r="C628" s="66">
        <v>19</v>
      </c>
      <c r="D628" s="66">
        <v>38868</v>
      </c>
      <c r="E628" s="60">
        <v>14.5</v>
      </c>
      <c r="F628" s="63">
        <v>40198</v>
      </c>
      <c r="G628" s="60">
        <v>11.4</v>
      </c>
      <c r="H628" s="66" t="s">
        <v>1439</v>
      </c>
      <c r="I628" s="64" t="s">
        <v>1439</v>
      </c>
      <c r="J628" s="64" t="s">
        <v>1439</v>
      </c>
      <c r="K628" s="64">
        <v>30341</v>
      </c>
      <c r="L628" s="64">
        <v>36057</v>
      </c>
      <c r="M628" s="64">
        <v>41419</v>
      </c>
      <c r="N628" s="64">
        <v>46016</v>
      </c>
      <c r="O628" s="64" t="s">
        <v>1439</v>
      </c>
      <c r="P628" s="64" t="s">
        <v>1439</v>
      </c>
      <c r="Q628" s="64" t="s">
        <v>1439</v>
      </c>
    </row>
    <row r="629" spans="1:17" ht="25.5" x14ac:dyDescent="0.2">
      <c r="A629" s="68" t="s">
        <v>2151</v>
      </c>
      <c r="B629" s="55" t="s">
        <v>1516</v>
      </c>
      <c r="C629" s="66">
        <v>8</v>
      </c>
      <c r="D629" s="63">
        <v>42190</v>
      </c>
      <c r="E629" s="60">
        <v>22.8</v>
      </c>
      <c r="F629" s="63">
        <v>44794</v>
      </c>
      <c r="G629" s="60">
        <v>18</v>
      </c>
      <c r="H629" s="66" t="s">
        <v>1439</v>
      </c>
      <c r="I629" s="64">
        <v>33227</v>
      </c>
      <c r="J629" s="62">
        <v>36120</v>
      </c>
      <c r="K629" s="62">
        <v>37777</v>
      </c>
      <c r="L629" s="62">
        <v>39712</v>
      </c>
      <c r="M629" s="62">
        <v>44693</v>
      </c>
      <c r="N629" s="64" t="s">
        <v>1439</v>
      </c>
      <c r="O629" s="64" t="s">
        <v>1439</v>
      </c>
      <c r="P629" s="64" t="s">
        <v>1439</v>
      </c>
      <c r="Q629" s="64" t="s">
        <v>1439</v>
      </c>
    </row>
    <row r="630" spans="1:17" x14ac:dyDescent="0.2">
      <c r="A630" s="68" t="s">
        <v>2152</v>
      </c>
      <c r="B630" s="55" t="s">
        <v>1518</v>
      </c>
      <c r="C630" s="66" t="s">
        <v>1439</v>
      </c>
      <c r="D630" s="66" t="s">
        <v>1439</v>
      </c>
      <c r="E630" s="67"/>
      <c r="F630" s="66" t="s">
        <v>1439</v>
      </c>
      <c r="G630" s="67"/>
      <c r="H630" s="66" t="s">
        <v>1439</v>
      </c>
      <c r="I630" s="64" t="s">
        <v>1439</v>
      </c>
      <c r="J630" s="64" t="s">
        <v>1439</v>
      </c>
      <c r="K630" s="64" t="s">
        <v>1439</v>
      </c>
      <c r="L630" s="64" t="s">
        <v>1439</v>
      </c>
      <c r="M630" s="64" t="s">
        <v>1439</v>
      </c>
      <c r="N630" s="64" t="s">
        <v>1439</v>
      </c>
      <c r="O630" s="64" t="s">
        <v>1439</v>
      </c>
      <c r="P630" s="64" t="s">
        <v>1439</v>
      </c>
      <c r="Q630" s="64" t="s">
        <v>1439</v>
      </c>
    </row>
    <row r="631" spans="1:17" ht="38.25" x14ac:dyDescent="0.2">
      <c r="A631" s="68" t="s">
        <v>2153</v>
      </c>
      <c r="B631" s="55" t="s">
        <v>1520</v>
      </c>
      <c r="C631" s="66" t="s">
        <v>1439</v>
      </c>
      <c r="D631" s="66" t="s">
        <v>1439</v>
      </c>
      <c r="E631" s="67"/>
      <c r="F631" s="66">
        <v>36876</v>
      </c>
      <c r="G631" s="60">
        <v>8.3000000000000007</v>
      </c>
      <c r="H631" s="66" t="s">
        <v>1439</v>
      </c>
      <c r="I631" s="64" t="s">
        <v>1439</v>
      </c>
      <c r="J631" s="64" t="s">
        <v>1439</v>
      </c>
      <c r="K631" s="64" t="s">
        <v>1439</v>
      </c>
      <c r="L631" s="64" t="s">
        <v>1439</v>
      </c>
      <c r="M631" s="64" t="s">
        <v>1439</v>
      </c>
      <c r="N631" s="64" t="s">
        <v>1439</v>
      </c>
      <c r="O631" s="64" t="s">
        <v>1439</v>
      </c>
      <c r="P631" s="64" t="s">
        <v>1439</v>
      </c>
      <c r="Q631" s="64" t="s">
        <v>1439</v>
      </c>
    </row>
    <row r="632" spans="1:17" ht="38.25" x14ac:dyDescent="0.2">
      <c r="A632" s="68" t="s">
        <v>2154</v>
      </c>
      <c r="B632" s="55" t="s">
        <v>1522</v>
      </c>
      <c r="C632" s="59" t="s">
        <v>1667</v>
      </c>
      <c r="D632" s="59"/>
      <c r="E632" s="67"/>
      <c r="F632" s="59"/>
      <c r="G632" s="67"/>
      <c r="H632" s="59"/>
      <c r="I632" s="61"/>
      <c r="J632" s="61"/>
      <c r="K632" s="61"/>
      <c r="L632" s="61"/>
      <c r="M632" s="61"/>
      <c r="N632" s="61"/>
      <c r="O632" s="61"/>
      <c r="P632" s="61"/>
      <c r="Q632" s="61"/>
    </row>
    <row r="633" spans="1:17" ht="25.5" x14ac:dyDescent="0.2">
      <c r="A633" s="54" t="s">
        <v>2155</v>
      </c>
      <c r="B633" s="55" t="s">
        <v>1524</v>
      </c>
      <c r="C633" s="63">
        <v>70</v>
      </c>
      <c r="D633" s="59">
        <v>36441</v>
      </c>
      <c r="E633" s="60">
        <v>13.7</v>
      </c>
      <c r="F633" s="59">
        <v>42150</v>
      </c>
      <c r="G633" s="60">
        <v>21.5</v>
      </c>
      <c r="H633" s="66">
        <v>16685</v>
      </c>
      <c r="I633" s="62">
        <v>24204</v>
      </c>
      <c r="J633" s="62">
        <v>26614</v>
      </c>
      <c r="K633" s="62">
        <v>29234</v>
      </c>
      <c r="L633" s="61">
        <v>32281</v>
      </c>
      <c r="M633" s="62">
        <v>41331</v>
      </c>
      <c r="N633" s="62">
        <v>48323</v>
      </c>
      <c r="O633" s="64">
        <v>52828</v>
      </c>
      <c r="P633" s="64">
        <v>57169</v>
      </c>
      <c r="Q633" s="64" t="s">
        <v>1439</v>
      </c>
    </row>
    <row r="634" spans="1:17" ht="25.5" x14ac:dyDescent="0.2">
      <c r="A634" s="68" t="s">
        <v>2156</v>
      </c>
      <c r="B634" s="55" t="s">
        <v>1526</v>
      </c>
      <c r="C634" s="66">
        <v>22</v>
      </c>
      <c r="D634" s="66">
        <v>39284</v>
      </c>
      <c r="E634" s="60">
        <v>20</v>
      </c>
      <c r="F634" s="63">
        <v>48068</v>
      </c>
      <c r="G634" s="60">
        <v>28</v>
      </c>
      <c r="H634" s="66">
        <v>23132</v>
      </c>
      <c r="I634" s="62">
        <v>29208</v>
      </c>
      <c r="J634" s="62">
        <v>30016</v>
      </c>
      <c r="K634" s="62">
        <v>31289</v>
      </c>
      <c r="L634" s="62">
        <v>34197</v>
      </c>
      <c r="M634" s="64">
        <v>45051</v>
      </c>
      <c r="N634" s="64">
        <v>54161</v>
      </c>
      <c r="O634" s="64" t="s">
        <v>1439</v>
      </c>
      <c r="P634" s="64" t="s">
        <v>1439</v>
      </c>
      <c r="Q634" s="64" t="s">
        <v>1439</v>
      </c>
    </row>
    <row r="635" spans="1:17" ht="25.5" x14ac:dyDescent="0.2">
      <c r="A635" s="68" t="s">
        <v>2157</v>
      </c>
      <c r="B635" s="55" t="s">
        <v>1528</v>
      </c>
      <c r="C635" s="66">
        <v>11</v>
      </c>
      <c r="D635" s="66">
        <v>50690</v>
      </c>
      <c r="E635" s="60">
        <v>21.3</v>
      </c>
      <c r="F635" s="63">
        <v>53824</v>
      </c>
      <c r="G635" s="60">
        <v>28.3</v>
      </c>
      <c r="H635" s="66" t="s">
        <v>1439</v>
      </c>
      <c r="I635" s="64">
        <v>30038</v>
      </c>
      <c r="J635" s="64">
        <v>33020</v>
      </c>
      <c r="K635" s="64">
        <v>38403</v>
      </c>
      <c r="L635" s="64">
        <v>42424</v>
      </c>
      <c r="M635" s="64">
        <v>54271</v>
      </c>
      <c r="N635" s="64" t="s">
        <v>1439</v>
      </c>
      <c r="O635" s="64" t="s">
        <v>1439</v>
      </c>
      <c r="P635" s="64" t="s">
        <v>1439</v>
      </c>
      <c r="Q635" s="64" t="s">
        <v>1439</v>
      </c>
    </row>
    <row r="636" spans="1:17" ht="25.5" x14ac:dyDescent="0.2">
      <c r="A636" s="68" t="s">
        <v>2158</v>
      </c>
      <c r="B636" s="55" t="s">
        <v>1530</v>
      </c>
      <c r="C636" s="63">
        <v>38</v>
      </c>
      <c r="D636" s="63">
        <v>33715</v>
      </c>
      <c r="E636" s="60">
        <v>14</v>
      </c>
      <c r="F636" s="59">
        <v>35507</v>
      </c>
      <c r="G636" s="60">
        <v>14.4</v>
      </c>
      <c r="H636" s="66" t="s">
        <v>1439</v>
      </c>
      <c r="I636" s="64">
        <v>21495</v>
      </c>
      <c r="J636" s="62">
        <v>23338</v>
      </c>
      <c r="K636" s="62">
        <v>24873</v>
      </c>
      <c r="L636" s="62">
        <v>29935</v>
      </c>
      <c r="M636" s="62">
        <v>36605</v>
      </c>
      <c r="N636" s="64">
        <v>39992</v>
      </c>
      <c r="O636" s="64">
        <v>42587</v>
      </c>
      <c r="P636" s="64">
        <v>46817</v>
      </c>
      <c r="Q636" s="64" t="s">
        <v>1439</v>
      </c>
    </row>
    <row r="637" spans="1:17" ht="51" x14ac:dyDescent="0.2">
      <c r="A637" s="54" t="s">
        <v>2159</v>
      </c>
      <c r="B637" s="55" t="s">
        <v>1532</v>
      </c>
      <c r="C637" s="59">
        <v>286</v>
      </c>
      <c r="D637" s="59">
        <v>25648</v>
      </c>
      <c r="E637" s="60">
        <v>6.8</v>
      </c>
      <c r="F637" s="59">
        <v>30006</v>
      </c>
      <c r="G637" s="60">
        <v>8.3000000000000007</v>
      </c>
      <c r="H637" s="59">
        <v>9183</v>
      </c>
      <c r="I637" s="61">
        <v>13226</v>
      </c>
      <c r="J637" s="61">
        <v>16013</v>
      </c>
      <c r="K637" s="61">
        <v>18516</v>
      </c>
      <c r="L637" s="61">
        <v>22940</v>
      </c>
      <c r="M637" s="61">
        <v>29161</v>
      </c>
      <c r="N637" s="61">
        <v>34004</v>
      </c>
      <c r="O637" s="61">
        <v>37026</v>
      </c>
      <c r="P637" s="61">
        <v>39852</v>
      </c>
      <c r="Q637" s="64">
        <v>51422</v>
      </c>
    </row>
    <row r="638" spans="1:17" ht="38.25" x14ac:dyDescent="0.2">
      <c r="A638" s="68" t="s">
        <v>2160</v>
      </c>
      <c r="B638" s="55" t="s">
        <v>1534</v>
      </c>
      <c r="C638" s="63">
        <v>42</v>
      </c>
      <c r="D638" s="59">
        <v>33564</v>
      </c>
      <c r="E638" s="60">
        <v>14.2</v>
      </c>
      <c r="F638" s="59">
        <v>36772</v>
      </c>
      <c r="G638" s="60">
        <v>11.6</v>
      </c>
      <c r="H638" s="66">
        <v>17764</v>
      </c>
      <c r="I638" s="62">
        <v>24909</v>
      </c>
      <c r="J638" s="61">
        <v>26488</v>
      </c>
      <c r="K638" s="61">
        <v>27903</v>
      </c>
      <c r="L638" s="61">
        <v>31006</v>
      </c>
      <c r="M638" s="62">
        <v>36972</v>
      </c>
      <c r="N638" s="62">
        <v>39906</v>
      </c>
      <c r="O638" s="62">
        <v>44229</v>
      </c>
      <c r="P638" s="64">
        <v>47656</v>
      </c>
      <c r="Q638" s="64" t="s">
        <v>1439</v>
      </c>
    </row>
    <row r="639" spans="1:17" ht="38.25" x14ac:dyDescent="0.2">
      <c r="A639" s="68" t="s">
        <v>2161</v>
      </c>
      <c r="B639" s="55" t="s">
        <v>1536</v>
      </c>
      <c r="C639" s="63">
        <v>95</v>
      </c>
      <c r="D639" s="59">
        <v>30998</v>
      </c>
      <c r="E639" s="60">
        <v>5.5</v>
      </c>
      <c r="F639" s="63">
        <v>39441</v>
      </c>
      <c r="G639" s="60">
        <v>5.9</v>
      </c>
      <c r="H639" s="63">
        <v>19439</v>
      </c>
      <c r="I639" s="61">
        <v>23691</v>
      </c>
      <c r="J639" s="61">
        <v>24729</v>
      </c>
      <c r="K639" s="61">
        <v>25625</v>
      </c>
      <c r="L639" s="61">
        <v>28056</v>
      </c>
      <c r="M639" s="62">
        <v>35115</v>
      </c>
      <c r="N639" s="62">
        <v>40469</v>
      </c>
      <c r="O639" s="62">
        <v>43974</v>
      </c>
      <c r="P639" s="62">
        <v>47676</v>
      </c>
      <c r="Q639" s="64" t="s">
        <v>1439</v>
      </c>
    </row>
    <row r="640" spans="1:17" ht="38.25" x14ac:dyDescent="0.2">
      <c r="A640" s="68" t="s">
        <v>2162</v>
      </c>
      <c r="B640" s="55" t="s">
        <v>1538</v>
      </c>
      <c r="C640" s="59">
        <v>148</v>
      </c>
      <c r="D640" s="59">
        <v>18840</v>
      </c>
      <c r="E640" s="60">
        <v>14.1</v>
      </c>
      <c r="F640" s="59">
        <v>22020</v>
      </c>
      <c r="G640" s="60">
        <v>11.6</v>
      </c>
      <c r="H640" s="59">
        <v>7398</v>
      </c>
      <c r="I640" s="61">
        <v>10258</v>
      </c>
      <c r="J640" s="61">
        <v>11477</v>
      </c>
      <c r="K640" s="61">
        <v>12590</v>
      </c>
      <c r="L640" s="61">
        <v>15514</v>
      </c>
      <c r="M640" s="61">
        <v>22385</v>
      </c>
      <c r="N640" s="61">
        <v>25515</v>
      </c>
      <c r="O640" s="62">
        <v>27602</v>
      </c>
      <c r="P640" s="62">
        <v>30395</v>
      </c>
      <c r="Q640" s="64">
        <v>39520</v>
      </c>
    </row>
    <row r="641" spans="1:17" ht="38.25" x14ac:dyDescent="0.2">
      <c r="A641" s="54" t="s">
        <v>2163</v>
      </c>
      <c r="B641" s="55" t="s">
        <v>1540</v>
      </c>
      <c r="C641" s="63">
        <v>81</v>
      </c>
      <c r="D641" s="63">
        <v>33607</v>
      </c>
      <c r="E641" s="60">
        <v>11.6</v>
      </c>
      <c r="F641" s="59">
        <v>37071</v>
      </c>
      <c r="G641" s="60">
        <v>10</v>
      </c>
      <c r="H641" s="66">
        <v>17708</v>
      </c>
      <c r="I641" s="62">
        <v>24147</v>
      </c>
      <c r="J641" s="61">
        <v>25912</v>
      </c>
      <c r="K641" s="61">
        <v>27240</v>
      </c>
      <c r="L641" s="62">
        <v>29811</v>
      </c>
      <c r="M641" s="62">
        <v>37141</v>
      </c>
      <c r="N641" s="62">
        <v>40969</v>
      </c>
      <c r="O641" s="64">
        <v>44066</v>
      </c>
      <c r="P641" s="64">
        <v>47306</v>
      </c>
      <c r="Q641" s="64" t="s">
        <v>1439</v>
      </c>
    </row>
    <row r="642" spans="1:17" ht="25.5" x14ac:dyDescent="0.2">
      <c r="A642" s="68" t="s">
        <v>2164</v>
      </c>
      <c r="B642" s="55" t="s">
        <v>1542</v>
      </c>
      <c r="C642" s="63">
        <v>29</v>
      </c>
      <c r="D642" s="63">
        <v>35732</v>
      </c>
      <c r="E642" s="60">
        <v>11.9</v>
      </c>
      <c r="F642" s="63">
        <v>38232</v>
      </c>
      <c r="G642" s="60">
        <v>14</v>
      </c>
      <c r="H642" s="66" t="s">
        <v>1439</v>
      </c>
      <c r="I642" s="62">
        <v>25081</v>
      </c>
      <c r="J642" s="62">
        <v>26570</v>
      </c>
      <c r="K642" s="62">
        <v>27565</v>
      </c>
      <c r="L642" s="62">
        <v>31678</v>
      </c>
      <c r="M642" s="62">
        <v>40061</v>
      </c>
      <c r="N642" s="62">
        <v>43521</v>
      </c>
      <c r="O642" s="64">
        <v>45771</v>
      </c>
      <c r="P642" s="64" t="s">
        <v>1439</v>
      </c>
      <c r="Q642" s="64" t="s">
        <v>1439</v>
      </c>
    </row>
    <row r="643" spans="1:17" ht="25.5" x14ac:dyDescent="0.2">
      <c r="A643" s="68" t="s">
        <v>2165</v>
      </c>
      <c r="B643" s="55" t="s">
        <v>1544</v>
      </c>
      <c r="C643" s="59" t="s">
        <v>1667</v>
      </c>
      <c r="D643" s="59"/>
      <c r="E643" s="67"/>
      <c r="F643" s="59"/>
      <c r="G643" s="67"/>
      <c r="H643" s="59"/>
      <c r="I643" s="61"/>
      <c r="J643" s="61"/>
      <c r="K643" s="61"/>
      <c r="L643" s="61"/>
      <c r="M643" s="61"/>
      <c r="N643" s="61"/>
      <c r="O643" s="61"/>
      <c r="P643" s="61"/>
      <c r="Q643" s="61"/>
    </row>
    <row r="644" spans="1:17" x14ac:dyDescent="0.2">
      <c r="A644" s="68" t="s">
        <v>2166</v>
      </c>
      <c r="B644" s="55" t="s">
        <v>1546</v>
      </c>
      <c r="C644" s="66" t="s">
        <v>1439</v>
      </c>
      <c r="D644" s="66" t="s">
        <v>1439</v>
      </c>
      <c r="E644" s="67"/>
      <c r="F644" s="66" t="s">
        <v>1439</v>
      </c>
      <c r="G644" s="67"/>
      <c r="H644" s="66" t="s">
        <v>1439</v>
      </c>
      <c r="I644" s="64" t="s">
        <v>1439</v>
      </c>
      <c r="J644" s="64" t="s">
        <v>1439</v>
      </c>
      <c r="K644" s="64" t="s">
        <v>1439</v>
      </c>
      <c r="L644" s="64" t="s">
        <v>1439</v>
      </c>
      <c r="M644" s="64" t="s">
        <v>1439</v>
      </c>
      <c r="N644" s="64" t="s">
        <v>1439</v>
      </c>
      <c r="O644" s="64" t="s">
        <v>1439</v>
      </c>
      <c r="P644" s="64" t="s">
        <v>1439</v>
      </c>
      <c r="Q644" s="64" t="s">
        <v>1439</v>
      </c>
    </row>
    <row r="645" spans="1:17" ht="38.25" x14ac:dyDescent="0.2">
      <c r="A645" s="68" t="s">
        <v>2167</v>
      </c>
      <c r="B645" s="55" t="s">
        <v>1548</v>
      </c>
      <c r="C645" s="66">
        <v>31</v>
      </c>
      <c r="D645" s="66">
        <v>32444</v>
      </c>
      <c r="E645" s="60">
        <v>6.3</v>
      </c>
      <c r="F645" s="66">
        <v>36466</v>
      </c>
      <c r="G645" s="60">
        <v>5.6</v>
      </c>
      <c r="H645" s="66" t="s">
        <v>1439</v>
      </c>
      <c r="I645" s="64">
        <v>23187</v>
      </c>
      <c r="J645" s="64">
        <v>24339</v>
      </c>
      <c r="K645" s="64">
        <v>25779</v>
      </c>
      <c r="L645" s="64">
        <v>27876</v>
      </c>
      <c r="M645" s="64">
        <v>35728</v>
      </c>
      <c r="N645" s="64" t="s">
        <v>1439</v>
      </c>
      <c r="O645" s="64" t="s">
        <v>1439</v>
      </c>
      <c r="P645" s="64" t="s">
        <v>1439</v>
      </c>
      <c r="Q645" s="64" t="s">
        <v>1439</v>
      </c>
    </row>
    <row r="646" spans="1:17" ht="25.5" x14ac:dyDescent="0.2">
      <c r="A646" s="68" t="s">
        <v>2168</v>
      </c>
      <c r="B646" s="55" t="s">
        <v>1550</v>
      </c>
      <c r="C646" s="66">
        <v>20</v>
      </c>
      <c r="D646" s="63">
        <v>31706</v>
      </c>
      <c r="E646" s="60">
        <v>15.2</v>
      </c>
      <c r="F646" s="63">
        <v>35401</v>
      </c>
      <c r="G646" s="60">
        <v>9.8000000000000007</v>
      </c>
      <c r="H646" s="66">
        <v>21285</v>
      </c>
      <c r="I646" s="62">
        <v>24893</v>
      </c>
      <c r="J646" s="62">
        <v>27038</v>
      </c>
      <c r="K646" s="61">
        <v>27936</v>
      </c>
      <c r="L646" s="61">
        <v>29559</v>
      </c>
      <c r="M646" s="62">
        <v>34795</v>
      </c>
      <c r="N646" s="64">
        <v>38231</v>
      </c>
      <c r="O646" s="64">
        <v>42382</v>
      </c>
      <c r="P646" s="64">
        <v>46113</v>
      </c>
      <c r="Q646" s="64" t="s">
        <v>1439</v>
      </c>
    </row>
    <row r="647" spans="1:17" ht="38.25" x14ac:dyDescent="0.2">
      <c r="A647" s="54" t="s">
        <v>2169</v>
      </c>
      <c r="B647" s="55" t="s">
        <v>1552</v>
      </c>
      <c r="C647" s="63">
        <v>70</v>
      </c>
      <c r="D647" s="66">
        <v>14512</v>
      </c>
      <c r="E647" s="60">
        <v>-3.6</v>
      </c>
      <c r="F647" s="63">
        <v>19752</v>
      </c>
      <c r="G647" s="60">
        <v>4.4000000000000004</v>
      </c>
      <c r="H647" s="66">
        <v>2541</v>
      </c>
      <c r="I647" s="64">
        <v>4819</v>
      </c>
      <c r="J647" s="64">
        <v>7092</v>
      </c>
      <c r="K647" s="62">
        <v>8394</v>
      </c>
      <c r="L647" s="64">
        <v>11002</v>
      </c>
      <c r="M647" s="64">
        <v>19364</v>
      </c>
      <c r="N647" s="62">
        <v>24476</v>
      </c>
      <c r="O647" s="64">
        <v>26760</v>
      </c>
      <c r="P647" s="64">
        <v>30312</v>
      </c>
      <c r="Q647" s="64" t="s">
        <v>1439</v>
      </c>
    </row>
    <row r="648" spans="1:17" ht="25.5" x14ac:dyDescent="0.2">
      <c r="A648" s="68" t="s">
        <v>2170</v>
      </c>
      <c r="B648" s="55" t="s">
        <v>1554</v>
      </c>
      <c r="C648" s="66">
        <v>11</v>
      </c>
      <c r="D648" s="66" t="s">
        <v>1439</v>
      </c>
      <c r="E648" s="67"/>
      <c r="F648" s="66">
        <v>18157</v>
      </c>
      <c r="G648" s="60">
        <v>-8.4</v>
      </c>
      <c r="H648" s="66" t="s">
        <v>1439</v>
      </c>
      <c r="I648" s="64" t="s">
        <v>1439</v>
      </c>
      <c r="J648" s="64" t="s">
        <v>1439</v>
      </c>
      <c r="K648" s="64" t="s">
        <v>1439</v>
      </c>
      <c r="L648" s="64" t="s">
        <v>1439</v>
      </c>
      <c r="M648" s="64" t="s">
        <v>1439</v>
      </c>
      <c r="N648" s="64" t="s">
        <v>1439</v>
      </c>
      <c r="O648" s="64" t="s">
        <v>1439</v>
      </c>
      <c r="P648" s="64" t="s">
        <v>1439</v>
      </c>
      <c r="Q648" s="64" t="s">
        <v>1439</v>
      </c>
    </row>
    <row r="649" spans="1:17" ht="25.5" x14ac:dyDescent="0.2">
      <c r="A649" s="68" t="s">
        <v>2171</v>
      </c>
      <c r="B649" s="55" t="s">
        <v>1556</v>
      </c>
      <c r="C649" s="63">
        <v>59</v>
      </c>
      <c r="D649" s="66">
        <v>14284</v>
      </c>
      <c r="E649" s="60">
        <v>-0.8</v>
      </c>
      <c r="F649" s="63">
        <v>20042</v>
      </c>
      <c r="G649" s="60">
        <v>6.7</v>
      </c>
      <c r="H649" s="66" t="s">
        <v>1439</v>
      </c>
      <c r="I649" s="64" t="s">
        <v>1439</v>
      </c>
      <c r="J649" s="64">
        <v>7086</v>
      </c>
      <c r="K649" s="64">
        <v>8237</v>
      </c>
      <c r="L649" s="64">
        <v>10941</v>
      </c>
      <c r="M649" s="64">
        <v>18516</v>
      </c>
      <c r="N649" s="64">
        <v>24886</v>
      </c>
      <c r="O649" s="64">
        <v>27579</v>
      </c>
      <c r="P649" s="64">
        <v>31696</v>
      </c>
      <c r="Q649" s="64" t="s">
        <v>1439</v>
      </c>
    </row>
    <row r="650" spans="1:17" ht="38.25" x14ac:dyDescent="0.2">
      <c r="A650" s="54" t="s">
        <v>2172</v>
      </c>
      <c r="B650" s="55" t="s">
        <v>1558</v>
      </c>
      <c r="C650" s="63">
        <v>74</v>
      </c>
      <c r="D650" s="63">
        <v>45811</v>
      </c>
      <c r="E650" s="60">
        <v>6</v>
      </c>
      <c r="F650" s="59">
        <v>51389</v>
      </c>
      <c r="G650" s="60">
        <v>5.9</v>
      </c>
      <c r="H650" s="66">
        <v>22445</v>
      </c>
      <c r="I650" s="62">
        <v>30000</v>
      </c>
      <c r="J650" s="62">
        <v>32555</v>
      </c>
      <c r="K650" s="62">
        <v>35775</v>
      </c>
      <c r="L650" s="62">
        <v>40720</v>
      </c>
      <c r="M650" s="62">
        <v>50000</v>
      </c>
      <c r="N650" s="62">
        <v>58673</v>
      </c>
      <c r="O650" s="64">
        <v>63051</v>
      </c>
      <c r="P650" s="64">
        <v>69017</v>
      </c>
      <c r="Q650" s="64" t="s">
        <v>1439</v>
      </c>
    </row>
    <row r="651" spans="1:17" ht="25.5" x14ac:dyDescent="0.2">
      <c r="A651" s="68" t="s">
        <v>2173</v>
      </c>
      <c r="B651" s="55" t="s">
        <v>1560</v>
      </c>
      <c r="C651" s="66" t="s">
        <v>1439</v>
      </c>
      <c r="D651" s="66" t="s">
        <v>1439</v>
      </c>
      <c r="E651" s="67"/>
      <c r="F651" s="66">
        <v>30155</v>
      </c>
      <c r="G651" s="60">
        <v>-6.7</v>
      </c>
      <c r="H651" s="66" t="s">
        <v>1439</v>
      </c>
      <c r="I651" s="64" t="s">
        <v>1439</v>
      </c>
      <c r="J651" s="64" t="s">
        <v>1439</v>
      </c>
      <c r="K651" s="64" t="s">
        <v>1439</v>
      </c>
      <c r="L651" s="64" t="s">
        <v>1439</v>
      </c>
      <c r="M651" s="64" t="s">
        <v>1439</v>
      </c>
      <c r="N651" s="64" t="s">
        <v>1439</v>
      </c>
      <c r="O651" s="64" t="s">
        <v>1439</v>
      </c>
      <c r="P651" s="64" t="s">
        <v>1439</v>
      </c>
      <c r="Q651" s="64" t="s">
        <v>1439</v>
      </c>
    </row>
    <row r="652" spans="1:17" ht="51" x14ac:dyDescent="0.2">
      <c r="A652" s="68" t="s">
        <v>2174</v>
      </c>
      <c r="B652" s="55" t="s">
        <v>1562</v>
      </c>
      <c r="C652" s="66" t="s">
        <v>1439</v>
      </c>
      <c r="D652" s="66" t="s">
        <v>1439</v>
      </c>
      <c r="E652" s="67"/>
      <c r="F652" s="66" t="s">
        <v>1439</v>
      </c>
      <c r="G652" s="67"/>
      <c r="H652" s="66" t="s">
        <v>1439</v>
      </c>
      <c r="I652" s="64" t="s">
        <v>1439</v>
      </c>
      <c r="J652" s="64" t="s">
        <v>1439</v>
      </c>
      <c r="K652" s="64" t="s">
        <v>1439</v>
      </c>
      <c r="L652" s="64" t="s">
        <v>1439</v>
      </c>
      <c r="M652" s="64" t="s">
        <v>1439</v>
      </c>
      <c r="N652" s="64" t="s">
        <v>1439</v>
      </c>
      <c r="O652" s="64" t="s">
        <v>1439</v>
      </c>
      <c r="P652" s="64" t="s">
        <v>1439</v>
      </c>
      <c r="Q652" s="64" t="s">
        <v>1439</v>
      </c>
    </row>
    <row r="653" spans="1:17" ht="25.5" x14ac:dyDescent="0.2">
      <c r="A653" s="68" t="s">
        <v>2175</v>
      </c>
      <c r="B653" s="55" t="s">
        <v>1564</v>
      </c>
      <c r="C653" s="59" t="s">
        <v>1450</v>
      </c>
      <c r="D653" s="59"/>
      <c r="E653" s="67"/>
      <c r="F653" s="59"/>
      <c r="G653" s="67"/>
      <c r="H653" s="59"/>
      <c r="I653" s="61"/>
      <c r="J653" s="61"/>
      <c r="K653" s="61"/>
      <c r="L653" s="61"/>
      <c r="M653" s="61"/>
      <c r="N653" s="61"/>
      <c r="O653" s="61"/>
      <c r="P653" s="61"/>
      <c r="Q653" s="61"/>
    </row>
    <row r="654" spans="1:17" ht="25.5" x14ac:dyDescent="0.2">
      <c r="A654" s="68" t="s">
        <v>2176</v>
      </c>
      <c r="B654" s="55" t="s">
        <v>1566</v>
      </c>
      <c r="C654" s="66">
        <v>23</v>
      </c>
      <c r="D654" s="63">
        <v>45863</v>
      </c>
      <c r="E654" s="60">
        <v>6.9</v>
      </c>
      <c r="F654" s="63">
        <v>50759</v>
      </c>
      <c r="G654" s="60">
        <v>6.1</v>
      </c>
      <c r="H654" s="66" t="s">
        <v>1439</v>
      </c>
      <c r="I654" s="62">
        <v>32563</v>
      </c>
      <c r="J654" s="62">
        <v>35617</v>
      </c>
      <c r="K654" s="62">
        <v>36725</v>
      </c>
      <c r="L654" s="62">
        <v>41494</v>
      </c>
      <c r="M654" s="62">
        <v>49359</v>
      </c>
      <c r="N654" s="64">
        <v>55608</v>
      </c>
      <c r="O654" s="64">
        <v>58698</v>
      </c>
      <c r="P654" s="64" t="s">
        <v>1439</v>
      </c>
      <c r="Q654" s="64" t="s">
        <v>1439</v>
      </c>
    </row>
    <row r="655" spans="1:17" ht="38.25" x14ac:dyDescent="0.2">
      <c r="A655" s="68" t="s">
        <v>2177</v>
      </c>
      <c r="B655" s="55" t="s">
        <v>1568</v>
      </c>
      <c r="C655" s="63">
        <v>48</v>
      </c>
      <c r="D655" s="63">
        <v>46990</v>
      </c>
      <c r="E655" s="60">
        <v>2.8</v>
      </c>
      <c r="F655" s="59">
        <v>53450</v>
      </c>
      <c r="G655" s="60">
        <v>4.8</v>
      </c>
      <c r="H655" s="66">
        <v>22819</v>
      </c>
      <c r="I655" s="62">
        <v>30000</v>
      </c>
      <c r="J655" s="62">
        <v>33441</v>
      </c>
      <c r="K655" s="62">
        <v>36980</v>
      </c>
      <c r="L655" s="62">
        <v>41830</v>
      </c>
      <c r="M655" s="64">
        <v>52652</v>
      </c>
      <c r="N655" s="64">
        <v>62162</v>
      </c>
      <c r="O655" s="64">
        <v>67249</v>
      </c>
      <c r="P655" s="64" t="s">
        <v>1439</v>
      </c>
      <c r="Q655" s="64" t="s">
        <v>1439</v>
      </c>
    </row>
    <row r="656" spans="1:17" ht="25.5" x14ac:dyDescent="0.2">
      <c r="A656" s="68" t="s">
        <v>2178</v>
      </c>
      <c r="B656" s="55" t="s">
        <v>1570</v>
      </c>
      <c r="C656" s="66" t="s">
        <v>1439</v>
      </c>
      <c r="D656" s="66">
        <v>25200</v>
      </c>
      <c r="E656" s="67"/>
      <c r="F656" s="63">
        <v>26138</v>
      </c>
      <c r="G656" s="67"/>
      <c r="H656" s="66" t="s">
        <v>1439</v>
      </c>
      <c r="I656" s="64" t="s">
        <v>1439</v>
      </c>
      <c r="J656" s="64" t="s">
        <v>1439</v>
      </c>
      <c r="K656" s="64" t="s">
        <v>1439</v>
      </c>
      <c r="L656" s="64" t="s">
        <v>1439</v>
      </c>
      <c r="M656" s="64" t="s">
        <v>1439</v>
      </c>
      <c r="N656" s="64" t="s">
        <v>1439</v>
      </c>
      <c r="O656" s="64" t="s">
        <v>1439</v>
      </c>
      <c r="P656" s="64" t="s">
        <v>1439</v>
      </c>
      <c r="Q656" s="64" t="s">
        <v>1439</v>
      </c>
    </row>
    <row r="657" spans="1:17" ht="25.5" x14ac:dyDescent="0.2">
      <c r="A657" s="54" t="s">
        <v>2179</v>
      </c>
      <c r="B657" s="55" t="s">
        <v>1572</v>
      </c>
      <c r="C657" s="63">
        <v>65</v>
      </c>
      <c r="D657" s="63">
        <v>35859</v>
      </c>
      <c r="E657" s="60">
        <v>1.4</v>
      </c>
      <c r="F657" s="59">
        <v>45982</v>
      </c>
      <c r="G657" s="60">
        <v>8.4</v>
      </c>
      <c r="H657" s="63">
        <v>18760</v>
      </c>
      <c r="I657" s="61">
        <v>23953</v>
      </c>
      <c r="J657" s="61">
        <v>25843</v>
      </c>
      <c r="K657" s="61">
        <v>27465</v>
      </c>
      <c r="L657" s="62">
        <v>31340</v>
      </c>
      <c r="M657" s="62">
        <v>42902</v>
      </c>
      <c r="N657" s="62">
        <v>50225</v>
      </c>
      <c r="O657" s="64">
        <v>57050</v>
      </c>
      <c r="P657" s="64">
        <v>60820</v>
      </c>
      <c r="Q657" s="64" t="s">
        <v>1439</v>
      </c>
    </row>
    <row r="658" spans="1:17" ht="38.25" x14ac:dyDescent="0.2">
      <c r="A658" s="68" t="s">
        <v>2180</v>
      </c>
      <c r="B658" s="55" t="s">
        <v>1574</v>
      </c>
      <c r="C658" s="63">
        <v>35</v>
      </c>
      <c r="D658" s="63">
        <v>38004</v>
      </c>
      <c r="E658" s="60">
        <v>0.9</v>
      </c>
      <c r="F658" s="63">
        <v>48993</v>
      </c>
      <c r="G658" s="60">
        <v>6.6</v>
      </c>
      <c r="H658" s="63">
        <v>19393</v>
      </c>
      <c r="I658" s="62">
        <v>24252</v>
      </c>
      <c r="J658" s="62">
        <v>26793</v>
      </c>
      <c r="K658" s="62">
        <v>27713</v>
      </c>
      <c r="L658" s="62">
        <v>32155</v>
      </c>
      <c r="M658" s="64">
        <v>44951</v>
      </c>
      <c r="N658" s="64">
        <v>57003</v>
      </c>
      <c r="O658" s="64" t="s">
        <v>1439</v>
      </c>
      <c r="P658" s="64" t="s">
        <v>1439</v>
      </c>
      <c r="Q658" s="64" t="s">
        <v>1439</v>
      </c>
    </row>
    <row r="659" spans="1:17" ht="38.25" x14ac:dyDescent="0.2">
      <c r="A659" s="68" t="s">
        <v>2181</v>
      </c>
      <c r="B659" s="55" t="s">
        <v>1576</v>
      </c>
      <c r="C659" s="66">
        <v>9</v>
      </c>
      <c r="D659" s="66">
        <v>47161</v>
      </c>
      <c r="E659" s="60">
        <v>1.2</v>
      </c>
      <c r="F659" s="63">
        <v>53581</v>
      </c>
      <c r="G659" s="60">
        <v>4.8</v>
      </c>
      <c r="H659" s="66" t="s">
        <v>1439</v>
      </c>
      <c r="I659" s="64">
        <v>30037</v>
      </c>
      <c r="J659" s="64">
        <v>33658</v>
      </c>
      <c r="K659" s="64">
        <v>37757</v>
      </c>
      <c r="L659" s="64">
        <v>44296</v>
      </c>
      <c r="M659" s="64" t="s">
        <v>1439</v>
      </c>
      <c r="N659" s="64" t="s">
        <v>1439</v>
      </c>
      <c r="O659" s="64" t="s">
        <v>1439</v>
      </c>
      <c r="P659" s="64" t="s">
        <v>1439</v>
      </c>
      <c r="Q659" s="64" t="s">
        <v>1439</v>
      </c>
    </row>
    <row r="660" spans="1:17" ht="38.25" x14ac:dyDescent="0.2">
      <c r="A660" s="68" t="s">
        <v>2182</v>
      </c>
      <c r="B660" s="55" t="s">
        <v>1578</v>
      </c>
      <c r="C660" s="66">
        <v>21</v>
      </c>
      <c r="D660" s="63">
        <v>30182</v>
      </c>
      <c r="E660" s="60">
        <v>3.7</v>
      </c>
      <c r="F660" s="63">
        <v>37692</v>
      </c>
      <c r="G660" s="60">
        <v>15.3</v>
      </c>
      <c r="H660" s="66">
        <v>16588</v>
      </c>
      <c r="I660" s="62">
        <v>20666</v>
      </c>
      <c r="J660" s="62">
        <v>21919</v>
      </c>
      <c r="K660" s="62">
        <v>23999</v>
      </c>
      <c r="L660" s="62">
        <v>27176</v>
      </c>
      <c r="M660" s="64">
        <v>33908</v>
      </c>
      <c r="N660" s="64" t="s">
        <v>1439</v>
      </c>
      <c r="O660" s="64" t="s">
        <v>1439</v>
      </c>
      <c r="P660" s="64" t="s">
        <v>1439</v>
      </c>
      <c r="Q660" s="64" t="s">
        <v>1439</v>
      </c>
    </row>
    <row r="661" spans="1:17" ht="25.5" x14ac:dyDescent="0.2">
      <c r="A661" s="54" t="s">
        <v>2183</v>
      </c>
      <c r="B661" s="55" t="s">
        <v>1217</v>
      </c>
      <c r="C661" s="66">
        <v>31</v>
      </c>
      <c r="D661" s="59">
        <v>29770</v>
      </c>
      <c r="E661" s="60">
        <v>9.1</v>
      </c>
      <c r="F661" s="63">
        <v>33049</v>
      </c>
      <c r="G661" s="60">
        <v>11.7</v>
      </c>
      <c r="H661" s="66" t="s">
        <v>1439</v>
      </c>
      <c r="I661" s="64">
        <v>19835</v>
      </c>
      <c r="J661" s="62">
        <v>22694</v>
      </c>
      <c r="K661" s="62">
        <v>24993</v>
      </c>
      <c r="L661" s="62">
        <v>27976</v>
      </c>
      <c r="M661" s="62">
        <v>31977</v>
      </c>
      <c r="N661" s="64">
        <v>34699</v>
      </c>
      <c r="O661" s="64">
        <v>37290</v>
      </c>
      <c r="P661" s="64" t="s">
        <v>1439</v>
      </c>
      <c r="Q661" s="64" t="s">
        <v>1439</v>
      </c>
    </row>
    <row r="662" spans="1:17" ht="25.5" x14ac:dyDescent="0.2">
      <c r="A662" s="68" t="s">
        <v>2184</v>
      </c>
      <c r="B662" s="55" t="s">
        <v>1581</v>
      </c>
      <c r="C662" s="66">
        <v>31</v>
      </c>
      <c r="D662" s="59">
        <v>29770</v>
      </c>
      <c r="E662" s="60">
        <v>9.1</v>
      </c>
      <c r="F662" s="63">
        <v>33049</v>
      </c>
      <c r="G662" s="60">
        <v>11.7</v>
      </c>
      <c r="H662" s="66" t="s">
        <v>1439</v>
      </c>
      <c r="I662" s="64">
        <v>19835</v>
      </c>
      <c r="J662" s="62">
        <v>22694</v>
      </c>
      <c r="K662" s="62">
        <v>24993</v>
      </c>
      <c r="L662" s="62">
        <v>27976</v>
      </c>
      <c r="M662" s="62">
        <v>31977</v>
      </c>
      <c r="N662" s="64">
        <v>34699</v>
      </c>
      <c r="O662" s="64">
        <v>37290</v>
      </c>
      <c r="P662" s="64" t="s">
        <v>1439</v>
      </c>
      <c r="Q662" s="64" t="s">
        <v>1439</v>
      </c>
    </row>
    <row r="663" spans="1:17" ht="38.25" x14ac:dyDescent="0.2">
      <c r="A663" s="54" t="s">
        <v>2185</v>
      </c>
      <c r="B663" s="55" t="s">
        <v>1583</v>
      </c>
      <c r="C663" s="63">
        <v>104</v>
      </c>
      <c r="D663" s="63">
        <v>31947</v>
      </c>
      <c r="E663" s="60">
        <v>1</v>
      </c>
      <c r="F663" s="63">
        <v>40246</v>
      </c>
      <c r="G663" s="60">
        <v>5.7</v>
      </c>
      <c r="H663" s="66">
        <v>13470</v>
      </c>
      <c r="I663" s="62">
        <v>21511</v>
      </c>
      <c r="J663" s="62">
        <v>23165</v>
      </c>
      <c r="K663" s="62">
        <v>24900</v>
      </c>
      <c r="L663" s="61">
        <v>28587</v>
      </c>
      <c r="M663" s="62">
        <v>37506</v>
      </c>
      <c r="N663" s="62">
        <v>44533</v>
      </c>
      <c r="O663" s="64">
        <v>49828</v>
      </c>
      <c r="P663" s="64">
        <v>56142</v>
      </c>
      <c r="Q663" s="64" t="s">
        <v>1439</v>
      </c>
    </row>
    <row r="664" spans="1:17" ht="25.5" x14ac:dyDescent="0.2">
      <c r="A664" s="68" t="s">
        <v>2186</v>
      </c>
      <c r="B664" s="55" t="s">
        <v>1585</v>
      </c>
      <c r="C664" s="66">
        <v>34</v>
      </c>
      <c r="D664" s="66">
        <v>30000</v>
      </c>
      <c r="E664" s="67"/>
      <c r="F664" s="66">
        <v>42525</v>
      </c>
      <c r="G664" s="60">
        <v>9.1999999999999993</v>
      </c>
      <c r="H664" s="66">
        <v>13403</v>
      </c>
      <c r="I664" s="62">
        <v>21163</v>
      </c>
      <c r="J664" s="62">
        <v>22225</v>
      </c>
      <c r="K664" s="62">
        <v>23993</v>
      </c>
      <c r="L664" s="62">
        <v>26649</v>
      </c>
      <c r="M664" s="64">
        <v>38871</v>
      </c>
      <c r="N664" s="64">
        <v>47080</v>
      </c>
      <c r="O664" s="64" t="s">
        <v>1439</v>
      </c>
      <c r="P664" s="64" t="s">
        <v>1439</v>
      </c>
      <c r="Q664" s="64" t="s">
        <v>1439</v>
      </c>
    </row>
    <row r="665" spans="1:17" ht="38.25" x14ac:dyDescent="0.2">
      <c r="A665" s="68" t="s">
        <v>2187</v>
      </c>
      <c r="B665" s="55" t="s">
        <v>1587</v>
      </c>
      <c r="C665" s="66">
        <v>20</v>
      </c>
      <c r="D665" s="66">
        <v>31785</v>
      </c>
      <c r="E665" s="60">
        <v>0.6</v>
      </c>
      <c r="F665" s="66">
        <v>42187</v>
      </c>
      <c r="G665" s="60">
        <v>19</v>
      </c>
      <c r="H665" s="66" t="s">
        <v>1439</v>
      </c>
      <c r="I665" s="64" t="s">
        <v>1439</v>
      </c>
      <c r="J665" s="64" t="s">
        <v>1439</v>
      </c>
      <c r="K665" s="64" t="s">
        <v>1439</v>
      </c>
      <c r="L665" s="64">
        <v>28338</v>
      </c>
      <c r="M665" s="64" t="s">
        <v>1439</v>
      </c>
      <c r="N665" s="64" t="s">
        <v>1439</v>
      </c>
      <c r="O665" s="64" t="s">
        <v>1439</v>
      </c>
      <c r="P665" s="64" t="s">
        <v>1439</v>
      </c>
      <c r="Q665" s="64" t="s">
        <v>1439</v>
      </c>
    </row>
    <row r="666" spans="1:17" ht="38.25" x14ac:dyDescent="0.2">
      <c r="A666" s="68" t="s">
        <v>2188</v>
      </c>
      <c r="B666" s="55" t="s">
        <v>1589</v>
      </c>
      <c r="C666" s="66">
        <v>27</v>
      </c>
      <c r="D666" s="63">
        <v>33780</v>
      </c>
      <c r="E666" s="60">
        <v>-11.9</v>
      </c>
      <c r="F666" s="63">
        <v>40630</v>
      </c>
      <c r="G666" s="60">
        <v>2.2999999999999998</v>
      </c>
      <c r="H666" s="66">
        <v>20414</v>
      </c>
      <c r="I666" s="62">
        <v>25029</v>
      </c>
      <c r="J666" s="62">
        <v>26957</v>
      </c>
      <c r="K666" s="62">
        <v>28813</v>
      </c>
      <c r="L666" s="62">
        <v>31217</v>
      </c>
      <c r="M666" s="64">
        <v>38819</v>
      </c>
      <c r="N666" s="64">
        <v>47274</v>
      </c>
      <c r="O666" s="64">
        <v>53033</v>
      </c>
      <c r="P666" s="64" t="s">
        <v>1439</v>
      </c>
      <c r="Q666" s="64" t="s">
        <v>1439</v>
      </c>
    </row>
    <row r="667" spans="1:17" ht="25.5" x14ac:dyDescent="0.2">
      <c r="A667" s="68" t="s">
        <v>2189</v>
      </c>
      <c r="B667" s="55" t="s">
        <v>1591</v>
      </c>
      <c r="C667" s="66" t="s">
        <v>1439</v>
      </c>
      <c r="D667" s="66" t="s">
        <v>1439</v>
      </c>
      <c r="E667" s="67"/>
      <c r="F667" s="66">
        <v>45822</v>
      </c>
      <c r="G667" s="60">
        <v>-6.2</v>
      </c>
      <c r="H667" s="66" t="s">
        <v>1439</v>
      </c>
      <c r="I667" s="64" t="s">
        <v>1439</v>
      </c>
      <c r="J667" s="64" t="s">
        <v>1439</v>
      </c>
      <c r="K667" s="64" t="s">
        <v>1439</v>
      </c>
      <c r="L667" s="64" t="s">
        <v>1439</v>
      </c>
      <c r="M667" s="64" t="s">
        <v>1439</v>
      </c>
      <c r="N667" s="64" t="s">
        <v>1439</v>
      </c>
      <c r="O667" s="64" t="s">
        <v>1439</v>
      </c>
      <c r="P667" s="64" t="s">
        <v>1439</v>
      </c>
      <c r="Q667" s="64" t="s">
        <v>1439</v>
      </c>
    </row>
    <row r="668" spans="1:17" ht="25.5" x14ac:dyDescent="0.2">
      <c r="A668" s="68" t="s">
        <v>2190</v>
      </c>
      <c r="B668" s="55" t="s">
        <v>1593</v>
      </c>
      <c r="C668" s="66" t="s">
        <v>1439</v>
      </c>
      <c r="D668" s="66" t="s">
        <v>1439</v>
      </c>
      <c r="E668" s="67"/>
      <c r="F668" s="66">
        <v>43933</v>
      </c>
      <c r="G668" s="60">
        <v>39.200000000000003</v>
      </c>
      <c r="H668" s="66" t="s">
        <v>1439</v>
      </c>
      <c r="I668" s="64" t="s">
        <v>1439</v>
      </c>
      <c r="J668" s="64" t="s">
        <v>1439</v>
      </c>
      <c r="K668" s="64" t="s">
        <v>1439</v>
      </c>
      <c r="L668" s="64" t="s">
        <v>1439</v>
      </c>
      <c r="M668" s="64" t="s">
        <v>1439</v>
      </c>
      <c r="N668" s="64" t="s">
        <v>1439</v>
      </c>
      <c r="O668" s="64" t="s">
        <v>1439</v>
      </c>
      <c r="P668" s="64" t="s">
        <v>1439</v>
      </c>
      <c r="Q668" s="64" t="s">
        <v>1439</v>
      </c>
    </row>
    <row r="669" spans="1:17" ht="38.25" x14ac:dyDescent="0.2">
      <c r="A669" s="68" t="s">
        <v>2191</v>
      </c>
      <c r="B669" s="55" t="s">
        <v>1595</v>
      </c>
      <c r="C669" s="66" t="s">
        <v>1439</v>
      </c>
      <c r="D669" s="66" t="s">
        <v>1439</v>
      </c>
      <c r="E669" s="67"/>
      <c r="F669" s="66">
        <v>25874</v>
      </c>
      <c r="G669" s="67"/>
      <c r="H669" s="66" t="s">
        <v>1439</v>
      </c>
      <c r="I669" s="64" t="s">
        <v>1439</v>
      </c>
      <c r="J669" s="64" t="s">
        <v>1439</v>
      </c>
      <c r="K669" s="64" t="s">
        <v>1439</v>
      </c>
      <c r="L669" s="64" t="s">
        <v>1439</v>
      </c>
      <c r="M669" s="64" t="s">
        <v>1439</v>
      </c>
      <c r="N669" s="64" t="s">
        <v>1439</v>
      </c>
      <c r="O669" s="64" t="s">
        <v>1439</v>
      </c>
      <c r="P669" s="64" t="s">
        <v>1439</v>
      </c>
      <c r="Q669" s="64" t="s">
        <v>1439</v>
      </c>
    </row>
    <row r="670" spans="1:17" ht="25.5" x14ac:dyDescent="0.2">
      <c r="A670" s="68" t="s">
        <v>2192</v>
      </c>
      <c r="B670" s="55" t="s">
        <v>1597</v>
      </c>
      <c r="C670" s="66" t="s">
        <v>1439</v>
      </c>
      <c r="D670" s="66">
        <v>26864</v>
      </c>
      <c r="E670" s="67"/>
      <c r="F670" s="66">
        <v>31349</v>
      </c>
      <c r="G670" s="60">
        <v>-18.600000000000001</v>
      </c>
      <c r="H670" s="66" t="s">
        <v>1439</v>
      </c>
      <c r="I670" s="64" t="s">
        <v>1439</v>
      </c>
      <c r="J670" s="64">
        <v>22098</v>
      </c>
      <c r="K670" s="64">
        <v>22816</v>
      </c>
      <c r="L670" s="64">
        <v>23805</v>
      </c>
      <c r="M670" s="64" t="s">
        <v>1439</v>
      </c>
      <c r="N670" s="64" t="s">
        <v>1439</v>
      </c>
      <c r="O670" s="64" t="s">
        <v>1439</v>
      </c>
      <c r="P670" s="64" t="s">
        <v>1439</v>
      </c>
      <c r="Q670" s="64" t="s">
        <v>1439</v>
      </c>
    </row>
    <row r="671" spans="1:17" ht="38.25" x14ac:dyDescent="0.2">
      <c r="A671" s="54" t="s">
        <v>2193</v>
      </c>
      <c r="B671" s="55" t="s">
        <v>1599</v>
      </c>
      <c r="C671" s="63">
        <v>86</v>
      </c>
      <c r="D671" s="59">
        <v>25834</v>
      </c>
      <c r="E671" s="60">
        <v>5.6</v>
      </c>
      <c r="F671" s="59">
        <v>29237</v>
      </c>
      <c r="G671" s="60">
        <v>2.6</v>
      </c>
      <c r="H671" s="66">
        <v>7121</v>
      </c>
      <c r="I671" s="62">
        <v>12497</v>
      </c>
      <c r="J671" s="64">
        <v>15019</v>
      </c>
      <c r="K671" s="62">
        <v>18846</v>
      </c>
      <c r="L671" s="61">
        <v>22964</v>
      </c>
      <c r="M671" s="62">
        <v>29467</v>
      </c>
      <c r="N671" s="64">
        <v>34501</v>
      </c>
      <c r="O671" s="64">
        <v>37374</v>
      </c>
      <c r="P671" s="64">
        <v>42112</v>
      </c>
      <c r="Q671" s="64" t="s">
        <v>1439</v>
      </c>
    </row>
    <row r="672" spans="1:17" ht="25.5" x14ac:dyDescent="0.2">
      <c r="A672" s="68" t="s">
        <v>2194</v>
      </c>
      <c r="B672" s="55" t="s">
        <v>1601</v>
      </c>
      <c r="C672" s="66">
        <v>18</v>
      </c>
      <c r="D672" s="66">
        <v>35283</v>
      </c>
      <c r="E672" s="60">
        <v>10</v>
      </c>
      <c r="F672" s="63">
        <v>39664</v>
      </c>
      <c r="G672" s="60">
        <v>7.5</v>
      </c>
      <c r="H672" s="66" t="s">
        <v>1439</v>
      </c>
      <c r="I672" s="64">
        <v>24196</v>
      </c>
      <c r="J672" s="62">
        <v>25617</v>
      </c>
      <c r="K672" s="64">
        <v>26316</v>
      </c>
      <c r="L672" s="62">
        <v>31225</v>
      </c>
      <c r="M672" s="64">
        <v>42272</v>
      </c>
      <c r="N672" s="64">
        <v>48985</v>
      </c>
      <c r="O672" s="64">
        <v>51169</v>
      </c>
      <c r="P672" s="64" t="s">
        <v>1439</v>
      </c>
      <c r="Q672" s="64" t="s">
        <v>1439</v>
      </c>
    </row>
    <row r="673" spans="1:17" ht="25.5" x14ac:dyDescent="0.2">
      <c r="A673" s="68" t="s">
        <v>2195</v>
      </c>
      <c r="B673" s="55" t="s">
        <v>1603</v>
      </c>
      <c r="C673" s="66">
        <v>19</v>
      </c>
      <c r="D673" s="63">
        <v>25053</v>
      </c>
      <c r="E673" s="67"/>
      <c r="F673" s="63">
        <v>28124</v>
      </c>
      <c r="G673" s="67"/>
      <c r="H673" s="66" t="s">
        <v>1439</v>
      </c>
      <c r="I673" s="64">
        <v>15121</v>
      </c>
      <c r="J673" s="64">
        <v>17496</v>
      </c>
      <c r="K673" s="64">
        <v>19844</v>
      </c>
      <c r="L673" s="62">
        <v>23282</v>
      </c>
      <c r="M673" s="64" t="s">
        <v>1439</v>
      </c>
      <c r="N673" s="64" t="s">
        <v>1439</v>
      </c>
      <c r="O673" s="64" t="s">
        <v>1439</v>
      </c>
      <c r="P673" s="64" t="s">
        <v>1439</v>
      </c>
      <c r="Q673" s="64" t="s">
        <v>1439</v>
      </c>
    </row>
    <row r="674" spans="1:17" ht="38.25" x14ac:dyDescent="0.2">
      <c r="A674" s="68" t="s">
        <v>2196</v>
      </c>
      <c r="B674" s="55" t="s">
        <v>1605</v>
      </c>
      <c r="C674" s="66" t="s">
        <v>1439</v>
      </c>
      <c r="D674" s="66" t="s">
        <v>1439</v>
      </c>
      <c r="E674" s="67"/>
      <c r="F674" s="66">
        <v>35129</v>
      </c>
      <c r="G674" s="60">
        <v>16.2</v>
      </c>
      <c r="H674" s="66" t="s">
        <v>1439</v>
      </c>
      <c r="I674" s="64" t="s">
        <v>1439</v>
      </c>
      <c r="J674" s="64" t="s">
        <v>1439</v>
      </c>
      <c r="K674" s="64">
        <v>20124</v>
      </c>
      <c r="L674" s="64" t="s">
        <v>1439</v>
      </c>
      <c r="M674" s="64" t="s">
        <v>1439</v>
      </c>
      <c r="N674" s="64" t="s">
        <v>1439</v>
      </c>
      <c r="O674" s="64" t="s">
        <v>1439</v>
      </c>
      <c r="P674" s="64" t="s">
        <v>1439</v>
      </c>
      <c r="Q674" s="64" t="s">
        <v>1439</v>
      </c>
    </row>
    <row r="675" spans="1:17" ht="25.5" x14ac:dyDescent="0.2">
      <c r="A675" s="68" t="s">
        <v>2197</v>
      </c>
      <c r="B675" s="55" t="s">
        <v>1607</v>
      </c>
      <c r="C675" s="66" t="s">
        <v>1439</v>
      </c>
      <c r="D675" s="66">
        <v>30147</v>
      </c>
      <c r="E675" s="60">
        <v>6.2</v>
      </c>
      <c r="F675" s="63">
        <v>27494</v>
      </c>
      <c r="G675" s="60">
        <v>-21.8</v>
      </c>
      <c r="H675" s="66" t="s">
        <v>1439</v>
      </c>
      <c r="I675" s="64" t="s">
        <v>1439</v>
      </c>
      <c r="J675" s="64" t="s">
        <v>1439</v>
      </c>
      <c r="K675" s="64">
        <v>21019</v>
      </c>
      <c r="L675" s="64">
        <v>26901</v>
      </c>
      <c r="M675" s="64">
        <v>31026</v>
      </c>
      <c r="N675" s="64" t="s">
        <v>1439</v>
      </c>
      <c r="O675" s="64" t="s">
        <v>1439</v>
      </c>
      <c r="P675" s="64" t="s">
        <v>1439</v>
      </c>
      <c r="Q675" s="64" t="s">
        <v>1439</v>
      </c>
    </row>
    <row r="676" spans="1:17" ht="25.5" x14ac:dyDescent="0.2">
      <c r="A676" s="68" t="s">
        <v>2198</v>
      </c>
      <c r="B676" s="55" t="s">
        <v>1609</v>
      </c>
      <c r="C676" s="66">
        <v>18</v>
      </c>
      <c r="D676" s="66" t="s">
        <v>1439</v>
      </c>
      <c r="E676" s="67"/>
      <c r="F676" s="63">
        <v>17664</v>
      </c>
      <c r="G676" s="60">
        <v>-6.8</v>
      </c>
      <c r="H676" s="66" t="s">
        <v>1439</v>
      </c>
      <c r="I676" s="64">
        <v>6487</v>
      </c>
      <c r="J676" s="64">
        <v>7215</v>
      </c>
      <c r="K676" s="64">
        <v>8239</v>
      </c>
      <c r="L676" s="64">
        <v>9797</v>
      </c>
      <c r="M676" s="64">
        <v>20407</v>
      </c>
      <c r="N676" s="64">
        <v>23820</v>
      </c>
      <c r="O676" s="64">
        <v>25797</v>
      </c>
      <c r="P676" s="64" t="s">
        <v>1439</v>
      </c>
      <c r="Q676" s="64" t="s">
        <v>1439</v>
      </c>
    </row>
    <row r="677" spans="1:17" ht="38.25" x14ac:dyDescent="0.2">
      <c r="A677" s="68" t="s">
        <v>2199</v>
      </c>
      <c r="B677" s="55" t="s">
        <v>1611</v>
      </c>
      <c r="C677" s="66">
        <v>22</v>
      </c>
      <c r="D677" s="63">
        <v>25550</v>
      </c>
      <c r="E677" s="60">
        <v>3</v>
      </c>
      <c r="F677" s="63">
        <v>30472</v>
      </c>
      <c r="G677" s="60">
        <v>-11.7</v>
      </c>
      <c r="H677" s="66" t="s">
        <v>1439</v>
      </c>
      <c r="I677" s="64" t="s">
        <v>1439</v>
      </c>
      <c r="J677" s="64">
        <v>16476</v>
      </c>
      <c r="K677" s="64">
        <v>19718</v>
      </c>
      <c r="L677" s="62">
        <v>23151</v>
      </c>
      <c r="M677" s="64">
        <v>29770</v>
      </c>
      <c r="N677" s="64" t="s">
        <v>1439</v>
      </c>
      <c r="O677" s="64" t="s">
        <v>1439</v>
      </c>
      <c r="P677" s="64" t="s">
        <v>1439</v>
      </c>
      <c r="Q677" s="64" t="s">
        <v>1439</v>
      </c>
    </row>
    <row r="678" spans="1:17" ht="51" x14ac:dyDescent="0.2">
      <c r="A678" s="54" t="s">
        <v>2200</v>
      </c>
      <c r="B678" s="55" t="s">
        <v>1613</v>
      </c>
      <c r="C678" s="59">
        <v>119</v>
      </c>
      <c r="D678" s="59">
        <v>35922</v>
      </c>
      <c r="E678" s="60">
        <v>13.8</v>
      </c>
      <c r="F678" s="59">
        <v>37471</v>
      </c>
      <c r="G678" s="60">
        <v>12.5</v>
      </c>
      <c r="H678" s="63">
        <v>18426</v>
      </c>
      <c r="I678" s="61">
        <v>25427</v>
      </c>
      <c r="J678" s="61">
        <v>28033</v>
      </c>
      <c r="K678" s="61">
        <v>29750</v>
      </c>
      <c r="L678" s="61">
        <v>32785</v>
      </c>
      <c r="M678" s="61">
        <v>39391</v>
      </c>
      <c r="N678" s="61">
        <v>44543</v>
      </c>
      <c r="O678" s="61">
        <v>46197</v>
      </c>
      <c r="P678" s="62">
        <v>48866</v>
      </c>
      <c r="Q678" s="64">
        <v>59367</v>
      </c>
    </row>
    <row r="679" spans="1:17" ht="38.25" x14ac:dyDescent="0.2">
      <c r="A679" s="68" t="s">
        <v>2201</v>
      </c>
      <c r="B679" s="55" t="s">
        <v>1615</v>
      </c>
      <c r="C679" s="59">
        <v>119</v>
      </c>
      <c r="D679" s="59">
        <v>35922</v>
      </c>
      <c r="E679" s="60">
        <v>13.8</v>
      </c>
      <c r="F679" s="59">
        <v>37471</v>
      </c>
      <c r="G679" s="60">
        <v>12.5</v>
      </c>
      <c r="H679" s="63">
        <v>18426</v>
      </c>
      <c r="I679" s="61">
        <v>25427</v>
      </c>
      <c r="J679" s="61">
        <v>28033</v>
      </c>
      <c r="K679" s="61">
        <v>29750</v>
      </c>
      <c r="L679" s="61">
        <v>32785</v>
      </c>
      <c r="M679" s="61">
        <v>39391</v>
      </c>
      <c r="N679" s="61">
        <v>44543</v>
      </c>
      <c r="O679" s="61">
        <v>46197</v>
      </c>
      <c r="P679" s="62">
        <v>48866</v>
      </c>
      <c r="Q679" s="64">
        <v>59367</v>
      </c>
    </row>
    <row r="680" spans="1:17" x14ac:dyDescent="0.2">
      <c r="A680" s="54" t="s">
        <v>2202</v>
      </c>
      <c r="B680" s="55" t="s">
        <v>1617</v>
      </c>
      <c r="C680" s="59">
        <v>257</v>
      </c>
      <c r="D680" s="59">
        <v>29909</v>
      </c>
      <c r="E680" s="60">
        <v>3.8</v>
      </c>
      <c r="F680" s="59">
        <v>32030</v>
      </c>
      <c r="G680" s="60">
        <v>7.5</v>
      </c>
      <c r="H680" s="63">
        <v>10489</v>
      </c>
      <c r="I680" s="61">
        <v>16869</v>
      </c>
      <c r="J680" s="61">
        <v>18868</v>
      </c>
      <c r="K680" s="61">
        <v>21261</v>
      </c>
      <c r="L680" s="61">
        <v>24898</v>
      </c>
      <c r="M680" s="61">
        <v>34793</v>
      </c>
      <c r="N680" s="61">
        <v>40137</v>
      </c>
      <c r="O680" s="61">
        <v>43647</v>
      </c>
      <c r="P680" s="61">
        <v>46472</v>
      </c>
      <c r="Q680" s="62">
        <v>53935</v>
      </c>
    </row>
    <row r="681" spans="1:17" x14ac:dyDescent="0.2">
      <c r="A681" s="68" t="s">
        <v>2203</v>
      </c>
      <c r="B681" s="55" t="s">
        <v>1619</v>
      </c>
      <c r="C681" s="59">
        <v>257</v>
      </c>
      <c r="D681" s="59">
        <v>29909</v>
      </c>
      <c r="E681" s="60">
        <v>3.8</v>
      </c>
      <c r="F681" s="59">
        <v>32030</v>
      </c>
      <c r="G681" s="60">
        <v>7.5</v>
      </c>
      <c r="H681" s="63">
        <v>10489</v>
      </c>
      <c r="I681" s="61">
        <v>16869</v>
      </c>
      <c r="J681" s="61">
        <v>18868</v>
      </c>
      <c r="K681" s="61">
        <v>21261</v>
      </c>
      <c r="L681" s="61">
        <v>24898</v>
      </c>
      <c r="M681" s="61">
        <v>34793</v>
      </c>
      <c r="N681" s="61">
        <v>40137</v>
      </c>
      <c r="O681" s="61">
        <v>43647</v>
      </c>
      <c r="P681" s="61">
        <v>46472</v>
      </c>
      <c r="Q681" s="62">
        <v>53935</v>
      </c>
    </row>
    <row r="682" spans="1:17" ht="38.25" x14ac:dyDescent="0.2">
      <c r="A682" s="54" t="s">
        <v>2204</v>
      </c>
      <c r="B682" s="55" t="s">
        <v>1621</v>
      </c>
      <c r="C682" s="59">
        <v>276</v>
      </c>
      <c r="D682" s="59">
        <v>25249</v>
      </c>
      <c r="E682" s="60">
        <v>2</v>
      </c>
      <c r="F682" s="59">
        <v>29673</v>
      </c>
      <c r="G682" s="60">
        <v>-3.5</v>
      </c>
      <c r="H682" s="63">
        <v>10452</v>
      </c>
      <c r="I682" s="61">
        <v>14843</v>
      </c>
      <c r="J682" s="61">
        <v>17218</v>
      </c>
      <c r="K682" s="61">
        <v>19143</v>
      </c>
      <c r="L682" s="61">
        <v>22583</v>
      </c>
      <c r="M682" s="61">
        <v>29083</v>
      </c>
      <c r="N682" s="61">
        <v>33615</v>
      </c>
      <c r="O682" s="62">
        <v>36590</v>
      </c>
      <c r="P682" s="62">
        <v>40344</v>
      </c>
      <c r="Q682" s="64">
        <v>49004</v>
      </c>
    </row>
    <row r="683" spans="1:17" ht="25.5" x14ac:dyDescent="0.2">
      <c r="A683" s="68" t="s">
        <v>2205</v>
      </c>
      <c r="B683" s="55" t="s">
        <v>1623</v>
      </c>
      <c r="C683" s="59">
        <v>176</v>
      </c>
      <c r="D683" s="59">
        <v>28294</v>
      </c>
      <c r="E683" s="60">
        <v>3</v>
      </c>
      <c r="F683" s="59">
        <v>33072</v>
      </c>
      <c r="G683" s="60">
        <v>-4.5999999999999996</v>
      </c>
      <c r="H683" s="63">
        <v>10787</v>
      </c>
      <c r="I683" s="62">
        <v>17211</v>
      </c>
      <c r="J683" s="62">
        <v>19780</v>
      </c>
      <c r="K683" s="61">
        <v>22378</v>
      </c>
      <c r="L683" s="61">
        <v>25135</v>
      </c>
      <c r="M683" s="61">
        <v>32552</v>
      </c>
      <c r="N683" s="62">
        <v>37497</v>
      </c>
      <c r="O683" s="62">
        <v>41006</v>
      </c>
      <c r="P683" s="62">
        <v>44664</v>
      </c>
      <c r="Q683" s="64" t="s">
        <v>1439</v>
      </c>
    </row>
    <row r="684" spans="1:17" ht="25.5" x14ac:dyDescent="0.2">
      <c r="A684" s="68" t="s">
        <v>2206</v>
      </c>
      <c r="B684" s="55" t="s">
        <v>1625</v>
      </c>
      <c r="C684" s="63">
        <v>58</v>
      </c>
      <c r="D684" s="63">
        <v>22226</v>
      </c>
      <c r="E684" s="60">
        <v>13.3</v>
      </c>
      <c r="F684" s="59">
        <v>25011</v>
      </c>
      <c r="G684" s="60">
        <v>12.9</v>
      </c>
      <c r="H684" s="63">
        <v>11053</v>
      </c>
      <c r="I684" s="62">
        <v>14317</v>
      </c>
      <c r="J684" s="62">
        <v>15885</v>
      </c>
      <c r="K684" s="62">
        <v>17263</v>
      </c>
      <c r="L684" s="61">
        <v>19709</v>
      </c>
      <c r="M684" s="62">
        <v>24853</v>
      </c>
      <c r="N684" s="62">
        <v>28512</v>
      </c>
      <c r="O684" s="62">
        <v>30529</v>
      </c>
      <c r="P684" s="64">
        <v>32763</v>
      </c>
      <c r="Q684" s="64" t="s">
        <v>1439</v>
      </c>
    </row>
    <row r="685" spans="1:17" ht="25.5" x14ac:dyDescent="0.2">
      <c r="A685" s="68" t="s">
        <v>2207</v>
      </c>
      <c r="B685" s="55" t="s">
        <v>1627</v>
      </c>
      <c r="C685" s="66">
        <v>42</v>
      </c>
      <c r="D685" s="63">
        <v>20192</v>
      </c>
      <c r="E685" s="60">
        <v>7.9</v>
      </c>
      <c r="F685" s="63">
        <v>21855</v>
      </c>
      <c r="G685" s="60">
        <v>5.0999999999999996</v>
      </c>
      <c r="H685" s="66">
        <v>8960</v>
      </c>
      <c r="I685" s="64">
        <v>12289</v>
      </c>
      <c r="J685" s="64">
        <v>13315</v>
      </c>
      <c r="K685" s="62">
        <v>14579</v>
      </c>
      <c r="L685" s="64">
        <v>17213</v>
      </c>
      <c r="M685" s="62">
        <v>22205</v>
      </c>
      <c r="N685" s="64">
        <v>24897</v>
      </c>
      <c r="O685" s="64">
        <v>26085</v>
      </c>
      <c r="P685" s="64" t="s">
        <v>1439</v>
      </c>
      <c r="Q685" s="64" t="s">
        <v>1439</v>
      </c>
    </row>
    <row r="686" spans="1:17" ht="38.25" x14ac:dyDescent="0.2">
      <c r="A686" s="54" t="s">
        <v>2208</v>
      </c>
      <c r="B686" s="55" t="s">
        <v>1629</v>
      </c>
      <c r="C686" s="63">
        <v>37</v>
      </c>
      <c r="D686" s="63">
        <v>23775</v>
      </c>
      <c r="E686" s="60">
        <v>5</v>
      </c>
      <c r="F686" s="66" t="s">
        <v>1439</v>
      </c>
      <c r="G686" s="67"/>
      <c r="H686" s="66" t="s">
        <v>1439</v>
      </c>
      <c r="I686" s="64">
        <v>9110</v>
      </c>
      <c r="J686" s="64">
        <v>11991</v>
      </c>
      <c r="K686" s="64">
        <v>15165</v>
      </c>
      <c r="L686" s="64">
        <v>20207</v>
      </c>
      <c r="M686" s="62">
        <v>27691</v>
      </c>
      <c r="N686" s="62">
        <v>31663</v>
      </c>
      <c r="O686" s="64">
        <v>33101</v>
      </c>
      <c r="P686" s="64">
        <v>36390</v>
      </c>
      <c r="Q686" s="64" t="s">
        <v>1439</v>
      </c>
    </row>
    <row r="687" spans="1:17" ht="25.5" x14ac:dyDescent="0.2">
      <c r="A687" s="68" t="s">
        <v>2209</v>
      </c>
      <c r="B687" s="55" t="s">
        <v>1631</v>
      </c>
      <c r="C687" s="66" t="s">
        <v>1439</v>
      </c>
      <c r="D687" s="66" t="s">
        <v>1439</v>
      </c>
      <c r="E687" s="67"/>
      <c r="F687" s="66">
        <v>34429</v>
      </c>
      <c r="G687" s="60">
        <v>-0.3</v>
      </c>
      <c r="H687" s="66" t="s">
        <v>1439</v>
      </c>
      <c r="I687" s="64" t="s">
        <v>1439</v>
      </c>
      <c r="J687" s="64" t="s">
        <v>1439</v>
      </c>
      <c r="K687" s="64" t="s">
        <v>1439</v>
      </c>
      <c r="L687" s="64" t="s">
        <v>1439</v>
      </c>
      <c r="M687" s="64" t="s">
        <v>1439</v>
      </c>
      <c r="N687" s="64" t="s">
        <v>1439</v>
      </c>
      <c r="O687" s="64" t="s">
        <v>1439</v>
      </c>
      <c r="P687" s="64" t="s">
        <v>1439</v>
      </c>
      <c r="Q687" s="64" t="s">
        <v>1439</v>
      </c>
    </row>
    <row r="688" spans="1:17" ht="38.25" x14ac:dyDescent="0.2">
      <c r="A688" s="68" t="s">
        <v>2210</v>
      </c>
      <c r="B688" s="55" t="s">
        <v>1633</v>
      </c>
      <c r="C688" s="66" t="s">
        <v>1439</v>
      </c>
      <c r="D688" s="66" t="s">
        <v>1439</v>
      </c>
      <c r="E688" s="67"/>
      <c r="F688" s="66">
        <v>28944</v>
      </c>
      <c r="G688" s="60">
        <v>2.8</v>
      </c>
      <c r="H688" s="66" t="s">
        <v>1439</v>
      </c>
      <c r="I688" s="64" t="s">
        <v>1439</v>
      </c>
      <c r="J688" s="64" t="s">
        <v>1439</v>
      </c>
      <c r="K688" s="64" t="s">
        <v>1439</v>
      </c>
      <c r="L688" s="64" t="s">
        <v>1439</v>
      </c>
      <c r="M688" s="64" t="s">
        <v>1439</v>
      </c>
      <c r="N688" s="64" t="s">
        <v>1439</v>
      </c>
      <c r="O688" s="64" t="s">
        <v>1439</v>
      </c>
      <c r="P688" s="64" t="s">
        <v>1439</v>
      </c>
      <c r="Q688" s="64" t="s">
        <v>1439</v>
      </c>
    </row>
    <row r="689" spans="1:17" ht="25.5" x14ac:dyDescent="0.2">
      <c r="A689" s="68" t="s">
        <v>2211</v>
      </c>
      <c r="B689" s="55" t="s">
        <v>1635</v>
      </c>
      <c r="C689" s="66">
        <v>9</v>
      </c>
      <c r="D689" s="66">
        <v>30785</v>
      </c>
      <c r="E689" s="60">
        <v>6.6</v>
      </c>
      <c r="F689" s="63">
        <v>31901</v>
      </c>
      <c r="G689" s="60">
        <v>16</v>
      </c>
      <c r="H689" s="66" t="s">
        <v>1439</v>
      </c>
      <c r="I689" s="64">
        <v>20207</v>
      </c>
      <c r="J689" s="64">
        <v>22225</v>
      </c>
      <c r="K689" s="64">
        <v>23108</v>
      </c>
      <c r="L689" s="64">
        <v>27120</v>
      </c>
      <c r="M689" s="64">
        <v>33214</v>
      </c>
      <c r="N689" s="64" t="s">
        <v>1439</v>
      </c>
      <c r="O689" s="64" t="s">
        <v>1439</v>
      </c>
      <c r="P689" s="64" t="s">
        <v>1439</v>
      </c>
      <c r="Q689" s="64" t="s">
        <v>1439</v>
      </c>
    </row>
    <row r="690" spans="1:17" ht="38.25" x14ac:dyDescent="0.2">
      <c r="A690" s="68" t="s">
        <v>2212</v>
      </c>
      <c r="B690" s="55" t="s">
        <v>1637</v>
      </c>
      <c r="C690" s="66">
        <v>20</v>
      </c>
      <c r="D690" s="66">
        <v>18534</v>
      </c>
      <c r="E690" s="67"/>
      <c r="F690" s="66" t="s">
        <v>1439</v>
      </c>
      <c r="G690" s="67"/>
      <c r="H690" s="66" t="s">
        <v>1439</v>
      </c>
      <c r="I690" s="64" t="s">
        <v>1439</v>
      </c>
      <c r="J690" s="64" t="s">
        <v>1439</v>
      </c>
      <c r="K690" s="64" t="s">
        <v>1439</v>
      </c>
      <c r="L690" s="64" t="s">
        <v>1439</v>
      </c>
      <c r="M690" s="64">
        <v>21471</v>
      </c>
      <c r="N690" s="64">
        <v>25615</v>
      </c>
      <c r="O690" s="64" t="s">
        <v>1439</v>
      </c>
      <c r="P690" s="64" t="s">
        <v>1439</v>
      </c>
      <c r="Q690" s="64" t="s">
        <v>1439</v>
      </c>
    </row>
    <row r="691" spans="1:17" ht="25.5" x14ac:dyDescent="0.2">
      <c r="A691" s="54" t="s">
        <v>2213</v>
      </c>
      <c r="B691" s="55" t="s">
        <v>1639</v>
      </c>
      <c r="C691" s="63">
        <v>38</v>
      </c>
      <c r="D691" s="63">
        <v>24240</v>
      </c>
      <c r="E691" s="60">
        <v>-1.2</v>
      </c>
      <c r="F691" s="63">
        <v>29628</v>
      </c>
      <c r="G691" s="60">
        <v>-1.2</v>
      </c>
      <c r="H691" s="66">
        <v>9072</v>
      </c>
      <c r="I691" s="64">
        <v>13045</v>
      </c>
      <c r="J691" s="64">
        <v>15368</v>
      </c>
      <c r="K691" s="64">
        <v>16839</v>
      </c>
      <c r="L691" s="62">
        <v>21661</v>
      </c>
      <c r="M691" s="64">
        <v>27865</v>
      </c>
      <c r="N691" s="64">
        <v>33666</v>
      </c>
      <c r="O691" s="64">
        <v>36217</v>
      </c>
      <c r="P691" s="64" t="s">
        <v>1439</v>
      </c>
      <c r="Q691" s="64" t="s">
        <v>1439</v>
      </c>
    </row>
    <row r="692" spans="1:17" ht="25.5" x14ac:dyDescent="0.2">
      <c r="A692" s="68" t="s">
        <v>2214</v>
      </c>
      <c r="B692" s="55" t="s">
        <v>1641</v>
      </c>
      <c r="C692" s="66">
        <v>15</v>
      </c>
      <c r="D692" s="66">
        <v>24064</v>
      </c>
      <c r="E692" s="60">
        <v>-1.4</v>
      </c>
      <c r="F692" s="63">
        <v>27991</v>
      </c>
      <c r="G692" s="60">
        <v>1.5</v>
      </c>
      <c r="H692" s="66" t="s">
        <v>1439</v>
      </c>
      <c r="I692" s="64">
        <v>13172</v>
      </c>
      <c r="J692" s="64">
        <v>15080</v>
      </c>
      <c r="K692" s="64">
        <v>16613</v>
      </c>
      <c r="L692" s="64">
        <v>21704</v>
      </c>
      <c r="M692" s="64">
        <v>28262</v>
      </c>
      <c r="N692" s="64" t="s">
        <v>1439</v>
      </c>
      <c r="O692" s="64" t="s">
        <v>1439</v>
      </c>
      <c r="P692" s="64" t="s">
        <v>1439</v>
      </c>
      <c r="Q692" s="64" t="s">
        <v>1439</v>
      </c>
    </row>
    <row r="693" spans="1:17" ht="38.25" x14ac:dyDescent="0.2">
      <c r="A693" s="68" t="s">
        <v>2215</v>
      </c>
      <c r="B693" s="55" t="s">
        <v>1643</v>
      </c>
      <c r="C693" s="66" t="s">
        <v>1439</v>
      </c>
      <c r="D693" s="66">
        <v>35492</v>
      </c>
      <c r="E693" s="67"/>
      <c r="F693" s="66">
        <v>41917</v>
      </c>
      <c r="G693" s="60">
        <v>5.9</v>
      </c>
      <c r="H693" s="66" t="s">
        <v>1439</v>
      </c>
      <c r="I693" s="64">
        <v>24312</v>
      </c>
      <c r="J693" s="64">
        <v>25506</v>
      </c>
      <c r="K693" s="64">
        <v>25614</v>
      </c>
      <c r="L693" s="64">
        <v>29923</v>
      </c>
      <c r="M693" s="64" t="s">
        <v>1439</v>
      </c>
      <c r="N693" s="64" t="s">
        <v>1439</v>
      </c>
      <c r="O693" s="64" t="s">
        <v>1439</v>
      </c>
      <c r="P693" s="64" t="s">
        <v>1439</v>
      </c>
      <c r="Q693" s="64" t="s">
        <v>1439</v>
      </c>
    </row>
    <row r="694" spans="1:17" ht="25.5" x14ac:dyDescent="0.2">
      <c r="A694" s="68" t="s">
        <v>2216</v>
      </c>
      <c r="B694" s="55" t="s">
        <v>1645</v>
      </c>
      <c r="C694" s="66">
        <v>16</v>
      </c>
      <c r="D694" s="66">
        <v>20176</v>
      </c>
      <c r="E694" s="60">
        <v>-6.5</v>
      </c>
      <c r="F694" s="66">
        <v>25723</v>
      </c>
      <c r="G694" s="60">
        <v>-9.9</v>
      </c>
      <c r="H694" s="66" t="s">
        <v>1439</v>
      </c>
      <c r="I694" s="64">
        <v>10791</v>
      </c>
      <c r="J694" s="64">
        <v>12536</v>
      </c>
      <c r="K694" s="64">
        <v>13877</v>
      </c>
      <c r="L694" s="64">
        <v>16933</v>
      </c>
      <c r="M694" s="64">
        <v>22507</v>
      </c>
      <c r="N694" s="64" t="s">
        <v>1439</v>
      </c>
      <c r="O694" s="64" t="s">
        <v>1439</v>
      </c>
      <c r="P694" s="64" t="s">
        <v>1439</v>
      </c>
      <c r="Q694" s="64" t="s">
        <v>1439</v>
      </c>
    </row>
    <row r="695" spans="1:17" ht="89.25" x14ac:dyDescent="0.2">
      <c r="A695" s="54" t="s">
        <v>2217</v>
      </c>
      <c r="B695" s="55" t="s">
        <v>1647</v>
      </c>
      <c r="C695" s="66" t="s">
        <v>1439</v>
      </c>
      <c r="D695" s="66" t="s">
        <v>1439</v>
      </c>
      <c r="E695" s="67"/>
      <c r="F695" s="66">
        <v>14945</v>
      </c>
      <c r="G695" s="67"/>
      <c r="H695" s="66" t="s">
        <v>1439</v>
      </c>
      <c r="I695" s="64" t="s">
        <v>1439</v>
      </c>
      <c r="J695" s="64" t="s">
        <v>1439</v>
      </c>
      <c r="K695" s="64" t="s">
        <v>1439</v>
      </c>
      <c r="L695" s="64" t="s">
        <v>1439</v>
      </c>
      <c r="M695" s="64" t="s">
        <v>1439</v>
      </c>
      <c r="N695" s="64" t="s">
        <v>1439</v>
      </c>
      <c r="O695" s="64" t="s">
        <v>1439</v>
      </c>
      <c r="P695" s="64" t="s">
        <v>1439</v>
      </c>
      <c r="Q695" s="64" t="s">
        <v>1439</v>
      </c>
    </row>
    <row r="696" spans="1:17" ht="38.25" x14ac:dyDescent="0.2">
      <c r="A696" s="68" t="s">
        <v>2218</v>
      </c>
      <c r="B696" s="55" t="s">
        <v>1649</v>
      </c>
      <c r="C696" s="66" t="s">
        <v>1439</v>
      </c>
      <c r="D696" s="66" t="s">
        <v>1439</v>
      </c>
      <c r="E696" s="67"/>
      <c r="F696" s="66">
        <v>14945</v>
      </c>
      <c r="G696" s="67"/>
      <c r="H696" s="66" t="s">
        <v>1439</v>
      </c>
      <c r="I696" s="64" t="s">
        <v>1439</v>
      </c>
      <c r="J696" s="64" t="s">
        <v>1439</v>
      </c>
      <c r="K696" s="64" t="s">
        <v>1439</v>
      </c>
      <c r="L696" s="64" t="s">
        <v>1439</v>
      </c>
      <c r="M696" s="64" t="s">
        <v>1439</v>
      </c>
      <c r="N696" s="64" t="s">
        <v>1439</v>
      </c>
      <c r="O696" s="64" t="s">
        <v>1439</v>
      </c>
      <c r="P696" s="64" t="s">
        <v>1439</v>
      </c>
      <c r="Q696" s="64" t="s">
        <v>1439</v>
      </c>
    </row>
    <row r="697" spans="1:17" ht="51" x14ac:dyDescent="0.2">
      <c r="A697" s="68" t="s">
        <v>2219</v>
      </c>
      <c r="B697" s="55" t="s">
        <v>1651</v>
      </c>
      <c r="C697" s="59" t="s">
        <v>1450</v>
      </c>
      <c r="D697" s="59"/>
      <c r="E697" s="67"/>
      <c r="F697" s="59"/>
      <c r="G697" s="67"/>
      <c r="H697" s="59"/>
      <c r="I697" s="61"/>
      <c r="J697" s="61"/>
      <c r="K697" s="61"/>
      <c r="L697" s="61"/>
      <c r="M697" s="61"/>
      <c r="N697" s="61"/>
      <c r="O697" s="61"/>
      <c r="P697" s="61"/>
      <c r="Q697" s="61"/>
    </row>
    <row r="698" spans="1:17" ht="38.25" x14ac:dyDescent="0.2">
      <c r="A698" s="54" t="s">
        <v>2220</v>
      </c>
      <c r="B698" s="55" t="s">
        <v>1653</v>
      </c>
      <c r="C698" s="59" t="s">
        <v>1450</v>
      </c>
      <c r="D698" s="59"/>
      <c r="E698" s="67"/>
      <c r="F698" s="59"/>
      <c r="G698" s="67"/>
      <c r="H698" s="59"/>
      <c r="I698" s="61"/>
      <c r="J698" s="61"/>
      <c r="K698" s="61"/>
      <c r="L698" s="61"/>
      <c r="M698" s="61"/>
      <c r="N698" s="61"/>
      <c r="O698" s="61"/>
      <c r="P698" s="61"/>
      <c r="Q698" s="61"/>
    </row>
    <row r="699" spans="1:17" ht="38.25" x14ac:dyDescent="0.2">
      <c r="A699" s="68" t="s">
        <v>2221</v>
      </c>
      <c r="B699" s="55" t="s">
        <v>1655</v>
      </c>
      <c r="C699" s="59" t="s">
        <v>1450</v>
      </c>
      <c r="D699" s="59"/>
      <c r="E699" s="67"/>
      <c r="F699" s="59"/>
      <c r="G699" s="67"/>
      <c r="H699" s="59"/>
      <c r="I699" s="61"/>
      <c r="J699" s="61"/>
      <c r="K699" s="61"/>
      <c r="L699" s="61"/>
      <c r="M699" s="61"/>
      <c r="N699" s="61"/>
      <c r="O699" s="61"/>
      <c r="P699" s="61"/>
      <c r="Q699" s="61"/>
    </row>
    <row r="700" spans="1:17" x14ac:dyDescent="0.2">
      <c r="A700" s="54" t="s">
        <v>2222</v>
      </c>
      <c r="B700" s="55" t="s">
        <v>1376</v>
      </c>
      <c r="C700" s="59">
        <v>2072</v>
      </c>
      <c r="D700" s="59">
        <v>30457</v>
      </c>
      <c r="E700" s="60">
        <v>6.2</v>
      </c>
      <c r="F700" s="59">
        <v>35788</v>
      </c>
      <c r="G700" s="60">
        <v>8.9</v>
      </c>
      <c r="H700" s="59">
        <v>9568</v>
      </c>
      <c r="I700" s="61">
        <v>15591</v>
      </c>
      <c r="J700" s="61">
        <v>18937</v>
      </c>
      <c r="K700" s="61">
        <v>21919</v>
      </c>
      <c r="L700" s="61">
        <v>26189</v>
      </c>
      <c r="M700" s="61">
        <v>35107</v>
      </c>
      <c r="N700" s="61">
        <v>40910</v>
      </c>
      <c r="O700" s="61">
        <v>44517</v>
      </c>
      <c r="P700" s="61">
        <v>48737</v>
      </c>
      <c r="Q700" s="61">
        <v>62006</v>
      </c>
    </row>
    <row r="701" spans="1:17" ht="25.5" x14ac:dyDescent="0.2">
      <c r="A701" s="54" t="s">
        <v>2223</v>
      </c>
      <c r="B701" s="55" t="s">
        <v>1376</v>
      </c>
      <c r="C701" s="59">
        <v>232</v>
      </c>
      <c r="D701" s="59">
        <v>37424</v>
      </c>
      <c r="E701" s="60">
        <v>6.9</v>
      </c>
      <c r="F701" s="59">
        <v>43036</v>
      </c>
      <c r="G701" s="60">
        <v>9</v>
      </c>
      <c r="H701" s="59">
        <v>21795</v>
      </c>
      <c r="I701" s="61">
        <v>25797</v>
      </c>
      <c r="J701" s="61">
        <v>27607</v>
      </c>
      <c r="K701" s="61">
        <v>29813</v>
      </c>
      <c r="L701" s="61">
        <v>33706</v>
      </c>
      <c r="M701" s="61">
        <v>41731</v>
      </c>
      <c r="N701" s="61">
        <v>47514</v>
      </c>
      <c r="O701" s="61">
        <v>51002</v>
      </c>
      <c r="P701" s="62">
        <v>54571</v>
      </c>
      <c r="Q701" s="64">
        <v>70000</v>
      </c>
    </row>
    <row r="702" spans="1:17" x14ac:dyDescent="0.2">
      <c r="A702" s="54" t="s">
        <v>2224</v>
      </c>
      <c r="B702" s="55" t="s">
        <v>1376</v>
      </c>
      <c r="C702" s="59">
        <v>205</v>
      </c>
      <c r="D702" s="59">
        <v>36828</v>
      </c>
      <c r="E702" s="60">
        <v>7.1</v>
      </c>
      <c r="F702" s="59">
        <v>42776</v>
      </c>
      <c r="G702" s="60">
        <v>8.6999999999999993</v>
      </c>
      <c r="H702" s="59">
        <v>21645</v>
      </c>
      <c r="I702" s="61">
        <v>25682</v>
      </c>
      <c r="J702" s="61">
        <v>27104</v>
      </c>
      <c r="K702" s="61">
        <v>29474</v>
      </c>
      <c r="L702" s="61">
        <v>33258</v>
      </c>
      <c r="M702" s="61">
        <v>40950</v>
      </c>
      <c r="N702" s="61">
        <v>47107</v>
      </c>
      <c r="O702" s="61">
        <v>50710</v>
      </c>
      <c r="P702" s="62">
        <v>54369</v>
      </c>
      <c r="Q702" s="64">
        <v>70000</v>
      </c>
    </row>
    <row r="703" spans="1:17" x14ac:dyDescent="0.2">
      <c r="A703" s="54" t="s">
        <v>2225</v>
      </c>
      <c r="B703" s="55" t="s">
        <v>1376</v>
      </c>
      <c r="C703" s="59">
        <v>1717</v>
      </c>
      <c r="D703" s="59">
        <v>29137</v>
      </c>
      <c r="E703" s="60">
        <v>6.7</v>
      </c>
      <c r="F703" s="59">
        <v>34519</v>
      </c>
      <c r="G703" s="60">
        <v>9.6</v>
      </c>
      <c r="H703" s="59">
        <v>8842</v>
      </c>
      <c r="I703" s="61">
        <v>14243</v>
      </c>
      <c r="J703" s="61">
        <v>17080</v>
      </c>
      <c r="K703" s="61">
        <v>20046</v>
      </c>
      <c r="L703" s="61">
        <v>24793</v>
      </c>
      <c r="M703" s="61">
        <v>33542</v>
      </c>
      <c r="N703" s="61">
        <v>39537</v>
      </c>
      <c r="O703" s="61">
        <v>43059</v>
      </c>
      <c r="P703" s="61">
        <v>47335</v>
      </c>
      <c r="Q703" s="61">
        <v>59866</v>
      </c>
    </row>
    <row r="704" spans="1:17" ht="25.5" x14ac:dyDescent="0.2">
      <c r="A704" s="54" t="s">
        <v>2226</v>
      </c>
      <c r="B704" s="55" t="s">
        <v>1438</v>
      </c>
      <c r="C704" s="66">
        <v>18</v>
      </c>
      <c r="D704" s="63">
        <v>25733</v>
      </c>
      <c r="E704" s="60">
        <v>7.1</v>
      </c>
      <c r="F704" s="63">
        <v>26736</v>
      </c>
      <c r="G704" s="60">
        <v>6.6</v>
      </c>
      <c r="H704" s="66">
        <v>9988</v>
      </c>
      <c r="I704" s="64">
        <v>13437</v>
      </c>
      <c r="J704" s="64">
        <v>14570</v>
      </c>
      <c r="K704" s="64">
        <v>20625</v>
      </c>
      <c r="L704" s="64">
        <v>23346</v>
      </c>
      <c r="M704" s="62">
        <v>28359</v>
      </c>
      <c r="N704" s="64">
        <v>31858</v>
      </c>
      <c r="O704" s="64">
        <v>32597</v>
      </c>
      <c r="P704" s="64" t="s">
        <v>1439</v>
      </c>
      <c r="Q704" s="64" t="s">
        <v>1439</v>
      </c>
    </row>
    <row r="705" spans="1:17" ht="38.25" x14ac:dyDescent="0.2">
      <c r="A705" s="68" t="s">
        <v>2227</v>
      </c>
      <c r="B705" s="55" t="s">
        <v>1441</v>
      </c>
      <c r="C705" s="66">
        <v>18</v>
      </c>
      <c r="D705" s="63">
        <v>26304</v>
      </c>
      <c r="E705" s="60">
        <v>8.1999999999999993</v>
      </c>
      <c r="F705" s="63">
        <v>26978</v>
      </c>
      <c r="G705" s="60">
        <v>6.9</v>
      </c>
      <c r="H705" s="66">
        <v>10278</v>
      </c>
      <c r="I705" s="64" t="s">
        <v>1439</v>
      </c>
      <c r="J705" s="64">
        <v>15354</v>
      </c>
      <c r="K705" s="64">
        <v>21380</v>
      </c>
      <c r="L705" s="64">
        <v>23519</v>
      </c>
      <c r="M705" s="62">
        <v>29072</v>
      </c>
      <c r="N705" s="64">
        <v>31864</v>
      </c>
      <c r="O705" s="64">
        <v>32734</v>
      </c>
      <c r="P705" s="64" t="s">
        <v>1439</v>
      </c>
      <c r="Q705" s="64" t="s">
        <v>1439</v>
      </c>
    </row>
    <row r="706" spans="1:17" x14ac:dyDescent="0.2">
      <c r="A706" s="68" t="s">
        <v>2228</v>
      </c>
      <c r="B706" s="55" t="s">
        <v>1443</v>
      </c>
      <c r="C706" s="66" t="s">
        <v>1439</v>
      </c>
      <c r="D706" s="66" t="s">
        <v>1439</v>
      </c>
      <c r="E706" s="67"/>
      <c r="F706" s="66" t="s">
        <v>1439</v>
      </c>
      <c r="G706" s="67"/>
      <c r="H706" s="66" t="s">
        <v>1439</v>
      </c>
      <c r="I706" s="64" t="s">
        <v>1439</v>
      </c>
      <c r="J706" s="64" t="s">
        <v>1439</v>
      </c>
      <c r="K706" s="64" t="s">
        <v>1439</v>
      </c>
      <c r="L706" s="64" t="s">
        <v>1439</v>
      </c>
      <c r="M706" s="64" t="s">
        <v>1439</v>
      </c>
      <c r="N706" s="64" t="s">
        <v>1439</v>
      </c>
      <c r="O706" s="64" t="s">
        <v>1439</v>
      </c>
      <c r="P706" s="64" t="s">
        <v>1439</v>
      </c>
      <c r="Q706" s="64" t="s">
        <v>1439</v>
      </c>
    </row>
    <row r="707" spans="1:17" x14ac:dyDescent="0.2">
      <c r="A707" s="68" t="s">
        <v>2229</v>
      </c>
      <c r="B707" s="55" t="s">
        <v>1445</v>
      </c>
      <c r="C707" s="59" t="s">
        <v>1450</v>
      </c>
      <c r="D707" s="59"/>
      <c r="E707" s="67"/>
      <c r="F707" s="59"/>
      <c r="G707" s="67"/>
      <c r="H707" s="59"/>
      <c r="I707" s="61"/>
      <c r="J707" s="61"/>
      <c r="K707" s="61"/>
      <c r="L707" s="61"/>
      <c r="M707" s="61"/>
      <c r="N707" s="61"/>
      <c r="O707" s="61"/>
      <c r="P707" s="61"/>
      <c r="Q707" s="61"/>
    </row>
    <row r="708" spans="1:17" x14ac:dyDescent="0.2">
      <c r="A708" s="54" t="s">
        <v>2230</v>
      </c>
      <c r="B708" s="55" t="s">
        <v>1447</v>
      </c>
      <c r="C708" s="66" t="s">
        <v>1439</v>
      </c>
      <c r="D708" s="66" t="s">
        <v>1439</v>
      </c>
      <c r="E708" s="67"/>
      <c r="F708" s="66">
        <v>37752</v>
      </c>
      <c r="G708" s="60">
        <v>3.9</v>
      </c>
      <c r="H708" s="66" t="s">
        <v>1439</v>
      </c>
      <c r="I708" s="64" t="s">
        <v>1439</v>
      </c>
      <c r="J708" s="64" t="s">
        <v>1439</v>
      </c>
      <c r="K708" s="64" t="s">
        <v>1439</v>
      </c>
      <c r="L708" s="64" t="s">
        <v>1439</v>
      </c>
      <c r="M708" s="64" t="s">
        <v>1439</v>
      </c>
      <c r="N708" s="64" t="s">
        <v>1439</v>
      </c>
      <c r="O708" s="64" t="s">
        <v>1439</v>
      </c>
      <c r="P708" s="64" t="s">
        <v>1439</v>
      </c>
      <c r="Q708" s="64" t="s">
        <v>1439</v>
      </c>
    </row>
    <row r="709" spans="1:17" x14ac:dyDescent="0.2">
      <c r="A709" s="68" t="s">
        <v>2231</v>
      </c>
      <c r="B709" s="55" t="s">
        <v>1449</v>
      </c>
      <c r="C709" s="59" t="s">
        <v>1450</v>
      </c>
      <c r="D709" s="59"/>
      <c r="E709" s="67"/>
      <c r="F709" s="59"/>
      <c r="G709" s="67"/>
      <c r="H709" s="59"/>
      <c r="I709" s="61"/>
      <c r="J709" s="61"/>
      <c r="K709" s="61"/>
      <c r="L709" s="61"/>
      <c r="M709" s="61"/>
      <c r="N709" s="61"/>
      <c r="O709" s="61"/>
      <c r="P709" s="61"/>
      <c r="Q709" s="61"/>
    </row>
    <row r="710" spans="1:17" ht="25.5" x14ac:dyDescent="0.2">
      <c r="A710" s="68" t="s">
        <v>2232</v>
      </c>
      <c r="B710" s="55" t="s">
        <v>1452</v>
      </c>
      <c r="C710" s="59" t="s">
        <v>1450</v>
      </c>
      <c r="D710" s="59"/>
      <c r="E710" s="67"/>
      <c r="F710" s="59"/>
      <c r="G710" s="67"/>
      <c r="H710" s="59"/>
      <c r="I710" s="61"/>
      <c r="J710" s="61"/>
      <c r="K710" s="61"/>
      <c r="L710" s="61"/>
      <c r="M710" s="61"/>
      <c r="N710" s="61"/>
      <c r="O710" s="61"/>
      <c r="P710" s="61"/>
      <c r="Q710" s="61"/>
    </row>
    <row r="711" spans="1:17" x14ac:dyDescent="0.2">
      <c r="A711" s="68" t="s">
        <v>2233</v>
      </c>
      <c r="B711" s="55" t="s">
        <v>1454</v>
      </c>
      <c r="C711" s="59" t="s">
        <v>1450</v>
      </c>
      <c r="D711" s="59"/>
      <c r="E711" s="67"/>
      <c r="F711" s="59"/>
      <c r="G711" s="67"/>
      <c r="H711" s="59"/>
      <c r="I711" s="61"/>
      <c r="J711" s="61"/>
      <c r="K711" s="61"/>
      <c r="L711" s="61"/>
      <c r="M711" s="61"/>
      <c r="N711" s="61"/>
      <c r="O711" s="61"/>
      <c r="P711" s="61"/>
      <c r="Q711" s="61"/>
    </row>
    <row r="712" spans="1:17" x14ac:dyDescent="0.2">
      <c r="A712" s="68" t="s">
        <v>2234</v>
      </c>
      <c r="B712" s="55" t="s">
        <v>1456</v>
      </c>
      <c r="C712" s="66" t="s">
        <v>1439</v>
      </c>
      <c r="D712" s="66" t="s">
        <v>1439</v>
      </c>
      <c r="E712" s="67"/>
      <c r="F712" s="66">
        <v>39039</v>
      </c>
      <c r="G712" s="60">
        <v>12.6</v>
      </c>
      <c r="H712" s="66" t="s">
        <v>1439</v>
      </c>
      <c r="I712" s="64" t="s">
        <v>1439</v>
      </c>
      <c r="J712" s="64" t="s">
        <v>1439</v>
      </c>
      <c r="K712" s="64" t="s">
        <v>1439</v>
      </c>
      <c r="L712" s="64" t="s">
        <v>1439</v>
      </c>
      <c r="M712" s="64" t="s">
        <v>1439</v>
      </c>
      <c r="N712" s="64" t="s">
        <v>1439</v>
      </c>
      <c r="O712" s="64" t="s">
        <v>1439</v>
      </c>
      <c r="P712" s="64" t="s">
        <v>1439</v>
      </c>
      <c r="Q712" s="64" t="s">
        <v>1439</v>
      </c>
    </row>
    <row r="713" spans="1:17" ht="25.5" x14ac:dyDescent="0.2">
      <c r="A713" s="68" t="s">
        <v>2235</v>
      </c>
      <c r="B713" s="55" t="s">
        <v>1458</v>
      </c>
      <c r="C713" s="59" t="s">
        <v>1667</v>
      </c>
      <c r="D713" s="59"/>
      <c r="E713" s="67"/>
      <c r="F713" s="59"/>
      <c r="G713" s="67"/>
      <c r="H713" s="59"/>
      <c r="I713" s="61"/>
      <c r="J713" s="61"/>
      <c r="K713" s="61"/>
      <c r="L713" s="61"/>
      <c r="M713" s="61"/>
      <c r="N713" s="61"/>
      <c r="O713" s="61"/>
      <c r="P713" s="61"/>
      <c r="Q713" s="61"/>
    </row>
    <row r="714" spans="1:17" x14ac:dyDescent="0.2">
      <c r="A714" s="54" t="s">
        <v>2236</v>
      </c>
      <c r="B714" s="55" t="s">
        <v>1460</v>
      </c>
      <c r="C714" s="59">
        <v>205</v>
      </c>
      <c r="D714" s="59">
        <v>36828</v>
      </c>
      <c r="E714" s="60">
        <v>7.1</v>
      </c>
      <c r="F714" s="59">
        <v>42776</v>
      </c>
      <c r="G714" s="60">
        <v>8.6999999999999993</v>
      </c>
      <c r="H714" s="59">
        <v>21645</v>
      </c>
      <c r="I714" s="61">
        <v>25682</v>
      </c>
      <c r="J714" s="61">
        <v>27104</v>
      </c>
      <c r="K714" s="61">
        <v>29474</v>
      </c>
      <c r="L714" s="61">
        <v>33258</v>
      </c>
      <c r="M714" s="61">
        <v>40950</v>
      </c>
      <c r="N714" s="61">
        <v>47107</v>
      </c>
      <c r="O714" s="61">
        <v>50710</v>
      </c>
      <c r="P714" s="62">
        <v>54369</v>
      </c>
      <c r="Q714" s="64">
        <v>70000</v>
      </c>
    </row>
    <row r="715" spans="1:17" ht="25.5" x14ac:dyDescent="0.2">
      <c r="A715" s="68" t="s">
        <v>2237</v>
      </c>
      <c r="B715" s="55" t="s">
        <v>1462</v>
      </c>
      <c r="C715" s="63">
        <v>30</v>
      </c>
      <c r="D715" s="59">
        <v>33390</v>
      </c>
      <c r="E715" s="67"/>
      <c r="F715" s="59">
        <v>37511</v>
      </c>
      <c r="G715" s="60">
        <v>18.600000000000001</v>
      </c>
      <c r="H715" s="63">
        <v>21821</v>
      </c>
      <c r="I715" s="61">
        <v>25438</v>
      </c>
      <c r="J715" s="61">
        <v>26432</v>
      </c>
      <c r="K715" s="62">
        <v>28101</v>
      </c>
      <c r="L715" s="61">
        <v>31590</v>
      </c>
      <c r="M715" s="62">
        <v>36418</v>
      </c>
      <c r="N715" s="62">
        <v>41089</v>
      </c>
      <c r="O715" s="64">
        <v>43076</v>
      </c>
      <c r="P715" s="64">
        <v>47140</v>
      </c>
      <c r="Q715" s="64" t="s">
        <v>1439</v>
      </c>
    </row>
    <row r="716" spans="1:17" x14ac:dyDescent="0.2">
      <c r="A716" s="68" t="s">
        <v>2238</v>
      </c>
      <c r="B716" s="55" t="s">
        <v>1464</v>
      </c>
      <c r="C716" s="66" t="s">
        <v>1439</v>
      </c>
      <c r="D716" s="66" t="s">
        <v>1439</v>
      </c>
      <c r="E716" s="67"/>
      <c r="F716" s="66" t="s">
        <v>1439</v>
      </c>
      <c r="G716" s="67"/>
      <c r="H716" s="66" t="s">
        <v>1439</v>
      </c>
      <c r="I716" s="64" t="s">
        <v>1439</v>
      </c>
      <c r="J716" s="64" t="s">
        <v>1439</v>
      </c>
      <c r="K716" s="64" t="s">
        <v>1439</v>
      </c>
      <c r="L716" s="64" t="s">
        <v>1439</v>
      </c>
      <c r="M716" s="64" t="s">
        <v>1439</v>
      </c>
      <c r="N716" s="64" t="s">
        <v>1439</v>
      </c>
      <c r="O716" s="64" t="s">
        <v>1439</v>
      </c>
      <c r="P716" s="64" t="s">
        <v>1439</v>
      </c>
      <c r="Q716" s="64" t="s">
        <v>1439</v>
      </c>
    </row>
    <row r="717" spans="1:17" ht="25.5" x14ac:dyDescent="0.2">
      <c r="A717" s="68" t="s">
        <v>2239</v>
      </c>
      <c r="B717" s="55" t="s">
        <v>1466</v>
      </c>
      <c r="C717" s="59" t="s">
        <v>1450</v>
      </c>
      <c r="D717" s="59"/>
      <c r="E717" s="67"/>
      <c r="F717" s="59"/>
      <c r="G717" s="67"/>
      <c r="H717" s="59"/>
      <c r="I717" s="61"/>
      <c r="J717" s="61"/>
      <c r="K717" s="61"/>
      <c r="L717" s="61"/>
      <c r="M717" s="61"/>
      <c r="N717" s="61"/>
      <c r="O717" s="61"/>
      <c r="P717" s="61"/>
      <c r="Q717" s="61"/>
    </row>
    <row r="718" spans="1:17" x14ac:dyDescent="0.2">
      <c r="A718" s="68" t="s">
        <v>2240</v>
      </c>
      <c r="B718" s="55" t="s">
        <v>1468</v>
      </c>
      <c r="C718" s="66" t="s">
        <v>1439</v>
      </c>
      <c r="D718" s="66" t="s">
        <v>1439</v>
      </c>
      <c r="E718" s="67"/>
      <c r="F718" s="66" t="s">
        <v>1439</v>
      </c>
      <c r="G718" s="67"/>
      <c r="H718" s="66" t="s">
        <v>1439</v>
      </c>
      <c r="I718" s="64" t="s">
        <v>1439</v>
      </c>
      <c r="J718" s="64" t="s">
        <v>1439</v>
      </c>
      <c r="K718" s="64" t="s">
        <v>1439</v>
      </c>
      <c r="L718" s="64" t="s">
        <v>1439</v>
      </c>
      <c r="M718" s="64" t="s">
        <v>1439</v>
      </c>
      <c r="N718" s="64" t="s">
        <v>1439</v>
      </c>
      <c r="O718" s="64" t="s">
        <v>1439</v>
      </c>
      <c r="P718" s="64" t="s">
        <v>1439</v>
      </c>
      <c r="Q718" s="64" t="s">
        <v>1439</v>
      </c>
    </row>
    <row r="719" spans="1:17" ht="25.5" x14ac:dyDescent="0.2">
      <c r="A719" s="68" t="s">
        <v>2241</v>
      </c>
      <c r="B719" s="55" t="s">
        <v>1470</v>
      </c>
      <c r="C719" s="66" t="s">
        <v>1439</v>
      </c>
      <c r="D719" s="66" t="s">
        <v>1439</v>
      </c>
      <c r="E719" s="67"/>
      <c r="F719" s="66" t="s">
        <v>1439</v>
      </c>
      <c r="G719" s="67"/>
      <c r="H719" s="66" t="s">
        <v>1439</v>
      </c>
      <c r="I719" s="64" t="s">
        <v>1439</v>
      </c>
      <c r="J719" s="64" t="s">
        <v>1439</v>
      </c>
      <c r="K719" s="64" t="s">
        <v>1439</v>
      </c>
      <c r="L719" s="64" t="s">
        <v>1439</v>
      </c>
      <c r="M719" s="64" t="s">
        <v>1439</v>
      </c>
      <c r="N719" s="64" t="s">
        <v>1439</v>
      </c>
      <c r="O719" s="64" t="s">
        <v>1439</v>
      </c>
      <c r="P719" s="64" t="s">
        <v>1439</v>
      </c>
      <c r="Q719" s="64" t="s">
        <v>1439</v>
      </c>
    </row>
    <row r="720" spans="1:17" ht="25.5" x14ac:dyDescent="0.2">
      <c r="A720" s="68" t="s">
        <v>2242</v>
      </c>
      <c r="B720" s="55" t="s">
        <v>1472</v>
      </c>
      <c r="C720" s="66" t="s">
        <v>1439</v>
      </c>
      <c r="D720" s="66" t="s">
        <v>1439</v>
      </c>
      <c r="E720" s="67"/>
      <c r="F720" s="66" t="s">
        <v>1439</v>
      </c>
      <c r="G720" s="67"/>
      <c r="H720" s="66" t="s">
        <v>1439</v>
      </c>
      <c r="I720" s="64" t="s">
        <v>1439</v>
      </c>
      <c r="J720" s="64" t="s">
        <v>1439</v>
      </c>
      <c r="K720" s="64" t="s">
        <v>1439</v>
      </c>
      <c r="L720" s="64" t="s">
        <v>1439</v>
      </c>
      <c r="M720" s="64" t="s">
        <v>1439</v>
      </c>
      <c r="N720" s="64" t="s">
        <v>1439</v>
      </c>
      <c r="O720" s="64" t="s">
        <v>1439</v>
      </c>
      <c r="P720" s="64" t="s">
        <v>1439</v>
      </c>
      <c r="Q720" s="64" t="s">
        <v>1439</v>
      </c>
    </row>
    <row r="721" spans="1:17" ht="51" x14ac:dyDescent="0.2">
      <c r="A721" s="68" t="s">
        <v>2243</v>
      </c>
      <c r="B721" s="55" t="s">
        <v>1474</v>
      </c>
      <c r="C721" s="66" t="s">
        <v>1439</v>
      </c>
      <c r="D721" s="63">
        <v>35551</v>
      </c>
      <c r="E721" s="60">
        <v>2.8</v>
      </c>
      <c r="F721" s="63">
        <v>36562</v>
      </c>
      <c r="G721" s="60">
        <v>7.1</v>
      </c>
      <c r="H721" s="66" t="s">
        <v>1439</v>
      </c>
      <c r="I721" s="64" t="s">
        <v>1439</v>
      </c>
      <c r="J721" s="64">
        <v>28695</v>
      </c>
      <c r="K721" s="64">
        <v>29426</v>
      </c>
      <c r="L721" s="64">
        <v>32294</v>
      </c>
      <c r="M721" s="64">
        <v>38438</v>
      </c>
      <c r="N721" s="64" t="s">
        <v>1439</v>
      </c>
      <c r="O721" s="64" t="s">
        <v>1439</v>
      </c>
      <c r="P721" s="64" t="s">
        <v>1439</v>
      </c>
      <c r="Q721" s="64" t="s">
        <v>1439</v>
      </c>
    </row>
    <row r="722" spans="1:17" ht="25.5" x14ac:dyDescent="0.2">
      <c r="A722" s="68" t="s">
        <v>2244</v>
      </c>
      <c r="B722" s="55" t="s">
        <v>1476</v>
      </c>
      <c r="C722" s="66" t="s">
        <v>1439</v>
      </c>
      <c r="D722" s="66">
        <v>31433</v>
      </c>
      <c r="E722" s="60">
        <v>3.1</v>
      </c>
      <c r="F722" s="63">
        <v>34007</v>
      </c>
      <c r="G722" s="60">
        <v>-5.2</v>
      </c>
      <c r="H722" s="66" t="s">
        <v>1439</v>
      </c>
      <c r="I722" s="64" t="s">
        <v>1439</v>
      </c>
      <c r="J722" s="64" t="s">
        <v>1439</v>
      </c>
      <c r="K722" s="62">
        <v>26561</v>
      </c>
      <c r="L722" s="64">
        <v>28555</v>
      </c>
      <c r="M722" s="64">
        <v>32944</v>
      </c>
      <c r="N722" s="64" t="s">
        <v>1439</v>
      </c>
      <c r="O722" s="64" t="s">
        <v>1439</v>
      </c>
      <c r="P722" s="64" t="s">
        <v>1439</v>
      </c>
      <c r="Q722" s="64" t="s">
        <v>1439</v>
      </c>
    </row>
    <row r="723" spans="1:17" ht="25.5" x14ac:dyDescent="0.2">
      <c r="A723" s="68" t="s">
        <v>2245</v>
      </c>
      <c r="B723" s="55" t="s">
        <v>1478</v>
      </c>
      <c r="C723" s="66" t="s">
        <v>1439</v>
      </c>
      <c r="D723" s="66" t="s">
        <v>1439</v>
      </c>
      <c r="E723" s="67"/>
      <c r="F723" s="66" t="s">
        <v>1439</v>
      </c>
      <c r="G723" s="67"/>
      <c r="H723" s="66" t="s">
        <v>1439</v>
      </c>
      <c r="I723" s="64" t="s">
        <v>1439</v>
      </c>
      <c r="J723" s="64" t="s">
        <v>1439</v>
      </c>
      <c r="K723" s="64" t="s">
        <v>1439</v>
      </c>
      <c r="L723" s="64" t="s">
        <v>1439</v>
      </c>
      <c r="M723" s="64" t="s">
        <v>1439</v>
      </c>
      <c r="N723" s="64" t="s">
        <v>1439</v>
      </c>
      <c r="O723" s="64" t="s">
        <v>1439</v>
      </c>
      <c r="P723" s="64" t="s">
        <v>1439</v>
      </c>
      <c r="Q723" s="64" t="s">
        <v>1439</v>
      </c>
    </row>
    <row r="724" spans="1:17" ht="25.5" x14ac:dyDescent="0.2">
      <c r="A724" s="68" t="s">
        <v>2246</v>
      </c>
      <c r="B724" s="55" t="s">
        <v>1480</v>
      </c>
      <c r="C724" s="66" t="s">
        <v>1439</v>
      </c>
      <c r="D724" s="59">
        <v>60398</v>
      </c>
      <c r="E724" s="60">
        <v>1.3</v>
      </c>
      <c r="F724" s="59">
        <v>62246</v>
      </c>
      <c r="G724" s="60">
        <v>-1.9</v>
      </c>
      <c r="H724" s="66" t="s">
        <v>1439</v>
      </c>
      <c r="I724" s="64" t="s">
        <v>1439</v>
      </c>
      <c r="J724" s="64" t="s">
        <v>1439</v>
      </c>
      <c r="K724" s="64" t="s">
        <v>1439</v>
      </c>
      <c r="L724" s="64" t="s">
        <v>1439</v>
      </c>
      <c r="M724" s="64" t="s">
        <v>1439</v>
      </c>
      <c r="N724" s="64" t="s">
        <v>1439</v>
      </c>
      <c r="O724" s="64" t="s">
        <v>1439</v>
      </c>
      <c r="P724" s="64" t="s">
        <v>1439</v>
      </c>
      <c r="Q724" s="64" t="s">
        <v>1439</v>
      </c>
    </row>
    <row r="725" spans="1:17" ht="25.5" x14ac:dyDescent="0.2">
      <c r="A725" s="68" t="s">
        <v>2247</v>
      </c>
      <c r="B725" s="55" t="s">
        <v>1482</v>
      </c>
      <c r="C725" s="66">
        <v>11</v>
      </c>
      <c r="D725" s="66">
        <v>46535</v>
      </c>
      <c r="E725" s="60">
        <v>-1.5</v>
      </c>
      <c r="F725" s="63">
        <v>49976</v>
      </c>
      <c r="G725" s="60">
        <v>5.3</v>
      </c>
      <c r="H725" s="66" t="s">
        <v>1439</v>
      </c>
      <c r="I725" s="62">
        <v>30211</v>
      </c>
      <c r="J725" s="62">
        <v>30724</v>
      </c>
      <c r="K725" s="64">
        <v>31615</v>
      </c>
      <c r="L725" s="64">
        <v>38390</v>
      </c>
      <c r="M725" s="64">
        <v>52101</v>
      </c>
      <c r="N725" s="64" t="s">
        <v>1439</v>
      </c>
      <c r="O725" s="64" t="s">
        <v>1439</v>
      </c>
      <c r="P725" s="64" t="s">
        <v>1439</v>
      </c>
      <c r="Q725" s="64" t="s">
        <v>1439</v>
      </c>
    </row>
    <row r="726" spans="1:17" ht="38.25" x14ac:dyDescent="0.2">
      <c r="A726" s="68" t="s">
        <v>2248</v>
      </c>
      <c r="B726" s="55" t="s">
        <v>1484</v>
      </c>
      <c r="C726" s="66" t="s">
        <v>1439</v>
      </c>
      <c r="D726" s="66">
        <v>40038</v>
      </c>
      <c r="E726" s="60">
        <v>-4</v>
      </c>
      <c r="F726" s="66">
        <v>46689</v>
      </c>
      <c r="G726" s="60">
        <v>6.8</v>
      </c>
      <c r="H726" s="66" t="s">
        <v>1439</v>
      </c>
      <c r="I726" s="64" t="s">
        <v>1439</v>
      </c>
      <c r="J726" s="64" t="s">
        <v>1439</v>
      </c>
      <c r="K726" s="64" t="s">
        <v>1439</v>
      </c>
      <c r="L726" s="64">
        <v>37887</v>
      </c>
      <c r="M726" s="64" t="s">
        <v>1439</v>
      </c>
      <c r="N726" s="64" t="s">
        <v>1439</v>
      </c>
      <c r="O726" s="64" t="s">
        <v>1439</v>
      </c>
      <c r="P726" s="64" t="s">
        <v>1439</v>
      </c>
      <c r="Q726" s="64" t="s">
        <v>1439</v>
      </c>
    </row>
    <row r="727" spans="1:17" ht="25.5" x14ac:dyDescent="0.2">
      <c r="A727" s="68" t="s">
        <v>2249</v>
      </c>
      <c r="B727" s="55" t="s">
        <v>1486</v>
      </c>
      <c r="C727" s="66">
        <v>14</v>
      </c>
      <c r="D727" s="66">
        <v>33954</v>
      </c>
      <c r="E727" s="60">
        <v>-0.1</v>
      </c>
      <c r="F727" s="66">
        <v>41639</v>
      </c>
      <c r="G727" s="60">
        <v>6.1</v>
      </c>
      <c r="H727" s="63">
        <v>22364</v>
      </c>
      <c r="I727" s="61">
        <v>23913</v>
      </c>
      <c r="J727" s="61">
        <v>24675</v>
      </c>
      <c r="K727" s="62">
        <v>25358</v>
      </c>
      <c r="L727" s="62">
        <v>27813</v>
      </c>
      <c r="M727" s="64">
        <v>36615</v>
      </c>
      <c r="N727" s="64" t="s">
        <v>1439</v>
      </c>
      <c r="O727" s="64" t="s">
        <v>1439</v>
      </c>
      <c r="P727" s="64" t="s">
        <v>1439</v>
      </c>
      <c r="Q727" s="64" t="s">
        <v>1439</v>
      </c>
    </row>
    <row r="728" spans="1:17" ht="25.5" x14ac:dyDescent="0.2">
      <c r="A728" s="68" t="s">
        <v>2250</v>
      </c>
      <c r="B728" s="55" t="s">
        <v>1488</v>
      </c>
      <c r="C728" s="66" t="s">
        <v>1439</v>
      </c>
      <c r="D728" s="66">
        <v>35521</v>
      </c>
      <c r="E728" s="60">
        <v>2</v>
      </c>
      <c r="F728" s="63">
        <v>39166</v>
      </c>
      <c r="G728" s="60">
        <v>2.4</v>
      </c>
      <c r="H728" s="66" t="s">
        <v>1439</v>
      </c>
      <c r="I728" s="64">
        <v>27189</v>
      </c>
      <c r="J728" s="64">
        <v>28934</v>
      </c>
      <c r="K728" s="64">
        <v>30799</v>
      </c>
      <c r="L728" s="62">
        <v>32390</v>
      </c>
      <c r="M728" s="64">
        <v>37590</v>
      </c>
      <c r="N728" s="64" t="s">
        <v>1439</v>
      </c>
      <c r="O728" s="64" t="s">
        <v>1439</v>
      </c>
      <c r="P728" s="64" t="s">
        <v>1439</v>
      </c>
      <c r="Q728" s="64" t="s">
        <v>1439</v>
      </c>
    </row>
    <row r="729" spans="1:17" ht="25.5" x14ac:dyDescent="0.2">
      <c r="A729" s="68" t="s">
        <v>2251</v>
      </c>
      <c r="B729" s="55" t="s">
        <v>1490</v>
      </c>
      <c r="C729" s="66" t="s">
        <v>1439</v>
      </c>
      <c r="D729" s="66">
        <v>30809</v>
      </c>
      <c r="E729" s="67"/>
      <c r="F729" s="66">
        <v>33606</v>
      </c>
      <c r="G729" s="60">
        <v>23.6</v>
      </c>
      <c r="H729" s="66" t="s">
        <v>1439</v>
      </c>
      <c r="I729" s="64" t="s">
        <v>1439</v>
      </c>
      <c r="J729" s="64" t="s">
        <v>1439</v>
      </c>
      <c r="K729" s="64" t="s">
        <v>1439</v>
      </c>
      <c r="L729" s="64" t="s">
        <v>1439</v>
      </c>
      <c r="M729" s="64" t="s">
        <v>1439</v>
      </c>
      <c r="N729" s="64" t="s">
        <v>1439</v>
      </c>
      <c r="O729" s="64" t="s">
        <v>1439</v>
      </c>
      <c r="P729" s="64" t="s">
        <v>1439</v>
      </c>
      <c r="Q729" s="64" t="s">
        <v>1439</v>
      </c>
    </row>
    <row r="730" spans="1:17" ht="38.25" x14ac:dyDescent="0.2">
      <c r="A730" s="68" t="s">
        <v>2252</v>
      </c>
      <c r="B730" s="55" t="s">
        <v>1492</v>
      </c>
      <c r="C730" s="66">
        <v>27</v>
      </c>
      <c r="D730" s="63">
        <v>36639</v>
      </c>
      <c r="E730" s="60">
        <v>7.9</v>
      </c>
      <c r="F730" s="66">
        <v>44780</v>
      </c>
      <c r="G730" s="60">
        <v>17.7</v>
      </c>
      <c r="H730" s="66" t="s">
        <v>1439</v>
      </c>
      <c r="I730" s="64">
        <v>25495</v>
      </c>
      <c r="J730" s="64">
        <v>28275</v>
      </c>
      <c r="K730" s="62">
        <v>29580</v>
      </c>
      <c r="L730" s="62">
        <v>33444</v>
      </c>
      <c r="M730" s="64">
        <v>40732</v>
      </c>
      <c r="N730" s="64">
        <v>44959</v>
      </c>
      <c r="O730" s="64">
        <v>50323</v>
      </c>
      <c r="P730" s="64" t="s">
        <v>1439</v>
      </c>
      <c r="Q730" s="64" t="s">
        <v>1439</v>
      </c>
    </row>
    <row r="731" spans="1:17" ht="25.5" x14ac:dyDescent="0.2">
      <c r="A731" s="68" t="s">
        <v>2253</v>
      </c>
      <c r="B731" s="55" t="s">
        <v>1494</v>
      </c>
      <c r="C731" s="66">
        <v>13</v>
      </c>
      <c r="D731" s="66">
        <v>35716</v>
      </c>
      <c r="E731" s="60">
        <v>2.9</v>
      </c>
      <c r="F731" s="66">
        <v>45245</v>
      </c>
      <c r="G731" s="60">
        <v>2.8</v>
      </c>
      <c r="H731" s="66" t="s">
        <v>1439</v>
      </c>
      <c r="I731" s="64">
        <v>24586</v>
      </c>
      <c r="J731" s="64">
        <v>26535</v>
      </c>
      <c r="K731" s="64">
        <v>28533</v>
      </c>
      <c r="L731" s="62">
        <v>33500</v>
      </c>
      <c r="M731" s="64">
        <v>39158</v>
      </c>
      <c r="N731" s="64" t="s">
        <v>1439</v>
      </c>
      <c r="O731" s="64" t="s">
        <v>1439</v>
      </c>
      <c r="P731" s="64" t="s">
        <v>1439</v>
      </c>
      <c r="Q731" s="64" t="s">
        <v>1439</v>
      </c>
    </row>
    <row r="732" spans="1:17" ht="25.5" x14ac:dyDescent="0.2">
      <c r="A732" s="68" t="s">
        <v>2254</v>
      </c>
      <c r="B732" s="55" t="s">
        <v>1496</v>
      </c>
      <c r="C732" s="66">
        <v>8</v>
      </c>
      <c r="D732" s="66">
        <v>39101</v>
      </c>
      <c r="E732" s="67"/>
      <c r="F732" s="63">
        <v>41087</v>
      </c>
      <c r="G732" s="60">
        <v>-1.7</v>
      </c>
      <c r="H732" s="66" t="s">
        <v>1439</v>
      </c>
      <c r="I732" s="64" t="s">
        <v>1439</v>
      </c>
      <c r="J732" s="64">
        <v>26894</v>
      </c>
      <c r="K732" s="64">
        <v>30448</v>
      </c>
      <c r="L732" s="64">
        <v>33189</v>
      </c>
      <c r="M732" s="64">
        <v>41190</v>
      </c>
      <c r="N732" s="64" t="s">
        <v>1439</v>
      </c>
      <c r="O732" s="64" t="s">
        <v>1439</v>
      </c>
      <c r="P732" s="64" t="s">
        <v>1439</v>
      </c>
      <c r="Q732" s="64" t="s">
        <v>1439</v>
      </c>
    </row>
    <row r="733" spans="1:17" ht="25.5" x14ac:dyDescent="0.2">
      <c r="A733" s="68" t="s">
        <v>2255</v>
      </c>
      <c r="B733" s="55" t="s">
        <v>1498</v>
      </c>
      <c r="C733" s="66">
        <v>22</v>
      </c>
      <c r="D733" s="63">
        <v>41859</v>
      </c>
      <c r="E733" s="60">
        <v>8.1</v>
      </c>
      <c r="F733" s="63">
        <v>47810</v>
      </c>
      <c r="G733" s="60">
        <v>7.8</v>
      </c>
      <c r="H733" s="66">
        <v>24990</v>
      </c>
      <c r="I733" s="62">
        <v>29753</v>
      </c>
      <c r="J733" s="62">
        <v>33656</v>
      </c>
      <c r="K733" s="62">
        <v>35318</v>
      </c>
      <c r="L733" s="62">
        <v>38236</v>
      </c>
      <c r="M733" s="62">
        <v>47200</v>
      </c>
      <c r="N733" s="64">
        <v>53880</v>
      </c>
      <c r="O733" s="64">
        <v>55467</v>
      </c>
      <c r="P733" s="64" t="s">
        <v>1439</v>
      </c>
      <c r="Q733" s="64" t="s">
        <v>1439</v>
      </c>
    </row>
    <row r="734" spans="1:17" ht="25.5" x14ac:dyDescent="0.2">
      <c r="A734" s="68" t="s">
        <v>2256</v>
      </c>
      <c r="B734" s="55" t="s">
        <v>1500</v>
      </c>
      <c r="C734" s="66">
        <v>14</v>
      </c>
      <c r="D734" s="66">
        <v>54290</v>
      </c>
      <c r="E734" s="60">
        <v>20.2</v>
      </c>
      <c r="F734" s="63">
        <v>56369</v>
      </c>
      <c r="G734" s="60">
        <v>18.2</v>
      </c>
      <c r="H734" s="66" t="s">
        <v>1439</v>
      </c>
      <c r="I734" s="62">
        <v>32937</v>
      </c>
      <c r="J734" s="64">
        <v>35483</v>
      </c>
      <c r="K734" s="64">
        <v>37992</v>
      </c>
      <c r="L734" s="64">
        <v>43760</v>
      </c>
      <c r="M734" s="64">
        <v>65354</v>
      </c>
      <c r="N734" s="64">
        <v>72035</v>
      </c>
      <c r="O734" s="64">
        <v>75094</v>
      </c>
      <c r="P734" s="64" t="s">
        <v>1439</v>
      </c>
      <c r="Q734" s="64" t="s">
        <v>1439</v>
      </c>
    </row>
    <row r="735" spans="1:17" ht="25.5" x14ac:dyDescent="0.2">
      <c r="A735" s="68" t="s">
        <v>2257</v>
      </c>
      <c r="B735" s="55" t="s">
        <v>1502</v>
      </c>
      <c r="C735" s="66">
        <v>10</v>
      </c>
      <c r="D735" s="66">
        <v>41234</v>
      </c>
      <c r="E735" s="67"/>
      <c r="F735" s="66">
        <v>44843</v>
      </c>
      <c r="G735" s="60">
        <v>-12.4</v>
      </c>
      <c r="H735" s="66" t="s">
        <v>1439</v>
      </c>
      <c r="I735" s="64" t="s">
        <v>1439</v>
      </c>
      <c r="J735" s="64" t="s">
        <v>1439</v>
      </c>
      <c r="K735" s="64" t="s">
        <v>1439</v>
      </c>
      <c r="L735" s="64">
        <v>36277</v>
      </c>
      <c r="M735" s="64">
        <v>47329</v>
      </c>
      <c r="N735" s="64" t="s">
        <v>1439</v>
      </c>
      <c r="O735" s="64" t="s">
        <v>1439</v>
      </c>
      <c r="P735" s="64" t="s">
        <v>1439</v>
      </c>
      <c r="Q735" s="64" t="s">
        <v>1439</v>
      </c>
    </row>
    <row r="736" spans="1:17" x14ac:dyDescent="0.2">
      <c r="A736" s="68" t="s">
        <v>2258</v>
      </c>
      <c r="B736" s="55" t="s">
        <v>1504</v>
      </c>
      <c r="C736" s="66" t="s">
        <v>1439</v>
      </c>
      <c r="D736" s="66">
        <v>32978</v>
      </c>
      <c r="E736" s="60">
        <v>6.2</v>
      </c>
      <c r="F736" s="63">
        <v>34514</v>
      </c>
      <c r="G736" s="60">
        <v>-9.5</v>
      </c>
      <c r="H736" s="66" t="s">
        <v>1439</v>
      </c>
      <c r="I736" s="64" t="s">
        <v>1439</v>
      </c>
      <c r="J736" s="64" t="s">
        <v>1439</v>
      </c>
      <c r="K736" s="64">
        <v>28513</v>
      </c>
      <c r="L736" s="64">
        <v>30087</v>
      </c>
      <c r="M736" s="64">
        <v>34861</v>
      </c>
      <c r="N736" s="64" t="s">
        <v>1439</v>
      </c>
      <c r="O736" s="64" t="s">
        <v>1439</v>
      </c>
      <c r="P736" s="64" t="s">
        <v>1439</v>
      </c>
      <c r="Q736" s="64" t="s">
        <v>1439</v>
      </c>
    </row>
    <row r="737" spans="1:17" x14ac:dyDescent="0.2">
      <c r="A737" s="68" t="s">
        <v>2259</v>
      </c>
      <c r="B737" s="55" t="s">
        <v>1506</v>
      </c>
      <c r="C737" s="66" t="s">
        <v>1439</v>
      </c>
      <c r="D737" s="66">
        <v>32593</v>
      </c>
      <c r="E737" s="60">
        <v>0.7</v>
      </c>
      <c r="F737" s="66">
        <v>35090</v>
      </c>
      <c r="G737" s="60">
        <v>-3.9</v>
      </c>
      <c r="H737" s="66" t="s">
        <v>1439</v>
      </c>
      <c r="I737" s="64" t="s">
        <v>1439</v>
      </c>
      <c r="J737" s="64" t="s">
        <v>1439</v>
      </c>
      <c r="K737" s="64" t="s">
        <v>1439</v>
      </c>
      <c r="L737" s="64" t="s">
        <v>1439</v>
      </c>
      <c r="M737" s="64" t="s">
        <v>1439</v>
      </c>
      <c r="N737" s="64" t="s">
        <v>1439</v>
      </c>
      <c r="O737" s="64" t="s">
        <v>1439</v>
      </c>
      <c r="P737" s="64" t="s">
        <v>1439</v>
      </c>
      <c r="Q737" s="64" t="s">
        <v>1439</v>
      </c>
    </row>
    <row r="738" spans="1:17" ht="25.5" x14ac:dyDescent="0.2">
      <c r="A738" s="68" t="s">
        <v>2260</v>
      </c>
      <c r="B738" s="55" t="s">
        <v>1508</v>
      </c>
      <c r="C738" s="66">
        <v>9</v>
      </c>
      <c r="D738" s="66">
        <v>36456</v>
      </c>
      <c r="E738" s="60">
        <v>14.1</v>
      </c>
      <c r="F738" s="63">
        <v>40041</v>
      </c>
      <c r="G738" s="60">
        <v>14.9</v>
      </c>
      <c r="H738" s="66" t="s">
        <v>1439</v>
      </c>
      <c r="I738" s="64">
        <v>25752</v>
      </c>
      <c r="J738" s="64">
        <v>27537</v>
      </c>
      <c r="K738" s="64">
        <v>30203</v>
      </c>
      <c r="L738" s="64">
        <v>33627</v>
      </c>
      <c r="M738" s="64">
        <v>42848</v>
      </c>
      <c r="N738" s="64" t="s">
        <v>1439</v>
      </c>
      <c r="O738" s="64" t="s">
        <v>1439</v>
      </c>
      <c r="P738" s="64" t="s">
        <v>1439</v>
      </c>
      <c r="Q738" s="64" t="s">
        <v>1439</v>
      </c>
    </row>
    <row r="739" spans="1:17" ht="38.25" x14ac:dyDescent="0.2">
      <c r="A739" s="54" t="s">
        <v>2261</v>
      </c>
      <c r="B739" s="55" t="s">
        <v>1510</v>
      </c>
      <c r="C739" s="66">
        <v>7</v>
      </c>
      <c r="D739" s="66">
        <v>54924</v>
      </c>
      <c r="E739" s="67"/>
      <c r="F739" s="63">
        <v>59263</v>
      </c>
      <c r="G739" s="60">
        <v>21.6</v>
      </c>
      <c r="H739" s="66" t="s">
        <v>1439</v>
      </c>
      <c r="I739" s="64">
        <v>33833</v>
      </c>
      <c r="J739" s="64">
        <v>39065</v>
      </c>
      <c r="K739" s="64" t="s">
        <v>1439</v>
      </c>
      <c r="L739" s="64" t="s">
        <v>1439</v>
      </c>
      <c r="M739" s="64" t="s">
        <v>1439</v>
      </c>
      <c r="N739" s="64" t="s">
        <v>1439</v>
      </c>
      <c r="O739" s="64" t="s">
        <v>1439</v>
      </c>
      <c r="P739" s="64" t="s">
        <v>1439</v>
      </c>
      <c r="Q739" s="64" t="s">
        <v>1439</v>
      </c>
    </row>
    <row r="740" spans="1:17" ht="25.5" x14ac:dyDescent="0.2">
      <c r="A740" s="68" t="s">
        <v>2262</v>
      </c>
      <c r="B740" s="55" t="s">
        <v>1512</v>
      </c>
      <c r="C740" s="66">
        <v>7</v>
      </c>
      <c r="D740" s="66">
        <v>54924</v>
      </c>
      <c r="E740" s="67"/>
      <c r="F740" s="63">
        <v>59263</v>
      </c>
      <c r="G740" s="60">
        <v>21.6</v>
      </c>
      <c r="H740" s="66" t="s">
        <v>1439</v>
      </c>
      <c r="I740" s="64">
        <v>33833</v>
      </c>
      <c r="J740" s="64">
        <v>39065</v>
      </c>
      <c r="K740" s="64" t="s">
        <v>1439</v>
      </c>
      <c r="L740" s="64" t="s">
        <v>1439</v>
      </c>
      <c r="M740" s="64" t="s">
        <v>1439</v>
      </c>
      <c r="N740" s="64" t="s">
        <v>1439</v>
      </c>
      <c r="O740" s="64" t="s">
        <v>1439</v>
      </c>
      <c r="P740" s="64" t="s">
        <v>1439</v>
      </c>
      <c r="Q740" s="64" t="s">
        <v>1439</v>
      </c>
    </row>
    <row r="741" spans="1:17" ht="51" x14ac:dyDescent="0.2">
      <c r="A741" s="54" t="s">
        <v>2263</v>
      </c>
      <c r="B741" s="55" t="s">
        <v>1514</v>
      </c>
      <c r="C741" s="66">
        <v>19</v>
      </c>
      <c r="D741" s="63">
        <v>39407</v>
      </c>
      <c r="E741" s="60">
        <v>2.8</v>
      </c>
      <c r="F741" s="59">
        <v>40316</v>
      </c>
      <c r="G741" s="60">
        <v>6.3</v>
      </c>
      <c r="H741" s="66" t="s">
        <v>1439</v>
      </c>
      <c r="I741" s="62">
        <v>27470</v>
      </c>
      <c r="J741" s="62">
        <v>30025</v>
      </c>
      <c r="K741" s="62">
        <v>32871</v>
      </c>
      <c r="L741" s="62">
        <v>35972</v>
      </c>
      <c r="M741" s="62">
        <v>43667</v>
      </c>
      <c r="N741" s="62">
        <v>47273</v>
      </c>
      <c r="O741" s="64">
        <v>49636</v>
      </c>
      <c r="P741" s="64" t="s">
        <v>1439</v>
      </c>
      <c r="Q741" s="64" t="s">
        <v>1439</v>
      </c>
    </row>
    <row r="742" spans="1:17" ht="25.5" x14ac:dyDescent="0.2">
      <c r="A742" s="68" t="s">
        <v>2264</v>
      </c>
      <c r="B742" s="55" t="s">
        <v>1516</v>
      </c>
      <c r="C742" s="66">
        <v>8</v>
      </c>
      <c r="D742" s="63">
        <v>44368</v>
      </c>
      <c r="E742" s="60">
        <v>6.4</v>
      </c>
      <c r="F742" s="63">
        <v>44068</v>
      </c>
      <c r="G742" s="60">
        <v>4.5</v>
      </c>
      <c r="H742" s="66" t="s">
        <v>1439</v>
      </c>
      <c r="I742" s="64">
        <v>33593</v>
      </c>
      <c r="J742" s="64">
        <v>34710</v>
      </c>
      <c r="K742" s="64">
        <v>36251</v>
      </c>
      <c r="L742" s="62">
        <v>41344</v>
      </c>
      <c r="M742" s="64">
        <v>45729</v>
      </c>
      <c r="N742" s="64" t="s">
        <v>1439</v>
      </c>
      <c r="O742" s="64" t="s">
        <v>1439</v>
      </c>
      <c r="P742" s="64" t="s">
        <v>1439</v>
      </c>
      <c r="Q742" s="64" t="s">
        <v>1439</v>
      </c>
    </row>
    <row r="743" spans="1:17" x14ac:dyDescent="0.2">
      <c r="A743" s="68" t="s">
        <v>2265</v>
      </c>
      <c r="B743" s="55" t="s">
        <v>1518</v>
      </c>
      <c r="C743" s="66" t="s">
        <v>1439</v>
      </c>
      <c r="D743" s="66">
        <v>39369</v>
      </c>
      <c r="E743" s="60">
        <v>-10.8</v>
      </c>
      <c r="F743" s="63">
        <v>46320</v>
      </c>
      <c r="G743" s="60">
        <v>3</v>
      </c>
      <c r="H743" s="66" t="s">
        <v>1439</v>
      </c>
      <c r="I743" s="64" t="s">
        <v>1439</v>
      </c>
      <c r="J743" s="64" t="s">
        <v>1439</v>
      </c>
      <c r="K743" s="64" t="s">
        <v>1439</v>
      </c>
      <c r="L743" s="64" t="s">
        <v>1439</v>
      </c>
      <c r="M743" s="64" t="s">
        <v>1439</v>
      </c>
      <c r="N743" s="64" t="s">
        <v>1439</v>
      </c>
      <c r="O743" s="64" t="s">
        <v>1439</v>
      </c>
      <c r="P743" s="64" t="s">
        <v>1439</v>
      </c>
      <c r="Q743" s="64" t="s">
        <v>1439</v>
      </c>
    </row>
    <row r="744" spans="1:17" ht="38.25" x14ac:dyDescent="0.2">
      <c r="A744" s="68" t="s">
        <v>2266</v>
      </c>
      <c r="B744" s="55" t="s">
        <v>1520</v>
      </c>
      <c r="C744" s="66">
        <v>8</v>
      </c>
      <c r="D744" s="66">
        <v>33482</v>
      </c>
      <c r="E744" s="60">
        <v>-4.3</v>
      </c>
      <c r="F744" s="63">
        <v>35384</v>
      </c>
      <c r="G744" s="60">
        <v>4.2</v>
      </c>
      <c r="H744" s="66" t="s">
        <v>1439</v>
      </c>
      <c r="I744" s="64" t="s">
        <v>1439</v>
      </c>
      <c r="J744" s="64" t="s">
        <v>1439</v>
      </c>
      <c r="K744" s="64">
        <v>26310</v>
      </c>
      <c r="L744" s="64">
        <v>29110</v>
      </c>
      <c r="M744" s="64">
        <v>39232</v>
      </c>
      <c r="N744" s="64" t="s">
        <v>1439</v>
      </c>
      <c r="O744" s="64" t="s">
        <v>1439</v>
      </c>
      <c r="P744" s="64" t="s">
        <v>1439</v>
      </c>
      <c r="Q744" s="64" t="s">
        <v>1439</v>
      </c>
    </row>
    <row r="745" spans="1:17" ht="25.5" x14ac:dyDescent="0.2">
      <c r="A745" s="68" t="s">
        <v>2267</v>
      </c>
      <c r="B745" s="55" t="s">
        <v>1522</v>
      </c>
      <c r="C745" s="66" t="s">
        <v>1439</v>
      </c>
      <c r="D745" s="66">
        <v>35971</v>
      </c>
      <c r="E745" s="60">
        <v>-1.5</v>
      </c>
      <c r="F745" s="66">
        <v>38595</v>
      </c>
      <c r="G745" s="60">
        <v>5.0999999999999996</v>
      </c>
      <c r="H745" s="66" t="s">
        <v>1439</v>
      </c>
      <c r="I745" s="64" t="s">
        <v>1439</v>
      </c>
      <c r="J745" s="64" t="s">
        <v>1439</v>
      </c>
      <c r="K745" s="64" t="s">
        <v>1439</v>
      </c>
      <c r="L745" s="64" t="s">
        <v>1439</v>
      </c>
      <c r="M745" s="64" t="s">
        <v>1439</v>
      </c>
      <c r="N745" s="64" t="s">
        <v>1439</v>
      </c>
      <c r="O745" s="64" t="s">
        <v>1439</v>
      </c>
      <c r="P745" s="64" t="s">
        <v>1439</v>
      </c>
      <c r="Q745" s="64" t="s">
        <v>1439</v>
      </c>
    </row>
    <row r="746" spans="1:17" x14ac:dyDescent="0.2">
      <c r="A746" s="54" t="s">
        <v>2268</v>
      </c>
      <c r="B746" s="55" t="s">
        <v>1524</v>
      </c>
      <c r="C746" s="63">
        <v>104</v>
      </c>
      <c r="D746" s="59">
        <v>37522</v>
      </c>
      <c r="E746" s="60">
        <v>6.1</v>
      </c>
      <c r="F746" s="59">
        <v>42154</v>
      </c>
      <c r="G746" s="60">
        <v>2</v>
      </c>
      <c r="H746" s="66" t="s">
        <v>1439</v>
      </c>
      <c r="I746" s="62">
        <v>24418</v>
      </c>
      <c r="J746" s="62">
        <v>26478</v>
      </c>
      <c r="K746" s="62">
        <v>29507</v>
      </c>
      <c r="L746" s="61">
        <v>33902</v>
      </c>
      <c r="M746" s="62">
        <v>42403</v>
      </c>
      <c r="N746" s="62">
        <v>48025</v>
      </c>
      <c r="O746" s="62">
        <v>52044</v>
      </c>
      <c r="P746" s="64">
        <v>56696</v>
      </c>
      <c r="Q746" s="64" t="s">
        <v>1439</v>
      </c>
    </row>
    <row r="747" spans="1:17" x14ac:dyDescent="0.2">
      <c r="A747" s="68" t="s">
        <v>2269</v>
      </c>
      <c r="B747" s="55" t="s">
        <v>1526</v>
      </c>
      <c r="C747" s="66">
        <v>28</v>
      </c>
      <c r="D747" s="66">
        <v>42390</v>
      </c>
      <c r="E747" s="60">
        <v>-1.1000000000000001</v>
      </c>
      <c r="F747" s="63">
        <v>47176</v>
      </c>
      <c r="G747" s="60">
        <v>-7</v>
      </c>
      <c r="H747" s="66" t="s">
        <v>1439</v>
      </c>
      <c r="I747" s="64" t="s">
        <v>1439</v>
      </c>
      <c r="J747" s="64" t="s">
        <v>1439</v>
      </c>
      <c r="K747" s="64">
        <v>32000</v>
      </c>
      <c r="L747" s="64">
        <v>36897</v>
      </c>
      <c r="M747" s="64">
        <v>48096</v>
      </c>
      <c r="N747" s="64" t="s">
        <v>1439</v>
      </c>
      <c r="O747" s="64" t="s">
        <v>1439</v>
      </c>
      <c r="P747" s="64" t="s">
        <v>1439</v>
      </c>
      <c r="Q747" s="64" t="s">
        <v>1439</v>
      </c>
    </row>
    <row r="748" spans="1:17" x14ac:dyDescent="0.2">
      <c r="A748" s="68" t="s">
        <v>2270</v>
      </c>
      <c r="B748" s="55" t="s">
        <v>1528</v>
      </c>
      <c r="C748" s="66">
        <v>21</v>
      </c>
      <c r="D748" s="63">
        <v>41233</v>
      </c>
      <c r="E748" s="60">
        <v>7.6</v>
      </c>
      <c r="F748" s="63">
        <v>47459</v>
      </c>
      <c r="G748" s="60">
        <v>12.7</v>
      </c>
      <c r="H748" s="66">
        <v>22691</v>
      </c>
      <c r="I748" s="62">
        <v>28953</v>
      </c>
      <c r="J748" s="62">
        <v>31074</v>
      </c>
      <c r="K748" s="62">
        <v>33319</v>
      </c>
      <c r="L748" s="62">
        <v>37466</v>
      </c>
      <c r="M748" s="64">
        <v>47627</v>
      </c>
      <c r="N748" s="64">
        <v>53799</v>
      </c>
      <c r="O748" s="64">
        <v>58522</v>
      </c>
      <c r="P748" s="64" t="s">
        <v>1439</v>
      </c>
      <c r="Q748" s="64" t="s">
        <v>1439</v>
      </c>
    </row>
    <row r="749" spans="1:17" ht="25.5" x14ac:dyDescent="0.2">
      <c r="A749" s="68" t="s">
        <v>2271</v>
      </c>
      <c r="B749" s="55" t="s">
        <v>1530</v>
      </c>
      <c r="C749" s="63">
        <v>54</v>
      </c>
      <c r="D749" s="59">
        <v>34959</v>
      </c>
      <c r="E749" s="67"/>
      <c r="F749" s="59">
        <v>37480</v>
      </c>
      <c r="G749" s="60">
        <v>5.0999999999999996</v>
      </c>
      <c r="H749" s="63">
        <v>12000</v>
      </c>
      <c r="I749" s="64">
        <v>21076</v>
      </c>
      <c r="J749" s="62">
        <v>24154</v>
      </c>
      <c r="K749" s="62">
        <v>26174</v>
      </c>
      <c r="L749" s="62">
        <v>31380</v>
      </c>
      <c r="M749" s="62">
        <v>38007</v>
      </c>
      <c r="N749" s="62">
        <v>43519</v>
      </c>
      <c r="O749" s="62">
        <v>45163</v>
      </c>
      <c r="P749" s="64">
        <v>48823</v>
      </c>
      <c r="Q749" s="64" t="s">
        <v>1439</v>
      </c>
    </row>
    <row r="750" spans="1:17" ht="51" x14ac:dyDescent="0.2">
      <c r="A750" s="54" t="s">
        <v>2272</v>
      </c>
      <c r="B750" s="55" t="s">
        <v>1532</v>
      </c>
      <c r="C750" s="59">
        <v>307</v>
      </c>
      <c r="D750" s="59">
        <v>26136</v>
      </c>
      <c r="E750" s="60">
        <v>5.8</v>
      </c>
      <c r="F750" s="59">
        <v>30629</v>
      </c>
      <c r="G750" s="60">
        <v>8.6</v>
      </c>
      <c r="H750" s="59">
        <v>8740</v>
      </c>
      <c r="I750" s="61">
        <v>12881</v>
      </c>
      <c r="J750" s="61">
        <v>15384</v>
      </c>
      <c r="K750" s="61">
        <v>18240</v>
      </c>
      <c r="L750" s="61">
        <v>22939</v>
      </c>
      <c r="M750" s="61">
        <v>30268</v>
      </c>
      <c r="N750" s="61">
        <v>34815</v>
      </c>
      <c r="O750" s="61">
        <v>37846</v>
      </c>
      <c r="P750" s="62">
        <v>42044</v>
      </c>
      <c r="Q750" s="64">
        <v>54927</v>
      </c>
    </row>
    <row r="751" spans="1:17" ht="38.25" x14ac:dyDescent="0.2">
      <c r="A751" s="68" t="s">
        <v>2273</v>
      </c>
      <c r="B751" s="55" t="s">
        <v>1534</v>
      </c>
      <c r="C751" s="63">
        <v>48</v>
      </c>
      <c r="D751" s="63">
        <v>32742</v>
      </c>
      <c r="E751" s="60">
        <v>9</v>
      </c>
      <c r="F751" s="63">
        <v>37166</v>
      </c>
      <c r="G751" s="60">
        <v>10.9</v>
      </c>
      <c r="H751" s="66" t="s">
        <v>1439</v>
      </c>
      <c r="I751" s="62">
        <v>23499</v>
      </c>
      <c r="J751" s="62">
        <v>24498</v>
      </c>
      <c r="K751" s="62">
        <v>25527</v>
      </c>
      <c r="L751" s="62">
        <v>29696</v>
      </c>
      <c r="M751" s="62">
        <v>35742</v>
      </c>
      <c r="N751" s="62">
        <v>39835</v>
      </c>
      <c r="O751" s="64">
        <v>43749</v>
      </c>
      <c r="P751" s="64">
        <v>46510</v>
      </c>
      <c r="Q751" s="64" t="s">
        <v>1439</v>
      </c>
    </row>
    <row r="752" spans="1:17" ht="25.5" x14ac:dyDescent="0.2">
      <c r="A752" s="68" t="s">
        <v>2274</v>
      </c>
      <c r="B752" s="55" t="s">
        <v>1536</v>
      </c>
      <c r="C752" s="63">
        <v>99</v>
      </c>
      <c r="D752" s="59">
        <v>33525</v>
      </c>
      <c r="E752" s="60">
        <v>5.0999999999999996</v>
      </c>
      <c r="F752" s="59">
        <v>41665</v>
      </c>
      <c r="G752" s="60">
        <v>8.1</v>
      </c>
      <c r="H752" s="63">
        <v>18935</v>
      </c>
      <c r="I752" s="61">
        <v>24610</v>
      </c>
      <c r="J752" s="61">
        <v>26437</v>
      </c>
      <c r="K752" s="61">
        <v>27833</v>
      </c>
      <c r="L752" s="61">
        <v>30470</v>
      </c>
      <c r="M752" s="62">
        <v>37966</v>
      </c>
      <c r="N752" s="62">
        <v>43616</v>
      </c>
      <c r="O752" s="62">
        <v>47883</v>
      </c>
      <c r="P752" s="64">
        <v>54272</v>
      </c>
      <c r="Q752" s="64" t="s">
        <v>1439</v>
      </c>
    </row>
    <row r="753" spans="1:17" ht="25.5" x14ac:dyDescent="0.2">
      <c r="A753" s="68" t="s">
        <v>2275</v>
      </c>
      <c r="B753" s="55" t="s">
        <v>1538</v>
      </c>
      <c r="C753" s="59">
        <v>159</v>
      </c>
      <c r="D753" s="59">
        <v>18581</v>
      </c>
      <c r="E753" s="60">
        <v>9.6999999999999993</v>
      </c>
      <c r="F753" s="59">
        <v>21820</v>
      </c>
      <c r="G753" s="60">
        <v>7.8</v>
      </c>
      <c r="H753" s="63">
        <v>6401</v>
      </c>
      <c r="I753" s="61">
        <v>9816</v>
      </c>
      <c r="J753" s="61">
        <v>10981</v>
      </c>
      <c r="K753" s="61">
        <v>12074</v>
      </c>
      <c r="L753" s="61">
        <v>15319</v>
      </c>
      <c r="M753" s="61">
        <v>22346</v>
      </c>
      <c r="N753" s="61">
        <v>25601</v>
      </c>
      <c r="O753" s="62">
        <v>27896</v>
      </c>
      <c r="P753" s="62">
        <v>31075</v>
      </c>
      <c r="Q753" s="64">
        <v>40289</v>
      </c>
    </row>
    <row r="754" spans="1:17" ht="25.5" x14ac:dyDescent="0.2">
      <c r="A754" s="54" t="s">
        <v>2276</v>
      </c>
      <c r="B754" s="55" t="s">
        <v>1540</v>
      </c>
      <c r="C754" s="63">
        <v>94</v>
      </c>
      <c r="D754" s="59">
        <v>36015</v>
      </c>
      <c r="E754" s="60">
        <v>3.6</v>
      </c>
      <c r="F754" s="59">
        <v>40176</v>
      </c>
      <c r="G754" s="60">
        <v>7.6</v>
      </c>
      <c r="H754" s="63">
        <v>17810</v>
      </c>
      <c r="I754" s="62">
        <v>25056</v>
      </c>
      <c r="J754" s="61">
        <v>28062</v>
      </c>
      <c r="K754" s="61">
        <v>30145</v>
      </c>
      <c r="L754" s="61">
        <v>32994</v>
      </c>
      <c r="M754" s="61">
        <v>40014</v>
      </c>
      <c r="N754" s="62">
        <v>44855</v>
      </c>
      <c r="O754" s="62">
        <v>48435</v>
      </c>
      <c r="P754" s="62">
        <v>51883</v>
      </c>
      <c r="Q754" s="64" t="s">
        <v>1439</v>
      </c>
    </row>
    <row r="755" spans="1:17" ht="25.5" x14ac:dyDescent="0.2">
      <c r="A755" s="68" t="s">
        <v>2277</v>
      </c>
      <c r="B755" s="55" t="s">
        <v>1542</v>
      </c>
      <c r="C755" s="63">
        <v>39</v>
      </c>
      <c r="D755" s="63">
        <v>37755</v>
      </c>
      <c r="E755" s="60">
        <v>5</v>
      </c>
      <c r="F755" s="59">
        <v>40139</v>
      </c>
      <c r="G755" s="60">
        <v>9.5</v>
      </c>
      <c r="H755" s="66" t="s">
        <v>1439</v>
      </c>
      <c r="I755" s="64">
        <v>24451</v>
      </c>
      <c r="J755" s="62">
        <v>28146</v>
      </c>
      <c r="K755" s="62">
        <v>30678</v>
      </c>
      <c r="L755" s="62">
        <v>33533</v>
      </c>
      <c r="M755" s="62">
        <v>42270</v>
      </c>
      <c r="N755" s="62">
        <v>46777</v>
      </c>
      <c r="O755" s="64">
        <v>50656</v>
      </c>
      <c r="P755" s="64">
        <v>54511</v>
      </c>
      <c r="Q755" s="64" t="s">
        <v>1439</v>
      </c>
    </row>
    <row r="756" spans="1:17" x14ac:dyDescent="0.2">
      <c r="A756" s="68" t="s">
        <v>2278</v>
      </c>
      <c r="B756" s="55" t="s">
        <v>1544</v>
      </c>
      <c r="C756" s="66" t="s">
        <v>1439</v>
      </c>
      <c r="D756" s="66" t="s">
        <v>1439</v>
      </c>
      <c r="E756" s="67"/>
      <c r="F756" s="66" t="s">
        <v>1439</v>
      </c>
      <c r="G756" s="67"/>
      <c r="H756" s="66" t="s">
        <v>1439</v>
      </c>
      <c r="I756" s="64" t="s">
        <v>1439</v>
      </c>
      <c r="J756" s="64" t="s">
        <v>1439</v>
      </c>
      <c r="K756" s="64" t="s">
        <v>1439</v>
      </c>
      <c r="L756" s="64" t="s">
        <v>1439</v>
      </c>
      <c r="M756" s="64" t="s">
        <v>1439</v>
      </c>
      <c r="N756" s="64" t="s">
        <v>1439</v>
      </c>
      <c r="O756" s="64" t="s">
        <v>1439</v>
      </c>
      <c r="P756" s="64" t="s">
        <v>1439</v>
      </c>
      <c r="Q756" s="64" t="s">
        <v>1439</v>
      </c>
    </row>
    <row r="757" spans="1:17" x14ac:dyDescent="0.2">
      <c r="A757" s="68" t="s">
        <v>2279</v>
      </c>
      <c r="B757" s="55" t="s">
        <v>1546</v>
      </c>
      <c r="C757" s="66" t="s">
        <v>1439</v>
      </c>
      <c r="D757" s="66" t="s">
        <v>1439</v>
      </c>
      <c r="E757" s="67"/>
      <c r="F757" s="66">
        <v>74017</v>
      </c>
      <c r="G757" s="60">
        <v>-8.6999999999999993</v>
      </c>
      <c r="H757" s="66" t="s">
        <v>1439</v>
      </c>
      <c r="I757" s="64" t="s">
        <v>1439</v>
      </c>
      <c r="J757" s="64" t="s">
        <v>1439</v>
      </c>
      <c r="K757" s="64" t="s">
        <v>1439</v>
      </c>
      <c r="L757" s="64" t="s">
        <v>1439</v>
      </c>
      <c r="M757" s="64" t="s">
        <v>1439</v>
      </c>
      <c r="N757" s="64" t="s">
        <v>1439</v>
      </c>
      <c r="O757" s="64" t="s">
        <v>1439</v>
      </c>
      <c r="P757" s="64" t="s">
        <v>1439</v>
      </c>
      <c r="Q757" s="64" t="s">
        <v>1439</v>
      </c>
    </row>
    <row r="758" spans="1:17" ht="25.5" x14ac:dyDescent="0.2">
      <c r="A758" s="68" t="s">
        <v>2280</v>
      </c>
      <c r="B758" s="55" t="s">
        <v>1548</v>
      </c>
      <c r="C758" s="63">
        <v>33</v>
      </c>
      <c r="D758" s="63">
        <v>36193</v>
      </c>
      <c r="E758" s="60">
        <v>-0.8</v>
      </c>
      <c r="F758" s="59">
        <v>40315</v>
      </c>
      <c r="G758" s="60">
        <v>4.7</v>
      </c>
      <c r="H758" s="63">
        <v>19881</v>
      </c>
      <c r="I758" s="62">
        <v>25832</v>
      </c>
      <c r="J758" s="62">
        <v>27665</v>
      </c>
      <c r="K758" s="62">
        <v>29867</v>
      </c>
      <c r="L758" s="62">
        <v>32650</v>
      </c>
      <c r="M758" s="62">
        <v>40335</v>
      </c>
      <c r="N758" s="62">
        <v>44935</v>
      </c>
      <c r="O758" s="64">
        <v>47266</v>
      </c>
      <c r="P758" s="64">
        <v>50409</v>
      </c>
      <c r="Q758" s="64" t="s">
        <v>1439</v>
      </c>
    </row>
    <row r="759" spans="1:17" x14ac:dyDescent="0.2">
      <c r="A759" s="68" t="s">
        <v>2281</v>
      </c>
      <c r="B759" s="55" t="s">
        <v>1550</v>
      </c>
      <c r="C759" s="66">
        <v>18</v>
      </c>
      <c r="D759" s="59">
        <v>33178</v>
      </c>
      <c r="E759" s="60">
        <v>11.8</v>
      </c>
      <c r="F759" s="59">
        <v>34542</v>
      </c>
      <c r="G759" s="60">
        <v>10.199999999999999</v>
      </c>
      <c r="H759" s="66">
        <v>15937</v>
      </c>
      <c r="I759" s="64">
        <v>23916</v>
      </c>
      <c r="J759" s="62">
        <v>26947</v>
      </c>
      <c r="K759" s="62">
        <v>29382</v>
      </c>
      <c r="L759" s="61">
        <v>31210</v>
      </c>
      <c r="M759" s="62">
        <v>35629</v>
      </c>
      <c r="N759" s="62">
        <v>37868</v>
      </c>
      <c r="O759" s="64">
        <v>39870</v>
      </c>
      <c r="P759" s="64" t="s">
        <v>1439</v>
      </c>
      <c r="Q759" s="64" t="s">
        <v>1439</v>
      </c>
    </row>
    <row r="760" spans="1:17" ht="25.5" x14ac:dyDescent="0.2">
      <c r="A760" s="54" t="s">
        <v>2282</v>
      </c>
      <c r="B760" s="55" t="s">
        <v>1552</v>
      </c>
      <c r="C760" s="63">
        <v>90</v>
      </c>
      <c r="D760" s="63">
        <v>16727</v>
      </c>
      <c r="E760" s="60">
        <v>8.6</v>
      </c>
      <c r="F760" s="63">
        <v>21116</v>
      </c>
      <c r="G760" s="60">
        <v>12.3</v>
      </c>
      <c r="H760" s="66">
        <v>3875</v>
      </c>
      <c r="I760" s="64">
        <v>7723</v>
      </c>
      <c r="J760" s="62">
        <v>9454</v>
      </c>
      <c r="K760" s="62">
        <v>10732</v>
      </c>
      <c r="L760" s="62">
        <v>13328</v>
      </c>
      <c r="M760" s="62">
        <v>21073</v>
      </c>
      <c r="N760" s="62">
        <v>25163</v>
      </c>
      <c r="O760" s="62">
        <v>27477</v>
      </c>
      <c r="P760" s="64">
        <v>30051</v>
      </c>
      <c r="Q760" s="64" t="s">
        <v>1439</v>
      </c>
    </row>
    <row r="761" spans="1:17" x14ac:dyDescent="0.2">
      <c r="A761" s="68" t="s">
        <v>2283</v>
      </c>
      <c r="B761" s="55" t="s">
        <v>1554</v>
      </c>
      <c r="C761" s="66">
        <v>26</v>
      </c>
      <c r="D761" s="66">
        <v>21990</v>
      </c>
      <c r="E761" s="60">
        <v>11.3</v>
      </c>
      <c r="F761" s="63">
        <v>25942</v>
      </c>
      <c r="G761" s="60">
        <v>9.4</v>
      </c>
      <c r="H761" s="66" t="s">
        <v>1439</v>
      </c>
      <c r="I761" s="64">
        <v>10915</v>
      </c>
      <c r="J761" s="64">
        <v>11716</v>
      </c>
      <c r="K761" s="64">
        <v>13332</v>
      </c>
      <c r="L761" s="64">
        <v>17787</v>
      </c>
      <c r="M761" s="64">
        <v>25670</v>
      </c>
      <c r="N761" s="64">
        <v>30000</v>
      </c>
      <c r="O761" s="64" t="s">
        <v>1439</v>
      </c>
      <c r="P761" s="64" t="s">
        <v>1439</v>
      </c>
      <c r="Q761" s="64" t="s">
        <v>1439</v>
      </c>
    </row>
    <row r="762" spans="1:17" ht="25.5" x14ac:dyDescent="0.2">
      <c r="A762" s="68" t="s">
        <v>2284</v>
      </c>
      <c r="B762" s="55" t="s">
        <v>1556</v>
      </c>
      <c r="C762" s="63">
        <v>64</v>
      </c>
      <c r="D762" s="63">
        <v>15251</v>
      </c>
      <c r="E762" s="67"/>
      <c r="F762" s="63">
        <v>19177</v>
      </c>
      <c r="G762" s="60">
        <v>14.3</v>
      </c>
      <c r="H762" s="66">
        <v>3599</v>
      </c>
      <c r="I762" s="64">
        <v>6502</v>
      </c>
      <c r="J762" s="64">
        <v>8338</v>
      </c>
      <c r="K762" s="62">
        <v>9628</v>
      </c>
      <c r="L762" s="62">
        <v>12322</v>
      </c>
      <c r="M762" s="62">
        <v>18588</v>
      </c>
      <c r="N762" s="64">
        <v>22872</v>
      </c>
      <c r="O762" s="64">
        <v>25008</v>
      </c>
      <c r="P762" s="64">
        <v>28268</v>
      </c>
      <c r="Q762" s="64" t="s">
        <v>1439</v>
      </c>
    </row>
    <row r="763" spans="1:17" ht="25.5" x14ac:dyDescent="0.2">
      <c r="A763" s="54" t="s">
        <v>2285</v>
      </c>
      <c r="B763" s="55" t="s">
        <v>1558</v>
      </c>
      <c r="C763" s="63">
        <v>70</v>
      </c>
      <c r="D763" s="59">
        <v>47227</v>
      </c>
      <c r="E763" s="60">
        <v>11.4</v>
      </c>
      <c r="F763" s="59">
        <v>52054</v>
      </c>
      <c r="G763" s="60">
        <v>7</v>
      </c>
      <c r="H763" s="66">
        <v>18712</v>
      </c>
      <c r="I763" s="62">
        <v>29618</v>
      </c>
      <c r="J763" s="62">
        <v>32607</v>
      </c>
      <c r="K763" s="62">
        <v>35404</v>
      </c>
      <c r="L763" s="62">
        <v>41701</v>
      </c>
      <c r="M763" s="62">
        <v>51513</v>
      </c>
      <c r="N763" s="62">
        <v>62405</v>
      </c>
      <c r="O763" s="62">
        <v>68676</v>
      </c>
      <c r="P763" s="64">
        <v>72009</v>
      </c>
      <c r="Q763" s="64" t="s">
        <v>1439</v>
      </c>
    </row>
    <row r="764" spans="1:17" x14ac:dyDescent="0.2">
      <c r="A764" s="68" t="s">
        <v>2286</v>
      </c>
      <c r="B764" s="55" t="s">
        <v>1560</v>
      </c>
      <c r="C764" s="66" t="s">
        <v>1439</v>
      </c>
      <c r="D764" s="66">
        <v>36794</v>
      </c>
      <c r="E764" s="60">
        <v>11.4</v>
      </c>
      <c r="F764" s="63">
        <v>39637</v>
      </c>
      <c r="G764" s="67"/>
      <c r="H764" s="66" t="s">
        <v>1439</v>
      </c>
      <c r="I764" s="64" t="s">
        <v>1439</v>
      </c>
      <c r="J764" s="64" t="s">
        <v>1439</v>
      </c>
      <c r="K764" s="64">
        <v>29578</v>
      </c>
      <c r="L764" s="64">
        <v>32680</v>
      </c>
      <c r="M764" s="64">
        <v>43263</v>
      </c>
      <c r="N764" s="64" t="s">
        <v>1439</v>
      </c>
      <c r="O764" s="64" t="s">
        <v>1439</v>
      </c>
      <c r="P764" s="64" t="s">
        <v>1439</v>
      </c>
      <c r="Q764" s="64" t="s">
        <v>1439</v>
      </c>
    </row>
    <row r="765" spans="1:17" ht="51" x14ac:dyDescent="0.2">
      <c r="A765" s="68" t="s">
        <v>2287</v>
      </c>
      <c r="B765" s="55" t="s">
        <v>1562</v>
      </c>
      <c r="C765" s="66" t="s">
        <v>1439</v>
      </c>
      <c r="D765" s="66" t="s">
        <v>1439</v>
      </c>
      <c r="E765" s="67"/>
      <c r="F765" s="66">
        <v>31541</v>
      </c>
      <c r="G765" s="67"/>
      <c r="H765" s="66" t="s">
        <v>1439</v>
      </c>
      <c r="I765" s="64" t="s">
        <v>1439</v>
      </c>
      <c r="J765" s="64" t="s">
        <v>1439</v>
      </c>
      <c r="K765" s="64" t="s">
        <v>1439</v>
      </c>
      <c r="L765" s="64" t="s">
        <v>1439</v>
      </c>
      <c r="M765" s="64" t="s">
        <v>1439</v>
      </c>
      <c r="N765" s="64" t="s">
        <v>1439</v>
      </c>
      <c r="O765" s="64" t="s">
        <v>1439</v>
      </c>
      <c r="P765" s="64" t="s">
        <v>1439</v>
      </c>
      <c r="Q765" s="64" t="s">
        <v>1439</v>
      </c>
    </row>
    <row r="766" spans="1:17" ht="25.5" x14ac:dyDescent="0.2">
      <c r="A766" s="68" t="s">
        <v>2288</v>
      </c>
      <c r="B766" s="55" t="s">
        <v>1564</v>
      </c>
      <c r="C766" s="66" t="s">
        <v>1439</v>
      </c>
      <c r="D766" s="66" t="s">
        <v>1439</v>
      </c>
      <c r="E766" s="67"/>
      <c r="F766" s="66">
        <v>55588</v>
      </c>
      <c r="G766" s="60">
        <v>-6.4</v>
      </c>
      <c r="H766" s="66" t="s">
        <v>1439</v>
      </c>
      <c r="I766" s="64" t="s">
        <v>1439</v>
      </c>
      <c r="J766" s="64" t="s">
        <v>1439</v>
      </c>
      <c r="K766" s="64" t="s">
        <v>1439</v>
      </c>
      <c r="L766" s="64" t="s">
        <v>1439</v>
      </c>
      <c r="M766" s="64" t="s">
        <v>1439</v>
      </c>
      <c r="N766" s="64" t="s">
        <v>1439</v>
      </c>
      <c r="O766" s="64" t="s">
        <v>1439</v>
      </c>
      <c r="P766" s="64" t="s">
        <v>1439</v>
      </c>
      <c r="Q766" s="64" t="s">
        <v>1439</v>
      </c>
    </row>
    <row r="767" spans="1:17" x14ac:dyDescent="0.2">
      <c r="A767" s="68" t="s">
        <v>2289</v>
      </c>
      <c r="B767" s="55" t="s">
        <v>1566</v>
      </c>
      <c r="C767" s="66">
        <v>18</v>
      </c>
      <c r="D767" s="63">
        <v>46692</v>
      </c>
      <c r="E767" s="60">
        <v>-1.1000000000000001</v>
      </c>
      <c r="F767" s="63">
        <v>50866</v>
      </c>
      <c r="G767" s="60">
        <v>-1.2</v>
      </c>
      <c r="H767" s="66">
        <v>29877</v>
      </c>
      <c r="I767" s="62">
        <v>35211</v>
      </c>
      <c r="J767" s="62">
        <v>37458</v>
      </c>
      <c r="K767" s="62">
        <v>39315</v>
      </c>
      <c r="L767" s="62">
        <v>44355</v>
      </c>
      <c r="M767" s="64">
        <v>50192</v>
      </c>
      <c r="N767" s="64">
        <v>56115</v>
      </c>
      <c r="O767" s="64">
        <v>58726</v>
      </c>
      <c r="P767" s="64" t="s">
        <v>1439</v>
      </c>
      <c r="Q767" s="64" t="s">
        <v>1439</v>
      </c>
    </row>
    <row r="768" spans="1:17" ht="25.5" x14ac:dyDescent="0.2">
      <c r="A768" s="68" t="s">
        <v>2290</v>
      </c>
      <c r="B768" s="55" t="s">
        <v>1568</v>
      </c>
      <c r="C768" s="63">
        <v>39</v>
      </c>
      <c r="D768" s="66">
        <v>49001</v>
      </c>
      <c r="E768" s="60">
        <v>13.5</v>
      </c>
      <c r="F768" s="63">
        <v>56230</v>
      </c>
      <c r="G768" s="60">
        <v>11.1</v>
      </c>
      <c r="H768" s="66" t="s">
        <v>1439</v>
      </c>
      <c r="I768" s="64">
        <v>27609</v>
      </c>
      <c r="J768" s="64">
        <v>31446</v>
      </c>
      <c r="K768" s="64">
        <v>35152</v>
      </c>
      <c r="L768" s="62">
        <v>42847</v>
      </c>
      <c r="M768" s="64">
        <v>58940</v>
      </c>
      <c r="N768" s="64">
        <v>69580</v>
      </c>
      <c r="O768" s="64">
        <v>72348</v>
      </c>
      <c r="P768" s="64" t="s">
        <v>1439</v>
      </c>
      <c r="Q768" s="64" t="s">
        <v>1439</v>
      </c>
    </row>
    <row r="769" spans="1:17" x14ac:dyDescent="0.2">
      <c r="A769" s="68" t="s">
        <v>2291</v>
      </c>
      <c r="B769" s="55" t="s">
        <v>1570</v>
      </c>
      <c r="C769" s="66" t="s">
        <v>1439</v>
      </c>
      <c r="D769" s="66" t="s">
        <v>1439</v>
      </c>
      <c r="E769" s="67"/>
      <c r="F769" s="66" t="s">
        <v>1439</v>
      </c>
      <c r="G769" s="67"/>
      <c r="H769" s="66" t="s">
        <v>1439</v>
      </c>
      <c r="I769" s="64" t="s">
        <v>1439</v>
      </c>
      <c r="J769" s="64" t="s">
        <v>1439</v>
      </c>
      <c r="K769" s="64" t="s">
        <v>1439</v>
      </c>
      <c r="L769" s="64" t="s">
        <v>1439</v>
      </c>
      <c r="M769" s="64" t="s">
        <v>1439</v>
      </c>
      <c r="N769" s="64" t="s">
        <v>1439</v>
      </c>
      <c r="O769" s="64" t="s">
        <v>1439</v>
      </c>
      <c r="P769" s="64" t="s">
        <v>1439</v>
      </c>
      <c r="Q769" s="64" t="s">
        <v>1439</v>
      </c>
    </row>
    <row r="770" spans="1:17" ht="25.5" x14ac:dyDescent="0.2">
      <c r="A770" s="54" t="s">
        <v>2292</v>
      </c>
      <c r="B770" s="55" t="s">
        <v>1572</v>
      </c>
      <c r="C770" s="63">
        <v>58</v>
      </c>
      <c r="D770" s="63">
        <v>34079</v>
      </c>
      <c r="E770" s="60">
        <v>-6.1</v>
      </c>
      <c r="F770" s="63">
        <v>43088</v>
      </c>
      <c r="G770" s="60">
        <v>-1.1000000000000001</v>
      </c>
      <c r="H770" s="66">
        <v>12570</v>
      </c>
      <c r="I770" s="64">
        <v>21038</v>
      </c>
      <c r="J770" s="62">
        <v>23049</v>
      </c>
      <c r="K770" s="62">
        <v>25070</v>
      </c>
      <c r="L770" s="62">
        <v>29541</v>
      </c>
      <c r="M770" s="64">
        <v>40726</v>
      </c>
      <c r="N770" s="64">
        <v>50274</v>
      </c>
      <c r="O770" s="64">
        <v>56346</v>
      </c>
      <c r="P770" s="64">
        <v>62797</v>
      </c>
      <c r="Q770" s="64" t="s">
        <v>1439</v>
      </c>
    </row>
    <row r="771" spans="1:17" ht="38.25" x14ac:dyDescent="0.2">
      <c r="A771" s="68" t="s">
        <v>2293</v>
      </c>
      <c r="B771" s="55" t="s">
        <v>1574</v>
      </c>
      <c r="C771" s="66">
        <v>20</v>
      </c>
      <c r="D771" s="66">
        <v>31925</v>
      </c>
      <c r="E771" s="60">
        <v>-19.399999999999999</v>
      </c>
      <c r="F771" s="63">
        <v>42965</v>
      </c>
      <c r="G771" s="60">
        <v>-1.9</v>
      </c>
      <c r="H771" s="66" t="s">
        <v>1439</v>
      </c>
      <c r="I771" s="64">
        <v>18179</v>
      </c>
      <c r="J771" s="64">
        <v>21217</v>
      </c>
      <c r="K771" s="64">
        <v>23881</v>
      </c>
      <c r="L771" s="64">
        <v>28719</v>
      </c>
      <c r="M771" s="64">
        <v>40283</v>
      </c>
      <c r="N771" s="64">
        <v>52268</v>
      </c>
      <c r="O771" s="64" t="s">
        <v>1439</v>
      </c>
      <c r="P771" s="64" t="s">
        <v>1439</v>
      </c>
      <c r="Q771" s="64" t="s">
        <v>1439</v>
      </c>
    </row>
    <row r="772" spans="1:17" ht="38.25" x14ac:dyDescent="0.2">
      <c r="A772" s="68" t="s">
        <v>2294</v>
      </c>
      <c r="B772" s="55" t="s">
        <v>1576</v>
      </c>
      <c r="C772" s="66">
        <v>11</v>
      </c>
      <c r="D772" s="66">
        <v>40250</v>
      </c>
      <c r="E772" s="60">
        <v>3.8</v>
      </c>
      <c r="F772" s="63">
        <v>47704</v>
      </c>
      <c r="G772" s="60">
        <v>-0.2</v>
      </c>
      <c r="H772" s="66" t="s">
        <v>1439</v>
      </c>
      <c r="I772" s="62">
        <v>27080</v>
      </c>
      <c r="J772" s="62">
        <v>29513</v>
      </c>
      <c r="K772" s="62">
        <v>30066</v>
      </c>
      <c r="L772" s="64">
        <v>32427</v>
      </c>
      <c r="M772" s="64" t="s">
        <v>1439</v>
      </c>
      <c r="N772" s="64" t="s">
        <v>1439</v>
      </c>
      <c r="O772" s="64" t="s">
        <v>1439</v>
      </c>
      <c r="P772" s="64" t="s">
        <v>1439</v>
      </c>
      <c r="Q772" s="64" t="s">
        <v>1439</v>
      </c>
    </row>
    <row r="773" spans="1:17" ht="38.25" x14ac:dyDescent="0.2">
      <c r="A773" s="68" t="s">
        <v>2295</v>
      </c>
      <c r="B773" s="55" t="s">
        <v>1578</v>
      </c>
      <c r="C773" s="66">
        <v>27</v>
      </c>
      <c r="D773" s="66">
        <v>31647</v>
      </c>
      <c r="E773" s="60">
        <v>-5.8</v>
      </c>
      <c r="F773" s="63">
        <v>41365</v>
      </c>
      <c r="G773" s="60">
        <v>-0.1</v>
      </c>
      <c r="H773" s="66">
        <v>12139</v>
      </c>
      <c r="I773" s="64" t="s">
        <v>1439</v>
      </c>
      <c r="J773" s="64">
        <v>22346</v>
      </c>
      <c r="K773" s="64">
        <v>23332</v>
      </c>
      <c r="L773" s="64">
        <v>27287</v>
      </c>
      <c r="M773" s="64" t="s">
        <v>1439</v>
      </c>
      <c r="N773" s="64" t="s">
        <v>1439</v>
      </c>
      <c r="O773" s="64" t="s">
        <v>1439</v>
      </c>
      <c r="P773" s="64" t="s">
        <v>1439</v>
      </c>
      <c r="Q773" s="64" t="s">
        <v>1439</v>
      </c>
    </row>
    <row r="774" spans="1:17" ht="25.5" x14ac:dyDescent="0.2">
      <c r="A774" s="54" t="s">
        <v>2296</v>
      </c>
      <c r="B774" s="55" t="s">
        <v>1217</v>
      </c>
      <c r="C774" s="66">
        <v>25</v>
      </c>
      <c r="D774" s="63">
        <v>27806</v>
      </c>
      <c r="E774" s="60">
        <v>-1.9</v>
      </c>
      <c r="F774" s="63">
        <v>32273</v>
      </c>
      <c r="G774" s="60">
        <v>4.7</v>
      </c>
      <c r="H774" s="66">
        <v>11106</v>
      </c>
      <c r="I774" s="64" t="s">
        <v>1439</v>
      </c>
      <c r="J774" s="64">
        <v>18947</v>
      </c>
      <c r="K774" s="64">
        <v>22504</v>
      </c>
      <c r="L774" s="64">
        <v>25214</v>
      </c>
      <c r="M774" s="64">
        <v>30503</v>
      </c>
      <c r="N774" s="64">
        <v>34902</v>
      </c>
      <c r="O774" s="64">
        <v>40421</v>
      </c>
      <c r="P774" s="64" t="s">
        <v>1439</v>
      </c>
      <c r="Q774" s="64" t="s">
        <v>1439</v>
      </c>
    </row>
    <row r="775" spans="1:17" x14ac:dyDescent="0.2">
      <c r="A775" s="68" t="s">
        <v>2297</v>
      </c>
      <c r="B775" s="55" t="s">
        <v>1581</v>
      </c>
      <c r="C775" s="66">
        <v>25</v>
      </c>
      <c r="D775" s="63">
        <v>27806</v>
      </c>
      <c r="E775" s="60">
        <v>-1.9</v>
      </c>
      <c r="F775" s="63">
        <v>32273</v>
      </c>
      <c r="G775" s="60">
        <v>4.7</v>
      </c>
      <c r="H775" s="66">
        <v>11106</v>
      </c>
      <c r="I775" s="64" t="s">
        <v>1439</v>
      </c>
      <c r="J775" s="64">
        <v>18947</v>
      </c>
      <c r="K775" s="64">
        <v>22504</v>
      </c>
      <c r="L775" s="64">
        <v>25214</v>
      </c>
      <c r="M775" s="64">
        <v>30503</v>
      </c>
      <c r="N775" s="64">
        <v>34902</v>
      </c>
      <c r="O775" s="64">
        <v>40421</v>
      </c>
      <c r="P775" s="64" t="s">
        <v>1439</v>
      </c>
      <c r="Q775" s="64" t="s">
        <v>1439</v>
      </c>
    </row>
    <row r="776" spans="1:17" ht="38.25" x14ac:dyDescent="0.2">
      <c r="A776" s="54" t="s">
        <v>2298</v>
      </c>
      <c r="B776" s="55" t="s">
        <v>1583</v>
      </c>
      <c r="C776" s="59">
        <v>165</v>
      </c>
      <c r="D776" s="59">
        <v>39873</v>
      </c>
      <c r="E776" s="60">
        <v>0.4</v>
      </c>
      <c r="F776" s="63">
        <v>55722</v>
      </c>
      <c r="G776" s="60">
        <v>15.9</v>
      </c>
      <c r="H776" s="63">
        <v>12754</v>
      </c>
      <c r="I776" s="61">
        <v>22063</v>
      </c>
      <c r="J776" s="61">
        <v>24820</v>
      </c>
      <c r="K776" s="61">
        <v>27503</v>
      </c>
      <c r="L776" s="61">
        <v>33197</v>
      </c>
      <c r="M776" s="62">
        <v>45790</v>
      </c>
      <c r="N776" s="62">
        <v>53442</v>
      </c>
      <c r="O776" s="62">
        <v>58266</v>
      </c>
      <c r="P776" s="64">
        <v>67603</v>
      </c>
      <c r="Q776" s="64" t="s">
        <v>1439</v>
      </c>
    </row>
    <row r="777" spans="1:17" ht="25.5" x14ac:dyDescent="0.2">
      <c r="A777" s="68" t="s">
        <v>2299</v>
      </c>
      <c r="B777" s="55" t="s">
        <v>1585</v>
      </c>
      <c r="C777" s="63">
        <v>40</v>
      </c>
      <c r="D777" s="66">
        <v>29233</v>
      </c>
      <c r="E777" s="67"/>
      <c r="F777" s="63">
        <v>37546</v>
      </c>
      <c r="G777" s="60">
        <v>3.5</v>
      </c>
      <c r="H777" s="63">
        <v>11940</v>
      </c>
      <c r="I777" s="64">
        <v>16521</v>
      </c>
      <c r="J777" s="64">
        <v>19759</v>
      </c>
      <c r="K777" s="62">
        <v>21740</v>
      </c>
      <c r="L777" s="62">
        <v>25000</v>
      </c>
      <c r="M777" s="64">
        <v>36539</v>
      </c>
      <c r="N777" s="64">
        <v>43435</v>
      </c>
      <c r="O777" s="64">
        <v>49271</v>
      </c>
      <c r="P777" s="64">
        <v>51710</v>
      </c>
      <c r="Q777" s="64" t="s">
        <v>1439</v>
      </c>
    </row>
    <row r="778" spans="1:17" ht="25.5" x14ac:dyDescent="0.2">
      <c r="A778" s="68" t="s">
        <v>2300</v>
      </c>
      <c r="B778" s="55" t="s">
        <v>1587</v>
      </c>
      <c r="C778" s="63">
        <v>31</v>
      </c>
      <c r="D778" s="66">
        <v>33927</v>
      </c>
      <c r="E778" s="60">
        <v>-13.5</v>
      </c>
      <c r="F778" s="66">
        <v>49980</v>
      </c>
      <c r="G778" s="60">
        <v>-4.2</v>
      </c>
      <c r="H778" s="63">
        <v>11876</v>
      </c>
      <c r="I778" s="64">
        <v>14881</v>
      </c>
      <c r="J778" s="64">
        <v>20863</v>
      </c>
      <c r="K778" s="64">
        <v>23199</v>
      </c>
      <c r="L778" s="64">
        <v>28406</v>
      </c>
      <c r="M778" s="64">
        <v>42339</v>
      </c>
      <c r="N778" s="64" t="s">
        <v>1439</v>
      </c>
      <c r="O778" s="64" t="s">
        <v>1439</v>
      </c>
      <c r="P778" s="64" t="s">
        <v>1439</v>
      </c>
      <c r="Q778" s="64" t="s">
        <v>1439</v>
      </c>
    </row>
    <row r="779" spans="1:17" ht="38.25" x14ac:dyDescent="0.2">
      <c r="A779" s="68" t="s">
        <v>2301</v>
      </c>
      <c r="B779" s="55" t="s">
        <v>1589</v>
      </c>
      <c r="C779" s="63">
        <v>37</v>
      </c>
      <c r="D779" s="63">
        <v>41324</v>
      </c>
      <c r="E779" s="60">
        <v>1.9</v>
      </c>
      <c r="F779" s="66">
        <v>81865</v>
      </c>
      <c r="G779" s="60">
        <v>63.6</v>
      </c>
      <c r="H779" s="66">
        <v>16401</v>
      </c>
      <c r="I779" s="62">
        <v>25557</v>
      </c>
      <c r="J779" s="62">
        <v>28113</v>
      </c>
      <c r="K779" s="62">
        <v>30797</v>
      </c>
      <c r="L779" s="62">
        <v>35857</v>
      </c>
      <c r="M779" s="64">
        <v>47792</v>
      </c>
      <c r="N779" s="64" t="s">
        <v>1439</v>
      </c>
      <c r="O779" s="64" t="s">
        <v>1439</v>
      </c>
      <c r="P779" s="64" t="s">
        <v>1439</v>
      </c>
      <c r="Q779" s="64" t="s">
        <v>1439</v>
      </c>
    </row>
    <row r="780" spans="1:17" ht="25.5" x14ac:dyDescent="0.2">
      <c r="A780" s="68" t="s">
        <v>2302</v>
      </c>
      <c r="B780" s="55" t="s">
        <v>1591</v>
      </c>
      <c r="C780" s="63">
        <v>40</v>
      </c>
      <c r="D780" s="63">
        <v>51158</v>
      </c>
      <c r="E780" s="60">
        <v>1.2</v>
      </c>
      <c r="F780" s="63">
        <v>64803</v>
      </c>
      <c r="G780" s="60">
        <v>4.9000000000000004</v>
      </c>
      <c r="H780" s="63">
        <v>29692</v>
      </c>
      <c r="I780" s="62">
        <v>36451</v>
      </c>
      <c r="J780" s="62">
        <v>38322</v>
      </c>
      <c r="K780" s="62">
        <v>41064</v>
      </c>
      <c r="L780" s="62">
        <v>46766</v>
      </c>
      <c r="M780" s="62">
        <v>57066</v>
      </c>
      <c r="N780" s="64">
        <v>64971</v>
      </c>
      <c r="O780" s="64">
        <v>71378</v>
      </c>
      <c r="P780" s="64" t="s">
        <v>1439</v>
      </c>
      <c r="Q780" s="64" t="s">
        <v>1439</v>
      </c>
    </row>
    <row r="781" spans="1:17" ht="25.5" x14ac:dyDescent="0.2">
      <c r="A781" s="68" t="s">
        <v>2303</v>
      </c>
      <c r="B781" s="55" t="s">
        <v>1593</v>
      </c>
      <c r="C781" s="66" t="s">
        <v>1439</v>
      </c>
      <c r="D781" s="66" t="s">
        <v>1439</v>
      </c>
      <c r="E781" s="67"/>
      <c r="F781" s="66">
        <v>43642</v>
      </c>
      <c r="G781" s="60">
        <v>9</v>
      </c>
      <c r="H781" s="66" t="s">
        <v>1439</v>
      </c>
      <c r="I781" s="64" t="s">
        <v>1439</v>
      </c>
      <c r="J781" s="64" t="s">
        <v>1439</v>
      </c>
      <c r="K781" s="64" t="s">
        <v>1439</v>
      </c>
      <c r="L781" s="64" t="s">
        <v>1439</v>
      </c>
      <c r="M781" s="64" t="s">
        <v>1439</v>
      </c>
      <c r="N781" s="64" t="s">
        <v>1439</v>
      </c>
      <c r="O781" s="64" t="s">
        <v>1439</v>
      </c>
      <c r="P781" s="64" t="s">
        <v>1439</v>
      </c>
      <c r="Q781" s="64" t="s">
        <v>1439</v>
      </c>
    </row>
    <row r="782" spans="1:17" ht="25.5" x14ac:dyDescent="0.2">
      <c r="A782" s="68" t="s">
        <v>2304</v>
      </c>
      <c r="B782" s="55" t="s">
        <v>1595</v>
      </c>
      <c r="C782" s="66" t="s">
        <v>1439</v>
      </c>
      <c r="D782" s="66" t="s">
        <v>1439</v>
      </c>
      <c r="E782" s="67"/>
      <c r="F782" s="66">
        <v>33244</v>
      </c>
      <c r="G782" s="60">
        <v>-6.5</v>
      </c>
      <c r="H782" s="66" t="s">
        <v>1439</v>
      </c>
      <c r="I782" s="64" t="s">
        <v>1439</v>
      </c>
      <c r="J782" s="64" t="s">
        <v>1439</v>
      </c>
      <c r="K782" s="64" t="s">
        <v>1439</v>
      </c>
      <c r="L782" s="64" t="s">
        <v>1439</v>
      </c>
      <c r="M782" s="64" t="s">
        <v>1439</v>
      </c>
      <c r="N782" s="64" t="s">
        <v>1439</v>
      </c>
      <c r="O782" s="64" t="s">
        <v>1439</v>
      </c>
      <c r="P782" s="64" t="s">
        <v>1439</v>
      </c>
      <c r="Q782" s="64" t="s">
        <v>1439</v>
      </c>
    </row>
    <row r="783" spans="1:17" x14ac:dyDescent="0.2">
      <c r="A783" s="68" t="s">
        <v>2305</v>
      </c>
      <c r="B783" s="55" t="s">
        <v>1597</v>
      </c>
      <c r="C783" s="66" t="s">
        <v>1439</v>
      </c>
      <c r="D783" s="66">
        <v>24698</v>
      </c>
      <c r="E783" s="67"/>
      <c r="F783" s="63">
        <v>26363</v>
      </c>
      <c r="G783" s="60">
        <v>-6.3</v>
      </c>
      <c r="H783" s="66" t="s">
        <v>1439</v>
      </c>
      <c r="I783" s="64" t="s">
        <v>1439</v>
      </c>
      <c r="J783" s="64" t="s">
        <v>1439</v>
      </c>
      <c r="K783" s="64">
        <v>19711</v>
      </c>
      <c r="L783" s="64">
        <v>22239</v>
      </c>
      <c r="M783" s="64" t="s">
        <v>1439</v>
      </c>
      <c r="N783" s="64" t="s">
        <v>1439</v>
      </c>
      <c r="O783" s="64" t="s">
        <v>1439</v>
      </c>
      <c r="P783" s="64" t="s">
        <v>1439</v>
      </c>
      <c r="Q783" s="64" t="s">
        <v>1439</v>
      </c>
    </row>
    <row r="784" spans="1:17" ht="25.5" x14ac:dyDescent="0.2">
      <c r="A784" s="54" t="s">
        <v>2306</v>
      </c>
      <c r="B784" s="55" t="s">
        <v>1599</v>
      </c>
      <c r="C784" s="59">
        <v>165</v>
      </c>
      <c r="D784" s="63">
        <v>19087</v>
      </c>
      <c r="E784" s="60">
        <v>17.2</v>
      </c>
      <c r="F784" s="59">
        <v>23675</v>
      </c>
      <c r="G784" s="60">
        <v>14.7</v>
      </c>
      <c r="H784" s="66">
        <v>3504</v>
      </c>
      <c r="I784" s="62">
        <v>6958</v>
      </c>
      <c r="J784" s="62">
        <v>8670</v>
      </c>
      <c r="K784" s="62">
        <v>10232</v>
      </c>
      <c r="L784" s="62">
        <v>14307</v>
      </c>
      <c r="M784" s="62">
        <v>25134</v>
      </c>
      <c r="N784" s="62">
        <v>30020</v>
      </c>
      <c r="O784" s="62">
        <v>33109</v>
      </c>
      <c r="P784" s="62">
        <v>37054</v>
      </c>
      <c r="Q784" s="64">
        <v>46854</v>
      </c>
    </row>
    <row r="785" spans="1:17" x14ac:dyDescent="0.2">
      <c r="A785" s="68" t="s">
        <v>2307</v>
      </c>
      <c r="B785" s="55" t="s">
        <v>1601</v>
      </c>
      <c r="C785" s="66">
        <v>13</v>
      </c>
      <c r="D785" s="66">
        <v>38202</v>
      </c>
      <c r="E785" s="60">
        <v>4.8</v>
      </c>
      <c r="F785" s="63">
        <v>40158</v>
      </c>
      <c r="G785" s="60">
        <v>8.3000000000000007</v>
      </c>
      <c r="H785" s="66" t="s">
        <v>1439</v>
      </c>
      <c r="I785" s="64">
        <v>27144</v>
      </c>
      <c r="J785" s="62">
        <v>28189</v>
      </c>
      <c r="K785" s="62">
        <v>28692</v>
      </c>
      <c r="L785" s="62">
        <v>32835</v>
      </c>
      <c r="M785" s="64">
        <v>42477</v>
      </c>
      <c r="N785" s="64">
        <v>46701</v>
      </c>
      <c r="O785" s="64" t="s">
        <v>1439</v>
      </c>
      <c r="P785" s="64" t="s">
        <v>1439</v>
      </c>
      <c r="Q785" s="64" t="s">
        <v>1439</v>
      </c>
    </row>
    <row r="786" spans="1:17" x14ac:dyDescent="0.2">
      <c r="A786" s="68" t="s">
        <v>2308</v>
      </c>
      <c r="B786" s="55" t="s">
        <v>1603</v>
      </c>
      <c r="C786" s="63">
        <v>87</v>
      </c>
      <c r="D786" s="63">
        <v>12931</v>
      </c>
      <c r="E786" s="60">
        <v>31.6</v>
      </c>
      <c r="F786" s="63">
        <v>17208</v>
      </c>
      <c r="G786" s="60">
        <v>16.399999999999999</v>
      </c>
      <c r="H786" s="66">
        <v>2415</v>
      </c>
      <c r="I786" s="64">
        <v>4485</v>
      </c>
      <c r="J786" s="64">
        <v>5793</v>
      </c>
      <c r="K786" s="64">
        <v>6988</v>
      </c>
      <c r="L786" s="64">
        <v>9940</v>
      </c>
      <c r="M786" s="64">
        <v>15692</v>
      </c>
      <c r="N786" s="64">
        <v>21476</v>
      </c>
      <c r="O786" s="64">
        <v>23874</v>
      </c>
      <c r="P786" s="64">
        <v>27408</v>
      </c>
      <c r="Q786" s="64" t="s">
        <v>1439</v>
      </c>
    </row>
    <row r="787" spans="1:17" ht="38.25" x14ac:dyDescent="0.2">
      <c r="A787" s="68" t="s">
        <v>2309</v>
      </c>
      <c r="B787" s="55" t="s">
        <v>1605</v>
      </c>
      <c r="C787" s="66" t="s">
        <v>1439</v>
      </c>
      <c r="D787" s="66">
        <v>39596</v>
      </c>
      <c r="E787" s="67"/>
      <c r="F787" s="63">
        <v>42673</v>
      </c>
      <c r="G787" s="67"/>
      <c r="H787" s="66" t="s">
        <v>1439</v>
      </c>
      <c r="I787" s="64">
        <v>25519</v>
      </c>
      <c r="J787" s="64">
        <v>27413</v>
      </c>
      <c r="K787" s="64">
        <v>28630</v>
      </c>
      <c r="L787" s="64">
        <v>36896</v>
      </c>
      <c r="M787" s="64">
        <v>45431</v>
      </c>
      <c r="N787" s="64" t="s">
        <v>1439</v>
      </c>
      <c r="O787" s="64" t="s">
        <v>1439</v>
      </c>
      <c r="P787" s="64" t="s">
        <v>1439</v>
      </c>
      <c r="Q787" s="64" t="s">
        <v>1439</v>
      </c>
    </row>
    <row r="788" spans="1:17" ht="25.5" x14ac:dyDescent="0.2">
      <c r="A788" s="68" t="s">
        <v>2310</v>
      </c>
      <c r="B788" s="55" t="s">
        <v>1607</v>
      </c>
      <c r="C788" s="66">
        <v>9</v>
      </c>
      <c r="D788" s="63">
        <v>31083</v>
      </c>
      <c r="E788" s="60">
        <v>14.6</v>
      </c>
      <c r="F788" s="66">
        <v>33265</v>
      </c>
      <c r="G788" s="60">
        <v>7.5</v>
      </c>
      <c r="H788" s="66" t="s">
        <v>1439</v>
      </c>
      <c r="I788" s="64" t="s">
        <v>1439</v>
      </c>
      <c r="J788" s="64">
        <v>25780</v>
      </c>
      <c r="K788" s="64">
        <v>27453</v>
      </c>
      <c r="L788" s="62">
        <v>29021</v>
      </c>
      <c r="M788" s="62">
        <v>33346</v>
      </c>
      <c r="N788" s="64">
        <v>35774</v>
      </c>
      <c r="O788" s="64" t="s">
        <v>1439</v>
      </c>
      <c r="P788" s="64" t="s">
        <v>1439</v>
      </c>
      <c r="Q788" s="64" t="s">
        <v>1439</v>
      </c>
    </row>
    <row r="789" spans="1:17" ht="25.5" x14ac:dyDescent="0.2">
      <c r="A789" s="68" t="s">
        <v>2311</v>
      </c>
      <c r="B789" s="55" t="s">
        <v>1609</v>
      </c>
      <c r="C789" s="63">
        <v>31</v>
      </c>
      <c r="D789" s="66">
        <v>16923</v>
      </c>
      <c r="E789" s="60">
        <v>-1.1000000000000001</v>
      </c>
      <c r="F789" s="63">
        <v>19825</v>
      </c>
      <c r="G789" s="60">
        <v>1.1000000000000001</v>
      </c>
      <c r="H789" s="66" t="s">
        <v>1439</v>
      </c>
      <c r="I789" s="64">
        <v>7098</v>
      </c>
      <c r="J789" s="62">
        <v>8216</v>
      </c>
      <c r="K789" s="64">
        <v>9168</v>
      </c>
      <c r="L789" s="64">
        <v>13168</v>
      </c>
      <c r="M789" s="64">
        <v>22739</v>
      </c>
      <c r="N789" s="64">
        <v>25876</v>
      </c>
      <c r="O789" s="64">
        <v>28896</v>
      </c>
      <c r="P789" s="64">
        <v>31789</v>
      </c>
      <c r="Q789" s="64" t="s">
        <v>1439</v>
      </c>
    </row>
    <row r="790" spans="1:17" ht="38.25" x14ac:dyDescent="0.2">
      <c r="A790" s="68" t="s">
        <v>2312</v>
      </c>
      <c r="B790" s="55" t="s">
        <v>1611</v>
      </c>
      <c r="C790" s="66">
        <v>19</v>
      </c>
      <c r="D790" s="66">
        <v>29348</v>
      </c>
      <c r="E790" s="60">
        <v>6.3</v>
      </c>
      <c r="F790" s="66">
        <v>37593</v>
      </c>
      <c r="G790" s="60">
        <v>13.2</v>
      </c>
      <c r="H790" s="66">
        <v>9854</v>
      </c>
      <c r="I790" s="64" t="s">
        <v>1439</v>
      </c>
      <c r="J790" s="64">
        <v>17677</v>
      </c>
      <c r="K790" s="64">
        <v>20502</v>
      </c>
      <c r="L790" s="64">
        <v>25125</v>
      </c>
      <c r="M790" s="64">
        <v>32805</v>
      </c>
      <c r="N790" s="64" t="s">
        <v>1439</v>
      </c>
      <c r="O790" s="64" t="s">
        <v>1439</v>
      </c>
      <c r="P790" s="64" t="s">
        <v>1439</v>
      </c>
      <c r="Q790" s="64" t="s">
        <v>1439</v>
      </c>
    </row>
    <row r="791" spans="1:17" ht="51" x14ac:dyDescent="0.2">
      <c r="A791" s="54" t="s">
        <v>2313</v>
      </c>
      <c r="B791" s="55" t="s">
        <v>1613</v>
      </c>
      <c r="C791" s="59">
        <v>122</v>
      </c>
      <c r="D791" s="59">
        <v>35292</v>
      </c>
      <c r="E791" s="60">
        <v>6.4</v>
      </c>
      <c r="F791" s="59">
        <v>36373</v>
      </c>
      <c r="G791" s="60">
        <v>6.2</v>
      </c>
      <c r="H791" s="63">
        <v>15243</v>
      </c>
      <c r="I791" s="62">
        <v>23030</v>
      </c>
      <c r="J791" s="61">
        <v>25967</v>
      </c>
      <c r="K791" s="61">
        <v>28383</v>
      </c>
      <c r="L791" s="61">
        <v>31544</v>
      </c>
      <c r="M791" s="61">
        <v>38847</v>
      </c>
      <c r="N791" s="61">
        <v>43324</v>
      </c>
      <c r="O791" s="61">
        <v>45929</v>
      </c>
      <c r="P791" s="61">
        <v>48532</v>
      </c>
      <c r="Q791" s="64">
        <v>55327</v>
      </c>
    </row>
    <row r="792" spans="1:17" ht="38.25" x14ac:dyDescent="0.2">
      <c r="A792" s="68" t="s">
        <v>2314</v>
      </c>
      <c r="B792" s="55" t="s">
        <v>1615</v>
      </c>
      <c r="C792" s="59">
        <v>122</v>
      </c>
      <c r="D792" s="59">
        <v>35292</v>
      </c>
      <c r="E792" s="60">
        <v>6.4</v>
      </c>
      <c r="F792" s="59">
        <v>36373</v>
      </c>
      <c r="G792" s="60">
        <v>6.2</v>
      </c>
      <c r="H792" s="63">
        <v>15243</v>
      </c>
      <c r="I792" s="62">
        <v>23030</v>
      </c>
      <c r="J792" s="61">
        <v>25967</v>
      </c>
      <c r="K792" s="61">
        <v>28383</v>
      </c>
      <c r="L792" s="61">
        <v>31544</v>
      </c>
      <c r="M792" s="61">
        <v>38847</v>
      </c>
      <c r="N792" s="61">
        <v>43324</v>
      </c>
      <c r="O792" s="61">
        <v>45929</v>
      </c>
      <c r="P792" s="61">
        <v>48532</v>
      </c>
      <c r="Q792" s="64">
        <v>55327</v>
      </c>
    </row>
    <row r="793" spans="1:17" x14ac:dyDescent="0.2">
      <c r="A793" s="54" t="s">
        <v>2315</v>
      </c>
      <c r="B793" s="55" t="s">
        <v>1617</v>
      </c>
      <c r="C793" s="59">
        <v>235</v>
      </c>
      <c r="D793" s="59">
        <v>28293</v>
      </c>
      <c r="E793" s="60">
        <v>2.4</v>
      </c>
      <c r="F793" s="59">
        <v>30818</v>
      </c>
      <c r="G793" s="60">
        <v>3.7</v>
      </c>
      <c r="H793" s="63">
        <v>9285</v>
      </c>
      <c r="I793" s="62">
        <v>14653</v>
      </c>
      <c r="J793" s="61">
        <v>17096</v>
      </c>
      <c r="K793" s="61">
        <v>19096</v>
      </c>
      <c r="L793" s="61">
        <v>23424</v>
      </c>
      <c r="M793" s="61">
        <v>33304</v>
      </c>
      <c r="N793" s="61">
        <v>38997</v>
      </c>
      <c r="O793" s="61">
        <v>41692</v>
      </c>
      <c r="P793" s="62">
        <v>45417</v>
      </c>
      <c r="Q793" s="62">
        <v>52698</v>
      </c>
    </row>
    <row r="794" spans="1:17" x14ac:dyDescent="0.2">
      <c r="A794" s="68" t="s">
        <v>2316</v>
      </c>
      <c r="B794" s="55" t="s">
        <v>1619</v>
      </c>
      <c r="C794" s="59">
        <v>235</v>
      </c>
      <c r="D794" s="59">
        <v>28293</v>
      </c>
      <c r="E794" s="60">
        <v>2.4</v>
      </c>
      <c r="F794" s="59">
        <v>30818</v>
      </c>
      <c r="G794" s="60">
        <v>3.7</v>
      </c>
      <c r="H794" s="63">
        <v>9285</v>
      </c>
      <c r="I794" s="62">
        <v>14653</v>
      </c>
      <c r="J794" s="61">
        <v>17096</v>
      </c>
      <c r="K794" s="61">
        <v>19096</v>
      </c>
      <c r="L794" s="61">
        <v>23424</v>
      </c>
      <c r="M794" s="61">
        <v>33304</v>
      </c>
      <c r="N794" s="61">
        <v>38997</v>
      </c>
      <c r="O794" s="61">
        <v>41692</v>
      </c>
      <c r="P794" s="62">
        <v>45417</v>
      </c>
      <c r="Q794" s="62">
        <v>52698</v>
      </c>
    </row>
    <row r="795" spans="1:17" ht="25.5" x14ac:dyDescent="0.2">
      <c r="A795" s="54" t="s">
        <v>2317</v>
      </c>
      <c r="B795" s="55" t="s">
        <v>1621</v>
      </c>
      <c r="C795" s="59">
        <v>308</v>
      </c>
      <c r="D795" s="59">
        <v>28077</v>
      </c>
      <c r="E795" s="60">
        <v>10.9</v>
      </c>
      <c r="F795" s="59">
        <v>32851</v>
      </c>
      <c r="G795" s="60">
        <v>14.2</v>
      </c>
      <c r="H795" s="63">
        <v>11298</v>
      </c>
      <c r="I795" s="61">
        <v>16132</v>
      </c>
      <c r="J795" s="61">
        <v>18647</v>
      </c>
      <c r="K795" s="61">
        <v>20946</v>
      </c>
      <c r="L795" s="61">
        <v>24876</v>
      </c>
      <c r="M795" s="61">
        <v>31508</v>
      </c>
      <c r="N795" s="61">
        <v>37142</v>
      </c>
      <c r="O795" s="61">
        <v>40507</v>
      </c>
      <c r="P795" s="61">
        <v>44780</v>
      </c>
      <c r="Q795" s="64">
        <v>53401</v>
      </c>
    </row>
    <row r="796" spans="1:17" x14ac:dyDescent="0.2">
      <c r="A796" s="68" t="s">
        <v>2318</v>
      </c>
      <c r="B796" s="55" t="s">
        <v>1623</v>
      </c>
      <c r="C796" s="59">
        <v>218</v>
      </c>
      <c r="D796" s="59">
        <v>31008</v>
      </c>
      <c r="E796" s="60">
        <v>10</v>
      </c>
      <c r="F796" s="59">
        <v>36882</v>
      </c>
      <c r="G796" s="60">
        <v>13.6</v>
      </c>
      <c r="H796" s="63">
        <v>12566</v>
      </c>
      <c r="I796" s="62">
        <v>19372</v>
      </c>
      <c r="J796" s="61">
        <v>22230</v>
      </c>
      <c r="K796" s="61">
        <v>24557</v>
      </c>
      <c r="L796" s="61">
        <v>27995</v>
      </c>
      <c r="M796" s="61">
        <v>35661</v>
      </c>
      <c r="N796" s="61">
        <v>41993</v>
      </c>
      <c r="O796" s="61">
        <v>44929</v>
      </c>
      <c r="P796" s="61">
        <v>47970</v>
      </c>
      <c r="Q796" s="64" t="s">
        <v>1439</v>
      </c>
    </row>
    <row r="797" spans="1:17" x14ac:dyDescent="0.2">
      <c r="A797" s="68" t="s">
        <v>2319</v>
      </c>
      <c r="B797" s="55" t="s">
        <v>1625</v>
      </c>
      <c r="C797" s="63">
        <v>47</v>
      </c>
      <c r="D797" s="63">
        <v>22785</v>
      </c>
      <c r="E797" s="60">
        <v>12</v>
      </c>
      <c r="F797" s="63">
        <v>24502</v>
      </c>
      <c r="G797" s="60">
        <v>11.8</v>
      </c>
      <c r="H797" s="66" t="s">
        <v>1439</v>
      </c>
      <c r="I797" s="64">
        <v>13781</v>
      </c>
      <c r="J797" s="64">
        <v>15457</v>
      </c>
      <c r="K797" s="62">
        <v>17144</v>
      </c>
      <c r="L797" s="62">
        <v>19798</v>
      </c>
      <c r="M797" s="62">
        <v>25105</v>
      </c>
      <c r="N797" s="62">
        <v>27649</v>
      </c>
      <c r="O797" s="64">
        <v>30083</v>
      </c>
      <c r="P797" s="64">
        <v>32118</v>
      </c>
      <c r="Q797" s="64" t="s">
        <v>1439</v>
      </c>
    </row>
    <row r="798" spans="1:17" ht="25.5" x14ac:dyDescent="0.2">
      <c r="A798" s="68" t="s">
        <v>2320</v>
      </c>
      <c r="B798" s="55" t="s">
        <v>1627</v>
      </c>
      <c r="C798" s="63">
        <v>43</v>
      </c>
      <c r="D798" s="63">
        <v>20491</v>
      </c>
      <c r="E798" s="67"/>
      <c r="F798" s="63">
        <v>21663</v>
      </c>
      <c r="G798" s="60">
        <v>-0.3</v>
      </c>
      <c r="H798" s="66">
        <v>5792</v>
      </c>
      <c r="I798" s="64">
        <v>9852</v>
      </c>
      <c r="J798" s="64">
        <v>12542</v>
      </c>
      <c r="K798" s="62">
        <v>13921</v>
      </c>
      <c r="L798" s="62">
        <v>16580</v>
      </c>
      <c r="M798" s="62">
        <v>23378</v>
      </c>
      <c r="N798" s="62">
        <v>26362</v>
      </c>
      <c r="O798" s="64">
        <v>28389</v>
      </c>
      <c r="P798" s="64">
        <v>30956</v>
      </c>
      <c r="Q798" s="64" t="s">
        <v>1439</v>
      </c>
    </row>
    <row r="799" spans="1:17" ht="25.5" x14ac:dyDescent="0.2">
      <c r="A799" s="54" t="s">
        <v>2321</v>
      </c>
      <c r="B799" s="55" t="s">
        <v>1629</v>
      </c>
      <c r="C799" s="66">
        <v>35</v>
      </c>
      <c r="D799" s="66" t="s">
        <v>1439</v>
      </c>
      <c r="E799" s="67"/>
      <c r="F799" s="66" t="s">
        <v>1439</v>
      </c>
      <c r="G799" s="67"/>
      <c r="H799" s="66" t="s">
        <v>1439</v>
      </c>
      <c r="I799" s="64" t="s">
        <v>1439</v>
      </c>
      <c r="J799" s="64" t="s">
        <v>1439</v>
      </c>
      <c r="K799" s="64" t="s">
        <v>1439</v>
      </c>
      <c r="L799" s="64" t="s">
        <v>1439</v>
      </c>
      <c r="M799" s="64" t="s">
        <v>1439</v>
      </c>
      <c r="N799" s="64" t="s">
        <v>1439</v>
      </c>
      <c r="O799" s="64" t="s">
        <v>1439</v>
      </c>
      <c r="P799" s="64" t="s">
        <v>1439</v>
      </c>
      <c r="Q799" s="64" t="s">
        <v>1439</v>
      </c>
    </row>
    <row r="800" spans="1:17" ht="25.5" x14ac:dyDescent="0.2">
      <c r="A800" s="68" t="s">
        <v>2322</v>
      </c>
      <c r="B800" s="55" t="s">
        <v>1631</v>
      </c>
      <c r="C800" s="66" t="s">
        <v>1439</v>
      </c>
      <c r="D800" s="66" t="s">
        <v>1439</v>
      </c>
      <c r="E800" s="67"/>
      <c r="F800" s="66" t="s">
        <v>1439</v>
      </c>
      <c r="G800" s="67"/>
      <c r="H800" s="66" t="s">
        <v>1439</v>
      </c>
      <c r="I800" s="64" t="s">
        <v>1439</v>
      </c>
      <c r="J800" s="64" t="s">
        <v>1439</v>
      </c>
      <c r="K800" s="64" t="s">
        <v>1439</v>
      </c>
      <c r="L800" s="64" t="s">
        <v>1439</v>
      </c>
      <c r="M800" s="64" t="s">
        <v>1439</v>
      </c>
      <c r="N800" s="64" t="s">
        <v>1439</v>
      </c>
      <c r="O800" s="64" t="s">
        <v>1439</v>
      </c>
      <c r="P800" s="64" t="s">
        <v>1439</v>
      </c>
      <c r="Q800" s="64" t="s">
        <v>1439</v>
      </c>
    </row>
    <row r="801" spans="1:17" ht="38.25" x14ac:dyDescent="0.2">
      <c r="A801" s="68" t="s">
        <v>2323</v>
      </c>
      <c r="B801" s="55" t="s">
        <v>1633</v>
      </c>
      <c r="C801" s="66" t="s">
        <v>1439</v>
      </c>
      <c r="D801" s="66" t="s">
        <v>1439</v>
      </c>
      <c r="E801" s="67"/>
      <c r="F801" s="66">
        <v>24750</v>
      </c>
      <c r="G801" s="60">
        <v>14.4</v>
      </c>
      <c r="H801" s="66" t="s">
        <v>1439</v>
      </c>
      <c r="I801" s="64" t="s">
        <v>1439</v>
      </c>
      <c r="J801" s="64" t="s">
        <v>1439</v>
      </c>
      <c r="K801" s="64" t="s">
        <v>1439</v>
      </c>
      <c r="L801" s="64" t="s">
        <v>1439</v>
      </c>
      <c r="M801" s="64" t="s">
        <v>1439</v>
      </c>
      <c r="N801" s="64" t="s">
        <v>1439</v>
      </c>
      <c r="O801" s="64" t="s">
        <v>1439</v>
      </c>
      <c r="P801" s="64" t="s">
        <v>1439</v>
      </c>
      <c r="Q801" s="64" t="s">
        <v>1439</v>
      </c>
    </row>
    <row r="802" spans="1:17" ht="25.5" x14ac:dyDescent="0.2">
      <c r="A802" s="68" t="s">
        <v>2324</v>
      </c>
      <c r="B802" s="55" t="s">
        <v>1635</v>
      </c>
      <c r="C802" s="66" t="s">
        <v>1439</v>
      </c>
      <c r="D802" s="66" t="s">
        <v>1439</v>
      </c>
      <c r="E802" s="67"/>
      <c r="F802" s="66" t="s">
        <v>1439</v>
      </c>
      <c r="G802" s="67"/>
      <c r="H802" s="66" t="s">
        <v>1439</v>
      </c>
      <c r="I802" s="64" t="s">
        <v>1439</v>
      </c>
      <c r="J802" s="64" t="s">
        <v>1439</v>
      </c>
      <c r="K802" s="64" t="s">
        <v>1439</v>
      </c>
      <c r="L802" s="64" t="s">
        <v>1439</v>
      </c>
      <c r="M802" s="64" t="s">
        <v>1439</v>
      </c>
      <c r="N802" s="64" t="s">
        <v>1439</v>
      </c>
      <c r="O802" s="64" t="s">
        <v>1439</v>
      </c>
      <c r="P802" s="64" t="s">
        <v>1439</v>
      </c>
      <c r="Q802" s="64" t="s">
        <v>1439</v>
      </c>
    </row>
    <row r="803" spans="1:17" ht="38.25" x14ac:dyDescent="0.2">
      <c r="A803" s="68" t="s">
        <v>2325</v>
      </c>
      <c r="B803" s="55" t="s">
        <v>1637</v>
      </c>
      <c r="C803" s="66">
        <v>25</v>
      </c>
      <c r="D803" s="66" t="s">
        <v>1439</v>
      </c>
      <c r="E803" s="67"/>
      <c r="F803" s="66" t="s">
        <v>1439</v>
      </c>
      <c r="G803" s="67"/>
      <c r="H803" s="66" t="s">
        <v>1439</v>
      </c>
      <c r="I803" s="64" t="s">
        <v>1439</v>
      </c>
      <c r="J803" s="64" t="s">
        <v>1439</v>
      </c>
      <c r="K803" s="64" t="s">
        <v>1439</v>
      </c>
      <c r="L803" s="64" t="s">
        <v>1439</v>
      </c>
      <c r="M803" s="64" t="s">
        <v>1439</v>
      </c>
      <c r="N803" s="64" t="s">
        <v>1439</v>
      </c>
      <c r="O803" s="64" t="s">
        <v>1439</v>
      </c>
      <c r="P803" s="64" t="s">
        <v>1439</v>
      </c>
      <c r="Q803" s="64" t="s">
        <v>1439</v>
      </c>
    </row>
    <row r="804" spans="1:17" ht="25.5" x14ac:dyDescent="0.2">
      <c r="A804" s="54" t="s">
        <v>2326</v>
      </c>
      <c r="B804" s="55" t="s">
        <v>1639</v>
      </c>
      <c r="C804" s="66">
        <v>38</v>
      </c>
      <c r="D804" s="66">
        <v>26828</v>
      </c>
      <c r="E804" s="60">
        <v>9.8000000000000007</v>
      </c>
      <c r="F804" s="63">
        <v>31902</v>
      </c>
      <c r="G804" s="60">
        <v>14</v>
      </c>
      <c r="H804" s="66">
        <v>7556</v>
      </c>
      <c r="I804" s="64">
        <v>12819</v>
      </c>
      <c r="J804" s="64">
        <v>15455</v>
      </c>
      <c r="K804" s="64">
        <v>18644</v>
      </c>
      <c r="L804" s="62">
        <v>23023</v>
      </c>
      <c r="M804" s="64">
        <v>32098</v>
      </c>
      <c r="N804" s="64">
        <v>37814</v>
      </c>
      <c r="O804" s="64">
        <v>41143</v>
      </c>
      <c r="P804" s="64" t="s">
        <v>1439</v>
      </c>
      <c r="Q804" s="64" t="s">
        <v>1439</v>
      </c>
    </row>
    <row r="805" spans="1:17" ht="25.5" x14ac:dyDescent="0.2">
      <c r="A805" s="68" t="s">
        <v>2327</v>
      </c>
      <c r="B805" s="55" t="s">
        <v>1641</v>
      </c>
      <c r="C805" s="66">
        <v>19</v>
      </c>
      <c r="D805" s="66">
        <v>24645</v>
      </c>
      <c r="E805" s="60">
        <v>7.9</v>
      </c>
      <c r="F805" s="63">
        <v>29460</v>
      </c>
      <c r="G805" s="60">
        <v>9.1</v>
      </c>
      <c r="H805" s="66" t="s">
        <v>1439</v>
      </c>
      <c r="I805" s="64" t="s">
        <v>1439</v>
      </c>
      <c r="J805" s="64">
        <v>12951</v>
      </c>
      <c r="K805" s="64">
        <v>16647</v>
      </c>
      <c r="L805" s="64">
        <v>20310</v>
      </c>
      <c r="M805" s="64">
        <v>28607</v>
      </c>
      <c r="N805" s="64" t="s">
        <v>1439</v>
      </c>
      <c r="O805" s="64" t="s">
        <v>1439</v>
      </c>
      <c r="P805" s="64" t="s">
        <v>1439</v>
      </c>
      <c r="Q805" s="64" t="s">
        <v>1439</v>
      </c>
    </row>
    <row r="806" spans="1:17" ht="25.5" x14ac:dyDescent="0.2">
      <c r="A806" s="68" t="s">
        <v>2328</v>
      </c>
      <c r="B806" s="55" t="s">
        <v>1643</v>
      </c>
      <c r="C806" s="66">
        <v>9</v>
      </c>
      <c r="D806" s="66">
        <v>39413</v>
      </c>
      <c r="E806" s="60">
        <v>4.4000000000000004</v>
      </c>
      <c r="F806" s="63">
        <v>47395</v>
      </c>
      <c r="G806" s="60">
        <v>8.9</v>
      </c>
      <c r="H806" s="66" t="s">
        <v>1439</v>
      </c>
      <c r="I806" s="64">
        <v>27863</v>
      </c>
      <c r="J806" s="64">
        <v>29544</v>
      </c>
      <c r="K806" s="64">
        <v>31137</v>
      </c>
      <c r="L806" s="64">
        <v>35640</v>
      </c>
      <c r="M806" s="64">
        <v>51423</v>
      </c>
      <c r="N806" s="64" t="s">
        <v>1439</v>
      </c>
      <c r="O806" s="64" t="s">
        <v>1439</v>
      </c>
      <c r="P806" s="64" t="s">
        <v>1439</v>
      </c>
      <c r="Q806" s="64" t="s">
        <v>1439</v>
      </c>
    </row>
    <row r="807" spans="1:17" ht="25.5" x14ac:dyDescent="0.2">
      <c r="A807" s="68" t="s">
        <v>2329</v>
      </c>
      <c r="B807" s="55" t="s">
        <v>1645</v>
      </c>
      <c r="C807" s="66" t="s">
        <v>1439</v>
      </c>
      <c r="D807" s="66">
        <v>20726</v>
      </c>
      <c r="E807" s="67"/>
      <c r="F807" s="66">
        <v>23557</v>
      </c>
      <c r="G807" s="60">
        <v>15.6</v>
      </c>
      <c r="H807" s="66" t="s">
        <v>1439</v>
      </c>
      <c r="I807" s="64" t="s">
        <v>1439</v>
      </c>
      <c r="J807" s="64" t="s">
        <v>1439</v>
      </c>
      <c r="K807" s="64" t="s">
        <v>1439</v>
      </c>
      <c r="L807" s="64" t="s">
        <v>1439</v>
      </c>
      <c r="M807" s="64" t="s">
        <v>1439</v>
      </c>
      <c r="N807" s="64" t="s">
        <v>1439</v>
      </c>
      <c r="O807" s="64" t="s">
        <v>1439</v>
      </c>
      <c r="P807" s="64" t="s">
        <v>1439</v>
      </c>
      <c r="Q807" s="64" t="s">
        <v>1439</v>
      </c>
    </row>
    <row r="808" spans="1:17" ht="76.5" x14ac:dyDescent="0.2">
      <c r="A808" s="54" t="s">
        <v>2330</v>
      </c>
      <c r="B808" s="55" t="s">
        <v>1647</v>
      </c>
      <c r="C808" s="66" t="s">
        <v>1439</v>
      </c>
      <c r="D808" s="66" t="s">
        <v>1439</v>
      </c>
      <c r="E808" s="67"/>
      <c r="F808" s="66">
        <v>19132</v>
      </c>
      <c r="G808" s="60">
        <v>20.2</v>
      </c>
      <c r="H808" s="66" t="s">
        <v>1439</v>
      </c>
      <c r="I808" s="64" t="s">
        <v>1439</v>
      </c>
      <c r="J808" s="64" t="s">
        <v>1439</v>
      </c>
      <c r="K808" s="64" t="s">
        <v>1439</v>
      </c>
      <c r="L808" s="64" t="s">
        <v>1439</v>
      </c>
      <c r="M808" s="64" t="s">
        <v>1439</v>
      </c>
      <c r="N808" s="64" t="s">
        <v>1439</v>
      </c>
      <c r="O808" s="64" t="s">
        <v>1439</v>
      </c>
      <c r="P808" s="64" t="s">
        <v>1439</v>
      </c>
      <c r="Q808" s="64" t="s">
        <v>1439</v>
      </c>
    </row>
    <row r="809" spans="1:17" ht="25.5" x14ac:dyDescent="0.2">
      <c r="A809" s="68" t="s">
        <v>2331</v>
      </c>
      <c r="B809" s="55" t="s">
        <v>1649</v>
      </c>
      <c r="C809" s="66" t="s">
        <v>1439</v>
      </c>
      <c r="D809" s="66" t="s">
        <v>1439</v>
      </c>
      <c r="E809" s="67"/>
      <c r="F809" s="66">
        <v>19132</v>
      </c>
      <c r="G809" s="60">
        <v>20.2</v>
      </c>
      <c r="H809" s="66" t="s">
        <v>1439</v>
      </c>
      <c r="I809" s="64" t="s">
        <v>1439</v>
      </c>
      <c r="J809" s="64" t="s">
        <v>1439</v>
      </c>
      <c r="K809" s="64" t="s">
        <v>1439</v>
      </c>
      <c r="L809" s="64" t="s">
        <v>1439</v>
      </c>
      <c r="M809" s="64" t="s">
        <v>1439</v>
      </c>
      <c r="N809" s="64" t="s">
        <v>1439</v>
      </c>
      <c r="O809" s="64" t="s">
        <v>1439</v>
      </c>
      <c r="P809" s="64" t="s">
        <v>1439</v>
      </c>
      <c r="Q809" s="64" t="s">
        <v>1439</v>
      </c>
    </row>
    <row r="810" spans="1:17" ht="38.25" x14ac:dyDescent="0.2">
      <c r="A810" s="68" t="s">
        <v>2332</v>
      </c>
      <c r="B810" s="55" t="s">
        <v>1651</v>
      </c>
      <c r="C810" s="59" t="s">
        <v>1450</v>
      </c>
      <c r="D810" s="59"/>
      <c r="E810" s="67"/>
      <c r="F810" s="59"/>
      <c r="G810" s="67"/>
      <c r="H810" s="59"/>
      <c r="I810" s="61"/>
      <c r="J810" s="61"/>
      <c r="K810" s="61"/>
      <c r="L810" s="61"/>
      <c r="M810" s="61"/>
      <c r="N810" s="61"/>
      <c r="O810" s="61"/>
      <c r="P810" s="61"/>
      <c r="Q810" s="61"/>
    </row>
    <row r="811" spans="1:17" ht="38.25" x14ac:dyDescent="0.2">
      <c r="A811" s="54" t="s">
        <v>2333</v>
      </c>
      <c r="B811" s="55" t="s">
        <v>1653</v>
      </c>
      <c r="C811" s="59" t="s">
        <v>1667</v>
      </c>
      <c r="D811" s="59"/>
      <c r="E811" s="67"/>
      <c r="F811" s="59"/>
      <c r="G811" s="67"/>
      <c r="H811" s="59"/>
      <c r="I811" s="61"/>
      <c r="J811" s="61"/>
      <c r="K811" s="61"/>
      <c r="L811" s="61"/>
      <c r="M811" s="61"/>
      <c r="N811" s="61"/>
      <c r="O811" s="61"/>
      <c r="P811" s="61"/>
      <c r="Q811" s="61"/>
    </row>
    <row r="812" spans="1:17" ht="25.5" x14ac:dyDescent="0.2">
      <c r="A812" s="68" t="s">
        <v>2334</v>
      </c>
      <c r="B812" s="55" t="s">
        <v>1655</v>
      </c>
      <c r="C812" s="59" t="s">
        <v>1667</v>
      </c>
      <c r="D812" s="59"/>
      <c r="E812" s="67"/>
      <c r="F812" s="59"/>
      <c r="G812" s="67"/>
      <c r="H812" s="59"/>
      <c r="I812" s="61"/>
      <c r="J812" s="61"/>
      <c r="K812" s="61"/>
      <c r="L812" s="61"/>
      <c r="M812" s="61"/>
      <c r="N812" s="61"/>
      <c r="O812" s="61"/>
      <c r="P812" s="61"/>
      <c r="Q812" s="61"/>
    </row>
    <row r="813" spans="1:17" ht="25.5" x14ac:dyDescent="0.2">
      <c r="A813" s="54" t="s">
        <v>2335</v>
      </c>
      <c r="B813" s="55" t="s">
        <v>1376</v>
      </c>
      <c r="C813" s="59">
        <v>3559</v>
      </c>
      <c r="D813" s="59">
        <v>41587</v>
      </c>
      <c r="E813" s="60">
        <v>6.2</v>
      </c>
      <c r="F813" s="59">
        <v>56765</v>
      </c>
      <c r="G813" s="60">
        <v>7.9</v>
      </c>
      <c r="H813" s="59">
        <v>13004</v>
      </c>
      <c r="I813" s="61">
        <v>23776</v>
      </c>
      <c r="J813" s="61">
        <v>26992</v>
      </c>
      <c r="K813" s="61">
        <v>30000</v>
      </c>
      <c r="L813" s="61">
        <v>35760</v>
      </c>
      <c r="M813" s="61">
        <v>48221</v>
      </c>
      <c r="N813" s="61">
        <v>57074</v>
      </c>
      <c r="O813" s="61">
        <v>62549</v>
      </c>
      <c r="P813" s="61">
        <v>69877</v>
      </c>
      <c r="Q813" s="61">
        <v>96676</v>
      </c>
    </row>
    <row r="814" spans="1:17" ht="25.5" x14ac:dyDescent="0.2">
      <c r="A814" s="54" t="s">
        <v>2336</v>
      </c>
      <c r="B814" s="55" t="s">
        <v>1376</v>
      </c>
      <c r="C814" s="63">
        <v>100</v>
      </c>
      <c r="D814" s="59">
        <v>42475</v>
      </c>
      <c r="E814" s="60">
        <v>14.1</v>
      </c>
      <c r="F814" s="63">
        <v>51625</v>
      </c>
      <c r="G814" s="60">
        <v>16.7</v>
      </c>
      <c r="H814" s="63">
        <v>20819</v>
      </c>
      <c r="I814" s="61">
        <v>26712</v>
      </c>
      <c r="J814" s="61">
        <v>29704</v>
      </c>
      <c r="K814" s="61">
        <v>32182</v>
      </c>
      <c r="L814" s="61">
        <v>36604</v>
      </c>
      <c r="M814" s="62">
        <v>46995</v>
      </c>
      <c r="N814" s="62">
        <v>53319</v>
      </c>
      <c r="O814" s="62">
        <v>57993</v>
      </c>
      <c r="P814" s="64">
        <v>62431</v>
      </c>
      <c r="Q814" s="64" t="s">
        <v>1439</v>
      </c>
    </row>
    <row r="815" spans="1:17" x14ac:dyDescent="0.2">
      <c r="A815" s="54" t="s">
        <v>2337</v>
      </c>
      <c r="B815" s="55" t="s">
        <v>1376</v>
      </c>
      <c r="C815" s="63">
        <v>82</v>
      </c>
      <c r="D815" s="63">
        <v>39639</v>
      </c>
      <c r="E815" s="60">
        <v>8.3000000000000007</v>
      </c>
      <c r="F815" s="66">
        <v>50502</v>
      </c>
      <c r="G815" s="60">
        <v>16.3</v>
      </c>
      <c r="H815" s="66">
        <v>19125</v>
      </c>
      <c r="I815" s="61">
        <v>25437</v>
      </c>
      <c r="J815" s="62">
        <v>27605</v>
      </c>
      <c r="K815" s="61">
        <v>30695</v>
      </c>
      <c r="L815" s="61">
        <v>34352</v>
      </c>
      <c r="M815" s="62">
        <v>44404</v>
      </c>
      <c r="N815" s="62">
        <v>50309</v>
      </c>
      <c r="O815" s="62">
        <v>55590</v>
      </c>
      <c r="P815" s="64">
        <v>61040</v>
      </c>
      <c r="Q815" s="64" t="s">
        <v>1439</v>
      </c>
    </row>
    <row r="816" spans="1:17" x14ac:dyDescent="0.2">
      <c r="A816" s="54" t="s">
        <v>2338</v>
      </c>
      <c r="B816" s="55" t="s">
        <v>1376</v>
      </c>
      <c r="C816" s="59">
        <v>3365</v>
      </c>
      <c r="D816" s="59">
        <v>41452</v>
      </c>
      <c r="E816" s="60">
        <v>6.2</v>
      </c>
      <c r="F816" s="59">
        <v>56890</v>
      </c>
      <c r="G816" s="60">
        <v>7.4</v>
      </c>
      <c r="H816" s="59">
        <v>12974</v>
      </c>
      <c r="I816" s="61">
        <v>23628</v>
      </c>
      <c r="J816" s="61">
        <v>26891</v>
      </c>
      <c r="K816" s="61">
        <v>29874</v>
      </c>
      <c r="L816" s="61">
        <v>35610</v>
      </c>
      <c r="M816" s="61">
        <v>48123</v>
      </c>
      <c r="N816" s="61">
        <v>56971</v>
      </c>
      <c r="O816" s="61">
        <v>62505</v>
      </c>
      <c r="P816" s="61">
        <v>69783</v>
      </c>
      <c r="Q816" s="61">
        <v>96943</v>
      </c>
    </row>
    <row r="817" spans="1:17" ht="25.5" x14ac:dyDescent="0.2">
      <c r="A817" s="54" t="s">
        <v>2339</v>
      </c>
      <c r="B817" s="55" t="s">
        <v>1438</v>
      </c>
      <c r="C817" s="66" t="s">
        <v>1439</v>
      </c>
      <c r="D817" s="66">
        <v>26944</v>
      </c>
      <c r="E817" s="67"/>
      <c r="F817" s="63">
        <v>30185</v>
      </c>
      <c r="G817" s="60">
        <v>11.7</v>
      </c>
      <c r="H817" s="66" t="s">
        <v>1439</v>
      </c>
      <c r="I817" s="64" t="s">
        <v>1439</v>
      </c>
      <c r="J817" s="64" t="s">
        <v>1439</v>
      </c>
      <c r="K817" s="64" t="s">
        <v>1439</v>
      </c>
      <c r="L817" s="64" t="s">
        <v>1439</v>
      </c>
      <c r="M817" s="64" t="s">
        <v>1439</v>
      </c>
      <c r="N817" s="64" t="s">
        <v>1439</v>
      </c>
      <c r="O817" s="64" t="s">
        <v>1439</v>
      </c>
      <c r="P817" s="64" t="s">
        <v>1439</v>
      </c>
      <c r="Q817" s="64" t="s">
        <v>1439</v>
      </c>
    </row>
    <row r="818" spans="1:17" ht="38.25" x14ac:dyDescent="0.2">
      <c r="A818" s="68" t="s">
        <v>2340</v>
      </c>
      <c r="B818" s="55" t="s">
        <v>1441</v>
      </c>
      <c r="C818" s="66" t="s">
        <v>1439</v>
      </c>
      <c r="D818" s="66">
        <v>26944</v>
      </c>
      <c r="E818" s="60">
        <v>1.1000000000000001</v>
      </c>
      <c r="F818" s="63">
        <v>30185</v>
      </c>
      <c r="G818" s="60">
        <v>2.5</v>
      </c>
      <c r="H818" s="66" t="s">
        <v>1439</v>
      </c>
      <c r="I818" s="64" t="s">
        <v>1439</v>
      </c>
      <c r="J818" s="64" t="s">
        <v>1439</v>
      </c>
      <c r="K818" s="64" t="s">
        <v>1439</v>
      </c>
      <c r="L818" s="64" t="s">
        <v>1439</v>
      </c>
      <c r="M818" s="64" t="s">
        <v>1439</v>
      </c>
      <c r="N818" s="64" t="s">
        <v>1439</v>
      </c>
      <c r="O818" s="64" t="s">
        <v>1439</v>
      </c>
      <c r="P818" s="64" t="s">
        <v>1439</v>
      </c>
      <c r="Q818" s="64" t="s">
        <v>1439</v>
      </c>
    </row>
    <row r="819" spans="1:17" x14ac:dyDescent="0.2">
      <c r="A819" s="68" t="s">
        <v>2341</v>
      </c>
      <c r="B819" s="55" t="s">
        <v>1443</v>
      </c>
      <c r="C819" s="59" t="s">
        <v>1450</v>
      </c>
      <c r="D819" s="59"/>
      <c r="E819" s="67"/>
      <c r="F819" s="59"/>
      <c r="G819" s="67"/>
      <c r="H819" s="59"/>
      <c r="I819" s="61"/>
      <c r="J819" s="61"/>
      <c r="K819" s="61"/>
      <c r="L819" s="61"/>
      <c r="M819" s="61"/>
      <c r="N819" s="61"/>
      <c r="O819" s="61"/>
      <c r="P819" s="61"/>
      <c r="Q819" s="61"/>
    </row>
    <row r="820" spans="1:17" x14ac:dyDescent="0.2">
      <c r="A820" s="68" t="s">
        <v>2342</v>
      </c>
      <c r="B820" s="55" t="s">
        <v>1445</v>
      </c>
      <c r="C820" s="59" t="s">
        <v>1450</v>
      </c>
      <c r="D820" s="59"/>
      <c r="E820" s="67"/>
      <c r="F820" s="59"/>
      <c r="G820" s="67"/>
      <c r="H820" s="59"/>
      <c r="I820" s="61"/>
      <c r="J820" s="61"/>
      <c r="K820" s="61"/>
      <c r="L820" s="61"/>
      <c r="M820" s="61"/>
      <c r="N820" s="61"/>
      <c r="O820" s="61"/>
      <c r="P820" s="61"/>
      <c r="Q820" s="61"/>
    </row>
    <row r="821" spans="1:17" ht="25.5" x14ac:dyDescent="0.2">
      <c r="A821" s="54" t="s">
        <v>2343</v>
      </c>
      <c r="B821" s="55" t="s">
        <v>1447</v>
      </c>
      <c r="C821" s="59" t="s">
        <v>1667</v>
      </c>
      <c r="D821" s="59"/>
      <c r="E821" s="67"/>
      <c r="F821" s="59"/>
      <c r="G821" s="67"/>
      <c r="H821" s="59"/>
      <c r="I821" s="61"/>
      <c r="J821" s="61"/>
      <c r="K821" s="61"/>
      <c r="L821" s="61"/>
      <c r="M821" s="61"/>
      <c r="N821" s="61"/>
      <c r="O821" s="61"/>
      <c r="P821" s="61"/>
      <c r="Q821" s="61"/>
    </row>
    <row r="822" spans="1:17" ht="25.5" x14ac:dyDescent="0.2">
      <c r="A822" s="68" t="s">
        <v>2344</v>
      </c>
      <c r="B822" s="55" t="s">
        <v>1449</v>
      </c>
      <c r="C822" s="59" t="s">
        <v>1450</v>
      </c>
      <c r="D822" s="59"/>
      <c r="E822" s="67"/>
      <c r="F822" s="59"/>
      <c r="G822" s="67"/>
      <c r="H822" s="59"/>
      <c r="I822" s="61"/>
      <c r="J822" s="61"/>
      <c r="K822" s="61"/>
      <c r="L822" s="61"/>
      <c r="M822" s="61"/>
      <c r="N822" s="61"/>
      <c r="O822" s="61"/>
      <c r="P822" s="61"/>
      <c r="Q822" s="61"/>
    </row>
    <row r="823" spans="1:17" ht="25.5" x14ac:dyDescent="0.2">
      <c r="A823" s="68" t="s">
        <v>2345</v>
      </c>
      <c r="B823" s="55" t="s">
        <v>1452</v>
      </c>
      <c r="C823" s="59" t="s">
        <v>1667</v>
      </c>
      <c r="D823" s="59"/>
      <c r="E823" s="67"/>
      <c r="F823" s="59"/>
      <c r="G823" s="67"/>
      <c r="H823" s="59"/>
      <c r="I823" s="61"/>
      <c r="J823" s="61"/>
      <c r="K823" s="61"/>
      <c r="L823" s="61"/>
      <c r="M823" s="61"/>
      <c r="N823" s="61"/>
      <c r="O823" s="61"/>
      <c r="P823" s="61"/>
      <c r="Q823" s="61"/>
    </row>
    <row r="824" spans="1:17" x14ac:dyDescent="0.2">
      <c r="A824" s="68" t="s">
        <v>2346</v>
      </c>
      <c r="B824" s="55" t="s">
        <v>1454</v>
      </c>
      <c r="C824" s="59" t="s">
        <v>1450</v>
      </c>
      <c r="D824" s="59"/>
      <c r="E824" s="67"/>
      <c r="F824" s="59"/>
      <c r="G824" s="67"/>
      <c r="H824" s="59"/>
      <c r="I824" s="61"/>
      <c r="J824" s="61"/>
      <c r="K824" s="61"/>
      <c r="L824" s="61"/>
      <c r="M824" s="61"/>
      <c r="N824" s="61"/>
      <c r="O824" s="61"/>
      <c r="P824" s="61"/>
      <c r="Q824" s="61"/>
    </row>
    <row r="825" spans="1:17" ht="25.5" x14ac:dyDescent="0.2">
      <c r="A825" s="68" t="s">
        <v>2347</v>
      </c>
      <c r="B825" s="55" t="s">
        <v>1456</v>
      </c>
      <c r="C825" s="59" t="s">
        <v>1450</v>
      </c>
      <c r="D825" s="59"/>
      <c r="E825" s="67"/>
      <c r="F825" s="59"/>
      <c r="G825" s="67"/>
      <c r="H825" s="59"/>
      <c r="I825" s="61"/>
      <c r="J825" s="61"/>
      <c r="K825" s="61"/>
      <c r="L825" s="61"/>
      <c r="M825" s="61"/>
      <c r="N825" s="61"/>
      <c r="O825" s="61"/>
      <c r="P825" s="61"/>
      <c r="Q825" s="61"/>
    </row>
    <row r="826" spans="1:17" ht="25.5" x14ac:dyDescent="0.2">
      <c r="A826" s="68" t="s">
        <v>2348</v>
      </c>
      <c r="B826" s="55" t="s">
        <v>1458</v>
      </c>
      <c r="C826" s="59" t="s">
        <v>1450</v>
      </c>
      <c r="D826" s="59"/>
      <c r="E826" s="67"/>
      <c r="F826" s="59"/>
      <c r="G826" s="67"/>
      <c r="H826" s="59"/>
      <c r="I826" s="61"/>
      <c r="J826" s="61"/>
      <c r="K826" s="61"/>
      <c r="L826" s="61"/>
      <c r="M826" s="61"/>
      <c r="N826" s="61"/>
      <c r="O826" s="61"/>
      <c r="P826" s="61"/>
      <c r="Q826" s="61"/>
    </row>
    <row r="827" spans="1:17" x14ac:dyDescent="0.2">
      <c r="A827" s="54" t="s">
        <v>2349</v>
      </c>
      <c r="B827" s="55" t="s">
        <v>1460</v>
      </c>
      <c r="C827" s="63">
        <v>82</v>
      </c>
      <c r="D827" s="63">
        <v>39639</v>
      </c>
      <c r="E827" s="60">
        <v>8.3000000000000007</v>
      </c>
      <c r="F827" s="66">
        <v>50502</v>
      </c>
      <c r="G827" s="60">
        <v>16.3</v>
      </c>
      <c r="H827" s="66">
        <v>19125</v>
      </c>
      <c r="I827" s="61">
        <v>25437</v>
      </c>
      <c r="J827" s="62">
        <v>27605</v>
      </c>
      <c r="K827" s="61">
        <v>30695</v>
      </c>
      <c r="L827" s="61">
        <v>34352</v>
      </c>
      <c r="M827" s="62">
        <v>44404</v>
      </c>
      <c r="N827" s="62">
        <v>50309</v>
      </c>
      <c r="O827" s="62">
        <v>55590</v>
      </c>
      <c r="P827" s="64">
        <v>61040</v>
      </c>
      <c r="Q827" s="64" t="s">
        <v>1439</v>
      </c>
    </row>
    <row r="828" spans="1:17" ht="25.5" x14ac:dyDescent="0.2">
      <c r="A828" s="68" t="s">
        <v>2350</v>
      </c>
      <c r="B828" s="55" t="s">
        <v>1462</v>
      </c>
      <c r="C828" s="66">
        <v>19</v>
      </c>
      <c r="D828" s="66">
        <v>32575</v>
      </c>
      <c r="E828" s="60">
        <v>12.6</v>
      </c>
      <c r="F828" s="66" t="s">
        <v>1439</v>
      </c>
      <c r="G828" s="67"/>
      <c r="H828" s="66" t="s">
        <v>1439</v>
      </c>
      <c r="I828" s="62">
        <v>22980</v>
      </c>
      <c r="J828" s="62">
        <v>23665</v>
      </c>
      <c r="K828" s="62">
        <v>25043</v>
      </c>
      <c r="L828" s="62">
        <v>28163</v>
      </c>
      <c r="M828" s="64">
        <v>36875</v>
      </c>
      <c r="N828" s="64" t="s">
        <v>1439</v>
      </c>
      <c r="O828" s="64" t="s">
        <v>1439</v>
      </c>
      <c r="P828" s="64" t="s">
        <v>1439</v>
      </c>
      <c r="Q828" s="64" t="s">
        <v>1439</v>
      </c>
    </row>
    <row r="829" spans="1:17" ht="25.5" x14ac:dyDescent="0.2">
      <c r="A829" s="68" t="s">
        <v>2351</v>
      </c>
      <c r="B829" s="55" t="s">
        <v>1464</v>
      </c>
      <c r="C829" s="66" t="s">
        <v>1439</v>
      </c>
      <c r="D829" s="66">
        <v>47074</v>
      </c>
      <c r="E829" s="67"/>
      <c r="F829" s="66">
        <v>58699</v>
      </c>
      <c r="G829" s="60">
        <v>-2.9</v>
      </c>
      <c r="H829" s="66" t="s">
        <v>1439</v>
      </c>
      <c r="I829" s="64" t="s">
        <v>1439</v>
      </c>
      <c r="J829" s="64">
        <v>35753</v>
      </c>
      <c r="K829" s="64">
        <v>39658</v>
      </c>
      <c r="L829" s="64">
        <v>43030</v>
      </c>
      <c r="M829" s="64" t="s">
        <v>1439</v>
      </c>
      <c r="N829" s="64" t="s">
        <v>1439</v>
      </c>
      <c r="O829" s="64" t="s">
        <v>1439</v>
      </c>
      <c r="P829" s="64" t="s">
        <v>1439</v>
      </c>
      <c r="Q829" s="64" t="s">
        <v>1439</v>
      </c>
    </row>
    <row r="830" spans="1:17" ht="25.5" x14ac:dyDescent="0.2">
      <c r="A830" s="68" t="s">
        <v>2352</v>
      </c>
      <c r="B830" s="55" t="s">
        <v>1466</v>
      </c>
      <c r="C830" s="59" t="s">
        <v>1450</v>
      </c>
      <c r="D830" s="59"/>
      <c r="E830" s="67"/>
      <c r="F830" s="59"/>
      <c r="G830" s="67"/>
      <c r="H830" s="59"/>
      <c r="I830" s="61"/>
      <c r="J830" s="61"/>
      <c r="K830" s="61"/>
      <c r="L830" s="61"/>
      <c r="M830" s="61"/>
      <c r="N830" s="61"/>
      <c r="O830" s="61"/>
      <c r="P830" s="61"/>
      <c r="Q830" s="61"/>
    </row>
    <row r="831" spans="1:17" x14ac:dyDescent="0.2">
      <c r="A831" s="68" t="s">
        <v>2353</v>
      </c>
      <c r="B831" s="55" t="s">
        <v>1468</v>
      </c>
      <c r="C831" s="66" t="s">
        <v>1439</v>
      </c>
      <c r="D831" s="66" t="s">
        <v>1439</v>
      </c>
      <c r="E831" s="67"/>
      <c r="F831" s="66" t="s">
        <v>1439</v>
      </c>
      <c r="G831" s="67"/>
      <c r="H831" s="66" t="s">
        <v>1439</v>
      </c>
      <c r="I831" s="64" t="s">
        <v>1439</v>
      </c>
      <c r="J831" s="64" t="s">
        <v>1439</v>
      </c>
      <c r="K831" s="64" t="s">
        <v>1439</v>
      </c>
      <c r="L831" s="64" t="s">
        <v>1439</v>
      </c>
      <c r="M831" s="64" t="s">
        <v>1439</v>
      </c>
      <c r="N831" s="64" t="s">
        <v>1439</v>
      </c>
      <c r="O831" s="64" t="s">
        <v>1439</v>
      </c>
      <c r="P831" s="64" t="s">
        <v>1439</v>
      </c>
      <c r="Q831" s="64" t="s">
        <v>1439</v>
      </c>
    </row>
    <row r="832" spans="1:17" ht="25.5" x14ac:dyDescent="0.2">
      <c r="A832" s="68" t="s">
        <v>2354</v>
      </c>
      <c r="B832" s="55" t="s">
        <v>1470</v>
      </c>
      <c r="C832" s="66" t="s">
        <v>1439</v>
      </c>
      <c r="D832" s="66" t="s">
        <v>1439</v>
      </c>
      <c r="E832" s="67"/>
      <c r="F832" s="66" t="s">
        <v>1439</v>
      </c>
      <c r="G832" s="67"/>
      <c r="H832" s="66" t="s">
        <v>1439</v>
      </c>
      <c r="I832" s="64" t="s">
        <v>1439</v>
      </c>
      <c r="J832" s="64" t="s">
        <v>1439</v>
      </c>
      <c r="K832" s="64" t="s">
        <v>1439</v>
      </c>
      <c r="L832" s="64" t="s">
        <v>1439</v>
      </c>
      <c r="M832" s="64" t="s">
        <v>1439</v>
      </c>
      <c r="N832" s="64" t="s">
        <v>1439</v>
      </c>
      <c r="O832" s="64" t="s">
        <v>1439</v>
      </c>
      <c r="P832" s="64" t="s">
        <v>1439</v>
      </c>
      <c r="Q832" s="64" t="s">
        <v>1439</v>
      </c>
    </row>
    <row r="833" spans="1:17" ht="25.5" x14ac:dyDescent="0.2">
      <c r="A833" s="68" t="s">
        <v>2355</v>
      </c>
      <c r="B833" s="55" t="s">
        <v>1472</v>
      </c>
      <c r="C833" s="66" t="s">
        <v>1439</v>
      </c>
      <c r="D833" s="66">
        <v>26674</v>
      </c>
      <c r="E833" s="67"/>
      <c r="F833" s="63">
        <v>28134</v>
      </c>
      <c r="G833" s="67"/>
      <c r="H833" s="66" t="s">
        <v>1439</v>
      </c>
      <c r="I833" s="64" t="s">
        <v>1439</v>
      </c>
      <c r="J833" s="64" t="s">
        <v>1439</v>
      </c>
      <c r="K833" s="64" t="s">
        <v>1439</v>
      </c>
      <c r="L833" s="64" t="s">
        <v>1439</v>
      </c>
      <c r="M833" s="64" t="s">
        <v>1439</v>
      </c>
      <c r="N833" s="64" t="s">
        <v>1439</v>
      </c>
      <c r="O833" s="64" t="s">
        <v>1439</v>
      </c>
      <c r="P833" s="64" t="s">
        <v>1439</v>
      </c>
      <c r="Q833" s="64" t="s">
        <v>1439</v>
      </c>
    </row>
    <row r="834" spans="1:17" ht="63.75" x14ac:dyDescent="0.2">
      <c r="A834" s="68" t="s">
        <v>2356</v>
      </c>
      <c r="B834" s="55" t="s">
        <v>1474</v>
      </c>
      <c r="C834" s="66" t="s">
        <v>1439</v>
      </c>
      <c r="D834" s="66" t="s">
        <v>1439</v>
      </c>
      <c r="E834" s="67"/>
      <c r="F834" s="66">
        <v>37947</v>
      </c>
      <c r="G834" s="67"/>
      <c r="H834" s="66" t="s">
        <v>1439</v>
      </c>
      <c r="I834" s="64" t="s">
        <v>1439</v>
      </c>
      <c r="J834" s="64" t="s">
        <v>1439</v>
      </c>
      <c r="K834" s="64" t="s">
        <v>1439</v>
      </c>
      <c r="L834" s="64" t="s">
        <v>1439</v>
      </c>
      <c r="M834" s="64" t="s">
        <v>1439</v>
      </c>
      <c r="N834" s="64" t="s">
        <v>1439</v>
      </c>
      <c r="O834" s="64" t="s">
        <v>1439</v>
      </c>
      <c r="P834" s="64" t="s">
        <v>1439</v>
      </c>
      <c r="Q834" s="64" t="s">
        <v>1439</v>
      </c>
    </row>
    <row r="835" spans="1:17" ht="25.5" x14ac:dyDescent="0.2">
      <c r="A835" s="68" t="s">
        <v>2357</v>
      </c>
      <c r="B835" s="55" t="s">
        <v>1476</v>
      </c>
      <c r="C835" s="59" t="s">
        <v>1667</v>
      </c>
      <c r="D835" s="59"/>
      <c r="E835" s="67"/>
      <c r="F835" s="59"/>
      <c r="G835" s="67"/>
      <c r="H835" s="59"/>
      <c r="I835" s="61"/>
      <c r="J835" s="61"/>
      <c r="K835" s="61"/>
      <c r="L835" s="61"/>
      <c r="M835" s="61"/>
      <c r="N835" s="61"/>
      <c r="O835" s="61"/>
      <c r="P835" s="61"/>
      <c r="Q835" s="61"/>
    </row>
    <row r="836" spans="1:17" ht="25.5" x14ac:dyDescent="0.2">
      <c r="A836" s="68" t="s">
        <v>2358</v>
      </c>
      <c r="B836" s="55" t="s">
        <v>1478</v>
      </c>
      <c r="C836" s="66" t="s">
        <v>1439</v>
      </c>
      <c r="D836" s="66" t="s">
        <v>1439</v>
      </c>
      <c r="E836" s="67"/>
      <c r="F836" s="66">
        <v>34966</v>
      </c>
      <c r="G836" s="60">
        <v>-19.399999999999999</v>
      </c>
      <c r="H836" s="66" t="s">
        <v>1439</v>
      </c>
      <c r="I836" s="64" t="s">
        <v>1439</v>
      </c>
      <c r="J836" s="64" t="s">
        <v>1439</v>
      </c>
      <c r="K836" s="64" t="s">
        <v>1439</v>
      </c>
      <c r="L836" s="64" t="s">
        <v>1439</v>
      </c>
      <c r="M836" s="64" t="s">
        <v>1439</v>
      </c>
      <c r="N836" s="64" t="s">
        <v>1439</v>
      </c>
      <c r="O836" s="64" t="s">
        <v>1439</v>
      </c>
      <c r="P836" s="64" t="s">
        <v>1439</v>
      </c>
      <c r="Q836" s="64" t="s">
        <v>1439</v>
      </c>
    </row>
    <row r="837" spans="1:17" ht="25.5" x14ac:dyDescent="0.2">
      <c r="A837" s="68" t="s">
        <v>2359</v>
      </c>
      <c r="B837" s="55" t="s">
        <v>1480</v>
      </c>
      <c r="C837" s="59" t="s">
        <v>1450</v>
      </c>
      <c r="D837" s="59"/>
      <c r="E837" s="67"/>
      <c r="F837" s="59"/>
      <c r="G837" s="67"/>
      <c r="H837" s="59"/>
      <c r="I837" s="61"/>
      <c r="J837" s="61"/>
      <c r="K837" s="61"/>
      <c r="L837" s="61"/>
      <c r="M837" s="61"/>
      <c r="N837" s="61"/>
      <c r="O837" s="61"/>
      <c r="P837" s="61"/>
      <c r="Q837" s="61"/>
    </row>
    <row r="838" spans="1:17" ht="25.5" x14ac:dyDescent="0.2">
      <c r="A838" s="68" t="s">
        <v>2360</v>
      </c>
      <c r="B838" s="55" t="s">
        <v>1482</v>
      </c>
      <c r="C838" s="66" t="s">
        <v>1439</v>
      </c>
      <c r="D838" s="66" t="s">
        <v>1439</v>
      </c>
      <c r="E838" s="67"/>
      <c r="F838" s="66">
        <v>43604</v>
      </c>
      <c r="G838" s="67"/>
      <c r="H838" s="66" t="s">
        <v>1439</v>
      </c>
      <c r="I838" s="64" t="s">
        <v>1439</v>
      </c>
      <c r="J838" s="64" t="s">
        <v>1439</v>
      </c>
      <c r="K838" s="64" t="s">
        <v>1439</v>
      </c>
      <c r="L838" s="64" t="s">
        <v>1439</v>
      </c>
      <c r="M838" s="64" t="s">
        <v>1439</v>
      </c>
      <c r="N838" s="64" t="s">
        <v>1439</v>
      </c>
      <c r="O838" s="64" t="s">
        <v>1439</v>
      </c>
      <c r="P838" s="64" t="s">
        <v>1439</v>
      </c>
      <c r="Q838" s="64" t="s">
        <v>1439</v>
      </c>
    </row>
    <row r="839" spans="1:17" ht="38.25" x14ac:dyDescent="0.2">
      <c r="A839" s="68" t="s">
        <v>2361</v>
      </c>
      <c r="B839" s="55" t="s">
        <v>1484</v>
      </c>
      <c r="C839" s="66" t="s">
        <v>1439</v>
      </c>
      <c r="D839" s="66" t="s">
        <v>1439</v>
      </c>
      <c r="E839" s="67"/>
      <c r="F839" s="66">
        <v>38619</v>
      </c>
      <c r="G839" s="67"/>
      <c r="H839" s="66" t="s">
        <v>1439</v>
      </c>
      <c r="I839" s="64" t="s">
        <v>1439</v>
      </c>
      <c r="J839" s="64" t="s">
        <v>1439</v>
      </c>
      <c r="K839" s="64" t="s">
        <v>1439</v>
      </c>
      <c r="L839" s="64" t="s">
        <v>1439</v>
      </c>
      <c r="M839" s="64" t="s">
        <v>1439</v>
      </c>
      <c r="N839" s="64" t="s">
        <v>1439</v>
      </c>
      <c r="O839" s="64" t="s">
        <v>1439</v>
      </c>
      <c r="P839" s="64" t="s">
        <v>1439</v>
      </c>
      <c r="Q839" s="64" t="s">
        <v>1439</v>
      </c>
    </row>
    <row r="840" spans="1:17" ht="25.5" x14ac:dyDescent="0.2">
      <c r="A840" s="68" t="s">
        <v>2362</v>
      </c>
      <c r="B840" s="55" t="s">
        <v>1486</v>
      </c>
      <c r="C840" s="66" t="s">
        <v>1439</v>
      </c>
      <c r="D840" s="66" t="s">
        <v>1439</v>
      </c>
      <c r="E840" s="67"/>
      <c r="F840" s="66">
        <v>35847</v>
      </c>
      <c r="G840" s="60">
        <v>7.3</v>
      </c>
      <c r="H840" s="66" t="s">
        <v>1439</v>
      </c>
      <c r="I840" s="64" t="s">
        <v>1439</v>
      </c>
      <c r="J840" s="64" t="s">
        <v>1439</v>
      </c>
      <c r="K840" s="64" t="s">
        <v>1439</v>
      </c>
      <c r="L840" s="64" t="s">
        <v>1439</v>
      </c>
      <c r="M840" s="64" t="s">
        <v>1439</v>
      </c>
      <c r="N840" s="64" t="s">
        <v>1439</v>
      </c>
      <c r="O840" s="64" t="s">
        <v>1439</v>
      </c>
      <c r="P840" s="64" t="s">
        <v>1439</v>
      </c>
      <c r="Q840" s="64" t="s">
        <v>1439</v>
      </c>
    </row>
    <row r="841" spans="1:17" ht="25.5" x14ac:dyDescent="0.2">
      <c r="A841" s="68" t="s">
        <v>2363</v>
      </c>
      <c r="B841" s="55" t="s">
        <v>1488</v>
      </c>
      <c r="C841" s="66" t="s">
        <v>1439</v>
      </c>
      <c r="D841" s="66" t="s">
        <v>1439</v>
      </c>
      <c r="E841" s="67"/>
      <c r="F841" s="66">
        <v>35671</v>
      </c>
      <c r="G841" s="60">
        <v>-4.2</v>
      </c>
      <c r="H841" s="66" t="s">
        <v>1439</v>
      </c>
      <c r="I841" s="64" t="s">
        <v>1439</v>
      </c>
      <c r="J841" s="64" t="s">
        <v>1439</v>
      </c>
      <c r="K841" s="64" t="s">
        <v>1439</v>
      </c>
      <c r="L841" s="64" t="s">
        <v>1439</v>
      </c>
      <c r="M841" s="64" t="s">
        <v>1439</v>
      </c>
      <c r="N841" s="64" t="s">
        <v>1439</v>
      </c>
      <c r="O841" s="64" t="s">
        <v>1439</v>
      </c>
      <c r="P841" s="64" t="s">
        <v>1439</v>
      </c>
      <c r="Q841" s="64" t="s">
        <v>1439</v>
      </c>
    </row>
    <row r="842" spans="1:17" ht="25.5" x14ac:dyDescent="0.2">
      <c r="A842" s="68" t="s">
        <v>2364</v>
      </c>
      <c r="B842" s="55" t="s">
        <v>1490</v>
      </c>
      <c r="C842" s="59" t="s">
        <v>1667</v>
      </c>
      <c r="D842" s="59"/>
      <c r="E842" s="67"/>
      <c r="F842" s="59"/>
      <c r="G842" s="67"/>
      <c r="H842" s="59"/>
      <c r="I842" s="61"/>
      <c r="J842" s="61"/>
      <c r="K842" s="61"/>
      <c r="L842" s="61"/>
      <c r="M842" s="61"/>
      <c r="N842" s="61"/>
      <c r="O842" s="61"/>
      <c r="P842" s="61"/>
      <c r="Q842" s="61"/>
    </row>
    <row r="843" spans="1:17" ht="38.25" x14ac:dyDescent="0.2">
      <c r="A843" s="68" t="s">
        <v>2365</v>
      </c>
      <c r="B843" s="55" t="s">
        <v>1492</v>
      </c>
      <c r="C843" s="66" t="s">
        <v>1439</v>
      </c>
      <c r="D843" s="66">
        <v>35942</v>
      </c>
      <c r="E843" s="60">
        <v>-3.9</v>
      </c>
      <c r="F843" s="66" t="s">
        <v>1439</v>
      </c>
      <c r="G843" s="67"/>
      <c r="H843" s="66" t="s">
        <v>1439</v>
      </c>
      <c r="I843" s="64" t="s">
        <v>1439</v>
      </c>
      <c r="J843" s="64" t="s">
        <v>1439</v>
      </c>
      <c r="K843" s="64" t="s">
        <v>1439</v>
      </c>
      <c r="L843" s="64">
        <v>33257</v>
      </c>
      <c r="M843" s="64" t="s">
        <v>1439</v>
      </c>
      <c r="N843" s="64" t="s">
        <v>1439</v>
      </c>
      <c r="O843" s="64" t="s">
        <v>1439</v>
      </c>
      <c r="P843" s="64" t="s">
        <v>1439</v>
      </c>
      <c r="Q843" s="64" t="s">
        <v>1439</v>
      </c>
    </row>
    <row r="844" spans="1:17" ht="38.25" x14ac:dyDescent="0.2">
      <c r="A844" s="68" t="s">
        <v>2366</v>
      </c>
      <c r="B844" s="55" t="s">
        <v>1494</v>
      </c>
      <c r="C844" s="66" t="s">
        <v>1439</v>
      </c>
      <c r="D844" s="66" t="s">
        <v>1439</v>
      </c>
      <c r="E844" s="67"/>
      <c r="F844" s="66">
        <v>52231</v>
      </c>
      <c r="G844" s="60">
        <v>31.5</v>
      </c>
      <c r="H844" s="66" t="s">
        <v>1439</v>
      </c>
      <c r="I844" s="64" t="s">
        <v>1439</v>
      </c>
      <c r="J844" s="64" t="s">
        <v>1439</v>
      </c>
      <c r="K844" s="64" t="s">
        <v>1439</v>
      </c>
      <c r="L844" s="64" t="s">
        <v>1439</v>
      </c>
      <c r="M844" s="64" t="s">
        <v>1439</v>
      </c>
      <c r="N844" s="64" t="s">
        <v>1439</v>
      </c>
      <c r="O844" s="64" t="s">
        <v>1439</v>
      </c>
      <c r="P844" s="64" t="s">
        <v>1439</v>
      </c>
      <c r="Q844" s="64" t="s">
        <v>1439</v>
      </c>
    </row>
    <row r="845" spans="1:17" ht="25.5" x14ac:dyDescent="0.2">
      <c r="A845" s="68" t="s">
        <v>2367</v>
      </c>
      <c r="B845" s="55" t="s">
        <v>1496</v>
      </c>
      <c r="C845" s="66" t="s">
        <v>1439</v>
      </c>
      <c r="D845" s="66" t="s">
        <v>1439</v>
      </c>
      <c r="E845" s="67"/>
      <c r="F845" s="66">
        <v>61323</v>
      </c>
      <c r="G845" s="60">
        <v>20.3</v>
      </c>
      <c r="H845" s="66" t="s">
        <v>1439</v>
      </c>
      <c r="I845" s="64" t="s">
        <v>1439</v>
      </c>
      <c r="J845" s="64" t="s">
        <v>1439</v>
      </c>
      <c r="K845" s="64" t="s">
        <v>1439</v>
      </c>
      <c r="L845" s="64" t="s">
        <v>1439</v>
      </c>
      <c r="M845" s="64" t="s">
        <v>1439</v>
      </c>
      <c r="N845" s="64" t="s">
        <v>1439</v>
      </c>
      <c r="O845" s="64" t="s">
        <v>1439</v>
      </c>
      <c r="P845" s="64" t="s">
        <v>1439</v>
      </c>
      <c r="Q845" s="64" t="s">
        <v>1439</v>
      </c>
    </row>
    <row r="846" spans="1:17" ht="25.5" x14ac:dyDescent="0.2">
      <c r="A846" s="68" t="s">
        <v>2368</v>
      </c>
      <c r="B846" s="55" t="s">
        <v>1498</v>
      </c>
      <c r="C846" s="66" t="s">
        <v>1439</v>
      </c>
      <c r="D846" s="66" t="s">
        <v>1439</v>
      </c>
      <c r="E846" s="67"/>
      <c r="F846" s="66">
        <v>47198</v>
      </c>
      <c r="G846" s="60">
        <v>22</v>
      </c>
      <c r="H846" s="66" t="s">
        <v>1439</v>
      </c>
      <c r="I846" s="64" t="s">
        <v>1439</v>
      </c>
      <c r="J846" s="64" t="s">
        <v>1439</v>
      </c>
      <c r="K846" s="64" t="s">
        <v>1439</v>
      </c>
      <c r="L846" s="64" t="s">
        <v>1439</v>
      </c>
      <c r="M846" s="64" t="s">
        <v>1439</v>
      </c>
      <c r="N846" s="64" t="s">
        <v>1439</v>
      </c>
      <c r="O846" s="64" t="s">
        <v>1439</v>
      </c>
      <c r="P846" s="64" t="s">
        <v>1439</v>
      </c>
      <c r="Q846" s="64" t="s">
        <v>1439</v>
      </c>
    </row>
    <row r="847" spans="1:17" ht="25.5" x14ac:dyDescent="0.2">
      <c r="A847" s="68" t="s">
        <v>2369</v>
      </c>
      <c r="B847" s="55" t="s">
        <v>1500</v>
      </c>
      <c r="C847" s="66" t="s">
        <v>1439</v>
      </c>
      <c r="D847" s="66" t="s">
        <v>1439</v>
      </c>
      <c r="E847" s="67"/>
      <c r="F847" s="63">
        <v>62043</v>
      </c>
      <c r="G847" s="60">
        <v>18.100000000000001</v>
      </c>
      <c r="H847" s="66" t="s">
        <v>1439</v>
      </c>
      <c r="I847" s="64" t="s">
        <v>1439</v>
      </c>
      <c r="J847" s="64" t="s">
        <v>1439</v>
      </c>
      <c r="K847" s="64" t="s">
        <v>1439</v>
      </c>
      <c r="L847" s="64" t="s">
        <v>1439</v>
      </c>
      <c r="M847" s="64" t="s">
        <v>1439</v>
      </c>
      <c r="N847" s="64" t="s">
        <v>1439</v>
      </c>
      <c r="O847" s="64" t="s">
        <v>1439</v>
      </c>
      <c r="P847" s="64" t="s">
        <v>1439</v>
      </c>
      <c r="Q847" s="64" t="s">
        <v>1439</v>
      </c>
    </row>
    <row r="848" spans="1:17" ht="25.5" x14ac:dyDescent="0.2">
      <c r="A848" s="68" t="s">
        <v>2370</v>
      </c>
      <c r="B848" s="55" t="s">
        <v>1502</v>
      </c>
      <c r="C848" s="66" t="s">
        <v>1439</v>
      </c>
      <c r="D848" s="66" t="s">
        <v>1439</v>
      </c>
      <c r="E848" s="67"/>
      <c r="F848" s="66">
        <v>62181</v>
      </c>
      <c r="G848" s="67"/>
      <c r="H848" s="66" t="s">
        <v>1439</v>
      </c>
      <c r="I848" s="64" t="s">
        <v>1439</v>
      </c>
      <c r="J848" s="64" t="s">
        <v>1439</v>
      </c>
      <c r="K848" s="64" t="s">
        <v>1439</v>
      </c>
      <c r="L848" s="64" t="s">
        <v>1439</v>
      </c>
      <c r="M848" s="64" t="s">
        <v>1439</v>
      </c>
      <c r="N848" s="64" t="s">
        <v>1439</v>
      </c>
      <c r="O848" s="64" t="s">
        <v>1439</v>
      </c>
      <c r="P848" s="64" t="s">
        <v>1439</v>
      </c>
      <c r="Q848" s="64" t="s">
        <v>1439</v>
      </c>
    </row>
    <row r="849" spans="1:17" x14ac:dyDescent="0.2">
      <c r="A849" s="68" t="s">
        <v>2371</v>
      </c>
      <c r="B849" s="55" t="s">
        <v>1504</v>
      </c>
      <c r="C849" s="66" t="s">
        <v>1439</v>
      </c>
      <c r="D849" s="66" t="s">
        <v>1439</v>
      </c>
      <c r="E849" s="67"/>
      <c r="F849" s="66">
        <v>38873</v>
      </c>
      <c r="G849" s="60">
        <v>1.4</v>
      </c>
      <c r="H849" s="66" t="s">
        <v>1439</v>
      </c>
      <c r="I849" s="64" t="s">
        <v>1439</v>
      </c>
      <c r="J849" s="64" t="s">
        <v>1439</v>
      </c>
      <c r="K849" s="64" t="s">
        <v>1439</v>
      </c>
      <c r="L849" s="64" t="s">
        <v>1439</v>
      </c>
      <c r="M849" s="64" t="s">
        <v>1439</v>
      </c>
      <c r="N849" s="64" t="s">
        <v>1439</v>
      </c>
      <c r="O849" s="64" t="s">
        <v>1439</v>
      </c>
      <c r="P849" s="64" t="s">
        <v>1439</v>
      </c>
      <c r="Q849" s="64" t="s">
        <v>1439</v>
      </c>
    </row>
    <row r="850" spans="1:17" x14ac:dyDescent="0.2">
      <c r="A850" s="68" t="s">
        <v>2372</v>
      </c>
      <c r="B850" s="55" t="s">
        <v>1506</v>
      </c>
      <c r="C850" s="66" t="s">
        <v>1439</v>
      </c>
      <c r="D850" s="66" t="s">
        <v>1439</v>
      </c>
      <c r="E850" s="67"/>
      <c r="F850" s="66">
        <v>45559</v>
      </c>
      <c r="G850" s="60">
        <v>18.399999999999999</v>
      </c>
      <c r="H850" s="66" t="s">
        <v>1439</v>
      </c>
      <c r="I850" s="64" t="s">
        <v>1439</v>
      </c>
      <c r="J850" s="64" t="s">
        <v>1439</v>
      </c>
      <c r="K850" s="64" t="s">
        <v>1439</v>
      </c>
      <c r="L850" s="64" t="s">
        <v>1439</v>
      </c>
      <c r="M850" s="64" t="s">
        <v>1439</v>
      </c>
      <c r="N850" s="64" t="s">
        <v>1439</v>
      </c>
      <c r="O850" s="64" t="s">
        <v>1439</v>
      </c>
      <c r="P850" s="64" t="s">
        <v>1439</v>
      </c>
      <c r="Q850" s="64" t="s">
        <v>1439</v>
      </c>
    </row>
    <row r="851" spans="1:17" ht="25.5" x14ac:dyDescent="0.2">
      <c r="A851" s="68" t="s">
        <v>2373</v>
      </c>
      <c r="B851" s="55" t="s">
        <v>1508</v>
      </c>
      <c r="C851" s="66" t="s">
        <v>1439</v>
      </c>
      <c r="D851" s="66" t="s">
        <v>1439</v>
      </c>
      <c r="E851" s="67"/>
      <c r="F851" s="66">
        <v>46032</v>
      </c>
      <c r="G851" s="60">
        <v>17.899999999999999</v>
      </c>
      <c r="H851" s="66" t="s">
        <v>1439</v>
      </c>
      <c r="I851" s="64" t="s">
        <v>1439</v>
      </c>
      <c r="J851" s="64" t="s">
        <v>1439</v>
      </c>
      <c r="K851" s="64" t="s">
        <v>1439</v>
      </c>
      <c r="L851" s="64" t="s">
        <v>1439</v>
      </c>
      <c r="M851" s="64" t="s">
        <v>1439</v>
      </c>
      <c r="N851" s="64" t="s">
        <v>1439</v>
      </c>
      <c r="O851" s="64" t="s">
        <v>1439</v>
      </c>
      <c r="P851" s="64" t="s">
        <v>1439</v>
      </c>
      <c r="Q851" s="64" t="s">
        <v>1439</v>
      </c>
    </row>
    <row r="852" spans="1:17" ht="38.25" x14ac:dyDescent="0.2">
      <c r="A852" s="54" t="s">
        <v>2374</v>
      </c>
      <c r="B852" s="55" t="s">
        <v>1510</v>
      </c>
      <c r="C852" s="66">
        <v>9</v>
      </c>
      <c r="D852" s="66">
        <v>60342</v>
      </c>
      <c r="E852" s="67"/>
      <c r="F852" s="63">
        <v>67524</v>
      </c>
      <c r="G852" s="60">
        <v>26.3</v>
      </c>
      <c r="H852" s="66" t="s">
        <v>1439</v>
      </c>
      <c r="I852" s="64" t="s">
        <v>1439</v>
      </c>
      <c r="J852" s="64">
        <v>49179</v>
      </c>
      <c r="K852" s="62">
        <v>54420</v>
      </c>
      <c r="L852" s="64">
        <v>58361</v>
      </c>
      <c r="M852" s="64">
        <v>68946</v>
      </c>
      <c r="N852" s="64" t="s">
        <v>1439</v>
      </c>
      <c r="O852" s="64" t="s">
        <v>1439</v>
      </c>
      <c r="P852" s="64" t="s">
        <v>1439</v>
      </c>
      <c r="Q852" s="64" t="s">
        <v>1439</v>
      </c>
    </row>
    <row r="853" spans="1:17" ht="25.5" x14ac:dyDescent="0.2">
      <c r="A853" s="68" t="s">
        <v>2375</v>
      </c>
      <c r="B853" s="55" t="s">
        <v>1512</v>
      </c>
      <c r="C853" s="66">
        <v>9</v>
      </c>
      <c r="D853" s="66">
        <v>60342</v>
      </c>
      <c r="E853" s="67"/>
      <c r="F853" s="63">
        <v>67524</v>
      </c>
      <c r="G853" s="60">
        <v>26.3</v>
      </c>
      <c r="H853" s="66" t="s">
        <v>1439</v>
      </c>
      <c r="I853" s="64" t="s">
        <v>1439</v>
      </c>
      <c r="J853" s="64">
        <v>49179</v>
      </c>
      <c r="K853" s="62">
        <v>54420</v>
      </c>
      <c r="L853" s="64">
        <v>58361</v>
      </c>
      <c r="M853" s="64">
        <v>68946</v>
      </c>
      <c r="N853" s="64" t="s">
        <v>1439</v>
      </c>
      <c r="O853" s="64" t="s">
        <v>1439</v>
      </c>
      <c r="P853" s="64" t="s">
        <v>1439</v>
      </c>
      <c r="Q853" s="64" t="s">
        <v>1439</v>
      </c>
    </row>
    <row r="854" spans="1:17" ht="51" x14ac:dyDescent="0.2">
      <c r="A854" s="54" t="s">
        <v>2376</v>
      </c>
      <c r="B854" s="55" t="s">
        <v>1514</v>
      </c>
      <c r="C854" s="66">
        <v>9</v>
      </c>
      <c r="D854" s="63">
        <v>43343</v>
      </c>
      <c r="E854" s="60">
        <v>16.899999999999999</v>
      </c>
      <c r="F854" s="59">
        <v>42549</v>
      </c>
      <c r="G854" s="60">
        <v>11.5</v>
      </c>
      <c r="H854" s="66" t="s">
        <v>1439</v>
      </c>
      <c r="I854" s="62">
        <v>29418</v>
      </c>
      <c r="J854" s="64">
        <v>32022</v>
      </c>
      <c r="K854" s="64">
        <v>33690</v>
      </c>
      <c r="L854" s="62">
        <v>39586</v>
      </c>
      <c r="M854" s="62">
        <v>45021</v>
      </c>
      <c r="N854" s="62">
        <v>48511</v>
      </c>
      <c r="O854" s="64" t="s">
        <v>1439</v>
      </c>
      <c r="P854" s="64" t="s">
        <v>1439</v>
      </c>
      <c r="Q854" s="64" t="s">
        <v>1439</v>
      </c>
    </row>
    <row r="855" spans="1:17" ht="25.5" x14ac:dyDescent="0.2">
      <c r="A855" s="68" t="s">
        <v>2377</v>
      </c>
      <c r="B855" s="55" t="s">
        <v>1516</v>
      </c>
      <c r="C855" s="59" t="s">
        <v>1450</v>
      </c>
      <c r="D855" s="59"/>
      <c r="E855" s="67"/>
      <c r="F855" s="59"/>
      <c r="G855" s="67"/>
      <c r="H855" s="59"/>
      <c r="I855" s="61"/>
      <c r="J855" s="61"/>
      <c r="K855" s="61"/>
      <c r="L855" s="61"/>
      <c r="M855" s="61"/>
      <c r="N855" s="61"/>
      <c r="O855" s="61"/>
      <c r="P855" s="61"/>
      <c r="Q855" s="61"/>
    </row>
    <row r="856" spans="1:17" x14ac:dyDescent="0.2">
      <c r="A856" s="68" t="s">
        <v>2378</v>
      </c>
      <c r="B856" s="55" t="s">
        <v>1518</v>
      </c>
      <c r="C856" s="66" t="s">
        <v>1439</v>
      </c>
      <c r="D856" s="66">
        <v>43969</v>
      </c>
      <c r="E856" s="60">
        <v>-1.3</v>
      </c>
      <c r="F856" s="63">
        <v>43848</v>
      </c>
      <c r="G856" s="60">
        <v>8.6999999999999993</v>
      </c>
      <c r="H856" s="66" t="s">
        <v>1439</v>
      </c>
      <c r="I856" s="64" t="s">
        <v>1439</v>
      </c>
      <c r="J856" s="64" t="s">
        <v>1439</v>
      </c>
      <c r="K856" s="64" t="s">
        <v>1439</v>
      </c>
      <c r="L856" s="64" t="s">
        <v>1439</v>
      </c>
      <c r="M856" s="64" t="s">
        <v>1439</v>
      </c>
      <c r="N856" s="64" t="s">
        <v>1439</v>
      </c>
      <c r="O856" s="64" t="s">
        <v>1439</v>
      </c>
      <c r="P856" s="64" t="s">
        <v>1439</v>
      </c>
      <c r="Q856" s="64" t="s">
        <v>1439</v>
      </c>
    </row>
    <row r="857" spans="1:17" ht="38.25" x14ac:dyDescent="0.2">
      <c r="A857" s="68" t="s">
        <v>2379</v>
      </c>
      <c r="B857" s="55" t="s">
        <v>1520</v>
      </c>
      <c r="C857" s="66" t="s">
        <v>1439</v>
      </c>
      <c r="D857" s="66">
        <v>40559</v>
      </c>
      <c r="E857" s="60">
        <v>24</v>
      </c>
      <c r="F857" s="63">
        <v>42000</v>
      </c>
      <c r="G857" s="60">
        <v>10.5</v>
      </c>
      <c r="H857" s="66" t="s">
        <v>1439</v>
      </c>
      <c r="I857" s="64">
        <v>26225</v>
      </c>
      <c r="J857" s="64">
        <v>29679</v>
      </c>
      <c r="K857" s="64">
        <v>33020</v>
      </c>
      <c r="L857" s="64">
        <v>37498</v>
      </c>
      <c r="M857" s="64">
        <v>44850</v>
      </c>
      <c r="N857" s="64" t="s">
        <v>1439</v>
      </c>
      <c r="O857" s="64" t="s">
        <v>1439</v>
      </c>
      <c r="P857" s="64" t="s">
        <v>1439</v>
      </c>
      <c r="Q857" s="64" t="s">
        <v>1439</v>
      </c>
    </row>
    <row r="858" spans="1:17" ht="38.25" x14ac:dyDescent="0.2">
      <c r="A858" s="68" t="s">
        <v>2380</v>
      </c>
      <c r="B858" s="55" t="s">
        <v>1522</v>
      </c>
      <c r="C858" s="66" t="s">
        <v>1439</v>
      </c>
      <c r="D858" s="66" t="s">
        <v>1439</v>
      </c>
      <c r="E858" s="67"/>
      <c r="F858" s="66">
        <v>41006</v>
      </c>
      <c r="G858" s="67"/>
      <c r="H858" s="66" t="s">
        <v>1439</v>
      </c>
      <c r="I858" s="64" t="s">
        <v>1439</v>
      </c>
      <c r="J858" s="64" t="s">
        <v>1439</v>
      </c>
      <c r="K858" s="64" t="s">
        <v>1439</v>
      </c>
      <c r="L858" s="64" t="s">
        <v>1439</v>
      </c>
      <c r="M858" s="64" t="s">
        <v>1439</v>
      </c>
      <c r="N858" s="64" t="s">
        <v>1439</v>
      </c>
      <c r="O858" s="64" t="s">
        <v>1439</v>
      </c>
      <c r="P858" s="64" t="s">
        <v>1439</v>
      </c>
      <c r="Q858" s="64" t="s">
        <v>1439</v>
      </c>
    </row>
    <row r="859" spans="1:17" x14ac:dyDescent="0.2">
      <c r="A859" s="54" t="s">
        <v>2381</v>
      </c>
      <c r="B859" s="55" t="s">
        <v>1524</v>
      </c>
      <c r="C859" s="63">
        <v>93</v>
      </c>
      <c r="D859" s="63">
        <v>45965</v>
      </c>
      <c r="E859" s="60">
        <v>7.7</v>
      </c>
      <c r="F859" s="63">
        <v>57856</v>
      </c>
      <c r="G859" s="60">
        <v>14.4</v>
      </c>
      <c r="H859" s="63">
        <v>12570</v>
      </c>
      <c r="I859" s="64">
        <v>23714</v>
      </c>
      <c r="J859" s="64">
        <v>28499</v>
      </c>
      <c r="K859" s="64">
        <v>31177</v>
      </c>
      <c r="L859" s="62">
        <v>39759</v>
      </c>
      <c r="M859" s="62">
        <v>55011</v>
      </c>
      <c r="N859" s="64">
        <v>63909</v>
      </c>
      <c r="O859" s="64">
        <v>70007</v>
      </c>
      <c r="P859" s="64">
        <v>77141</v>
      </c>
      <c r="Q859" s="64" t="s">
        <v>1439</v>
      </c>
    </row>
    <row r="860" spans="1:17" ht="25.5" x14ac:dyDescent="0.2">
      <c r="A860" s="68" t="s">
        <v>2382</v>
      </c>
      <c r="B860" s="55" t="s">
        <v>1526</v>
      </c>
      <c r="C860" s="66">
        <v>44</v>
      </c>
      <c r="D860" s="66">
        <v>53632</v>
      </c>
      <c r="E860" s="67"/>
      <c r="F860" s="66">
        <v>70301</v>
      </c>
      <c r="G860" s="67"/>
      <c r="H860" s="66">
        <v>12597</v>
      </c>
      <c r="I860" s="64" t="s">
        <v>1439</v>
      </c>
      <c r="J860" s="64" t="s">
        <v>1439</v>
      </c>
      <c r="K860" s="64">
        <v>37024</v>
      </c>
      <c r="L860" s="64">
        <v>43190</v>
      </c>
      <c r="M860" s="64">
        <v>63205</v>
      </c>
      <c r="N860" s="64">
        <v>74539</v>
      </c>
      <c r="O860" s="64" t="s">
        <v>1439</v>
      </c>
      <c r="P860" s="64" t="s">
        <v>1439</v>
      </c>
      <c r="Q860" s="64" t="s">
        <v>1439</v>
      </c>
    </row>
    <row r="861" spans="1:17" x14ac:dyDescent="0.2">
      <c r="A861" s="68" t="s">
        <v>2383</v>
      </c>
      <c r="B861" s="55" t="s">
        <v>1528</v>
      </c>
      <c r="C861" s="66">
        <v>11</v>
      </c>
      <c r="D861" s="66">
        <v>45629</v>
      </c>
      <c r="E861" s="60">
        <v>-2</v>
      </c>
      <c r="F861" s="66">
        <v>54766</v>
      </c>
      <c r="G861" s="60">
        <v>2.7</v>
      </c>
      <c r="H861" s="66" t="s">
        <v>1439</v>
      </c>
      <c r="I861" s="64" t="s">
        <v>1439</v>
      </c>
      <c r="J861" s="64" t="s">
        <v>1439</v>
      </c>
      <c r="K861" s="64">
        <v>33074</v>
      </c>
      <c r="L861" s="64">
        <v>39869</v>
      </c>
      <c r="M861" s="64">
        <v>54677</v>
      </c>
      <c r="N861" s="64" t="s">
        <v>1439</v>
      </c>
      <c r="O861" s="64" t="s">
        <v>1439</v>
      </c>
      <c r="P861" s="64" t="s">
        <v>1439</v>
      </c>
      <c r="Q861" s="64" t="s">
        <v>1439</v>
      </c>
    </row>
    <row r="862" spans="1:17" ht="25.5" x14ac:dyDescent="0.2">
      <c r="A862" s="68" t="s">
        <v>2384</v>
      </c>
      <c r="B862" s="55" t="s">
        <v>1530</v>
      </c>
      <c r="C862" s="66">
        <v>37</v>
      </c>
      <c r="D862" s="66">
        <v>42710</v>
      </c>
      <c r="E862" s="60">
        <v>3.7</v>
      </c>
      <c r="F862" s="63">
        <v>44127</v>
      </c>
      <c r="G862" s="60">
        <v>5</v>
      </c>
      <c r="H862" s="66">
        <v>12405</v>
      </c>
      <c r="I862" s="64" t="s">
        <v>1439</v>
      </c>
      <c r="J862" s="64" t="s">
        <v>1439</v>
      </c>
      <c r="K862" s="64" t="s">
        <v>1439</v>
      </c>
      <c r="L862" s="64">
        <v>34914</v>
      </c>
      <c r="M862" s="64">
        <v>47467</v>
      </c>
      <c r="N862" s="64">
        <v>52899</v>
      </c>
      <c r="O862" s="64">
        <v>59989</v>
      </c>
      <c r="P862" s="64" t="s">
        <v>1439</v>
      </c>
      <c r="Q862" s="64" t="s">
        <v>1439</v>
      </c>
    </row>
    <row r="863" spans="1:17" ht="51" x14ac:dyDescent="0.2">
      <c r="A863" s="54" t="s">
        <v>2385</v>
      </c>
      <c r="B863" s="55" t="s">
        <v>1532</v>
      </c>
      <c r="C863" s="59">
        <v>341</v>
      </c>
      <c r="D863" s="59">
        <v>28940</v>
      </c>
      <c r="E863" s="60">
        <v>8.4</v>
      </c>
      <c r="F863" s="63">
        <v>40287</v>
      </c>
      <c r="G863" s="60">
        <v>9.6</v>
      </c>
      <c r="H863" s="59">
        <v>9796</v>
      </c>
      <c r="I863" s="61">
        <v>13724</v>
      </c>
      <c r="J863" s="61">
        <v>16125</v>
      </c>
      <c r="K863" s="61">
        <v>19387</v>
      </c>
      <c r="L863" s="61">
        <v>24791</v>
      </c>
      <c r="M863" s="61">
        <v>34364</v>
      </c>
      <c r="N863" s="61">
        <v>40720</v>
      </c>
      <c r="O863" s="61">
        <v>44781</v>
      </c>
      <c r="P863" s="62">
        <v>51218</v>
      </c>
      <c r="Q863" s="62">
        <v>72095</v>
      </c>
    </row>
    <row r="864" spans="1:17" ht="38.25" x14ac:dyDescent="0.2">
      <c r="A864" s="68" t="s">
        <v>2386</v>
      </c>
      <c r="B864" s="55" t="s">
        <v>1534</v>
      </c>
      <c r="C864" s="66">
        <v>17</v>
      </c>
      <c r="D864" s="66">
        <v>31672</v>
      </c>
      <c r="E864" s="67"/>
      <c r="F864" s="63">
        <v>32525</v>
      </c>
      <c r="G864" s="67"/>
      <c r="H864" s="66" t="s">
        <v>1439</v>
      </c>
      <c r="I864" s="64">
        <v>18079</v>
      </c>
      <c r="J864" s="64">
        <v>21130</v>
      </c>
      <c r="K864" s="64">
        <v>23658</v>
      </c>
      <c r="L864" s="64">
        <v>26889</v>
      </c>
      <c r="M864" s="62">
        <v>35977</v>
      </c>
      <c r="N864" s="64">
        <v>38612</v>
      </c>
      <c r="O864" s="64">
        <v>41240</v>
      </c>
      <c r="P864" s="64" t="s">
        <v>1439</v>
      </c>
      <c r="Q864" s="64" t="s">
        <v>1439</v>
      </c>
    </row>
    <row r="865" spans="1:17" ht="25.5" x14ac:dyDescent="0.2">
      <c r="A865" s="68" t="s">
        <v>2387</v>
      </c>
      <c r="B865" s="55" t="s">
        <v>1536</v>
      </c>
      <c r="C865" s="63">
        <v>95</v>
      </c>
      <c r="D865" s="63">
        <v>38256</v>
      </c>
      <c r="E865" s="60">
        <v>1.7</v>
      </c>
      <c r="F865" s="59">
        <v>48746</v>
      </c>
      <c r="G865" s="60">
        <v>-5.2</v>
      </c>
      <c r="H865" s="66">
        <v>15460</v>
      </c>
      <c r="I865" s="61">
        <v>24820</v>
      </c>
      <c r="J865" s="61">
        <v>26789</v>
      </c>
      <c r="K865" s="61">
        <v>28385</v>
      </c>
      <c r="L865" s="61">
        <v>33489</v>
      </c>
      <c r="M865" s="62">
        <v>45003</v>
      </c>
      <c r="N865" s="62">
        <v>55186</v>
      </c>
      <c r="O865" s="64">
        <v>60953</v>
      </c>
      <c r="P865" s="64">
        <v>68613</v>
      </c>
      <c r="Q865" s="64" t="s">
        <v>1439</v>
      </c>
    </row>
    <row r="866" spans="1:17" ht="25.5" x14ac:dyDescent="0.2">
      <c r="A866" s="68" t="s">
        <v>2388</v>
      </c>
      <c r="B866" s="55" t="s">
        <v>1538</v>
      </c>
      <c r="C866" s="59">
        <v>229</v>
      </c>
      <c r="D866" s="59">
        <v>25222</v>
      </c>
      <c r="E866" s="60">
        <v>8.1999999999999993</v>
      </c>
      <c r="F866" s="66">
        <v>37371</v>
      </c>
      <c r="G866" s="60">
        <v>17</v>
      </c>
      <c r="H866" s="59">
        <v>8817</v>
      </c>
      <c r="I866" s="61">
        <v>12098</v>
      </c>
      <c r="J866" s="61">
        <v>13662</v>
      </c>
      <c r="K866" s="61">
        <v>15510</v>
      </c>
      <c r="L866" s="61">
        <v>20478</v>
      </c>
      <c r="M866" s="61">
        <v>29654</v>
      </c>
      <c r="N866" s="61">
        <v>35276</v>
      </c>
      <c r="O866" s="62">
        <v>39301</v>
      </c>
      <c r="P866" s="62">
        <v>43818</v>
      </c>
      <c r="Q866" s="64">
        <v>65289</v>
      </c>
    </row>
    <row r="867" spans="1:17" ht="25.5" x14ac:dyDescent="0.2">
      <c r="A867" s="54" t="s">
        <v>2389</v>
      </c>
      <c r="B867" s="55" t="s">
        <v>1540</v>
      </c>
      <c r="C867" s="59">
        <v>178</v>
      </c>
      <c r="D867" s="59">
        <v>44827</v>
      </c>
      <c r="E867" s="60">
        <v>7.8</v>
      </c>
      <c r="F867" s="59">
        <v>51609</v>
      </c>
      <c r="G867" s="60">
        <v>8.6</v>
      </c>
      <c r="H867" s="59">
        <v>24748</v>
      </c>
      <c r="I867" s="61">
        <v>31199</v>
      </c>
      <c r="J867" s="61">
        <v>34081</v>
      </c>
      <c r="K867" s="61">
        <v>36049</v>
      </c>
      <c r="L867" s="61">
        <v>39805</v>
      </c>
      <c r="M867" s="61">
        <v>49500</v>
      </c>
      <c r="N867" s="61">
        <v>55095</v>
      </c>
      <c r="O867" s="61">
        <v>60381</v>
      </c>
      <c r="P867" s="62">
        <v>64879</v>
      </c>
      <c r="Q867" s="64">
        <v>84222</v>
      </c>
    </row>
    <row r="868" spans="1:17" ht="25.5" x14ac:dyDescent="0.2">
      <c r="A868" s="68" t="s">
        <v>2390</v>
      </c>
      <c r="B868" s="55" t="s">
        <v>1542</v>
      </c>
      <c r="C868" s="63">
        <v>69</v>
      </c>
      <c r="D868" s="59">
        <v>48393</v>
      </c>
      <c r="E868" s="60">
        <v>4.8</v>
      </c>
      <c r="F868" s="59">
        <v>51119</v>
      </c>
      <c r="G868" s="60">
        <v>2.8</v>
      </c>
      <c r="H868" s="63">
        <v>27333</v>
      </c>
      <c r="I868" s="61">
        <v>36295</v>
      </c>
      <c r="J868" s="61">
        <v>38847</v>
      </c>
      <c r="K868" s="61">
        <v>40517</v>
      </c>
      <c r="L868" s="61">
        <v>44817</v>
      </c>
      <c r="M868" s="61">
        <v>53260</v>
      </c>
      <c r="N868" s="61">
        <v>59034</v>
      </c>
      <c r="O868" s="62">
        <v>63123</v>
      </c>
      <c r="P868" s="62">
        <v>65437</v>
      </c>
      <c r="Q868" s="64" t="s">
        <v>1439</v>
      </c>
    </row>
    <row r="869" spans="1:17" x14ac:dyDescent="0.2">
      <c r="A869" s="68" t="s">
        <v>2391</v>
      </c>
      <c r="B869" s="55" t="s">
        <v>1544</v>
      </c>
      <c r="C869" s="66" t="s">
        <v>1439</v>
      </c>
      <c r="D869" s="66" t="s">
        <v>1439</v>
      </c>
      <c r="E869" s="67"/>
      <c r="F869" s="66">
        <v>57812</v>
      </c>
      <c r="G869" s="67"/>
      <c r="H869" s="66" t="s">
        <v>1439</v>
      </c>
      <c r="I869" s="64" t="s">
        <v>1439</v>
      </c>
      <c r="J869" s="64" t="s">
        <v>1439</v>
      </c>
      <c r="K869" s="64" t="s">
        <v>1439</v>
      </c>
      <c r="L869" s="64" t="s">
        <v>1439</v>
      </c>
      <c r="M869" s="64" t="s">
        <v>1439</v>
      </c>
      <c r="N869" s="64" t="s">
        <v>1439</v>
      </c>
      <c r="O869" s="64" t="s">
        <v>1439</v>
      </c>
      <c r="P869" s="64" t="s">
        <v>1439</v>
      </c>
      <c r="Q869" s="64" t="s">
        <v>1439</v>
      </c>
    </row>
    <row r="870" spans="1:17" x14ac:dyDescent="0.2">
      <c r="A870" s="68" t="s">
        <v>2392</v>
      </c>
      <c r="B870" s="55" t="s">
        <v>1546</v>
      </c>
      <c r="C870" s="63">
        <v>36</v>
      </c>
      <c r="D870" s="63">
        <v>36890</v>
      </c>
      <c r="E870" s="60">
        <v>32.700000000000003</v>
      </c>
      <c r="F870" s="63">
        <v>50770</v>
      </c>
      <c r="G870" s="60">
        <v>19.3</v>
      </c>
      <c r="H870" s="63">
        <v>24219</v>
      </c>
      <c r="I870" s="62">
        <v>28858</v>
      </c>
      <c r="J870" s="62">
        <v>30971</v>
      </c>
      <c r="K870" s="61">
        <v>32286</v>
      </c>
      <c r="L870" s="61">
        <v>34483</v>
      </c>
      <c r="M870" s="62">
        <v>42043</v>
      </c>
      <c r="N870" s="64">
        <v>48300</v>
      </c>
      <c r="O870" s="64" t="s">
        <v>1439</v>
      </c>
      <c r="P870" s="64" t="s">
        <v>1439</v>
      </c>
      <c r="Q870" s="64" t="s">
        <v>1439</v>
      </c>
    </row>
    <row r="871" spans="1:17" ht="25.5" x14ac:dyDescent="0.2">
      <c r="A871" s="68" t="s">
        <v>2393</v>
      </c>
      <c r="B871" s="55" t="s">
        <v>1548</v>
      </c>
      <c r="C871" s="63">
        <v>48</v>
      </c>
      <c r="D871" s="63">
        <v>46982</v>
      </c>
      <c r="E871" s="67"/>
      <c r="F871" s="63">
        <v>56291</v>
      </c>
      <c r="G871" s="60">
        <v>9.1999999999999993</v>
      </c>
      <c r="H871" s="63">
        <v>24253</v>
      </c>
      <c r="I871" s="62">
        <v>30177</v>
      </c>
      <c r="J871" s="62">
        <v>33405</v>
      </c>
      <c r="K871" s="62">
        <v>36955</v>
      </c>
      <c r="L871" s="62">
        <v>41137</v>
      </c>
      <c r="M871" s="62">
        <v>52105</v>
      </c>
      <c r="N871" s="64">
        <v>58147</v>
      </c>
      <c r="O871" s="64">
        <v>63388</v>
      </c>
      <c r="P871" s="64">
        <v>70698</v>
      </c>
      <c r="Q871" s="64" t="s">
        <v>1439</v>
      </c>
    </row>
    <row r="872" spans="1:17" ht="25.5" x14ac:dyDescent="0.2">
      <c r="A872" s="68" t="s">
        <v>2394</v>
      </c>
      <c r="B872" s="55" t="s">
        <v>1550</v>
      </c>
      <c r="C872" s="63">
        <v>24</v>
      </c>
      <c r="D872" s="59">
        <v>38513</v>
      </c>
      <c r="E872" s="60">
        <v>12.1</v>
      </c>
      <c r="F872" s="63">
        <v>44501</v>
      </c>
      <c r="G872" s="60">
        <v>9.4</v>
      </c>
      <c r="H872" s="66">
        <v>23775</v>
      </c>
      <c r="I872" s="62">
        <v>28372</v>
      </c>
      <c r="J872" s="62">
        <v>31100</v>
      </c>
      <c r="K872" s="62">
        <v>33606</v>
      </c>
      <c r="L872" s="61">
        <v>36213</v>
      </c>
      <c r="M872" s="62">
        <v>41792</v>
      </c>
      <c r="N872" s="62">
        <v>45191</v>
      </c>
      <c r="O872" s="64">
        <v>48288</v>
      </c>
      <c r="P872" s="64" t="s">
        <v>1439</v>
      </c>
      <c r="Q872" s="64" t="s">
        <v>1439</v>
      </c>
    </row>
    <row r="873" spans="1:17" ht="38.25" x14ac:dyDescent="0.2">
      <c r="A873" s="54" t="s">
        <v>2395</v>
      </c>
      <c r="B873" s="55" t="s">
        <v>1552</v>
      </c>
      <c r="C873" s="59">
        <v>170</v>
      </c>
      <c r="D873" s="63">
        <v>22345</v>
      </c>
      <c r="E873" s="60">
        <v>-1.4</v>
      </c>
      <c r="F873" s="59">
        <v>25273</v>
      </c>
      <c r="G873" s="60">
        <v>-2.8</v>
      </c>
      <c r="H873" s="66">
        <v>7050</v>
      </c>
      <c r="I873" s="62">
        <v>10575</v>
      </c>
      <c r="J873" s="62">
        <v>12000</v>
      </c>
      <c r="K873" s="62">
        <v>13679</v>
      </c>
      <c r="L873" s="62">
        <v>17751</v>
      </c>
      <c r="M873" s="61">
        <v>26198</v>
      </c>
      <c r="N873" s="62">
        <v>30276</v>
      </c>
      <c r="O873" s="62">
        <v>32627</v>
      </c>
      <c r="P873" s="62">
        <v>36479</v>
      </c>
      <c r="Q873" s="64">
        <v>44683</v>
      </c>
    </row>
    <row r="874" spans="1:17" x14ac:dyDescent="0.2">
      <c r="A874" s="68" t="s">
        <v>2396</v>
      </c>
      <c r="B874" s="55" t="s">
        <v>1554</v>
      </c>
      <c r="C874" s="63">
        <v>37</v>
      </c>
      <c r="D874" s="63">
        <v>27012</v>
      </c>
      <c r="E874" s="60">
        <v>-3.2</v>
      </c>
      <c r="F874" s="63">
        <v>30339</v>
      </c>
      <c r="G874" s="60">
        <v>-3.8</v>
      </c>
      <c r="H874" s="66">
        <v>9970</v>
      </c>
      <c r="I874" s="62">
        <v>17174</v>
      </c>
      <c r="J874" s="62">
        <v>18843</v>
      </c>
      <c r="K874" s="62">
        <v>20122</v>
      </c>
      <c r="L874" s="62">
        <v>24506</v>
      </c>
      <c r="M874" s="62">
        <v>29973</v>
      </c>
      <c r="N874" s="62">
        <v>32291</v>
      </c>
      <c r="O874" s="64">
        <v>36185</v>
      </c>
      <c r="P874" s="64">
        <v>38826</v>
      </c>
      <c r="Q874" s="64" t="s">
        <v>1439</v>
      </c>
    </row>
    <row r="875" spans="1:17" ht="25.5" x14ac:dyDescent="0.2">
      <c r="A875" s="68" t="s">
        <v>2397</v>
      </c>
      <c r="B875" s="55" t="s">
        <v>1556</v>
      </c>
      <c r="C875" s="59">
        <v>133</v>
      </c>
      <c r="D875" s="63">
        <v>19966</v>
      </c>
      <c r="E875" s="60">
        <v>-3.4</v>
      </c>
      <c r="F875" s="59">
        <v>23856</v>
      </c>
      <c r="G875" s="60">
        <v>-2.2999999999999998</v>
      </c>
      <c r="H875" s="66">
        <v>6149</v>
      </c>
      <c r="I875" s="62">
        <v>9788</v>
      </c>
      <c r="J875" s="62">
        <v>11210</v>
      </c>
      <c r="K875" s="62">
        <v>12352</v>
      </c>
      <c r="L875" s="62">
        <v>15600</v>
      </c>
      <c r="M875" s="62">
        <v>24605</v>
      </c>
      <c r="N875" s="62">
        <v>29048</v>
      </c>
      <c r="O875" s="62">
        <v>31714</v>
      </c>
      <c r="P875" s="62">
        <v>35565</v>
      </c>
      <c r="Q875" s="64" t="s">
        <v>1439</v>
      </c>
    </row>
    <row r="876" spans="1:17" ht="25.5" x14ac:dyDescent="0.2">
      <c r="A876" s="54" t="s">
        <v>2398</v>
      </c>
      <c r="B876" s="55" t="s">
        <v>1558</v>
      </c>
      <c r="C876" s="59">
        <v>294</v>
      </c>
      <c r="D876" s="59">
        <v>55788</v>
      </c>
      <c r="E876" s="60">
        <v>9.3000000000000007</v>
      </c>
      <c r="F876" s="59">
        <v>70709</v>
      </c>
      <c r="G876" s="60">
        <v>13.9</v>
      </c>
      <c r="H876" s="59">
        <v>28002</v>
      </c>
      <c r="I876" s="61">
        <v>35248</v>
      </c>
      <c r="J876" s="61">
        <v>37999</v>
      </c>
      <c r="K876" s="61">
        <v>40939</v>
      </c>
      <c r="L876" s="61">
        <v>47259</v>
      </c>
      <c r="M876" s="61">
        <v>66013</v>
      </c>
      <c r="N876" s="62">
        <v>77185</v>
      </c>
      <c r="O876" s="62">
        <v>84212</v>
      </c>
      <c r="P876" s="62">
        <v>92781</v>
      </c>
      <c r="Q876" s="64">
        <v>121517</v>
      </c>
    </row>
    <row r="877" spans="1:17" x14ac:dyDescent="0.2">
      <c r="A877" s="68" t="s">
        <v>2399</v>
      </c>
      <c r="B877" s="55" t="s">
        <v>1560</v>
      </c>
      <c r="C877" s="66">
        <v>36</v>
      </c>
      <c r="D877" s="63">
        <v>47911</v>
      </c>
      <c r="E877" s="60">
        <v>9.3000000000000007</v>
      </c>
      <c r="F877" s="63">
        <v>58095</v>
      </c>
      <c r="G877" s="60">
        <v>19.7</v>
      </c>
      <c r="H877" s="63">
        <v>26952</v>
      </c>
      <c r="I877" s="62">
        <v>31320</v>
      </c>
      <c r="J877" s="62">
        <v>35754</v>
      </c>
      <c r="K877" s="62">
        <v>37841</v>
      </c>
      <c r="L877" s="62">
        <v>43171</v>
      </c>
      <c r="M877" s="64">
        <v>55736</v>
      </c>
      <c r="N877" s="64">
        <v>64244</v>
      </c>
      <c r="O877" s="64">
        <v>68690</v>
      </c>
      <c r="P877" s="64" t="s">
        <v>1439</v>
      </c>
      <c r="Q877" s="64" t="s">
        <v>1439</v>
      </c>
    </row>
    <row r="878" spans="1:17" ht="51" x14ac:dyDescent="0.2">
      <c r="A878" s="68" t="s">
        <v>2400</v>
      </c>
      <c r="B878" s="55" t="s">
        <v>1562</v>
      </c>
      <c r="C878" s="66">
        <v>25</v>
      </c>
      <c r="D878" s="63">
        <v>41544</v>
      </c>
      <c r="E878" s="67"/>
      <c r="F878" s="63">
        <v>51581</v>
      </c>
      <c r="G878" s="67"/>
      <c r="H878" s="66" t="s">
        <v>1439</v>
      </c>
      <c r="I878" s="64">
        <v>25880</v>
      </c>
      <c r="J878" s="64">
        <v>30274</v>
      </c>
      <c r="K878" s="64">
        <v>34101</v>
      </c>
      <c r="L878" s="62">
        <v>37350</v>
      </c>
      <c r="M878" s="64">
        <v>46644</v>
      </c>
      <c r="N878" s="64" t="s">
        <v>1439</v>
      </c>
      <c r="O878" s="64" t="s">
        <v>1439</v>
      </c>
      <c r="P878" s="64" t="s">
        <v>1439</v>
      </c>
      <c r="Q878" s="64" t="s">
        <v>1439</v>
      </c>
    </row>
    <row r="879" spans="1:17" ht="25.5" x14ac:dyDescent="0.2">
      <c r="A879" s="68" t="s">
        <v>2401</v>
      </c>
      <c r="B879" s="55" t="s">
        <v>1564</v>
      </c>
      <c r="C879" s="66">
        <v>23</v>
      </c>
      <c r="D879" s="66">
        <v>49075</v>
      </c>
      <c r="E879" s="60">
        <v>-3.2</v>
      </c>
      <c r="F879" s="63">
        <v>60493</v>
      </c>
      <c r="G879" s="60">
        <v>14.7</v>
      </c>
      <c r="H879" s="66">
        <v>31846</v>
      </c>
      <c r="I879" s="62">
        <v>37404</v>
      </c>
      <c r="J879" s="62">
        <v>38562</v>
      </c>
      <c r="K879" s="62">
        <v>41387</v>
      </c>
      <c r="L879" s="62">
        <v>43953</v>
      </c>
      <c r="M879" s="64">
        <v>60870</v>
      </c>
      <c r="N879" s="64">
        <v>68102</v>
      </c>
      <c r="O879" s="64">
        <v>70510</v>
      </c>
      <c r="P879" s="64" t="s">
        <v>1439</v>
      </c>
      <c r="Q879" s="64" t="s">
        <v>1439</v>
      </c>
    </row>
    <row r="880" spans="1:17" x14ac:dyDescent="0.2">
      <c r="A880" s="68" t="s">
        <v>2402</v>
      </c>
      <c r="B880" s="55" t="s">
        <v>1566</v>
      </c>
      <c r="C880" s="63">
        <v>49</v>
      </c>
      <c r="D880" s="63">
        <v>47930</v>
      </c>
      <c r="E880" s="60">
        <v>-7.5</v>
      </c>
      <c r="F880" s="63">
        <v>62502</v>
      </c>
      <c r="G880" s="60">
        <v>-1.2</v>
      </c>
      <c r="H880" s="63">
        <v>29794</v>
      </c>
      <c r="I880" s="61">
        <v>35474</v>
      </c>
      <c r="J880" s="61">
        <v>37516</v>
      </c>
      <c r="K880" s="61">
        <v>38695</v>
      </c>
      <c r="L880" s="62">
        <v>43836</v>
      </c>
      <c r="M880" s="62">
        <v>54457</v>
      </c>
      <c r="N880" s="64">
        <v>67105</v>
      </c>
      <c r="O880" s="64">
        <v>69543</v>
      </c>
      <c r="P880" s="64" t="s">
        <v>1439</v>
      </c>
      <c r="Q880" s="64" t="s">
        <v>1439</v>
      </c>
    </row>
    <row r="881" spans="1:17" ht="25.5" x14ac:dyDescent="0.2">
      <c r="A881" s="68" t="s">
        <v>2403</v>
      </c>
      <c r="B881" s="55" t="s">
        <v>1568</v>
      </c>
      <c r="C881" s="63">
        <v>130</v>
      </c>
      <c r="D881" s="63">
        <v>59144</v>
      </c>
      <c r="E881" s="60">
        <v>7.9</v>
      </c>
      <c r="F881" s="59">
        <v>68290</v>
      </c>
      <c r="G881" s="60">
        <v>10</v>
      </c>
      <c r="H881" s="63">
        <v>27117</v>
      </c>
      <c r="I881" s="61">
        <v>35030</v>
      </c>
      <c r="J881" s="61">
        <v>38121</v>
      </c>
      <c r="K881" s="62">
        <v>42032</v>
      </c>
      <c r="L881" s="62">
        <v>50630</v>
      </c>
      <c r="M881" s="62">
        <v>69383</v>
      </c>
      <c r="N881" s="62">
        <v>80079</v>
      </c>
      <c r="O881" s="62">
        <v>86178</v>
      </c>
      <c r="P881" s="64">
        <v>94974</v>
      </c>
      <c r="Q881" s="64" t="s">
        <v>1439</v>
      </c>
    </row>
    <row r="882" spans="1:17" ht="25.5" x14ac:dyDescent="0.2">
      <c r="A882" s="68" t="s">
        <v>2404</v>
      </c>
      <c r="B882" s="55" t="s">
        <v>1570</v>
      </c>
      <c r="C882" s="66">
        <v>30</v>
      </c>
      <c r="D882" s="66">
        <v>91723</v>
      </c>
      <c r="E882" s="60">
        <v>20.100000000000001</v>
      </c>
      <c r="F882" s="66">
        <v>132611</v>
      </c>
      <c r="G882" s="60">
        <v>58.4</v>
      </c>
      <c r="H882" s="66">
        <v>44276</v>
      </c>
      <c r="I882" s="62">
        <v>58360</v>
      </c>
      <c r="J882" s="62">
        <v>65787</v>
      </c>
      <c r="K882" s="62">
        <v>73124</v>
      </c>
      <c r="L882" s="62">
        <v>80456</v>
      </c>
      <c r="M882" s="64">
        <v>110027</v>
      </c>
      <c r="N882" s="64">
        <v>141448</v>
      </c>
      <c r="O882" s="64" t="s">
        <v>1439</v>
      </c>
      <c r="P882" s="64" t="s">
        <v>1439</v>
      </c>
      <c r="Q882" s="64" t="s">
        <v>1439</v>
      </c>
    </row>
    <row r="883" spans="1:17" ht="25.5" x14ac:dyDescent="0.2">
      <c r="A883" s="54" t="s">
        <v>2405</v>
      </c>
      <c r="B883" s="55" t="s">
        <v>1572</v>
      </c>
      <c r="C883" s="59">
        <v>328</v>
      </c>
      <c r="D883" s="59">
        <v>80563</v>
      </c>
      <c r="E883" s="60">
        <v>2.6</v>
      </c>
      <c r="F883" s="66">
        <v>141404</v>
      </c>
      <c r="G883" s="60">
        <v>13.9</v>
      </c>
      <c r="H883" s="59">
        <v>33134</v>
      </c>
      <c r="I883" s="61">
        <v>45561</v>
      </c>
      <c r="J883" s="61">
        <v>50803</v>
      </c>
      <c r="K883" s="61">
        <v>56424</v>
      </c>
      <c r="L883" s="61">
        <v>67652</v>
      </c>
      <c r="M883" s="61">
        <v>95060</v>
      </c>
      <c r="N883" s="62">
        <v>113831</v>
      </c>
      <c r="O883" s="62">
        <v>126885</v>
      </c>
      <c r="P883" s="62">
        <v>144156</v>
      </c>
      <c r="Q883" s="64" t="s">
        <v>1439</v>
      </c>
    </row>
    <row r="884" spans="1:17" ht="38.25" x14ac:dyDescent="0.2">
      <c r="A884" s="68" t="s">
        <v>2406</v>
      </c>
      <c r="B884" s="55" t="s">
        <v>1574</v>
      </c>
      <c r="C884" s="59">
        <v>186</v>
      </c>
      <c r="D884" s="63">
        <v>88737</v>
      </c>
      <c r="E884" s="60">
        <v>0.7</v>
      </c>
      <c r="F884" s="66">
        <v>153384</v>
      </c>
      <c r="G884" s="60">
        <v>19</v>
      </c>
      <c r="H884" s="63">
        <v>34658</v>
      </c>
      <c r="I884" s="62">
        <v>49855</v>
      </c>
      <c r="J884" s="62">
        <v>56423</v>
      </c>
      <c r="K884" s="62">
        <v>62872</v>
      </c>
      <c r="L884" s="62">
        <v>77071</v>
      </c>
      <c r="M884" s="61">
        <v>105007</v>
      </c>
      <c r="N884" s="62">
        <v>121334</v>
      </c>
      <c r="O884" s="62">
        <v>131107</v>
      </c>
      <c r="P884" s="64">
        <v>154311</v>
      </c>
      <c r="Q884" s="64" t="s">
        <v>1439</v>
      </c>
    </row>
    <row r="885" spans="1:17" ht="38.25" x14ac:dyDescent="0.2">
      <c r="A885" s="68" t="s">
        <v>2407</v>
      </c>
      <c r="B885" s="55" t="s">
        <v>1576</v>
      </c>
      <c r="C885" s="66">
        <v>22</v>
      </c>
      <c r="D885" s="66">
        <v>75844</v>
      </c>
      <c r="E885" s="60">
        <v>12.4</v>
      </c>
      <c r="F885" s="63">
        <v>99916</v>
      </c>
      <c r="G885" s="60">
        <v>22.3</v>
      </c>
      <c r="H885" s="66">
        <v>35122</v>
      </c>
      <c r="I885" s="64">
        <v>46807</v>
      </c>
      <c r="J885" s="64">
        <v>55841</v>
      </c>
      <c r="K885" s="64">
        <v>60961</v>
      </c>
      <c r="L885" s="64">
        <v>67702</v>
      </c>
      <c r="M885" s="64">
        <v>92957</v>
      </c>
      <c r="N885" s="64" t="s">
        <v>1439</v>
      </c>
      <c r="O885" s="64" t="s">
        <v>1439</v>
      </c>
      <c r="P885" s="64" t="s">
        <v>1439</v>
      </c>
      <c r="Q885" s="64" t="s">
        <v>1439</v>
      </c>
    </row>
    <row r="886" spans="1:17" ht="38.25" x14ac:dyDescent="0.2">
      <c r="A886" s="68" t="s">
        <v>2408</v>
      </c>
      <c r="B886" s="55" t="s">
        <v>1578</v>
      </c>
      <c r="C886" s="63">
        <v>120</v>
      </c>
      <c r="D886" s="63">
        <v>67002</v>
      </c>
      <c r="E886" s="60">
        <v>6.3</v>
      </c>
      <c r="F886" s="66">
        <v>130543</v>
      </c>
      <c r="G886" s="67"/>
      <c r="H886" s="63">
        <v>32068</v>
      </c>
      <c r="I886" s="61">
        <v>41411</v>
      </c>
      <c r="J886" s="61">
        <v>44915</v>
      </c>
      <c r="K886" s="61">
        <v>48569</v>
      </c>
      <c r="L886" s="62">
        <v>57143</v>
      </c>
      <c r="M886" s="62">
        <v>79294</v>
      </c>
      <c r="N886" s="64">
        <v>95793</v>
      </c>
      <c r="O886" s="64">
        <v>110892</v>
      </c>
      <c r="P886" s="64">
        <v>133441</v>
      </c>
      <c r="Q886" s="64" t="s">
        <v>1439</v>
      </c>
    </row>
    <row r="887" spans="1:17" ht="25.5" x14ac:dyDescent="0.2">
      <c r="A887" s="54" t="s">
        <v>2409</v>
      </c>
      <c r="B887" s="55" t="s">
        <v>1217</v>
      </c>
      <c r="C887" s="63">
        <v>61</v>
      </c>
      <c r="D887" s="63">
        <v>38072</v>
      </c>
      <c r="E887" s="60">
        <v>2.1</v>
      </c>
      <c r="F887" s="63">
        <v>44860</v>
      </c>
      <c r="G887" s="60">
        <v>-5.6</v>
      </c>
      <c r="H887" s="66">
        <v>11133</v>
      </c>
      <c r="I887" s="64">
        <v>23839</v>
      </c>
      <c r="J887" s="62">
        <v>25148</v>
      </c>
      <c r="K887" s="62">
        <v>28657</v>
      </c>
      <c r="L887" s="62">
        <v>32995</v>
      </c>
      <c r="M887" s="62">
        <v>41493</v>
      </c>
      <c r="N887" s="62">
        <v>49372</v>
      </c>
      <c r="O887" s="64">
        <v>53228</v>
      </c>
      <c r="P887" s="64">
        <v>58887</v>
      </c>
      <c r="Q887" s="64" t="s">
        <v>1439</v>
      </c>
    </row>
    <row r="888" spans="1:17" x14ac:dyDescent="0.2">
      <c r="A888" s="68" t="s">
        <v>2410</v>
      </c>
      <c r="B888" s="55" t="s">
        <v>1581</v>
      </c>
      <c r="C888" s="63">
        <v>61</v>
      </c>
      <c r="D888" s="63">
        <v>38072</v>
      </c>
      <c r="E888" s="60">
        <v>2.1</v>
      </c>
      <c r="F888" s="63">
        <v>44860</v>
      </c>
      <c r="G888" s="60">
        <v>-5.6</v>
      </c>
      <c r="H888" s="66">
        <v>11133</v>
      </c>
      <c r="I888" s="64">
        <v>23839</v>
      </c>
      <c r="J888" s="62">
        <v>25148</v>
      </c>
      <c r="K888" s="62">
        <v>28657</v>
      </c>
      <c r="L888" s="62">
        <v>32995</v>
      </c>
      <c r="M888" s="62">
        <v>41493</v>
      </c>
      <c r="N888" s="62">
        <v>49372</v>
      </c>
      <c r="O888" s="64">
        <v>53228</v>
      </c>
      <c r="P888" s="64">
        <v>58887</v>
      </c>
      <c r="Q888" s="64" t="s">
        <v>1439</v>
      </c>
    </row>
    <row r="889" spans="1:17" ht="38.25" x14ac:dyDescent="0.2">
      <c r="A889" s="54" t="s">
        <v>2411</v>
      </c>
      <c r="B889" s="55" t="s">
        <v>1583</v>
      </c>
      <c r="C889" s="59">
        <v>482</v>
      </c>
      <c r="D889" s="59">
        <v>53142</v>
      </c>
      <c r="E889" s="60">
        <v>5.5</v>
      </c>
      <c r="F889" s="59">
        <v>67762</v>
      </c>
      <c r="G889" s="60">
        <v>1.8</v>
      </c>
      <c r="H889" s="59">
        <v>26000</v>
      </c>
      <c r="I889" s="61">
        <v>32727</v>
      </c>
      <c r="J889" s="61">
        <v>36000</v>
      </c>
      <c r="K889" s="61">
        <v>38937</v>
      </c>
      <c r="L889" s="61">
        <v>45623</v>
      </c>
      <c r="M889" s="61">
        <v>61781</v>
      </c>
      <c r="N889" s="61">
        <v>72739</v>
      </c>
      <c r="O889" s="61">
        <v>80122</v>
      </c>
      <c r="P889" s="62">
        <v>88445</v>
      </c>
      <c r="Q889" s="64">
        <v>120000</v>
      </c>
    </row>
    <row r="890" spans="1:17" ht="25.5" x14ac:dyDescent="0.2">
      <c r="A890" s="68" t="s">
        <v>2412</v>
      </c>
      <c r="B890" s="55" t="s">
        <v>1585</v>
      </c>
      <c r="C890" s="59">
        <v>167</v>
      </c>
      <c r="D890" s="63">
        <v>55589</v>
      </c>
      <c r="E890" s="60">
        <v>4.7</v>
      </c>
      <c r="F890" s="59">
        <v>70707</v>
      </c>
      <c r="G890" s="60">
        <v>-2.9</v>
      </c>
      <c r="H890" s="63">
        <v>24122</v>
      </c>
      <c r="I890" s="61">
        <v>32297</v>
      </c>
      <c r="J890" s="61">
        <v>35559</v>
      </c>
      <c r="K890" s="61">
        <v>38706</v>
      </c>
      <c r="L890" s="61">
        <v>47166</v>
      </c>
      <c r="M890" s="62">
        <v>68381</v>
      </c>
      <c r="N890" s="62">
        <v>80002</v>
      </c>
      <c r="O890" s="62">
        <v>85678</v>
      </c>
      <c r="P890" s="62">
        <v>96191</v>
      </c>
      <c r="Q890" s="64" t="s">
        <v>1439</v>
      </c>
    </row>
    <row r="891" spans="1:17" ht="38.25" x14ac:dyDescent="0.2">
      <c r="A891" s="68" t="s">
        <v>2413</v>
      </c>
      <c r="B891" s="55" t="s">
        <v>1587</v>
      </c>
      <c r="C891" s="63">
        <v>135</v>
      </c>
      <c r="D891" s="63">
        <v>57662</v>
      </c>
      <c r="E891" s="60">
        <v>9.9</v>
      </c>
      <c r="F891" s="63">
        <v>77849</v>
      </c>
      <c r="G891" s="60">
        <v>9.1999999999999993</v>
      </c>
      <c r="H891" s="63">
        <v>26018</v>
      </c>
      <c r="I891" s="61">
        <v>35003</v>
      </c>
      <c r="J891" s="61">
        <v>38509</v>
      </c>
      <c r="K891" s="62">
        <v>41046</v>
      </c>
      <c r="L891" s="62">
        <v>49346</v>
      </c>
      <c r="M891" s="62">
        <v>66158</v>
      </c>
      <c r="N891" s="62">
        <v>79093</v>
      </c>
      <c r="O891" s="64">
        <v>87998</v>
      </c>
      <c r="P891" s="64">
        <v>100330</v>
      </c>
      <c r="Q891" s="64" t="s">
        <v>1439</v>
      </c>
    </row>
    <row r="892" spans="1:17" ht="38.25" x14ac:dyDescent="0.2">
      <c r="A892" s="68" t="s">
        <v>2414</v>
      </c>
      <c r="B892" s="55" t="s">
        <v>1589</v>
      </c>
      <c r="C892" s="63">
        <v>85</v>
      </c>
      <c r="D892" s="63">
        <v>47299</v>
      </c>
      <c r="E892" s="60">
        <v>5.0999999999999996</v>
      </c>
      <c r="F892" s="59">
        <v>55014</v>
      </c>
      <c r="G892" s="60">
        <v>8</v>
      </c>
      <c r="H892" s="63">
        <v>26939</v>
      </c>
      <c r="I892" s="61">
        <v>31988</v>
      </c>
      <c r="J892" s="61">
        <v>33914</v>
      </c>
      <c r="K892" s="61">
        <v>36715</v>
      </c>
      <c r="L892" s="61">
        <v>42079</v>
      </c>
      <c r="M892" s="62">
        <v>53956</v>
      </c>
      <c r="N892" s="62">
        <v>63000</v>
      </c>
      <c r="O892" s="62">
        <v>67770</v>
      </c>
      <c r="P892" s="64">
        <v>71700</v>
      </c>
      <c r="Q892" s="64" t="s">
        <v>1439</v>
      </c>
    </row>
    <row r="893" spans="1:17" ht="25.5" x14ac:dyDescent="0.2">
      <c r="A893" s="68" t="s">
        <v>2415</v>
      </c>
      <c r="B893" s="55" t="s">
        <v>1591</v>
      </c>
      <c r="C893" s="66">
        <v>23</v>
      </c>
      <c r="D893" s="63">
        <v>57549</v>
      </c>
      <c r="E893" s="60">
        <v>4.5999999999999996</v>
      </c>
      <c r="F893" s="66">
        <v>72681</v>
      </c>
      <c r="G893" s="60">
        <v>-13.8</v>
      </c>
      <c r="H893" s="66" t="s">
        <v>1439</v>
      </c>
      <c r="I893" s="62">
        <v>41657</v>
      </c>
      <c r="J893" s="62">
        <v>43050</v>
      </c>
      <c r="K893" s="62">
        <v>43869</v>
      </c>
      <c r="L893" s="62">
        <v>51085</v>
      </c>
      <c r="M893" s="64">
        <v>60842</v>
      </c>
      <c r="N893" s="64" t="s">
        <v>1439</v>
      </c>
      <c r="O893" s="64" t="s">
        <v>1439</v>
      </c>
      <c r="P893" s="64" t="s">
        <v>1439</v>
      </c>
      <c r="Q893" s="64" t="s">
        <v>1439</v>
      </c>
    </row>
    <row r="894" spans="1:17" ht="25.5" x14ac:dyDescent="0.2">
      <c r="A894" s="68" t="s">
        <v>2416</v>
      </c>
      <c r="B894" s="55" t="s">
        <v>1593</v>
      </c>
      <c r="C894" s="63">
        <v>38</v>
      </c>
      <c r="D894" s="63">
        <v>49709</v>
      </c>
      <c r="E894" s="60">
        <v>-1.6</v>
      </c>
      <c r="F894" s="63">
        <v>59579</v>
      </c>
      <c r="G894" s="60">
        <v>-6.6</v>
      </c>
      <c r="H894" s="66">
        <v>26722</v>
      </c>
      <c r="I894" s="62">
        <v>31451</v>
      </c>
      <c r="J894" s="62">
        <v>33515</v>
      </c>
      <c r="K894" s="62">
        <v>36994</v>
      </c>
      <c r="L894" s="62">
        <v>42797</v>
      </c>
      <c r="M894" s="64">
        <v>56815</v>
      </c>
      <c r="N894" s="64">
        <v>62839</v>
      </c>
      <c r="O894" s="64" t="s">
        <v>1439</v>
      </c>
      <c r="P894" s="64" t="s">
        <v>1439</v>
      </c>
      <c r="Q894" s="64" t="s">
        <v>1439</v>
      </c>
    </row>
    <row r="895" spans="1:17" ht="25.5" x14ac:dyDescent="0.2">
      <c r="A895" s="68" t="s">
        <v>2417</v>
      </c>
      <c r="B895" s="55" t="s">
        <v>1595</v>
      </c>
      <c r="C895" s="66">
        <v>32</v>
      </c>
      <c r="D895" s="63">
        <v>44666</v>
      </c>
      <c r="E895" s="60">
        <v>-2.4</v>
      </c>
      <c r="F895" s="63">
        <v>51520</v>
      </c>
      <c r="G895" s="60">
        <v>6.5</v>
      </c>
      <c r="H895" s="66">
        <v>24549</v>
      </c>
      <c r="I895" s="62">
        <v>30764</v>
      </c>
      <c r="J895" s="62">
        <v>32717</v>
      </c>
      <c r="K895" s="62">
        <v>34863</v>
      </c>
      <c r="L895" s="62">
        <v>38938</v>
      </c>
      <c r="M895" s="64" t="s">
        <v>1439</v>
      </c>
      <c r="N895" s="64" t="s">
        <v>1439</v>
      </c>
      <c r="O895" s="64" t="s">
        <v>1439</v>
      </c>
      <c r="P895" s="64" t="s">
        <v>1439</v>
      </c>
      <c r="Q895" s="64" t="s">
        <v>1439</v>
      </c>
    </row>
    <row r="896" spans="1:17" x14ac:dyDescent="0.2">
      <c r="A896" s="68" t="s">
        <v>2418</v>
      </c>
      <c r="B896" s="55" t="s">
        <v>1597</v>
      </c>
      <c r="C896" s="66" t="s">
        <v>1439</v>
      </c>
      <c r="D896" s="66" t="s">
        <v>1439</v>
      </c>
      <c r="E896" s="67"/>
      <c r="F896" s="66">
        <v>46631</v>
      </c>
      <c r="G896" s="67"/>
      <c r="H896" s="66" t="s">
        <v>1439</v>
      </c>
      <c r="I896" s="64" t="s">
        <v>1439</v>
      </c>
      <c r="J896" s="64" t="s">
        <v>1439</v>
      </c>
      <c r="K896" s="64" t="s">
        <v>1439</v>
      </c>
      <c r="L896" s="64" t="s">
        <v>1439</v>
      </c>
      <c r="M896" s="64" t="s">
        <v>1439</v>
      </c>
      <c r="N896" s="64" t="s">
        <v>1439</v>
      </c>
      <c r="O896" s="64" t="s">
        <v>1439</v>
      </c>
      <c r="P896" s="64" t="s">
        <v>1439</v>
      </c>
      <c r="Q896" s="64" t="s">
        <v>1439</v>
      </c>
    </row>
    <row r="897" spans="1:17" ht="38.25" x14ac:dyDescent="0.2">
      <c r="A897" s="54" t="s">
        <v>2419</v>
      </c>
      <c r="B897" s="55" t="s">
        <v>1599</v>
      </c>
      <c r="C897" s="59">
        <v>213</v>
      </c>
      <c r="D897" s="63">
        <v>33225</v>
      </c>
      <c r="E897" s="60">
        <v>11.7</v>
      </c>
      <c r="F897" s="63">
        <v>43286</v>
      </c>
      <c r="G897" s="60">
        <v>9.8000000000000007</v>
      </c>
      <c r="H897" s="63">
        <v>9894</v>
      </c>
      <c r="I897" s="64">
        <v>17817</v>
      </c>
      <c r="J897" s="62">
        <v>22423</v>
      </c>
      <c r="K897" s="62">
        <v>24814</v>
      </c>
      <c r="L897" s="61">
        <v>28975</v>
      </c>
      <c r="M897" s="62">
        <v>39071</v>
      </c>
      <c r="N897" s="62">
        <v>46362</v>
      </c>
      <c r="O897" s="62">
        <v>50999</v>
      </c>
      <c r="P897" s="64">
        <v>58446</v>
      </c>
      <c r="Q897" s="64" t="s">
        <v>1439</v>
      </c>
    </row>
    <row r="898" spans="1:17" ht="25.5" x14ac:dyDescent="0.2">
      <c r="A898" s="68" t="s">
        <v>2420</v>
      </c>
      <c r="B898" s="55" t="s">
        <v>1601</v>
      </c>
      <c r="C898" s="66">
        <v>14</v>
      </c>
      <c r="D898" s="66" t="s">
        <v>1439</v>
      </c>
      <c r="E898" s="67"/>
      <c r="F898" s="63">
        <v>43734</v>
      </c>
      <c r="G898" s="60">
        <v>5.0999999999999996</v>
      </c>
      <c r="H898" s="66" t="s">
        <v>1439</v>
      </c>
      <c r="I898" s="64">
        <v>24156</v>
      </c>
      <c r="J898" s="64" t="s">
        <v>1439</v>
      </c>
      <c r="K898" s="64" t="s">
        <v>1439</v>
      </c>
      <c r="L898" s="64" t="s">
        <v>1439</v>
      </c>
      <c r="M898" s="64" t="s">
        <v>1439</v>
      </c>
      <c r="N898" s="64" t="s">
        <v>1439</v>
      </c>
      <c r="O898" s="64" t="s">
        <v>1439</v>
      </c>
      <c r="P898" s="64" t="s">
        <v>1439</v>
      </c>
      <c r="Q898" s="64" t="s">
        <v>1439</v>
      </c>
    </row>
    <row r="899" spans="1:17" x14ac:dyDescent="0.2">
      <c r="A899" s="68" t="s">
        <v>2421</v>
      </c>
      <c r="B899" s="55" t="s">
        <v>1603</v>
      </c>
      <c r="C899" s="63">
        <v>49</v>
      </c>
      <c r="D899" s="63">
        <v>30637</v>
      </c>
      <c r="E899" s="67"/>
      <c r="F899" s="63">
        <v>40567</v>
      </c>
      <c r="G899" s="60">
        <v>34.799999999999997</v>
      </c>
      <c r="H899" s="66">
        <v>10574</v>
      </c>
      <c r="I899" s="64">
        <v>18428</v>
      </c>
      <c r="J899" s="64">
        <v>22612</v>
      </c>
      <c r="K899" s="62">
        <v>24864</v>
      </c>
      <c r="L899" s="62">
        <v>27588</v>
      </c>
      <c r="M899" s="62">
        <v>34314</v>
      </c>
      <c r="N899" s="64">
        <v>40218</v>
      </c>
      <c r="O899" s="64" t="s">
        <v>1439</v>
      </c>
      <c r="P899" s="64" t="s">
        <v>1439</v>
      </c>
      <c r="Q899" s="64" t="s">
        <v>1439</v>
      </c>
    </row>
    <row r="900" spans="1:17" ht="38.25" x14ac:dyDescent="0.2">
      <c r="A900" s="68" t="s">
        <v>2422</v>
      </c>
      <c r="B900" s="55" t="s">
        <v>1605</v>
      </c>
      <c r="C900" s="66" t="s">
        <v>1439</v>
      </c>
      <c r="D900" s="66" t="s">
        <v>1439</v>
      </c>
      <c r="E900" s="67"/>
      <c r="F900" s="66" t="s">
        <v>1439</v>
      </c>
      <c r="G900" s="67"/>
      <c r="H900" s="66" t="s">
        <v>1439</v>
      </c>
      <c r="I900" s="64" t="s">
        <v>1439</v>
      </c>
      <c r="J900" s="64" t="s">
        <v>1439</v>
      </c>
      <c r="K900" s="64" t="s">
        <v>1439</v>
      </c>
      <c r="L900" s="64" t="s">
        <v>1439</v>
      </c>
      <c r="M900" s="64" t="s">
        <v>1439</v>
      </c>
      <c r="N900" s="64" t="s">
        <v>1439</v>
      </c>
      <c r="O900" s="64" t="s">
        <v>1439</v>
      </c>
      <c r="P900" s="64" t="s">
        <v>1439</v>
      </c>
      <c r="Q900" s="64" t="s">
        <v>1439</v>
      </c>
    </row>
    <row r="901" spans="1:17" ht="25.5" x14ac:dyDescent="0.2">
      <c r="A901" s="68" t="s">
        <v>2423</v>
      </c>
      <c r="B901" s="55" t="s">
        <v>1607</v>
      </c>
      <c r="C901" s="66">
        <v>16</v>
      </c>
      <c r="D901" s="63">
        <v>30187</v>
      </c>
      <c r="E901" s="60">
        <v>10.1</v>
      </c>
      <c r="F901" s="63">
        <v>31182</v>
      </c>
      <c r="G901" s="60">
        <v>3.6</v>
      </c>
      <c r="H901" s="66">
        <v>10544</v>
      </c>
      <c r="I901" s="64">
        <v>19426</v>
      </c>
      <c r="J901" s="64">
        <v>22501</v>
      </c>
      <c r="K901" s="64">
        <v>23497</v>
      </c>
      <c r="L901" s="62">
        <v>27319</v>
      </c>
      <c r="M901" s="62">
        <v>34214</v>
      </c>
      <c r="N901" s="64">
        <v>38250</v>
      </c>
      <c r="O901" s="62">
        <v>40853</v>
      </c>
      <c r="P901" s="64" t="s">
        <v>1439</v>
      </c>
      <c r="Q901" s="64" t="s">
        <v>1439</v>
      </c>
    </row>
    <row r="902" spans="1:17" ht="25.5" x14ac:dyDescent="0.2">
      <c r="A902" s="68" t="s">
        <v>2424</v>
      </c>
      <c r="B902" s="55" t="s">
        <v>1609</v>
      </c>
      <c r="C902" s="63">
        <v>49</v>
      </c>
      <c r="D902" s="66">
        <v>23366</v>
      </c>
      <c r="E902" s="60">
        <v>-8.1999999999999993</v>
      </c>
      <c r="F902" s="63">
        <v>26396</v>
      </c>
      <c r="G902" s="60">
        <v>-6.8</v>
      </c>
      <c r="H902" s="63">
        <v>6095</v>
      </c>
      <c r="I902" s="62">
        <v>9126</v>
      </c>
      <c r="J902" s="64">
        <v>9878</v>
      </c>
      <c r="K902" s="64">
        <v>11593</v>
      </c>
      <c r="L902" s="64">
        <v>15359</v>
      </c>
      <c r="M902" s="62">
        <v>27265</v>
      </c>
      <c r="N902" s="62">
        <v>31979</v>
      </c>
      <c r="O902" s="64">
        <v>34880</v>
      </c>
      <c r="P902" s="64">
        <v>37304</v>
      </c>
      <c r="Q902" s="64" t="s">
        <v>1439</v>
      </c>
    </row>
    <row r="903" spans="1:17" ht="38.25" x14ac:dyDescent="0.2">
      <c r="A903" s="68" t="s">
        <v>2425</v>
      </c>
      <c r="B903" s="55" t="s">
        <v>1611</v>
      </c>
      <c r="C903" s="66">
        <v>72</v>
      </c>
      <c r="D903" s="66">
        <v>44905</v>
      </c>
      <c r="E903" s="60">
        <v>-0.2</v>
      </c>
      <c r="F903" s="66">
        <v>58924</v>
      </c>
      <c r="G903" s="60">
        <v>-4.7</v>
      </c>
      <c r="H903" s="66" t="s">
        <v>1439</v>
      </c>
      <c r="I903" s="64" t="s">
        <v>1439</v>
      </c>
      <c r="J903" s="64">
        <v>29166</v>
      </c>
      <c r="K903" s="64">
        <v>31610</v>
      </c>
      <c r="L903" s="64">
        <v>39942</v>
      </c>
      <c r="M903" s="64">
        <v>51561</v>
      </c>
      <c r="N903" s="64" t="s">
        <v>1439</v>
      </c>
      <c r="O903" s="64" t="s">
        <v>1439</v>
      </c>
      <c r="P903" s="64" t="s">
        <v>1439</v>
      </c>
      <c r="Q903" s="64" t="s">
        <v>1439</v>
      </c>
    </row>
    <row r="904" spans="1:17" ht="51" x14ac:dyDescent="0.2">
      <c r="A904" s="54" t="s">
        <v>2426</v>
      </c>
      <c r="B904" s="55" t="s">
        <v>1613</v>
      </c>
      <c r="C904" s="59">
        <v>191</v>
      </c>
      <c r="D904" s="59">
        <v>45254</v>
      </c>
      <c r="E904" s="60">
        <v>8</v>
      </c>
      <c r="F904" s="59">
        <v>46503</v>
      </c>
      <c r="G904" s="60">
        <v>5.8</v>
      </c>
      <c r="H904" s="63">
        <v>24747</v>
      </c>
      <c r="I904" s="61">
        <v>32823</v>
      </c>
      <c r="J904" s="61">
        <v>35423</v>
      </c>
      <c r="K904" s="61">
        <v>37095</v>
      </c>
      <c r="L904" s="61">
        <v>41296</v>
      </c>
      <c r="M904" s="61">
        <v>48782</v>
      </c>
      <c r="N904" s="61">
        <v>53772</v>
      </c>
      <c r="O904" s="61">
        <v>55982</v>
      </c>
      <c r="P904" s="61">
        <v>59527</v>
      </c>
      <c r="Q904" s="62">
        <v>71239</v>
      </c>
    </row>
    <row r="905" spans="1:17" ht="38.25" x14ac:dyDescent="0.2">
      <c r="A905" s="68" t="s">
        <v>2427</v>
      </c>
      <c r="B905" s="55" t="s">
        <v>1615</v>
      </c>
      <c r="C905" s="59">
        <v>191</v>
      </c>
      <c r="D905" s="59">
        <v>45254</v>
      </c>
      <c r="E905" s="60">
        <v>8</v>
      </c>
      <c r="F905" s="59">
        <v>46503</v>
      </c>
      <c r="G905" s="60">
        <v>5.8</v>
      </c>
      <c r="H905" s="63">
        <v>24747</v>
      </c>
      <c r="I905" s="61">
        <v>32823</v>
      </c>
      <c r="J905" s="61">
        <v>35423</v>
      </c>
      <c r="K905" s="61">
        <v>37095</v>
      </c>
      <c r="L905" s="61">
        <v>41296</v>
      </c>
      <c r="M905" s="61">
        <v>48782</v>
      </c>
      <c r="N905" s="61">
        <v>53772</v>
      </c>
      <c r="O905" s="61">
        <v>55982</v>
      </c>
      <c r="P905" s="61">
        <v>59527</v>
      </c>
      <c r="Q905" s="62">
        <v>71239</v>
      </c>
    </row>
    <row r="906" spans="1:17" x14ac:dyDescent="0.2">
      <c r="A906" s="54" t="s">
        <v>2428</v>
      </c>
      <c r="B906" s="55" t="s">
        <v>1617</v>
      </c>
      <c r="C906" s="59">
        <v>439</v>
      </c>
      <c r="D906" s="59">
        <v>39172</v>
      </c>
      <c r="E906" s="60">
        <v>5.8</v>
      </c>
      <c r="F906" s="59">
        <v>40651</v>
      </c>
      <c r="G906" s="60">
        <v>6.5</v>
      </c>
      <c r="H906" s="66">
        <v>12451</v>
      </c>
      <c r="I906" s="62">
        <v>21408</v>
      </c>
      <c r="J906" s="62">
        <v>24884</v>
      </c>
      <c r="K906" s="61">
        <v>27853</v>
      </c>
      <c r="L906" s="61">
        <v>33405</v>
      </c>
      <c r="M906" s="61">
        <v>44933</v>
      </c>
      <c r="N906" s="61">
        <v>50137</v>
      </c>
      <c r="O906" s="61">
        <v>53673</v>
      </c>
      <c r="P906" s="61">
        <v>57622</v>
      </c>
      <c r="Q906" s="62">
        <v>67651</v>
      </c>
    </row>
    <row r="907" spans="1:17" x14ac:dyDescent="0.2">
      <c r="A907" s="68" t="s">
        <v>2429</v>
      </c>
      <c r="B907" s="55" t="s">
        <v>1619</v>
      </c>
      <c r="C907" s="59">
        <v>439</v>
      </c>
      <c r="D907" s="59">
        <v>39172</v>
      </c>
      <c r="E907" s="60">
        <v>5.8</v>
      </c>
      <c r="F907" s="59">
        <v>40651</v>
      </c>
      <c r="G907" s="60">
        <v>6.5</v>
      </c>
      <c r="H907" s="66">
        <v>12451</v>
      </c>
      <c r="I907" s="62">
        <v>21408</v>
      </c>
      <c r="J907" s="62">
        <v>24884</v>
      </c>
      <c r="K907" s="61">
        <v>27853</v>
      </c>
      <c r="L907" s="61">
        <v>33405</v>
      </c>
      <c r="M907" s="61">
        <v>44933</v>
      </c>
      <c r="N907" s="61">
        <v>50137</v>
      </c>
      <c r="O907" s="61">
        <v>53673</v>
      </c>
      <c r="P907" s="61">
        <v>57622</v>
      </c>
      <c r="Q907" s="62">
        <v>67651</v>
      </c>
    </row>
    <row r="908" spans="1:17" ht="25.5" x14ac:dyDescent="0.2">
      <c r="A908" s="54" t="s">
        <v>2430</v>
      </c>
      <c r="B908" s="55" t="s">
        <v>1621</v>
      </c>
      <c r="C908" s="59">
        <v>501</v>
      </c>
      <c r="D908" s="59">
        <v>35420</v>
      </c>
      <c r="E908" s="60">
        <v>6.5</v>
      </c>
      <c r="F908" s="59">
        <v>39061</v>
      </c>
      <c r="G908" s="60">
        <v>5.8</v>
      </c>
      <c r="H908" s="63">
        <v>11610</v>
      </c>
      <c r="I908" s="62">
        <v>19693</v>
      </c>
      <c r="J908" s="62">
        <v>22842</v>
      </c>
      <c r="K908" s="61">
        <v>25961</v>
      </c>
      <c r="L908" s="61">
        <v>30961</v>
      </c>
      <c r="M908" s="61">
        <v>40933</v>
      </c>
      <c r="N908" s="61">
        <v>47458</v>
      </c>
      <c r="O908" s="61">
        <v>51013</v>
      </c>
      <c r="P908" s="61">
        <v>54324</v>
      </c>
      <c r="Q908" s="62">
        <v>63402</v>
      </c>
    </row>
    <row r="909" spans="1:17" x14ac:dyDescent="0.2">
      <c r="A909" s="68" t="s">
        <v>2431</v>
      </c>
      <c r="B909" s="55" t="s">
        <v>1623</v>
      </c>
      <c r="C909" s="59">
        <v>350</v>
      </c>
      <c r="D909" s="59">
        <v>40255</v>
      </c>
      <c r="E909" s="60">
        <v>6.3</v>
      </c>
      <c r="F909" s="59">
        <v>43113</v>
      </c>
      <c r="G909" s="60">
        <v>5.0999999999999996</v>
      </c>
      <c r="H909" s="66">
        <v>13236</v>
      </c>
      <c r="I909" s="62">
        <v>23579</v>
      </c>
      <c r="J909" s="62">
        <v>27658</v>
      </c>
      <c r="K909" s="62">
        <v>30626</v>
      </c>
      <c r="L909" s="61">
        <v>34948</v>
      </c>
      <c r="M909" s="61">
        <v>44958</v>
      </c>
      <c r="N909" s="61">
        <v>51702</v>
      </c>
      <c r="O909" s="61">
        <v>53924</v>
      </c>
      <c r="P909" s="61">
        <v>58115</v>
      </c>
      <c r="Q909" s="64" t="s">
        <v>1439</v>
      </c>
    </row>
    <row r="910" spans="1:17" ht="25.5" x14ac:dyDescent="0.2">
      <c r="A910" s="68" t="s">
        <v>2432</v>
      </c>
      <c r="B910" s="55" t="s">
        <v>1625</v>
      </c>
      <c r="C910" s="63">
        <v>57</v>
      </c>
      <c r="D910" s="63">
        <v>26189</v>
      </c>
      <c r="E910" s="67"/>
      <c r="F910" s="59">
        <v>28045</v>
      </c>
      <c r="G910" s="60">
        <v>-7.2</v>
      </c>
      <c r="H910" s="66">
        <v>10055</v>
      </c>
      <c r="I910" s="62">
        <v>13711</v>
      </c>
      <c r="J910" s="62">
        <v>15537</v>
      </c>
      <c r="K910" s="62">
        <v>18151</v>
      </c>
      <c r="L910" s="62">
        <v>22308</v>
      </c>
      <c r="M910" s="62">
        <v>28570</v>
      </c>
      <c r="N910" s="62">
        <v>32007</v>
      </c>
      <c r="O910" s="62">
        <v>34902</v>
      </c>
      <c r="P910" s="64">
        <v>38599</v>
      </c>
      <c r="Q910" s="64" t="s">
        <v>1439</v>
      </c>
    </row>
    <row r="911" spans="1:17" ht="25.5" x14ac:dyDescent="0.2">
      <c r="A911" s="68" t="s">
        <v>2433</v>
      </c>
      <c r="B911" s="55" t="s">
        <v>1627</v>
      </c>
      <c r="C911" s="63">
        <v>94</v>
      </c>
      <c r="D911" s="63">
        <v>27065</v>
      </c>
      <c r="E911" s="60">
        <v>2.5</v>
      </c>
      <c r="F911" s="59">
        <v>30601</v>
      </c>
      <c r="G911" s="60">
        <v>8.1</v>
      </c>
      <c r="H911" s="66">
        <v>9413</v>
      </c>
      <c r="I911" s="62">
        <v>13342</v>
      </c>
      <c r="J911" s="62">
        <v>16767</v>
      </c>
      <c r="K911" s="62">
        <v>19984</v>
      </c>
      <c r="L911" s="61">
        <v>23924</v>
      </c>
      <c r="M911" s="62">
        <v>31359</v>
      </c>
      <c r="N911" s="62">
        <v>37087</v>
      </c>
      <c r="O911" s="62">
        <v>40436</v>
      </c>
      <c r="P911" s="64">
        <v>43459</v>
      </c>
      <c r="Q911" s="64" t="s">
        <v>1439</v>
      </c>
    </row>
    <row r="912" spans="1:17" ht="38.25" x14ac:dyDescent="0.2">
      <c r="A912" s="54" t="s">
        <v>2434</v>
      </c>
      <c r="B912" s="55" t="s">
        <v>1629</v>
      </c>
      <c r="C912" s="63">
        <v>88</v>
      </c>
      <c r="D912" s="63">
        <v>31907</v>
      </c>
      <c r="E912" s="60">
        <v>4.3</v>
      </c>
      <c r="F912" s="63">
        <v>37007</v>
      </c>
      <c r="G912" s="67"/>
      <c r="H912" s="66" t="s">
        <v>1439</v>
      </c>
      <c r="I912" s="64" t="s">
        <v>1439</v>
      </c>
      <c r="J912" s="64" t="s">
        <v>1439</v>
      </c>
      <c r="K912" s="64">
        <v>21392</v>
      </c>
      <c r="L912" s="62">
        <v>27279</v>
      </c>
      <c r="M912" s="62">
        <v>36631</v>
      </c>
      <c r="N912" s="62">
        <v>42542</v>
      </c>
      <c r="O912" s="62">
        <v>46117</v>
      </c>
      <c r="P912" s="64">
        <v>49455</v>
      </c>
      <c r="Q912" s="64" t="s">
        <v>1439</v>
      </c>
    </row>
    <row r="913" spans="1:17" ht="25.5" x14ac:dyDescent="0.2">
      <c r="A913" s="68" t="s">
        <v>2435</v>
      </c>
      <c r="B913" s="55" t="s">
        <v>1631</v>
      </c>
      <c r="C913" s="66">
        <v>20</v>
      </c>
      <c r="D913" s="66">
        <v>35925</v>
      </c>
      <c r="E913" s="60">
        <v>-7.1</v>
      </c>
      <c r="F913" s="66">
        <v>46149</v>
      </c>
      <c r="G913" s="60">
        <v>-14.3</v>
      </c>
      <c r="H913" s="66" t="s">
        <v>1439</v>
      </c>
      <c r="I913" s="64" t="s">
        <v>1439</v>
      </c>
      <c r="J913" s="64">
        <v>23844</v>
      </c>
      <c r="K913" s="64">
        <v>25108</v>
      </c>
      <c r="L913" s="64">
        <v>30946</v>
      </c>
      <c r="M913" s="64">
        <v>40121</v>
      </c>
      <c r="N913" s="64" t="s">
        <v>1439</v>
      </c>
      <c r="O913" s="64" t="s">
        <v>1439</v>
      </c>
      <c r="P913" s="64" t="s">
        <v>1439</v>
      </c>
      <c r="Q913" s="64" t="s">
        <v>1439</v>
      </c>
    </row>
    <row r="914" spans="1:17" ht="38.25" x14ac:dyDescent="0.2">
      <c r="A914" s="68" t="s">
        <v>2436</v>
      </c>
      <c r="B914" s="55" t="s">
        <v>1633</v>
      </c>
      <c r="C914" s="66">
        <v>20</v>
      </c>
      <c r="D914" s="66">
        <v>34437</v>
      </c>
      <c r="E914" s="60">
        <v>12.5</v>
      </c>
      <c r="F914" s="66">
        <v>36591</v>
      </c>
      <c r="G914" s="60">
        <v>12.7</v>
      </c>
      <c r="H914" s="66" t="s">
        <v>1439</v>
      </c>
      <c r="I914" s="64" t="s">
        <v>1439</v>
      </c>
      <c r="J914" s="64" t="s">
        <v>1439</v>
      </c>
      <c r="K914" s="64" t="s">
        <v>1439</v>
      </c>
      <c r="L914" s="64" t="s">
        <v>1439</v>
      </c>
      <c r="M914" s="64">
        <v>36975</v>
      </c>
      <c r="N914" s="64" t="s">
        <v>1439</v>
      </c>
      <c r="O914" s="64" t="s">
        <v>1439</v>
      </c>
      <c r="P914" s="64" t="s">
        <v>1439</v>
      </c>
      <c r="Q914" s="64" t="s">
        <v>1439</v>
      </c>
    </row>
    <row r="915" spans="1:17" ht="25.5" x14ac:dyDescent="0.2">
      <c r="A915" s="68" t="s">
        <v>2437</v>
      </c>
      <c r="B915" s="55" t="s">
        <v>1635</v>
      </c>
      <c r="C915" s="66">
        <v>9</v>
      </c>
      <c r="D915" s="66">
        <v>32292</v>
      </c>
      <c r="E915" s="67"/>
      <c r="F915" s="66">
        <v>36940</v>
      </c>
      <c r="G915" s="60">
        <v>3.5</v>
      </c>
      <c r="H915" s="66" t="s">
        <v>1439</v>
      </c>
      <c r="I915" s="64" t="s">
        <v>1439</v>
      </c>
      <c r="J915" s="64" t="s">
        <v>1439</v>
      </c>
      <c r="K915" s="64">
        <v>22596</v>
      </c>
      <c r="L915" s="64">
        <v>29364</v>
      </c>
      <c r="M915" s="64">
        <v>36757</v>
      </c>
      <c r="N915" s="64" t="s">
        <v>1439</v>
      </c>
      <c r="O915" s="64" t="s">
        <v>1439</v>
      </c>
      <c r="P915" s="64" t="s">
        <v>1439</v>
      </c>
      <c r="Q915" s="64" t="s">
        <v>1439</v>
      </c>
    </row>
    <row r="916" spans="1:17" ht="38.25" x14ac:dyDescent="0.2">
      <c r="A916" s="68" t="s">
        <v>2438</v>
      </c>
      <c r="B916" s="55" t="s">
        <v>1637</v>
      </c>
      <c r="C916" s="63">
        <v>39</v>
      </c>
      <c r="D916" s="66">
        <v>25183</v>
      </c>
      <c r="E916" s="67"/>
      <c r="F916" s="63">
        <v>32504</v>
      </c>
      <c r="G916" s="67"/>
      <c r="H916" s="66" t="s">
        <v>1439</v>
      </c>
      <c r="I916" s="64" t="s">
        <v>1439</v>
      </c>
      <c r="J916" s="64">
        <v>8678</v>
      </c>
      <c r="K916" s="64" t="s">
        <v>1439</v>
      </c>
      <c r="L916" s="64" t="s">
        <v>1439</v>
      </c>
      <c r="M916" s="64">
        <v>30629</v>
      </c>
      <c r="N916" s="64">
        <v>39829</v>
      </c>
      <c r="O916" s="64" t="s">
        <v>1439</v>
      </c>
      <c r="P916" s="64" t="s">
        <v>1439</v>
      </c>
      <c r="Q916" s="64" t="s">
        <v>1439</v>
      </c>
    </row>
    <row r="917" spans="1:17" ht="25.5" x14ac:dyDescent="0.2">
      <c r="A917" s="54" t="s">
        <v>2439</v>
      </c>
      <c r="B917" s="55" t="s">
        <v>1639</v>
      </c>
      <c r="C917" s="63">
        <v>68</v>
      </c>
      <c r="D917" s="63">
        <v>33324</v>
      </c>
      <c r="E917" s="60">
        <v>13.2</v>
      </c>
      <c r="F917" s="63">
        <v>37702</v>
      </c>
      <c r="G917" s="60">
        <v>13.4</v>
      </c>
      <c r="H917" s="66" t="s">
        <v>1439</v>
      </c>
      <c r="I917" s="64" t="s">
        <v>1439</v>
      </c>
      <c r="J917" s="64">
        <v>20985</v>
      </c>
      <c r="K917" s="64">
        <v>24321</v>
      </c>
      <c r="L917" s="62">
        <v>29574</v>
      </c>
      <c r="M917" s="62">
        <v>37375</v>
      </c>
      <c r="N917" s="64">
        <v>44245</v>
      </c>
      <c r="O917" s="64">
        <v>46372</v>
      </c>
      <c r="P917" s="64">
        <v>52043</v>
      </c>
      <c r="Q917" s="64" t="s">
        <v>1439</v>
      </c>
    </row>
    <row r="918" spans="1:17" ht="25.5" x14ac:dyDescent="0.2">
      <c r="A918" s="68" t="s">
        <v>2440</v>
      </c>
      <c r="B918" s="55" t="s">
        <v>1641</v>
      </c>
      <c r="C918" s="66">
        <v>43</v>
      </c>
      <c r="D918" s="66">
        <v>37094</v>
      </c>
      <c r="E918" s="60">
        <v>9.6</v>
      </c>
      <c r="F918" s="63">
        <v>42195</v>
      </c>
      <c r="G918" s="60">
        <v>11</v>
      </c>
      <c r="H918" s="66" t="s">
        <v>1439</v>
      </c>
      <c r="I918" s="64" t="s">
        <v>1439</v>
      </c>
      <c r="J918" s="64" t="s">
        <v>1439</v>
      </c>
      <c r="K918" s="64">
        <v>29574</v>
      </c>
      <c r="L918" s="62">
        <v>33548</v>
      </c>
      <c r="M918" s="64">
        <v>42689</v>
      </c>
      <c r="N918" s="64">
        <v>47736</v>
      </c>
      <c r="O918" s="64">
        <v>52379</v>
      </c>
      <c r="P918" s="64" t="s">
        <v>1439</v>
      </c>
      <c r="Q918" s="64" t="s">
        <v>1439</v>
      </c>
    </row>
    <row r="919" spans="1:17" ht="25.5" x14ac:dyDescent="0.2">
      <c r="A919" s="68" t="s">
        <v>2441</v>
      </c>
      <c r="B919" s="55" t="s">
        <v>1643</v>
      </c>
      <c r="C919" s="66" t="s">
        <v>1439</v>
      </c>
      <c r="D919" s="66" t="s">
        <v>1439</v>
      </c>
      <c r="E919" s="67"/>
      <c r="F919" s="66">
        <v>45431</v>
      </c>
      <c r="G919" s="67"/>
      <c r="H919" s="66" t="s">
        <v>1439</v>
      </c>
      <c r="I919" s="64" t="s">
        <v>1439</v>
      </c>
      <c r="J919" s="64" t="s">
        <v>1439</v>
      </c>
      <c r="K919" s="64" t="s">
        <v>1439</v>
      </c>
      <c r="L919" s="64" t="s">
        <v>1439</v>
      </c>
      <c r="M919" s="64" t="s">
        <v>1439</v>
      </c>
      <c r="N919" s="64" t="s">
        <v>1439</v>
      </c>
      <c r="O919" s="64" t="s">
        <v>1439</v>
      </c>
      <c r="P919" s="64" t="s">
        <v>1439</v>
      </c>
      <c r="Q919" s="64" t="s">
        <v>1439</v>
      </c>
    </row>
    <row r="920" spans="1:17" ht="25.5" x14ac:dyDescent="0.2">
      <c r="A920" s="68" t="s">
        <v>2442</v>
      </c>
      <c r="B920" s="55" t="s">
        <v>1645</v>
      </c>
      <c r="C920" s="66">
        <v>21</v>
      </c>
      <c r="D920" s="66">
        <v>23624</v>
      </c>
      <c r="E920" s="67"/>
      <c r="F920" s="63">
        <v>27033</v>
      </c>
      <c r="G920" s="60">
        <v>14.4</v>
      </c>
      <c r="H920" s="66">
        <v>8955</v>
      </c>
      <c r="I920" s="64">
        <v>10718</v>
      </c>
      <c r="J920" s="64" t="s">
        <v>1439</v>
      </c>
      <c r="K920" s="64">
        <v>14739</v>
      </c>
      <c r="L920" s="64">
        <v>20694</v>
      </c>
      <c r="M920" s="64">
        <v>26519</v>
      </c>
      <c r="N920" s="64">
        <v>32403</v>
      </c>
      <c r="O920" s="64">
        <v>33968</v>
      </c>
      <c r="P920" s="64" t="s">
        <v>1439</v>
      </c>
      <c r="Q920" s="64" t="s">
        <v>1439</v>
      </c>
    </row>
    <row r="921" spans="1:17" ht="76.5" x14ac:dyDescent="0.2">
      <c r="A921" s="54" t="s">
        <v>2443</v>
      </c>
      <c r="B921" s="55" t="s">
        <v>1647</v>
      </c>
      <c r="C921" s="66">
        <v>11</v>
      </c>
      <c r="D921" s="66" t="s">
        <v>1439</v>
      </c>
      <c r="E921" s="67"/>
      <c r="F921" s="63">
        <v>22014</v>
      </c>
      <c r="G921" s="60">
        <v>24.8</v>
      </c>
      <c r="H921" s="66" t="s">
        <v>1439</v>
      </c>
      <c r="I921" s="64" t="s">
        <v>1439</v>
      </c>
      <c r="J921" s="64">
        <v>8659</v>
      </c>
      <c r="K921" s="64" t="s">
        <v>1439</v>
      </c>
      <c r="L921" s="64" t="s">
        <v>1439</v>
      </c>
      <c r="M921" s="64" t="s">
        <v>1439</v>
      </c>
      <c r="N921" s="64" t="s">
        <v>1439</v>
      </c>
      <c r="O921" s="64" t="s">
        <v>1439</v>
      </c>
      <c r="P921" s="64" t="s">
        <v>1439</v>
      </c>
      <c r="Q921" s="64" t="s">
        <v>1439</v>
      </c>
    </row>
    <row r="922" spans="1:17" ht="38.25" x14ac:dyDescent="0.2">
      <c r="A922" s="68" t="s">
        <v>2444</v>
      </c>
      <c r="B922" s="55" t="s">
        <v>1649</v>
      </c>
      <c r="C922" s="66">
        <v>11</v>
      </c>
      <c r="D922" s="66" t="s">
        <v>1439</v>
      </c>
      <c r="E922" s="67"/>
      <c r="F922" s="63">
        <v>22014</v>
      </c>
      <c r="G922" s="60">
        <v>24.8</v>
      </c>
      <c r="H922" s="66" t="s">
        <v>1439</v>
      </c>
      <c r="I922" s="64" t="s">
        <v>1439</v>
      </c>
      <c r="J922" s="64">
        <v>8659</v>
      </c>
      <c r="K922" s="64" t="s">
        <v>1439</v>
      </c>
      <c r="L922" s="64" t="s">
        <v>1439</v>
      </c>
      <c r="M922" s="64" t="s">
        <v>1439</v>
      </c>
      <c r="N922" s="64" t="s">
        <v>1439</v>
      </c>
      <c r="O922" s="64" t="s">
        <v>1439</v>
      </c>
      <c r="P922" s="64" t="s">
        <v>1439</v>
      </c>
      <c r="Q922" s="64" t="s">
        <v>1439</v>
      </c>
    </row>
    <row r="923" spans="1:17" ht="38.25" x14ac:dyDescent="0.2">
      <c r="A923" s="68" t="s">
        <v>2445</v>
      </c>
      <c r="B923" s="55" t="s">
        <v>1651</v>
      </c>
      <c r="C923" s="59" t="s">
        <v>1450</v>
      </c>
      <c r="D923" s="59"/>
      <c r="E923" s="67"/>
      <c r="F923" s="59"/>
      <c r="G923" s="67"/>
      <c r="H923" s="59"/>
      <c r="I923" s="61"/>
      <c r="J923" s="61"/>
      <c r="K923" s="61"/>
      <c r="L923" s="61"/>
      <c r="M923" s="61"/>
      <c r="N923" s="61"/>
      <c r="O923" s="61"/>
      <c r="P923" s="61"/>
      <c r="Q923" s="61"/>
    </row>
    <row r="924" spans="1:17" ht="38.25" x14ac:dyDescent="0.2">
      <c r="A924" s="54" t="s">
        <v>2446</v>
      </c>
      <c r="B924" s="55" t="s">
        <v>1653</v>
      </c>
      <c r="C924" s="66" t="s">
        <v>1439</v>
      </c>
      <c r="D924" s="66" t="s">
        <v>1439</v>
      </c>
      <c r="E924" s="67"/>
      <c r="F924" s="66" t="s">
        <v>1439</v>
      </c>
      <c r="G924" s="67"/>
      <c r="H924" s="66" t="s">
        <v>1439</v>
      </c>
      <c r="I924" s="64" t="s">
        <v>1439</v>
      </c>
      <c r="J924" s="64" t="s">
        <v>1439</v>
      </c>
      <c r="K924" s="64" t="s">
        <v>1439</v>
      </c>
      <c r="L924" s="64" t="s">
        <v>1439</v>
      </c>
      <c r="M924" s="64" t="s">
        <v>1439</v>
      </c>
      <c r="N924" s="64" t="s">
        <v>1439</v>
      </c>
      <c r="O924" s="64" t="s">
        <v>1439</v>
      </c>
      <c r="P924" s="64" t="s">
        <v>1439</v>
      </c>
      <c r="Q924" s="64" t="s">
        <v>1439</v>
      </c>
    </row>
    <row r="925" spans="1:17" ht="38.25" x14ac:dyDescent="0.2">
      <c r="A925" s="68" t="s">
        <v>2447</v>
      </c>
      <c r="B925" s="55" t="s">
        <v>1655</v>
      </c>
      <c r="C925" s="66" t="s">
        <v>1439</v>
      </c>
      <c r="D925" s="66" t="s">
        <v>1439</v>
      </c>
      <c r="E925" s="67"/>
      <c r="F925" s="66" t="s">
        <v>1439</v>
      </c>
      <c r="G925" s="67"/>
      <c r="H925" s="66" t="s">
        <v>1439</v>
      </c>
      <c r="I925" s="64" t="s">
        <v>1439</v>
      </c>
      <c r="J925" s="64" t="s">
        <v>1439</v>
      </c>
      <c r="K925" s="64" t="s">
        <v>1439</v>
      </c>
      <c r="L925" s="64" t="s">
        <v>1439</v>
      </c>
      <c r="M925" s="64" t="s">
        <v>1439</v>
      </c>
      <c r="N925" s="64" t="s">
        <v>1439</v>
      </c>
      <c r="O925" s="64" t="s">
        <v>1439</v>
      </c>
      <c r="P925" s="64" t="s">
        <v>1439</v>
      </c>
      <c r="Q925" s="64" t="s">
        <v>1439</v>
      </c>
    </row>
    <row r="926" spans="1:17" ht="25.5" x14ac:dyDescent="0.2">
      <c r="A926" s="54" t="s">
        <v>2448</v>
      </c>
      <c r="B926" s="55" t="s">
        <v>1376</v>
      </c>
      <c r="C926" s="59">
        <v>3277</v>
      </c>
      <c r="D926" s="59">
        <v>32819</v>
      </c>
      <c r="E926" s="60">
        <v>6.7</v>
      </c>
      <c r="F926" s="59">
        <v>38450</v>
      </c>
      <c r="G926" s="60">
        <v>7.4</v>
      </c>
      <c r="H926" s="59">
        <v>11320</v>
      </c>
      <c r="I926" s="61">
        <v>18493</v>
      </c>
      <c r="J926" s="61">
        <v>21789</v>
      </c>
      <c r="K926" s="61">
        <v>24227</v>
      </c>
      <c r="L926" s="61">
        <v>28500</v>
      </c>
      <c r="M926" s="61">
        <v>38032</v>
      </c>
      <c r="N926" s="61">
        <v>44203</v>
      </c>
      <c r="O926" s="61">
        <v>48000</v>
      </c>
      <c r="P926" s="61">
        <v>52367</v>
      </c>
      <c r="Q926" s="61">
        <v>67045</v>
      </c>
    </row>
    <row r="927" spans="1:17" ht="25.5" x14ac:dyDescent="0.2">
      <c r="A927" s="54" t="s">
        <v>2449</v>
      </c>
      <c r="B927" s="55" t="s">
        <v>1376</v>
      </c>
      <c r="C927" s="59">
        <v>325</v>
      </c>
      <c r="D927" s="59">
        <v>40008</v>
      </c>
      <c r="E927" s="60">
        <v>4.4000000000000004</v>
      </c>
      <c r="F927" s="59">
        <v>46313</v>
      </c>
      <c r="G927" s="60">
        <v>3.3</v>
      </c>
      <c r="H927" s="59">
        <v>23339</v>
      </c>
      <c r="I927" s="61">
        <v>27439</v>
      </c>
      <c r="J927" s="61">
        <v>29368</v>
      </c>
      <c r="K927" s="61">
        <v>31539</v>
      </c>
      <c r="L927" s="61">
        <v>35484</v>
      </c>
      <c r="M927" s="61">
        <v>46233</v>
      </c>
      <c r="N927" s="61">
        <v>52388</v>
      </c>
      <c r="O927" s="61">
        <v>55769</v>
      </c>
      <c r="P927" s="61">
        <v>60370</v>
      </c>
      <c r="Q927" s="64">
        <v>75308</v>
      </c>
    </row>
    <row r="928" spans="1:17" x14ac:dyDescent="0.2">
      <c r="A928" s="54" t="s">
        <v>2450</v>
      </c>
      <c r="B928" s="55" t="s">
        <v>1376</v>
      </c>
      <c r="C928" s="59">
        <v>278</v>
      </c>
      <c r="D928" s="59">
        <v>40000</v>
      </c>
      <c r="E928" s="60">
        <v>4.7</v>
      </c>
      <c r="F928" s="59">
        <v>45781</v>
      </c>
      <c r="G928" s="60">
        <v>2.7</v>
      </c>
      <c r="H928" s="59">
        <v>22856</v>
      </c>
      <c r="I928" s="61">
        <v>27018</v>
      </c>
      <c r="J928" s="61">
        <v>29181</v>
      </c>
      <c r="K928" s="61">
        <v>31188</v>
      </c>
      <c r="L928" s="61">
        <v>34995</v>
      </c>
      <c r="M928" s="61">
        <v>45977</v>
      </c>
      <c r="N928" s="61">
        <v>52285</v>
      </c>
      <c r="O928" s="61">
        <v>55502</v>
      </c>
      <c r="P928" s="61">
        <v>59800</v>
      </c>
      <c r="Q928" s="64">
        <v>74217</v>
      </c>
    </row>
    <row r="929" spans="1:17" ht="25.5" x14ac:dyDescent="0.2">
      <c r="A929" s="54" t="s">
        <v>2451</v>
      </c>
      <c r="B929" s="55" t="s">
        <v>1376</v>
      </c>
      <c r="C929" s="59">
        <v>2798</v>
      </c>
      <c r="D929" s="59">
        <v>31633</v>
      </c>
      <c r="E929" s="60">
        <v>7</v>
      </c>
      <c r="F929" s="59">
        <v>37227</v>
      </c>
      <c r="G929" s="60">
        <v>8</v>
      </c>
      <c r="H929" s="59">
        <v>10388</v>
      </c>
      <c r="I929" s="61">
        <v>17149</v>
      </c>
      <c r="J929" s="61">
        <v>20354</v>
      </c>
      <c r="K929" s="61">
        <v>23113</v>
      </c>
      <c r="L929" s="61">
        <v>27330</v>
      </c>
      <c r="M929" s="61">
        <v>36683</v>
      </c>
      <c r="N929" s="61">
        <v>42897</v>
      </c>
      <c r="O929" s="61">
        <v>46570</v>
      </c>
      <c r="P929" s="61">
        <v>50700</v>
      </c>
      <c r="Q929" s="61">
        <v>65597</v>
      </c>
    </row>
    <row r="930" spans="1:17" ht="25.5" x14ac:dyDescent="0.2">
      <c r="A930" s="54" t="s">
        <v>2452</v>
      </c>
      <c r="B930" s="55" t="s">
        <v>1438</v>
      </c>
      <c r="C930" s="66">
        <v>22</v>
      </c>
      <c r="D930" s="63">
        <v>27941</v>
      </c>
      <c r="E930" s="60">
        <v>5.3</v>
      </c>
      <c r="F930" s="63">
        <v>28174</v>
      </c>
      <c r="G930" s="60">
        <v>7.5</v>
      </c>
      <c r="H930" s="66" t="s">
        <v>1439</v>
      </c>
      <c r="I930" s="64">
        <v>18096</v>
      </c>
      <c r="J930" s="64">
        <v>22259</v>
      </c>
      <c r="K930" s="64">
        <v>23867</v>
      </c>
      <c r="L930" s="62">
        <v>25638</v>
      </c>
      <c r="M930" s="62">
        <v>31629</v>
      </c>
      <c r="N930" s="62">
        <v>34641</v>
      </c>
      <c r="O930" s="64">
        <v>35472</v>
      </c>
      <c r="P930" s="64" t="s">
        <v>1439</v>
      </c>
      <c r="Q930" s="64" t="s">
        <v>1439</v>
      </c>
    </row>
    <row r="931" spans="1:17" ht="38.25" x14ac:dyDescent="0.2">
      <c r="A931" s="68" t="s">
        <v>2453</v>
      </c>
      <c r="B931" s="55" t="s">
        <v>1441</v>
      </c>
      <c r="C931" s="66">
        <v>19</v>
      </c>
      <c r="D931" s="63">
        <v>27511</v>
      </c>
      <c r="E931" s="67"/>
      <c r="F931" s="63">
        <v>27602</v>
      </c>
      <c r="G931" s="60">
        <v>6.7</v>
      </c>
      <c r="H931" s="66" t="s">
        <v>1439</v>
      </c>
      <c r="I931" s="64" t="s">
        <v>1439</v>
      </c>
      <c r="J931" s="64">
        <v>20940</v>
      </c>
      <c r="K931" s="64">
        <v>22967</v>
      </c>
      <c r="L931" s="62">
        <v>25146</v>
      </c>
      <c r="M931" s="62">
        <v>31392</v>
      </c>
      <c r="N931" s="64">
        <v>34135</v>
      </c>
      <c r="O931" s="64">
        <v>34887</v>
      </c>
      <c r="P931" s="64" t="s">
        <v>1439</v>
      </c>
      <c r="Q931" s="64" t="s">
        <v>1439</v>
      </c>
    </row>
    <row r="932" spans="1:17" ht="25.5" x14ac:dyDescent="0.2">
      <c r="A932" s="68" t="s">
        <v>2454</v>
      </c>
      <c r="B932" s="55" t="s">
        <v>1443</v>
      </c>
      <c r="C932" s="66" t="s">
        <v>1439</v>
      </c>
      <c r="D932" s="66">
        <v>30400</v>
      </c>
      <c r="E932" s="60">
        <v>10.8</v>
      </c>
      <c r="F932" s="63">
        <v>31917</v>
      </c>
      <c r="G932" s="60">
        <v>8.6</v>
      </c>
      <c r="H932" s="66" t="s">
        <v>1439</v>
      </c>
      <c r="I932" s="64" t="s">
        <v>1439</v>
      </c>
      <c r="J932" s="64" t="s">
        <v>1439</v>
      </c>
      <c r="K932" s="64" t="s">
        <v>1439</v>
      </c>
      <c r="L932" s="64" t="s">
        <v>1439</v>
      </c>
      <c r="M932" s="64" t="s">
        <v>1439</v>
      </c>
      <c r="N932" s="64" t="s">
        <v>1439</v>
      </c>
      <c r="O932" s="64" t="s">
        <v>1439</v>
      </c>
      <c r="P932" s="64" t="s">
        <v>1439</v>
      </c>
      <c r="Q932" s="64" t="s">
        <v>1439</v>
      </c>
    </row>
    <row r="933" spans="1:17" ht="25.5" x14ac:dyDescent="0.2">
      <c r="A933" s="68" t="s">
        <v>2455</v>
      </c>
      <c r="B933" s="55" t="s">
        <v>1445</v>
      </c>
      <c r="C933" s="59" t="s">
        <v>1450</v>
      </c>
      <c r="D933" s="59"/>
      <c r="E933" s="67"/>
      <c r="F933" s="59"/>
      <c r="G933" s="67"/>
      <c r="H933" s="59"/>
      <c r="I933" s="61"/>
      <c r="J933" s="61"/>
      <c r="K933" s="61"/>
      <c r="L933" s="61"/>
      <c r="M933" s="61"/>
      <c r="N933" s="61"/>
      <c r="O933" s="61"/>
      <c r="P933" s="61"/>
      <c r="Q933" s="61"/>
    </row>
    <row r="934" spans="1:17" ht="25.5" x14ac:dyDescent="0.2">
      <c r="A934" s="54" t="s">
        <v>2456</v>
      </c>
      <c r="B934" s="55" t="s">
        <v>1447</v>
      </c>
      <c r="C934" s="66" t="s">
        <v>1439</v>
      </c>
      <c r="D934" s="66" t="s">
        <v>1439</v>
      </c>
      <c r="E934" s="67"/>
      <c r="F934" s="66">
        <v>42972</v>
      </c>
      <c r="G934" s="60">
        <v>-16.2</v>
      </c>
      <c r="H934" s="66" t="s">
        <v>1439</v>
      </c>
      <c r="I934" s="64" t="s">
        <v>1439</v>
      </c>
      <c r="J934" s="64" t="s">
        <v>1439</v>
      </c>
      <c r="K934" s="64" t="s">
        <v>1439</v>
      </c>
      <c r="L934" s="64" t="s">
        <v>1439</v>
      </c>
      <c r="M934" s="64" t="s">
        <v>1439</v>
      </c>
      <c r="N934" s="64" t="s">
        <v>1439</v>
      </c>
      <c r="O934" s="64" t="s">
        <v>1439</v>
      </c>
      <c r="P934" s="64" t="s">
        <v>1439</v>
      </c>
      <c r="Q934" s="64" t="s">
        <v>1439</v>
      </c>
    </row>
    <row r="935" spans="1:17" ht="25.5" x14ac:dyDescent="0.2">
      <c r="A935" s="68" t="s">
        <v>2457</v>
      </c>
      <c r="B935" s="55" t="s">
        <v>1449</v>
      </c>
      <c r="C935" s="59" t="s">
        <v>1450</v>
      </c>
      <c r="D935" s="59"/>
      <c r="E935" s="67"/>
      <c r="F935" s="59"/>
      <c r="G935" s="67"/>
      <c r="H935" s="59"/>
      <c r="I935" s="61"/>
      <c r="J935" s="61"/>
      <c r="K935" s="61"/>
      <c r="L935" s="61"/>
      <c r="M935" s="61"/>
      <c r="N935" s="61"/>
      <c r="O935" s="61"/>
      <c r="P935" s="61"/>
      <c r="Q935" s="61"/>
    </row>
    <row r="936" spans="1:17" ht="25.5" x14ac:dyDescent="0.2">
      <c r="A936" s="68" t="s">
        <v>2458</v>
      </c>
      <c r="B936" s="55" t="s">
        <v>1452</v>
      </c>
      <c r="C936" s="59" t="s">
        <v>1450</v>
      </c>
      <c r="D936" s="59"/>
      <c r="E936" s="67"/>
      <c r="F936" s="59"/>
      <c r="G936" s="67"/>
      <c r="H936" s="59"/>
      <c r="I936" s="61"/>
      <c r="J936" s="61"/>
      <c r="K936" s="61"/>
      <c r="L936" s="61"/>
      <c r="M936" s="61"/>
      <c r="N936" s="61"/>
      <c r="O936" s="61"/>
      <c r="P936" s="61"/>
      <c r="Q936" s="61"/>
    </row>
    <row r="937" spans="1:17" ht="25.5" x14ac:dyDescent="0.2">
      <c r="A937" s="68" t="s">
        <v>2459</v>
      </c>
      <c r="B937" s="55" t="s">
        <v>1454</v>
      </c>
      <c r="C937" s="59" t="s">
        <v>1450</v>
      </c>
      <c r="D937" s="59"/>
      <c r="E937" s="67"/>
      <c r="F937" s="59"/>
      <c r="G937" s="67"/>
      <c r="H937" s="59"/>
      <c r="I937" s="61"/>
      <c r="J937" s="61"/>
      <c r="K937" s="61"/>
      <c r="L937" s="61"/>
      <c r="M937" s="61"/>
      <c r="N937" s="61"/>
      <c r="O937" s="61"/>
      <c r="P937" s="61"/>
      <c r="Q937" s="61"/>
    </row>
    <row r="938" spans="1:17" ht="25.5" x14ac:dyDescent="0.2">
      <c r="A938" s="68" t="s">
        <v>2460</v>
      </c>
      <c r="B938" s="55" t="s">
        <v>1456</v>
      </c>
      <c r="C938" s="66" t="s">
        <v>1439</v>
      </c>
      <c r="D938" s="66" t="s">
        <v>1439</v>
      </c>
      <c r="E938" s="67"/>
      <c r="F938" s="66">
        <v>42972</v>
      </c>
      <c r="G938" s="60">
        <v>4.5999999999999996</v>
      </c>
      <c r="H938" s="66" t="s">
        <v>1439</v>
      </c>
      <c r="I938" s="64" t="s">
        <v>1439</v>
      </c>
      <c r="J938" s="64" t="s">
        <v>1439</v>
      </c>
      <c r="K938" s="64" t="s">
        <v>1439</v>
      </c>
      <c r="L938" s="64" t="s">
        <v>1439</v>
      </c>
      <c r="M938" s="64" t="s">
        <v>1439</v>
      </c>
      <c r="N938" s="64" t="s">
        <v>1439</v>
      </c>
      <c r="O938" s="64" t="s">
        <v>1439</v>
      </c>
      <c r="P938" s="64" t="s">
        <v>1439</v>
      </c>
      <c r="Q938" s="64" t="s">
        <v>1439</v>
      </c>
    </row>
    <row r="939" spans="1:17" ht="25.5" x14ac:dyDescent="0.2">
      <c r="A939" s="68" t="s">
        <v>2461</v>
      </c>
      <c r="B939" s="55" t="s">
        <v>1458</v>
      </c>
      <c r="C939" s="59" t="s">
        <v>1450</v>
      </c>
      <c r="D939" s="59"/>
      <c r="E939" s="67"/>
      <c r="F939" s="59"/>
      <c r="G939" s="67"/>
      <c r="H939" s="59"/>
      <c r="I939" s="61"/>
      <c r="J939" s="61"/>
      <c r="K939" s="61"/>
      <c r="L939" s="61"/>
      <c r="M939" s="61"/>
      <c r="N939" s="61"/>
      <c r="O939" s="61"/>
      <c r="P939" s="61"/>
      <c r="Q939" s="61"/>
    </row>
    <row r="940" spans="1:17" ht="25.5" x14ac:dyDescent="0.2">
      <c r="A940" s="54" t="s">
        <v>2462</v>
      </c>
      <c r="B940" s="55" t="s">
        <v>1460</v>
      </c>
      <c r="C940" s="59">
        <v>278</v>
      </c>
      <c r="D940" s="59">
        <v>40000</v>
      </c>
      <c r="E940" s="60">
        <v>4.7</v>
      </c>
      <c r="F940" s="59">
        <v>45781</v>
      </c>
      <c r="G940" s="60">
        <v>2.7</v>
      </c>
      <c r="H940" s="59">
        <v>22856</v>
      </c>
      <c r="I940" s="61">
        <v>27018</v>
      </c>
      <c r="J940" s="61">
        <v>29181</v>
      </c>
      <c r="K940" s="61">
        <v>31188</v>
      </c>
      <c r="L940" s="61">
        <v>34995</v>
      </c>
      <c r="M940" s="61">
        <v>45977</v>
      </c>
      <c r="N940" s="61">
        <v>52285</v>
      </c>
      <c r="O940" s="61">
        <v>55502</v>
      </c>
      <c r="P940" s="61">
        <v>59800</v>
      </c>
      <c r="Q940" s="64">
        <v>74217</v>
      </c>
    </row>
    <row r="941" spans="1:17" ht="25.5" x14ac:dyDescent="0.2">
      <c r="A941" s="68" t="s">
        <v>2463</v>
      </c>
      <c r="B941" s="55" t="s">
        <v>1462</v>
      </c>
      <c r="C941" s="63">
        <v>32</v>
      </c>
      <c r="D941" s="63">
        <v>37273</v>
      </c>
      <c r="E941" s="60">
        <v>0.3</v>
      </c>
      <c r="F941" s="59">
        <v>41357</v>
      </c>
      <c r="G941" s="60">
        <v>1.3</v>
      </c>
      <c r="H941" s="66">
        <v>23582</v>
      </c>
      <c r="I941" s="61">
        <v>27319</v>
      </c>
      <c r="J941" s="61">
        <v>28473</v>
      </c>
      <c r="K941" s="62">
        <v>29881</v>
      </c>
      <c r="L941" s="62">
        <v>33673</v>
      </c>
      <c r="M941" s="62">
        <v>41963</v>
      </c>
      <c r="N941" s="64">
        <v>47276</v>
      </c>
      <c r="O941" s="64">
        <v>51458</v>
      </c>
      <c r="P941" s="64">
        <v>54449</v>
      </c>
      <c r="Q941" s="64" t="s">
        <v>1439</v>
      </c>
    </row>
    <row r="942" spans="1:17" ht="25.5" x14ac:dyDescent="0.2">
      <c r="A942" s="68" t="s">
        <v>2464</v>
      </c>
      <c r="B942" s="55" t="s">
        <v>1464</v>
      </c>
      <c r="C942" s="66" t="s">
        <v>1439</v>
      </c>
      <c r="D942" s="66" t="s">
        <v>1439</v>
      </c>
      <c r="E942" s="67"/>
      <c r="F942" s="66">
        <v>42280</v>
      </c>
      <c r="G942" s="60">
        <v>-7.7</v>
      </c>
      <c r="H942" s="66" t="s">
        <v>1439</v>
      </c>
      <c r="I942" s="64" t="s">
        <v>1439</v>
      </c>
      <c r="J942" s="64" t="s">
        <v>1439</v>
      </c>
      <c r="K942" s="64" t="s">
        <v>1439</v>
      </c>
      <c r="L942" s="64" t="s">
        <v>1439</v>
      </c>
      <c r="M942" s="64" t="s">
        <v>1439</v>
      </c>
      <c r="N942" s="64" t="s">
        <v>1439</v>
      </c>
      <c r="O942" s="64" t="s">
        <v>1439</v>
      </c>
      <c r="P942" s="64" t="s">
        <v>1439</v>
      </c>
      <c r="Q942" s="64" t="s">
        <v>1439</v>
      </c>
    </row>
    <row r="943" spans="1:17" ht="25.5" x14ac:dyDescent="0.2">
      <c r="A943" s="68" t="s">
        <v>2465</v>
      </c>
      <c r="B943" s="55" t="s">
        <v>1466</v>
      </c>
      <c r="C943" s="59" t="s">
        <v>1450</v>
      </c>
      <c r="D943" s="59"/>
      <c r="E943" s="67"/>
      <c r="F943" s="59"/>
      <c r="G943" s="67"/>
      <c r="H943" s="59"/>
      <c r="I943" s="61"/>
      <c r="J943" s="61"/>
      <c r="K943" s="61"/>
      <c r="L943" s="61"/>
      <c r="M943" s="61"/>
      <c r="N943" s="61"/>
      <c r="O943" s="61"/>
      <c r="P943" s="61"/>
      <c r="Q943" s="61"/>
    </row>
    <row r="944" spans="1:17" ht="25.5" x14ac:dyDescent="0.2">
      <c r="A944" s="68" t="s">
        <v>2466</v>
      </c>
      <c r="B944" s="55" t="s">
        <v>1468</v>
      </c>
      <c r="C944" s="66" t="s">
        <v>1439</v>
      </c>
      <c r="D944" s="66" t="s">
        <v>1439</v>
      </c>
      <c r="E944" s="67"/>
      <c r="F944" s="66">
        <v>35572</v>
      </c>
      <c r="G944" s="67"/>
      <c r="H944" s="66" t="s">
        <v>1439</v>
      </c>
      <c r="I944" s="64" t="s">
        <v>1439</v>
      </c>
      <c r="J944" s="64" t="s">
        <v>1439</v>
      </c>
      <c r="K944" s="64" t="s">
        <v>1439</v>
      </c>
      <c r="L944" s="64" t="s">
        <v>1439</v>
      </c>
      <c r="M944" s="64" t="s">
        <v>1439</v>
      </c>
      <c r="N944" s="64" t="s">
        <v>1439</v>
      </c>
      <c r="O944" s="64" t="s">
        <v>1439</v>
      </c>
      <c r="P944" s="64" t="s">
        <v>1439</v>
      </c>
      <c r="Q944" s="64" t="s">
        <v>1439</v>
      </c>
    </row>
    <row r="945" spans="1:17" ht="25.5" x14ac:dyDescent="0.2">
      <c r="A945" s="68" t="s">
        <v>2467</v>
      </c>
      <c r="B945" s="55" t="s">
        <v>1470</v>
      </c>
      <c r="C945" s="59" t="s">
        <v>1667</v>
      </c>
      <c r="D945" s="59"/>
      <c r="E945" s="67"/>
      <c r="F945" s="59"/>
      <c r="G945" s="67"/>
      <c r="H945" s="59"/>
      <c r="I945" s="61"/>
      <c r="J945" s="61"/>
      <c r="K945" s="61"/>
      <c r="L945" s="61"/>
      <c r="M945" s="61"/>
      <c r="N945" s="61"/>
      <c r="O945" s="61"/>
      <c r="P945" s="61"/>
      <c r="Q945" s="61"/>
    </row>
    <row r="946" spans="1:17" ht="25.5" x14ac:dyDescent="0.2">
      <c r="A946" s="68" t="s">
        <v>2468</v>
      </c>
      <c r="B946" s="55" t="s">
        <v>1472</v>
      </c>
      <c r="C946" s="59" t="s">
        <v>1450</v>
      </c>
      <c r="D946" s="59"/>
      <c r="E946" s="67"/>
      <c r="F946" s="59"/>
      <c r="G946" s="67"/>
      <c r="H946" s="59"/>
      <c r="I946" s="61"/>
      <c r="J946" s="61"/>
      <c r="K946" s="61"/>
      <c r="L946" s="61"/>
      <c r="M946" s="61"/>
      <c r="N946" s="61"/>
      <c r="O946" s="61"/>
      <c r="P946" s="61"/>
      <c r="Q946" s="61"/>
    </row>
    <row r="947" spans="1:17" ht="63.75" x14ac:dyDescent="0.2">
      <c r="A947" s="68" t="s">
        <v>2469</v>
      </c>
      <c r="B947" s="55" t="s">
        <v>1474</v>
      </c>
      <c r="C947" s="66" t="s">
        <v>1439</v>
      </c>
      <c r="D947" s="66" t="s">
        <v>1439</v>
      </c>
      <c r="E947" s="67"/>
      <c r="F947" s="66">
        <v>38210</v>
      </c>
      <c r="G947" s="67"/>
      <c r="H947" s="66" t="s">
        <v>1439</v>
      </c>
      <c r="I947" s="64" t="s">
        <v>1439</v>
      </c>
      <c r="J947" s="64" t="s">
        <v>1439</v>
      </c>
      <c r="K947" s="64" t="s">
        <v>1439</v>
      </c>
      <c r="L947" s="64" t="s">
        <v>1439</v>
      </c>
      <c r="M947" s="64" t="s">
        <v>1439</v>
      </c>
      <c r="N947" s="64" t="s">
        <v>1439</v>
      </c>
      <c r="O947" s="64" t="s">
        <v>1439</v>
      </c>
      <c r="P947" s="64" t="s">
        <v>1439</v>
      </c>
      <c r="Q947" s="64" t="s">
        <v>1439</v>
      </c>
    </row>
    <row r="948" spans="1:17" ht="25.5" x14ac:dyDescent="0.2">
      <c r="A948" s="68" t="s">
        <v>2470</v>
      </c>
      <c r="B948" s="55" t="s">
        <v>1476</v>
      </c>
      <c r="C948" s="66" t="s">
        <v>1439</v>
      </c>
      <c r="D948" s="66" t="s">
        <v>1439</v>
      </c>
      <c r="E948" s="67"/>
      <c r="F948" s="66">
        <v>45501</v>
      </c>
      <c r="G948" s="60">
        <v>-7.3</v>
      </c>
      <c r="H948" s="66" t="s">
        <v>1439</v>
      </c>
      <c r="I948" s="64" t="s">
        <v>1439</v>
      </c>
      <c r="J948" s="64" t="s">
        <v>1439</v>
      </c>
      <c r="K948" s="64" t="s">
        <v>1439</v>
      </c>
      <c r="L948" s="64">
        <v>35387</v>
      </c>
      <c r="M948" s="64" t="s">
        <v>1439</v>
      </c>
      <c r="N948" s="64" t="s">
        <v>1439</v>
      </c>
      <c r="O948" s="64" t="s">
        <v>1439</v>
      </c>
      <c r="P948" s="64" t="s">
        <v>1439</v>
      </c>
      <c r="Q948" s="64" t="s">
        <v>1439</v>
      </c>
    </row>
    <row r="949" spans="1:17" ht="25.5" x14ac:dyDescent="0.2">
      <c r="A949" s="68" t="s">
        <v>2471</v>
      </c>
      <c r="B949" s="55" t="s">
        <v>1478</v>
      </c>
      <c r="C949" s="66">
        <v>13</v>
      </c>
      <c r="D949" s="66">
        <v>29963</v>
      </c>
      <c r="E949" s="60">
        <v>0</v>
      </c>
      <c r="F949" s="66">
        <v>34482</v>
      </c>
      <c r="G949" s="60">
        <v>-1.3</v>
      </c>
      <c r="H949" s="66" t="s">
        <v>1439</v>
      </c>
      <c r="I949" s="64" t="s">
        <v>1439</v>
      </c>
      <c r="J949" s="64" t="s">
        <v>1439</v>
      </c>
      <c r="K949" s="64">
        <v>21943</v>
      </c>
      <c r="L949" s="64">
        <v>26750</v>
      </c>
      <c r="M949" s="64" t="s">
        <v>1439</v>
      </c>
      <c r="N949" s="64" t="s">
        <v>1439</v>
      </c>
      <c r="O949" s="64" t="s">
        <v>1439</v>
      </c>
      <c r="P949" s="64" t="s">
        <v>1439</v>
      </c>
      <c r="Q949" s="64" t="s">
        <v>1439</v>
      </c>
    </row>
    <row r="950" spans="1:17" ht="38.25" x14ac:dyDescent="0.2">
      <c r="A950" s="68" t="s">
        <v>2472</v>
      </c>
      <c r="B950" s="55" t="s">
        <v>1480</v>
      </c>
      <c r="C950" s="66" t="s">
        <v>1439</v>
      </c>
      <c r="D950" s="66" t="s">
        <v>1439</v>
      </c>
      <c r="E950" s="67"/>
      <c r="F950" s="66">
        <v>71913</v>
      </c>
      <c r="G950" s="60">
        <v>21.4</v>
      </c>
      <c r="H950" s="66" t="s">
        <v>1439</v>
      </c>
      <c r="I950" s="64" t="s">
        <v>1439</v>
      </c>
      <c r="J950" s="64" t="s">
        <v>1439</v>
      </c>
      <c r="K950" s="64" t="s">
        <v>1439</v>
      </c>
      <c r="L950" s="64" t="s">
        <v>1439</v>
      </c>
      <c r="M950" s="64" t="s">
        <v>1439</v>
      </c>
      <c r="N950" s="64" t="s">
        <v>1439</v>
      </c>
      <c r="O950" s="64" t="s">
        <v>1439</v>
      </c>
      <c r="P950" s="64" t="s">
        <v>1439</v>
      </c>
      <c r="Q950" s="64" t="s">
        <v>1439</v>
      </c>
    </row>
    <row r="951" spans="1:17" ht="25.5" x14ac:dyDescent="0.2">
      <c r="A951" s="68" t="s">
        <v>2473</v>
      </c>
      <c r="B951" s="55" t="s">
        <v>1482</v>
      </c>
      <c r="C951" s="66" t="s">
        <v>1439</v>
      </c>
      <c r="D951" s="66">
        <v>33254</v>
      </c>
      <c r="E951" s="67"/>
      <c r="F951" s="66" t="s">
        <v>1439</v>
      </c>
      <c r="G951" s="67"/>
      <c r="H951" s="66" t="s">
        <v>1439</v>
      </c>
      <c r="I951" s="64">
        <v>25880</v>
      </c>
      <c r="J951" s="64" t="s">
        <v>1439</v>
      </c>
      <c r="K951" s="64">
        <v>26886</v>
      </c>
      <c r="L951" s="64">
        <v>29706</v>
      </c>
      <c r="M951" s="64" t="s">
        <v>1439</v>
      </c>
      <c r="N951" s="64" t="s">
        <v>1439</v>
      </c>
      <c r="O951" s="64" t="s">
        <v>1439</v>
      </c>
      <c r="P951" s="64" t="s">
        <v>1439</v>
      </c>
      <c r="Q951" s="64" t="s">
        <v>1439</v>
      </c>
    </row>
    <row r="952" spans="1:17" ht="38.25" x14ac:dyDescent="0.2">
      <c r="A952" s="68" t="s">
        <v>2474</v>
      </c>
      <c r="B952" s="55" t="s">
        <v>1484</v>
      </c>
      <c r="C952" s="66" t="s">
        <v>1439</v>
      </c>
      <c r="D952" s="66" t="s">
        <v>1439</v>
      </c>
      <c r="E952" s="67"/>
      <c r="F952" s="66">
        <v>64354</v>
      </c>
      <c r="G952" s="60">
        <v>15.9</v>
      </c>
      <c r="H952" s="66" t="s">
        <v>1439</v>
      </c>
      <c r="I952" s="64" t="s">
        <v>1439</v>
      </c>
      <c r="J952" s="64" t="s">
        <v>1439</v>
      </c>
      <c r="K952" s="64" t="s">
        <v>1439</v>
      </c>
      <c r="L952" s="64" t="s">
        <v>1439</v>
      </c>
      <c r="M952" s="64" t="s">
        <v>1439</v>
      </c>
      <c r="N952" s="64" t="s">
        <v>1439</v>
      </c>
      <c r="O952" s="64" t="s">
        <v>1439</v>
      </c>
      <c r="P952" s="64" t="s">
        <v>1439</v>
      </c>
      <c r="Q952" s="64" t="s">
        <v>1439</v>
      </c>
    </row>
    <row r="953" spans="1:17" ht="25.5" x14ac:dyDescent="0.2">
      <c r="A953" s="68" t="s">
        <v>2475</v>
      </c>
      <c r="B953" s="55" t="s">
        <v>1486</v>
      </c>
      <c r="C953" s="66">
        <v>12</v>
      </c>
      <c r="D953" s="63">
        <v>29109</v>
      </c>
      <c r="E953" s="60">
        <v>0.6</v>
      </c>
      <c r="F953" s="63">
        <v>34896</v>
      </c>
      <c r="G953" s="60">
        <v>-7.5</v>
      </c>
      <c r="H953" s="66" t="s">
        <v>1439</v>
      </c>
      <c r="I953" s="64">
        <v>23866</v>
      </c>
      <c r="J953" s="62">
        <v>25080</v>
      </c>
      <c r="K953" s="62">
        <v>25939</v>
      </c>
      <c r="L953" s="62">
        <v>27563</v>
      </c>
      <c r="M953" s="64">
        <v>31944</v>
      </c>
      <c r="N953" s="64" t="s">
        <v>1439</v>
      </c>
      <c r="O953" s="64" t="s">
        <v>1439</v>
      </c>
      <c r="P953" s="64" t="s">
        <v>1439</v>
      </c>
      <c r="Q953" s="64" t="s">
        <v>1439</v>
      </c>
    </row>
    <row r="954" spans="1:17" ht="25.5" x14ac:dyDescent="0.2">
      <c r="A954" s="68" t="s">
        <v>2476</v>
      </c>
      <c r="B954" s="55" t="s">
        <v>1488</v>
      </c>
      <c r="C954" s="66" t="s">
        <v>1439</v>
      </c>
      <c r="D954" s="66">
        <v>35190</v>
      </c>
      <c r="E954" s="67"/>
      <c r="F954" s="66">
        <v>37896</v>
      </c>
      <c r="G954" s="60">
        <v>1.4</v>
      </c>
      <c r="H954" s="66" t="s">
        <v>1439</v>
      </c>
      <c r="I954" s="64" t="s">
        <v>1439</v>
      </c>
      <c r="J954" s="64" t="s">
        <v>1439</v>
      </c>
      <c r="K954" s="64" t="s">
        <v>1439</v>
      </c>
      <c r="L954" s="64" t="s">
        <v>1439</v>
      </c>
      <c r="M954" s="64" t="s">
        <v>1439</v>
      </c>
      <c r="N954" s="64" t="s">
        <v>1439</v>
      </c>
      <c r="O954" s="64" t="s">
        <v>1439</v>
      </c>
      <c r="P954" s="64" t="s">
        <v>1439</v>
      </c>
      <c r="Q954" s="64" t="s">
        <v>1439</v>
      </c>
    </row>
    <row r="955" spans="1:17" ht="25.5" x14ac:dyDescent="0.2">
      <c r="A955" s="68" t="s">
        <v>2477</v>
      </c>
      <c r="B955" s="55" t="s">
        <v>1490</v>
      </c>
      <c r="C955" s="66" t="s">
        <v>1439</v>
      </c>
      <c r="D955" s="66">
        <v>28996</v>
      </c>
      <c r="E955" s="67"/>
      <c r="F955" s="66">
        <v>33231</v>
      </c>
      <c r="G955" s="67"/>
      <c r="H955" s="66" t="s">
        <v>1439</v>
      </c>
      <c r="I955" s="64" t="s">
        <v>1439</v>
      </c>
      <c r="J955" s="64" t="s">
        <v>1439</v>
      </c>
      <c r="K955" s="64" t="s">
        <v>1439</v>
      </c>
      <c r="L955" s="64" t="s">
        <v>1439</v>
      </c>
      <c r="M955" s="64" t="s">
        <v>1439</v>
      </c>
      <c r="N955" s="64" t="s">
        <v>1439</v>
      </c>
      <c r="O955" s="64" t="s">
        <v>1439</v>
      </c>
      <c r="P955" s="64" t="s">
        <v>1439</v>
      </c>
      <c r="Q955" s="64" t="s">
        <v>1439</v>
      </c>
    </row>
    <row r="956" spans="1:17" ht="38.25" x14ac:dyDescent="0.2">
      <c r="A956" s="68" t="s">
        <v>2478</v>
      </c>
      <c r="B956" s="55" t="s">
        <v>1492</v>
      </c>
      <c r="C956" s="63">
        <v>37</v>
      </c>
      <c r="D956" s="63">
        <v>40008</v>
      </c>
      <c r="E956" s="60">
        <v>9.8000000000000007</v>
      </c>
      <c r="F956" s="59">
        <v>43196</v>
      </c>
      <c r="G956" s="60">
        <v>0.4</v>
      </c>
      <c r="H956" s="59">
        <v>23784</v>
      </c>
      <c r="I956" s="62">
        <v>28715</v>
      </c>
      <c r="J956" s="62">
        <v>30530</v>
      </c>
      <c r="K956" s="61">
        <v>31985</v>
      </c>
      <c r="L956" s="62">
        <v>35046</v>
      </c>
      <c r="M956" s="62">
        <v>44641</v>
      </c>
      <c r="N956" s="62">
        <v>48528</v>
      </c>
      <c r="O956" s="64">
        <v>51864</v>
      </c>
      <c r="P956" s="64">
        <v>54860</v>
      </c>
      <c r="Q956" s="64" t="s">
        <v>1439</v>
      </c>
    </row>
    <row r="957" spans="1:17" ht="38.25" x14ac:dyDescent="0.2">
      <c r="A957" s="68" t="s">
        <v>2479</v>
      </c>
      <c r="B957" s="55" t="s">
        <v>1494</v>
      </c>
      <c r="C957" s="66">
        <v>36</v>
      </c>
      <c r="D957" s="63">
        <v>48808</v>
      </c>
      <c r="E957" s="60">
        <v>8.1999999999999993</v>
      </c>
      <c r="F957" s="63">
        <v>54711</v>
      </c>
      <c r="G957" s="60">
        <v>10.3</v>
      </c>
      <c r="H957" s="63">
        <v>25085</v>
      </c>
      <c r="I957" s="62">
        <v>30426</v>
      </c>
      <c r="J957" s="62">
        <v>32919</v>
      </c>
      <c r="K957" s="62">
        <v>36106</v>
      </c>
      <c r="L957" s="62">
        <v>43328</v>
      </c>
      <c r="M957" s="62">
        <v>57647</v>
      </c>
      <c r="N957" s="64">
        <v>60964</v>
      </c>
      <c r="O957" s="64">
        <v>65335</v>
      </c>
      <c r="P957" s="64" t="s">
        <v>1439</v>
      </c>
      <c r="Q957" s="64" t="s">
        <v>1439</v>
      </c>
    </row>
    <row r="958" spans="1:17" ht="25.5" x14ac:dyDescent="0.2">
      <c r="A958" s="68" t="s">
        <v>2480</v>
      </c>
      <c r="B958" s="55" t="s">
        <v>1496</v>
      </c>
      <c r="C958" s="66">
        <v>15</v>
      </c>
      <c r="D958" s="66">
        <v>38440</v>
      </c>
      <c r="E958" s="67"/>
      <c r="F958" s="63">
        <v>41968</v>
      </c>
      <c r="G958" s="60">
        <v>5.0999999999999996</v>
      </c>
      <c r="H958" s="66">
        <v>22691</v>
      </c>
      <c r="I958" s="62">
        <v>24787</v>
      </c>
      <c r="J958" s="62">
        <v>25973</v>
      </c>
      <c r="K958" s="64">
        <v>28365</v>
      </c>
      <c r="L958" s="64">
        <v>34004</v>
      </c>
      <c r="M958" s="64">
        <v>42953</v>
      </c>
      <c r="N958" s="64">
        <v>53219</v>
      </c>
      <c r="O958" s="64" t="s">
        <v>1439</v>
      </c>
      <c r="P958" s="64" t="s">
        <v>1439</v>
      </c>
      <c r="Q958" s="64" t="s">
        <v>1439</v>
      </c>
    </row>
    <row r="959" spans="1:17" ht="25.5" x14ac:dyDescent="0.2">
      <c r="A959" s="68" t="s">
        <v>2481</v>
      </c>
      <c r="B959" s="55" t="s">
        <v>1498</v>
      </c>
      <c r="C959" s="66">
        <v>22</v>
      </c>
      <c r="D959" s="63">
        <v>38075</v>
      </c>
      <c r="E959" s="60">
        <v>0</v>
      </c>
      <c r="F959" s="66">
        <v>46527</v>
      </c>
      <c r="G959" s="60">
        <v>2.8</v>
      </c>
      <c r="H959" s="63">
        <v>22880</v>
      </c>
      <c r="I959" s="62">
        <v>26382</v>
      </c>
      <c r="J959" s="62">
        <v>27984</v>
      </c>
      <c r="K959" s="62">
        <v>29953</v>
      </c>
      <c r="L959" s="62">
        <v>33692</v>
      </c>
      <c r="M959" s="62">
        <v>42343</v>
      </c>
      <c r="N959" s="64">
        <v>47839</v>
      </c>
      <c r="O959" s="64">
        <v>50335</v>
      </c>
      <c r="P959" s="64" t="s">
        <v>1439</v>
      </c>
      <c r="Q959" s="64" t="s">
        <v>1439</v>
      </c>
    </row>
    <row r="960" spans="1:17" ht="38.25" x14ac:dyDescent="0.2">
      <c r="A960" s="68" t="s">
        <v>2482</v>
      </c>
      <c r="B960" s="55" t="s">
        <v>1500</v>
      </c>
      <c r="C960" s="66">
        <v>18</v>
      </c>
      <c r="D960" s="63">
        <v>47561</v>
      </c>
      <c r="E960" s="67"/>
      <c r="F960" s="63">
        <v>49685</v>
      </c>
      <c r="G960" s="67"/>
      <c r="H960" s="63">
        <v>27267</v>
      </c>
      <c r="I960" s="62">
        <v>32803</v>
      </c>
      <c r="J960" s="62">
        <v>36525</v>
      </c>
      <c r="K960" s="62">
        <v>38686</v>
      </c>
      <c r="L960" s="62">
        <v>43276</v>
      </c>
      <c r="M960" s="62">
        <v>52665</v>
      </c>
      <c r="N960" s="64">
        <v>55776</v>
      </c>
      <c r="O960" s="64" t="s">
        <v>1439</v>
      </c>
      <c r="P960" s="64" t="s">
        <v>1439</v>
      </c>
      <c r="Q960" s="64" t="s">
        <v>1439</v>
      </c>
    </row>
    <row r="961" spans="1:17" ht="25.5" x14ac:dyDescent="0.2">
      <c r="A961" s="68" t="s">
        <v>2483</v>
      </c>
      <c r="B961" s="55" t="s">
        <v>1502</v>
      </c>
      <c r="C961" s="66">
        <v>23</v>
      </c>
      <c r="D961" s="63">
        <v>47411</v>
      </c>
      <c r="E961" s="60">
        <v>12.3</v>
      </c>
      <c r="F961" s="63">
        <v>51980</v>
      </c>
      <c r="G961" s="60">
        <v>14.3</v>
      </c>
      <c r="H961" s="66">
        <v>28413</v>
      </c>
      <c r="I961" s="62">
        <v>33155</v>
      </c>
      <c r="J961" s="62">
        <v>34717</v>
      </c>
      <c r="K961" s="62">
        <v>38550</v>
      </c>
      <c r="L961" s="62">
        <v>41756</v>
      </c>
      <c r="M961" s="62">
        <v>54507</v>
      </c>
      <c r="N961" s="64">
        <v>59890</v>
      </c>
      <c r="O961" s="64">
        <v>63634</v>
      </c>
      <c r="P961" s="64" t="s">
        <v>1439</v>
      </c>
      <c r="Q961" s="64" t="s">
        <v>1439</v>
      </c>
    </row>
    <row r="962" spans="1:17" ht="25.5" x14ac:dyDescent="0.2">
      <c r="A962" s="68" t="s">
        <v>2484</v>
      </c>
      <c r="B962" s="55" t="s">
        <v>1504</v>
      </c>
      <c r="C962" s="66" t="s">
        <v>1439</v>
      </c>
      <c r="D962" s="66">
        <v>32243</v>
      </c>
      <c r="E962" s="67"/>
      <c r="F962" s="63">
        <v>31755</v>
      </c>
      <c r="G962" s="60">
        <v>7.6</v>
      </c>
      <c r="H962" s="66" t="s">
        <v>1439</v>
      </c>
      <c r="I962" s="64" t="s">
        <v>1439</v>
      </c>
      <c r="J962" s="64" t="s">
        <v>1439</v>
      </c>
      <c r="K962" s="64" t="s">
        <v>1439</v>
      </c>
      <c r="L962" s="64">
        <v>26769</v>
      </c>
      <c r="M962" s="64">
        <v>34024</v>
      </c>
      <c r="N962" s="64" t="s">
        <v>1439</v>
      </c>
      <c r="O962" s="64" t="s">
        <v>1439</v>
      </c>
      <c r="P962" s="64" t="s">
        <v>1439</v>
      </c>
      <c r="Q962" s="64" t="s">
        <v>1439</v>
      </c>
    </row>
    <row r="963" spans="1:17" ht="25.5" x14ac:dyDescent="0.2">
      <c r="A963" s="68" t="s">
        <v>2485</v>
      </c>
      <c r="B963" s="55" t="s">
        <v>1506</v>
      </c>
      <c r="C963" s="66">
        <v>17</v>
      </c>
      <c r="D963" s="63">
        <v>33965</v>
      </c>
      <c r="E963" s="67"/>
      <c r="F963" s="63">
        <v>37823</v>
      </c>
      <c r="G963" s="67"/>
      <c r="H963" s="66" t="s">
        <v>1439</v>
      </c>
      <c r="I963" s="64">
        <v>23941</v>
      </c>
      <c r="J963" s="64">
        <v>25453</v>
      </c>
      <c r="K963" s="62">
        <v>27996</v>
      </c>
      <c r="L963" s="62">
        <v>31520</v>
      </c>
      <c r="M963" s="64">
        <v>38076</v>
      </c>
      <c r="N963" s="64" t="s">
        <v>1439</v>
      </c>
      <c r="O963" s="64" t="s">
        <v>1439</v>
      </c>
      <c r="P963" s="64" t="s">
        <v>1439</v>
      </c>
      <c r="Q963" s="64" t="s">
        <v>1439</v>
      </c>
    </row>
    <row r="964" spans="1:17" ht="38.25" x14ac:dyDescent="0.2">
      <c r="A964" s="68" t="s">
        <v>2486</v>
      </c>
      <c r="B964" s="55" t="s">
        <v>1508</v>
      </c>
      <c r="C964" s="66">
        <v>16</v>
      </c>
      <c r="D964" s="66">
        <v>49908</v>
      </c>
      <c r="E964" s="60">
        <v>7</v>
      </c>
      <c r="F964" s="63">
        <v>54646</v>
      </c>
      <c r="G964" s="60">
        <v>8.6</v>
      </c>
      <c r="H964" s="66" t="s">
        <v>1439</v>
      </c>
      <c r="I964" s="62">
        <v>33769</v>
      </c>
      <c r="J964" s="62">
        <v>34562</v>
      </c>
      <c r="K964" s="64">
        <v>37249</v>
      </c>
      <c r="L964" s="62">
        <v>44759</v>
      </c>
      <c r="M964" s="64">
        <v>53856</v>
      </c>
      <c r="N964" s="64">
        <v>58463</v>
      </c>
      <c r="O964" s="64" t="s">
        <v>1439</v>
      </c>
      <c r="P964" s="64" t="s">
        <v>1439</v>
      </c>
      <c r="Q964" s="64" t="s">
        <v>1439</v>
      </c>
    </row>
    <row r="965" spans="1:17" ht="38.25" x14ac:dyDescent="0.2">
      <c r="A965" s="54" t="s">
        <v>2487</v>
      </c>
      <c r="B965" s="55" t="s">
        <v>1510</v>
      </c>
      <c r="C965" s="66">
        <v>14</v>
      </c>
      <c r="D965" s="66">
        <v>55446</v>
      </c>
      <c r="E965" s="60">
        <v>-3.3</v>
      </c>
      <c r="F965" s="63">
        <v>59236</v>
      </c>
      <c r="G965" s="60">
        <v>-2.7</v>
      </c>
      <c r="H965" s="66">
        <v>28461</v>
      </c>
      <c r="I965" s="64">
        <v>34943</v>
      </c>
      <c r="J965" s="64">
        <v>36969</v>
      </c>
      <c r="K965" s="64">
        <v>38722</v>
      </c>
      <c r="L965" s="64">
        <v>47602</v>
      </c>
      <c r="M965" s="64">
        <v>63777</v>
      </c>
      <c r="N965" s="64" t="s">
        <v>1439</v>
      </c>
      <c r="O965" s="64" t="s">
        <v>1439</v>
      </c>
      <c r="P965" s="64" t="s">
        <v>1439</v>
      </c>
      <c r="Q965" s="64" t="s">
        <v>1439</v>
      </c>
    </row>
    <row r="966" spans="1:17" ht="25.5" x14ac:dyDescent="0.2">
      <c r="A966" s="68" t="s">
        <v>2488</v>
      </c>
      <c r="B966" s="55" t="s">
        <v>1512</v>
      </c>
      <c r="C966" s="66">
        <v>14</v>
      </c>
      <c r="D966" s="66">
        <v>55446</v>
      </c>
      <c r="E966" s="60">
        <v>-3.3</v>
      </c>
      <c r="F966" s="63">
        <v>59236</v>
      </c>
      <c r="G966" s="60">
        <v>-2.7</v>
      </c>
      <c r="H966" s="66">
        <v>28461</v>
      </c>
      <c r="I966" s="64">
        <v>34943</v>
      </c>
      <c r="J966" s="64">
        <v>36969</v>
      </c>
      <c r="K966" s="64">
        <v>38722</v>
      </c>
      <c r="L966" s="64">
        <v>47602</v>
      </c>
      <c r="M966" s="64">
        <v>63777</v>
      </c>
      <c r="N966" s="64" t="s">
        <v>1439</v>
      </c>
      <c r="O966" s="64" t="s">
        <v>1439</v>
      </c>
      <c r="P966" s="64" t="s">
        <v>1439</v>
      </c>
      <c r="Q966" s="64" t="s">
        <v>1439</v>
      </c>
    </row>
    <row r="967" spans="1:17" ht="51" x14ac:dyDescent="0.2">
      <c r="A967" s="54" t="s">
        <v>2489</v>
      </c>
      <c r="B967" s="55" t="s">
        <v>1514</v>
      </c>
      <c r="C967" s="63">
        <v>31</v>
      </c>
      <c r="D967" s="63">
        <v>38169</v>
      </c>
      <c r="E967" s="60">
        <v>1.4</v>
      </c>
      <c r="F967" s="63">
        <v>45232</v>
      </c>
      <c r="G967" s="60">
        <v>11.9</v>
      </c>
      <c r="H967" s="59">
        <v>24418</v>
      </c>
      <c r="I967" s="61">
        <v>27688</v>
      </c>
      <c r="J967" s="62">
        <v>29283</v>
      </c>
      <c r="K967" s="62">
        <v>31368</v>
      </c>
      <c r="L967" s="62">
        <v>35415</v>
      </c>
      <c r="M967" s="62">
        <v>41211</v>
      </c>
      <c r="N967" s="64">
        <v>48058</v>
      </c>
      <c r="O967" s="64">
        <v>51149</v>
      </c>
      <c r="P967" s="64" t="s">
        <v>1439</v>
      </c>
      <c r="Q967" s="64" t="s">
        <v>1439</v>
      </c>
    </row>
    <row r="968" spans="1:17" ht="25.5" x14ac:dyDescent="0.2">
      <c r="A968" s="68" t="s">
        <v>2490</v>
      </c>
      <c r="B968" s="55" t="s">
        <v>1516</v>
      </c>
      <c r="C968" s="66" t="s">
        <v>1439</v>
      </c>
      <c r="D968" s="66">
        <v>41698</v>
      </c>
      <c r="E968" s="60">
        <v>1.5</v>
      </c>
      <c r="F968" s="63">
        <v>43830</v>
      </c>
      <c r="G968" s="60">
        <v>0.8</v>
      </c>
      <c r="H968" s="66" t="s">
        <v>1439</v>
      </c>
      <c r="I968" s="64" t="s">
        <v>1439</v>
      </c>
      <c r="J968" s="64">
        <v>32646</v>
      </c>
      <c r="K968" s="64">
        <v>35572</v>
      </c>
      <c r="L968" s="64">
        <v>38824</v>
      </c>
      <c r="M968" s="64">
        <v>45048</v>
      </c>
      <c r="N968" s="64" t="s">
        <v>1439</v>
      </c>
      <c r="O968" s="64" t="s">
        <v>1439</v>
      </c>
      <c r="P968" s="64" t="s">
        <v>1439</v>
      </c>
      <c r="Q968" s="64" t="s">
        <v>1439</v>
      </c>
    </row>
    <row r="969" spans="1:17" x14ac:dyDescent="0.2">
      <c r="A969" s="68" t="s">
        <v>2491</v>
      </c>
      <c r="B969" s="55" t="s">
        <v>1518</v>
      </c>
      <c r="C969" s="66" t="s">
        <v>1439</v>
      </c>
      <c r="D969" s="66">
        <v>39717</v>
      </c>
      <c r="E969" s="60">
        <v>6</v>
      </c>
      <c r="F969" s="63">
        <v>45040</v>
      </c>
      <c r="G969" s="60">
        <v>10.1</v>
      </c>
      <c r="H969" s="66" t="s">
        <v>1439</v>
      </c>
      <c r="I969" s="64" t="s">
        <v>1439</v>
      </c>
      <c r="J969" s="62">
        <v>31831</v>
      </c>
      <c r="K969" s="64">
        <v>32445</v>
      </c>
      <c r="L969" s="64">
        <v>36454</v>
      </c>
      <c r="M969" s="64">
        <v>42892</v>
      </c>
      <c r="N969" s="64" t="s">
        <v>1439</v>
      </c>
      <c r="O969" s="64" t="s">
        <v>1439</v>
      </c>
      <c r="P969" s="64" t="s">
        <v>1439</v>
      </c>
      <c r="Q969" s="64" t="s">
        <v>1439</v>
      </c>
    </row>
    <row r="970" spans="1:17" ht="38.25" x14ac:dyDescent="0.2">
      <c r="A970" s="68" t="s">
        <v>2492</v>
      </c>
      <c r="B970" s="55" t="s">
        <v>1520</v>
      </c>
      <c r="C970" s="66">
        <v>16</v>
      </c>
      <c r="D970" s="63">
        <v>35579</v>
      </c>
      <c r="E970" s="60">
        <v>3</v>
      </c>
      <c r="F970" s="63">
        <v>45719</v>
      </c>
      <c r="G970" s="60">
        <v>16.5</v>
      </c>
      <c r="H970" s="59">
        <v>24338</v>
      </c>
      <c r="I970" s="61">
        <v>26796</v>
      </c>
      <c r="J970" s="62">
        <v>28434</v>
      </c>
      <c r="K970" s="62">
        <v>29321</v>
      </c>
      <c r="L970" s="62">
        <v>33121</v>
      </c>
      <c r="M970" s="64">
        <v>37890</v>
      </c>
      <c r="N970" s="64" t="s">
        <v>1439</v>
      </c>
      <c r="O970" s="64" t="s">
        <v>1439</v>
      </c>
      <c r="P970" s="64" t="s">
        <v>1439</v>
      </c>
      <c r="Q970" s="64" t="s">
        <v>1439</v>
      </c>
    </row>
    <row r="971" spans="1:17" ht="38.25" x14ac:dyDescent="0.2">
      <c r="A971" s="68" t="s">
        <v>2493</v>
      </c>
      <c r="B971" s="55" t="s">
        <v>1522</v>
      </c>
      <c r="C971" s="66" t="s">
        <v>1439</v>
      </c>
      <c r="D971" s="66" t="s">
        <v>1439</v>
      </c>
      <c r="E971" s="67"/>
      <c r="F971" s="66" t="s">
        <v>1439</v>
      </c>
      <c r="G971" s="67"/>
      <c r="H971" s="66" t="s">
        <v>1439</v>
      </c>
      <c r="I971" s="64" t="s">
        <v>1439</v>
      </c>
      <c r="J971" s="64" t="s">
        <v>1439</v>
      </c>
      <c r="K971" s="64" t="s">
        <v>1439</v>
      </c>
      <c r="L971" s="64" t="s">
        <v>1439</v>
      </c>
      <c r="M971" s="64" t="s">
        <v>1439</v>
      </c>
      <c r="N971" s="64" t="s">
        <v>1439</v>
      </c>
      <c r="O971" s="64" t="s">
        <v>1439</v>
      </c>
      <c r="P971" s="64" t="s">
        <v>1439</v>
      </c>
      <c r="Q971" s="64" t="s">
        <v>1439</v>
      </c>
    </row>
    <row r="972" spans="1:17" x14ac:dyDescent="0.2">
      <c r="A972" s="54" t="s">
        <v>2494</v>
      </c>
      <c r="B972" s="55" t="s">
        <v>1524</v>
      </c>
      <c r="C972" s="59">
        <v>131</v>
      </c>
      <c r="D972" s="59">
        <v>41024</v>
      </c>
      <c r="E972" s="60">
        <v>6.7</v>
      </c>
      <c r="F972" s="59">
        <v>46819</v>
      </c>
      <c r="G972" s="60">
        <v>5.9</v>
      </c>
      <c r="H972" s="66">
        <v>13707</v>
      </c>
      <c r="I972" s="62">
        <v>25024</v>
      </c>
      <c r="J972" s="62">
        <v>29542</v>
      </c>
      <c r="K972" s="61">
        <v>32136</v>
      </c>
      <c r="L972" s="61">
        <v>36811</v>
      </c>
      <c r="M972" s="61">
        <v>46701</v>
      </c>
      <c r="N972" s="62">
        <v>52910</v>
      </c>
      <c r="O972" s="62">
        <v>59019</v>
      </c>
      <c r="P972" s="62">
        <v>63880</v>
      </c>
      <c r="Q972" s="64" t="s">
        <v>1439</v>
      </c>
    </row>
    <row r="973" spans="1:17" ht="25.5" x14ac:dyDescent="0.2">
      <c r="A973" s="68" t="s">
        <v>2495</v>
      </c>
      <c r="B973" s="55" t="s">
        <v>1526</v>
      </c>
      <c r="C973" s="63">
        <v>43</v>
      </c>
      <c r="D973" s="66">
        <v>45730</v>
      </c>
      <c r="E973" s="67"/>
      <c r="F973" s="63">
        <v>54982</v>
      </c>
      <c r="G973" s="60">
        <v>1.6</v>
      </c>
      <c r="H973" s="66" t="s">
        <v>1439</v>
      </c>
      <c r="I973" s="64">
        <v>25062</v>
      </c>
      <c r="J973" s="62">
        <v>31376</v>
      </c>
      <c r="K973" s="62">
        <v>33111</v>
      </c>
      <c r="L973" s="62">
        <v>39975</v>
      </c>
      <c r="M973" s="64">
        <v>55473</v>
      </c>
      <c r="N973" s="64">
        <v>65080</v>
      </c>
      <c r="O973" s="64">
        <v>71825</v>
      </c>
      <c r="P973" s="64">
        <v>76647</v>
      </c>
      <c r="Q973" s="64" t="s">
        <v>1439</v>
      </c>
    </row>
    <row r="974" spans="1:17" x14ac:dyDescent="0.2">
      <c r="A974" s="68" t="s">
        <v>2496</v>
      </c>
      <c r="B974" s="55" t="s">
        <v>1528</v>
      </c>
      <c r="C974" s="66">
        <v>18</v>
      </c>
      <c r="D974" s="66">
        <v>46779</v>
      </c>
      <c r="E974" s="60">
        <v>12.3</v>
      </c>
      <c r="F974" s="63">
        <v>50910</v>
      </c>
      <c r="G974" s="60">
        <v>8.8000000000000007</v>
      </c>
      <c r="H974" s="66" t="s">
        <v>1439</v>
      </c>
      <c r="I974" s="62">
        <v>32143</v>
      </c>
      <c r="J974" s="62">
        <v>33563</v>
      </c>
      <c r="K974" s="62">
        <v>36514</v>
      </c>
      <c r="L974" s="64">
        <v>39868</v>
      </c>
      <c r="M974" s="64">
        <v>52842</v>
      </c>
      <c r="N974" s="64">
        <v>60420</v>
      </c>
      <c r="O974" s="64">
        <v>63193</v>
      </c>
      <c r="P974" s="64" t="s">
        <v>1439</v>
      </c>
      <c r="Q974" s="64" t="s">
        <v>1439</v>
      </c>
    </row>
    <row r="975" spans="1:17" ht="25.5" x14ac:dyDescent="0.2">
      <c r="A975" s="68" t="s">
        <v>2497</v>
      </c>
      <c r="B975" s="55" t="s">
        <v>1530</v>
      </c>
      <c r="C975" s="63">
        <v>71</v>
      </c>
      <c r="D975" s="59">
        <v>38662</v>
      </c>
      <c r="E975" s="60">
        <v>11.8</v>
      </c>
      <c r="F975" s="59">
        <v>40889</v>
      </c>
      <c r="G975" s="60">
        <v>12.5</v>
      </c>
      <c r="H975" s="66">
        <v>12570</v>
      </c>
      <c r="I975" s="62">
        <v>22751</v>
      </c>
      <c r="J975" s="62">
        <v>26630</v>
      </c>
      <c r="K975" s="62">
        <v>29550</v>
      </c>
      <c r="L975" s="61">
        <v>34470</v>
      </c>
      <c r="M975" s="62">
        <v>42755</v>
      </c>
      <c r="N975" s="62">
        <v>47762</v>
      </c>
      <c r="O975" s="62">
        <v>50983</v>
      </c>
      <c r="P975" s="62">
        <v>53163</v>
      </c>
      <c r="Q975" s="64" t="s">
        <v>1439</v>
      </c>
    </row>
    <row r="976" spans="1:17" ht="51" x14ac:dyDescent="0.2">
      <c r="A976" s="54" t="s">
        <v>2498</v>
      </c>
      <c r="B976" s="55" t="s">
        <v>1532</v>
      </c>
      <c r="C976" s="59">
        <v>460</v>
      </c>
      <c r="D976" s="59">
        <v>28051</v>
      </c>
      <c r="E976" s="60">
        <v>7.9</v>
      </c>
      <c r="F976" s="59">
        <v>34866</v>
      </c>
      <c r="G976" s="60">
        <v>7.6</v>
      </c>
      <c r="H976" s="59">
        <v>9177</v>
      </c>
      <c r="I976" s="61">
        <v>14277</v>
      </c>
      <c r="J976" s="61">
        <v>17155</v>
      </c>
      <c r="K976" s="61">
        <v>20004</v>
      </c>
      <c r="L976" s="61">
        <v>24198</v>
      </c>
      <c r="M976" s="61">
        <v>32263</v>
      </c>
      <c r="N976" s="61">
        <v>37796</v>
      </c>
      <c r="O976" s="61">
        <v>42215</v>
      </c>
      <c r="P976" s="62">
        <v>46979</v>
      </c>
      <c r="Q976" s="64">
        <v>65791</v>
      </c>
    </row>
    <row r="977" spans="1:17" ht="38.25" x14ac:dyDescent="0.2">
      <c r="A977" s="68" t="s">
        <v>2499</v>
      </c>
      <c r="B977" s="55" t="s">
        <v>1534</v>
      </c>
      <c r="C977" s="63">
        <v>57</v>
      </c>
      <c r="D977" s="63">
        <v>34476</v>
      </c>
      <c r="E977" s="60">
        <v>7.7</v>
      </c>
      <c r="F977" s="63">
        <v>38971</v>
      </c>
      <c r="G977" s="60">
        <v>10</v>
      </c>
      <c r="H977" s="66" t="s">
        <v>1439</v>
      </c>
      <c r="I977" s="64">
        <v>24616</v>
      </c>
      <c r="J977" s="62">
        <v>26112</v>
      </c>
      <c r="K977" s="62">
        <v>27546</v>
      </c>
      <c r="L977" s="62">
        <v>30662</v>
      </c>
      <c r="M977" s="62">
        <v>38328</v>
      </c>
      <c r="N977" s="62">
        <v>42785</v>
      </c>
      <c r="O977" s="64">
        <v>46498</v>
      </c>
      <c r="P977" s="64">
        <v>49709</v>
      </c>
      <c r="Q977" s="64" t="s">
        <v>1439</v>
      </c>
    </row>
    <row r="978" spans="1:17" ht="38.25" x14ac:dyDescent="0.2">
      <c r="A978" s="68" t="s">
        <v>2500</v>
      </c>
      <c r="B978" s="55" t="s">
        <v>1536</v>
      </c>
      <c r="C978" s="59">
        <v>167</v>
      </c>
      <c r="D978" s="59">
        <v>36824</v>
      </c>
      <c r="E978" s="60">
        <v>3.7</v>
      </c>
      <c r="F978" s="59">
        <v>48554</v>
      </c>
      <c r="G978" s="60">
        <v>8.5</v>
      </c>
      <c r="H978" s="59">
        <v>21545</v>
      </c>
      <c r="I978" s="61">
        <v>26094</v>
      </c>
      <c r="J978" s="61">
        <v>27837</v>
      </c>
      <c r="K978" s="61">
        <v>29417</v>
      </c>
      <c r="L978" s="61">
        <v>32993</v>
      </c>
      <c r="M978" s="61">
        <v>43537</v>
      </c>
      <c r="N978" s="62">
        <v>51843</v>
      </c>
      <c r="O978" s="62">
        <v>55975</v>
      </c>
      <c r="P978" s="64">
        <v>63821</v>
      </c>
      <c r="Q978" s="64" t="s">
        <v>1439</v>
      </c>
    </row>
    <row r="979" spans="1:17" ht="25.5" x14ac:dyDescent="0.2">
      <c r="A979" s="68" t="s">
        <v>2501</v>
      </c>
      <c r="B979" s="55" t="s">
        <v>1538</v>
      </c>
      <c r="C979" s="59">
        <v>236</v>
      </c>
      <c r="D979" s="59">
        <v>20211</v>
      </c>
      <c r="E979" s="60">
        <v>12.5</v>
      </c>
      <c r="F979" s="59">
        <v>24212</v>
      </c>
      <c r="G979" s="60">
        <v>9.6999999999999993</v>
      </c>
      <c r="H979" s="63">
        <v>6756</v>
      </c>
      <c r="I979" s="61">
        <v>9917</v>
      </c>
      <c r="J979" s="61">
        <v>11447</v>
      </c>
      <c r="K979" s="61">
        <v>12965</v>
      </c>
      <c r="L979" s="61">
        <v>16537</v>
      </c>
      <c r="M979" s="61">
        <v>23542</v>
      </c>
      <c r="N979" s="61">
        <v>27313</v>
      </c>
      <c r="O979" s="61">
        <v>29986</v>
      </c>
      <c r="P979" s="62">
        <v>32957</v>
      </c>
      <c r="Q979" s="64">
        <v>43684</v>
      </c>
    </row>
    <row r="980" spans="1:17" ht="38.25" x14ac:dyDescent="0.2">
      <c r="A980" s="54" t="s">
        <v>2502</v>
      </c>
      <c r="B980" s="55" t="s">
        <v>1540</v>
      </c>
      <c r="C980" s="59">
        <v>131</v>
      </c>
      <c r="D980" s="59">
        <v>36977</v>
      </c>
      <c r="E980" s="60">
        <v>12</v>
      </c>
      <c r="F980" s="63">
        <v>44168</v>
      </c>
      <c r="G980" s="60">
        <v>8.1</v>
      </c>
      <c r="H980" s="63">
        <v>19402</v>
      </c>
      <c r="I980" s="61">
        <v>26168</v>
      </c>
      <c r="J980" s="61">
        <v>28185</v>
      </c>
      <c r="K980" s="61">
        <v>30146</v>
      </c>
      <c r="L980" s="61">
        <v>33143</v>
      </c>
      <c r="M980" s="61">
        <v>40786</v>
      </c>
      <c r="N980" s="61">
        <v>46850</v>
      </c>
      <c r="O980" s="62">
        <v>50483</v>
      </c>
      <c r="P980" s="62">
        <v>55686</v>
      </c>
      <c r="Q980" s="64">
        <v>67703</v>
      </c>
    </row>
    <row r="981" spans="1:17" ht="25.5" x14ac:dyDescent="0.2">
      <c r="A981" s="68" t="s">
        <v>2503</v>
      </c>
      <c r="B981" s="55" t="s">
        <v>1542</v>
      </c>
      <c r="C981" s="63">
        <v>43</v>
      </c>
      <c r="D981" s="63">
        <v>38276</v>
      </c>
      <c r="E981" s="60">
        <v>9.4</v>
      </c>
      <c r="F981" s="66" t="s">
        <v>1439</v>
      </c>
      <c r="G981" s="67"/>
      <c r="H981" s="66">
        <v>17308</v>
      </c>
      <c r="I981" s="62">
        <v>26307</v>
      </c>
      <c r="J981" s="62">
        <v>28151</v>
      </c>
      <c r="K981" s="62">
        <v>30729</v>
      </c>
      <c r="L981" s="61">
        <v>33600</v>
      </c>
      <c r="M981" s="62">
        <v>43136</v>
      </c>
      <c r="N981" s="62">
        <v>48871</v>
      </c>
      <c r="O981" s="62">
        <v>53828</v>
      </c>
      <c r="P981" s="64">
        <v>58996</v>
      </c>
      <c r="Q981" s="64" t="s">
        <v>1439</v>
      </c>
    </row>
    <row r="982" spans="1:17" x14ac:dyDescent="0.2">
      <c r="A982" s="68" t="s">
        <v>2504</v>
      </c>
      <c r="B982" s="55" t="s">
        <v>1544</v>
      </c>
      <c r="C982" s="66" t="s">
        <v>1439</v>
      </c>
      <c r="D982" s="66" t="s">
        <v>1439</v>
      </c>
      <c r="E982" s="67"/>
      <c r="F982" s="66">
        <v>40085</v>
      </c>
      <c r="G982" s="60">
        <v>-29.2</v>
      </c>
      <c r="H982" s="66" t="s">
        <v>1439</v>
      </c>
      <c r="I982" s="64" t="s">
        <v>1439</v>
      </c>
      <c r="J982" s="64" t="s">
        <v>1439</v>
      </c>
      <c r="K982" s="64" t="s">
        <v>1439</v>
      </c>
      <c r="L982" s="64" t="s">
        <v>1439</v>
      </c>
      <c r="M982" s="64" t="s">
        <v>1439</v>
      </c>
      <c r="N982" s="64" t="s">
        <v>1439</v>
      </c>
      <c r="O982" s="64" t="s">
        <v>1439</v>
      </c>
      <c r="P982" s="64" t="s">
        <v>1439</v>
      </c>
      <c r="Q982" s="64" t="s">
        <v>1439</v>
      </c>
    </row>
    <row r="983" spans="1:17" x14ac:dyDescent="0.2">
      <c r="A983" s="68" t="s">
        <v>2505</v>
      </c>
      <c r="B983" s="55" t="s">
        <v>1546</v>
      </c>
      <c r="C983" s="66" t="s">
        <v>1439</v>
      </c>
      <c r="D983" s="66" t="s">
        <v>1439</v>
      </c>
      <c r="E983" s="67"/>
      <c r="F983" s="66" t="s">
        <v>1439</v>
      </c>
      <c r="G983" s="67"/>
      <c r="H983" s="66" t="s">
        <v>1439</v>
      </c>
      <c r="I983" s="64" t="s">
        <v>1439</v>
      </c>
      <c r="J983" s="64" t="s">
        <v>1439</v>
      </c>
      <c r="K983" s="64" t="s">
        <v>1439</v>
      </c>
      <c r="L983" s="64" t="s">
        <v>1439</v>
      </c>
      <c r="M983" s="64" t="s">
        <v>1439</v>
      </c>
      <c r="N983" s="64" t="s">
        <v>1439</v>
      </c>
      <c r="O983" s="64" t="s">
        <v>1439</v>
      </c>
      <c r="P983" s="64" t="s">
        <v>1439</v>
      </c>
      <c r="Q983" s="64" t="s">
        <v>1439</v>
      </c>
    </row>
    <row r="984" spans="1:17" ht="25.5" x14ac:dyDescent="0.2">
      <c r="A984" s="68" t="s">
        <v>2506</v>
      </c>
      <c r="B984" s="55" t="s">
        <v>1548</v>
      </c>
      <c r="C984" s="63">
        <v>53</v>
      </c>
      <c r="D984" s="63">
        <v>38607</v>
      </c>
      <c r="E984" s="67"/>
      <c r="F984" s="59">
        <v>43993</v>
      </c>
      <c r="G984" s="60">
        <v>9.6</v>
      </c>
      <c r="H984" s="66">
        <v>21475</v>
      </c>
      <c r="I984" s="61">
        <v>26689</v>
      </c>
      <c r="J984" s="61">
        <v>28310</v>
      </c>
      <c r="K984" s="61">
        <v>29926</v>
      </c>
      <c r="L984" s="62">
        <v>34075</v>
      </c>
      <c r="M984" s="62">
        <v>43866</v>
      </c>
      <c r="N984" s="62">
        <v>50421</v>
      </c>
      <c r="O984" s="64">
        <v>54716</v>
      </c>
      <c r="P984" s="64">
        <v>57796</v>
      </c>
      <c r="Q984" s="64" t="s">
        <v>1439</v>
      </c>
    </row>
    <row r="985" spans="1:17" ht="25.5" x14ac:dyDescent="0.2">
      <c r="A985" s="68" t="s">
        <v>2507</v>
      </c>
      <c r="B985" s="55" t="s">
        <v>1550</v>
      </c>
      <c r="C985" s="63">
        <v>31</v>
      </c>
      <c r="D985" s="59">
        <v>33461</v>
      </c>
      <c r="E985" s="60">
        <v>12.9</v>
      </c>
      <c r="F985" s="59">
        <v>34924</v>
      </c>
      <c r="G985" s="60">
        <v>10.1</v>
      </c>
      <c r="H985" s="66">
        <v>18073</v>
      </c>
      <c r="I985" s="62">
        <v>25671</v>
      </c>
      <c r="J985" s="62">
        <v>27950</v>
      </c>
      <c r="K985" s="61">
        <v>29744</v>
      </c>
      <c r="L985" s="61">
        <v>31835</v>
      </c>
      <c r="M985" s="61">
        <v>36740</v>
      </c>
      <c r="N985" s="62">
        <v>38499</v>
      </c>
      <c r="O985" s="62">
        <v>40776</v>
      </c>
      <c r="P985" s="64">
        <v>43019</v>
      </c>
      <c r="Q985" s="64" t="s">
        <v>1439</v>
      </c>
    </row>
    <row r="986" spans="1:17" ht="38.25" x14ac:dyDescent="0.2">
      <c r="A986" s="54" t="s">
        <v>2508</v>
      </c>
      <c r="B986" s="55" t="s">
        <v>1552</v>
      </c>
      <c r="C986" s="59">
        <v>128</v>
      </c>
      <c r="D986" s="63">
        <v>17894</v>
      </c>
      <c r="E986" s="60">
        <v>20.3</v>
      </c>
      <c r="F986" s="59">
        <v>20401</v>
      </c>
      <c r="G986" s="60">
        <v>14</v>
      </c>
      <c r="H986" s="66">
        <v>4800</v>
      </c>
      <c r="I986" s="62">
        <v>8355</v>
      </c>
      <c r="J986" s="62">
        <v>9827</v>
      </c>
      <c r="K986" s="62">
        <v>11630</v>
      </c>
      <c r="L986" s="62">
        <v>14394</v>
      </c>
      <c r="M986" s="62">
        <v>21900</v>
      </c>
      <c r="N986" s="62">
        <v>26128</v>
      </c>
      <c r="O986" s="62">
        <v>28036</v>
      </c>
      <c r="P986" s="62">
        <v>30733</v>
      </c>
      <c r="Q986" s="64" t="s">
        <v>1439</v>
      </c>
    </row>
    <row r="987" spans="1:17" x14ac:dyDescent="0.2">
      <c r="A987" s="68" t="s">
        <v>2509</v>
      </c>
      <c r="B987" s="55" t="s">
        <v>1554</v>
      </c>
      <c r="C987" s="63">
        <v>32</v>
      </c>
      <c r="D987" s="63">
        <v>22372</v>
      </c>
      <c r="E987" s="60">
        <v>6.6</v>
      </c>
      <c r="F987" s="63">
        <v>23797</v>
      </c>
      <c r="G987" s="60">
        <v>10.199999999999999</v>
      </c>
      <c r="H987" s="66">
        <v>6904</v>
      </c>
      <c r="I987" s="64">
        <v>10107</v>
      </c>
      <c r="J987" s="64">
        <v>12337</v>
      </c>
      <c r="K987" s="64">
        <v>14330</v>
      </c>
      <c r="L987" s="64">
        <v>17964</v>
      </c>
      <c r="M987" s="62">
        <v>24996</v>
      </c>
      <c r="N987" s="62">
        <v>27730</v>
      </c>
      <c r="O987" s="64">
        <v>29802</v>
      </c>
      <c r="P987" s="64">
        <v>31338</v>
      </c>
      <c r="Q987" s="64" t="s">
        <v>1439</v>
      </c>
    </row>
    <row r="988" spans="1:17" ht="25.5" x14ac:dyDescent="0.2">
      <c r="A988" s="68" t="s">
        <v>2510</v>
      </c>
      <c r="B988" s="55" t="s">
        <v>1556</v>
      </c>
      <c r="C988" s="63">
        <v>96</v>
      </c>
      <c r="D988" s="63">
        <v>16344</v>
      </c>
      <c r="E988" s="67"/>
      <c r="F988" s="59">
        <v>19283</v>
      </c>
      <c r="G988" s="60">
        <v>14.9</v>
      </c>
      <c r="H988" s="66" t="s">
        <v>1439</v>
      </c>
      <c r="I988" s="64">
        <v>7434</v>
      </c>
      <c r="J988" s="62">
        <v>9383</v>
      </c>
      <c r="K988" s="62">
        <v>10477</v>
      </c>
      <c r="L988" s="62">
        <v>13300</v>
      </c>
      <c r="M988" s="62">
        <v>20788</v>
      </c>
      <c r="N988" s="62">
        <v>24410</v>
      </c>
      <c r="O988" s="64">
        <v>27126</v>
      </c>
      <c r="P988" s="62">
        <v>30200</v>
      </c>
      <c r="Q988" s="64" t="s">
        <v>1439</v>
      </c>
    </row>
    <row r="989" spans="1:17" ht="25.5" x14ac:dyDescent="0.2">
      <c r="A989" s="54" t="s">
        <v>2511</v>
      </c>
      <c r="B989" s="55" t="s">
        <v>1558</v>
      </c>
      <c r="C989" s="63">
        <v>179</v>
      </c>
      <c r="D989" s="59">
        <v>51401</v>
      </c>
      <c r="E989" s="60">
        <v>9.1</v>
      </c>
      <c r="F989" s="63">
        <v>59977</v>
      </c>
      <c r="G989" s="60">
        <v>6.4</v>
      </c>
      <c r="H989" s="63">
        <v>24580</v>
      </c>
      <c r="I989" s="61">
        <v>31379</v>
      </c>
      <c r="J989" s="61">
        <v>33718</v>
      </c>
      <c r="K989" s="61">
        <v>36954</v>
      </c>
      <c r="L989" s="61">
        <v>43702</v>
      </c>
      <c r="M989" s="62">
        <v>59961</v>
      </c>
      <c r="N989" s="62">
        <v>69552</v>
      </c>
      <c r="O989" s="62">
        <v>74943</v>
      </c>
      <c r="P989" s="62">
        <v>80244</v>
      </c>
      <c r="Q989" s="64" t="s">
        <v>1439</v>
      </c>
    </row>
    <row r="990" spans="1:17" ht="25.5" x14ac:dyDescent="0.2">
      <c r="A990" s="68" t="s">
        <v>2512</v>
      </c>
      <c r="B990" s="55" t="s">
        <v>1560</v>
      </c>
      <c r="C990" s="66">
        <v>11</v>
      </c>
      <c r="D990" s="66">
        <v>40067</v>
      </c>
      <c r="E990" s="60">
        <v>0.5</v>
      </c>
      <c r="F990" s="66">
        <v>42364</v>
      </c>
      <c r="G990" s="60">
        <v>6.9</v>
      </c>
      <c r="H990" s="66" t="s">
        <v>1439</v>
      </c>
      <c r="I990" s="64" t="s">
        <v>1439</v>
      </c>
      <c r="J990" s="64" t="s">
        <v>1439</v>
      </c>
      <c r="K990" s="64" t="s">
        <v>1439</v>
      </c>
      <c r="L990" s="64">
        <v>29157</v>
      </c>
      <c r="M990" s="64" t="s">
        <v>1439</v>
      </c>
      <c r="N990" s="64" t="s">
        <v>1439</v>
      </c>
      <c r="O990" s="64" t="s">
        <v>1439</v>
      </c>
      <c r="P990" s="64" t="s">
        <v>1439</v>
      </c>
      <c r="Q990" s="64" t="s">
        <v>1439</v>
      </c>
    </row>
    <row r="991" spans="1:17" ht="51" x14ac:dyDescent="0.2">
      <c r="A991" s="68" t="s">
        <v>2513</v>
      </c>
      <c r="B991" s="55" t="s">
        <v>1562</v>
      </c>
      <c r="C991" s="66" t="s">
        <v>1439</v>
      </c>
      <c r="D991" s="66" t="s">
        <v>1439</v>
      </c>
      <c r="E991" s="67"/>
      <c r="F991" s="66" t="s">
        <v>1439</v>
      </c>
      <c r="G991" s="67"/>
      <c r="H991" s="66" t="s">
        <v>1439</v>
      </c>
      <c r="I991" s="64" t="s">
        <v>1439</v>
      </c>
      <c r="J991" s="64" t="s">
        <v>1439</v>
      </c>
      <c r="K991" s="64" t="s">
        <v>1439</v>
      </c>
      <c r="L991" s="64" t="s">
        <v>1439</v>
      </c>
      <c r="M991" s="64" t="s">
        <v>1439</v>
      </c>
      <c r="N991" s="64" t="s">
        <v>1439</v>
      </c>
      <c r="O991" s="64" t="s">
        <v>1439</v>
      </c>
      <c r="P991" s="64" t="s">
        <v>1439</v>
      </c>
      <c r="Q991" s="64" t="s">
        <v>1439</v>
      </c>
    </row>
    <row r="992" spans="1:17" ht="25.5" x14ac:dyDescent="0.2">
      <c r="A992" s="68" t="s">
        <v>2514</v>
      </c>
      <c r="B992" s="55" t="s">
        <v>1564</v>
      </c>
      <c r="C992" s="66" t="s">
        <v>1439</v>
      </c>
      <c r="D992" s="66" t="s">
        <v>1439</v>
      </c>
      <c r="E992" s="67"/>
      <c r="F992" s="66">
        <v>44318</v>
      </c>
      <c r="G992" s="60">
        <v>-9.6999999999999993</v>
      </c>
      <c r="H992" s="66" t="s">
        <v>1439</v>
      </c>
      <c r="I992" s="64" t="s">
        <v>1439</v>
      </c>
      <c r="J992" s="64" t="s">
        <v>1439</v>
      </c>
      <c r="K992" s="64" t="s">
        <v>1439</v>
      </c>
      <c r="L992" s="64" t="s">
        <v>1439</v>
      </c>
      <c r="M992" s="64" t="s">
        <v>1439</v>
      </c>
      <c r="N992" s="64" t="s">
        <v>1439</v>
      </c>
      <c r="O992" s="64" t="s">
        <v>1439</v>
      </c>
      <c r="P992" s="64" t="s">
        <v>1439</v>
      </c>
      <c r="Q992" s="64" t="s">
        <v>1439</v>
      </c>
    </row>
    <row r="993" spans="1:17" ht="25.5" x14ac:dyDescent="0.2">
      <c r="A993" s="68" t="s">
        <v>2515</v>
      </c>
      <c r="B993" s="55" t="s">
        <v>1566</v>
      </c>
      <c r="C993" s="63">
        <v>42</v>
      </c>
      <c r="D993" s="63">
        <v>53537</v>
      </c>
      <c r="E993" s="67"/>
      <c r="F993" s="63">
        <v>61807</v>
      </c>
      <c r="G993" s="60">
        <v>1.6</v>
      </c>
      <c r="H993" s="63">
        <v>27734</v>
      </c>
      <c r="I993" s="62">
        <v>35021</v>
      </c>
      <c r="J993" s="62">
        <v>36999</v>
      </c>
      <c r="K993" s="62">
        <v>40211</v>
      </c>
      <c r="L993" s="62">
        <v>44163</v>
      </c>
      <c r="M993" s="62">
        <v>64875</v>
      </c>
      <c r="N993" s="62">
        <v>72361</v>
      </c>
      <c r="O993" s="64">
        <v>75896</v>
      </c>
      <c r="P993" s="64">
        <v>82953</v>
      </c>
      <c r="Q993" s="64" t="s">
        <v>1439</v>
      </c>
    </row>
    <row r="994" spans="1:17" ht="38.25" x14ac:dyDescent="0.2">
      <c r="A994" s="68" t="s">
        <v>2516</v>
      </c>
      <c r="B994" s="55" t="s">
        <v>1568</v>
      </c>
      <c r="C994" s="63">
        <v>110</v>
      </c>
      <c r="D994" s="63">
        <v>54474</v>
      </c>
      <c r="E994" s="60">
        <v>11.7</v>
      </c>
      <c r="F994" s="63">
        <v>63438</v>
      </c>
      <c r="G994" s="60">
        <v>6.7</v>
      </c>
      <c r="H994" s="63">
        <v>26374</v>
      </c>
      <c r="I994" s="61">
        <v>32694</v>
      </c>
      <c r="J994" s="61">
        <v>35220</v>
      </c>
      <c r="K994" s="62">
        <v>39102</v>
      </c>
      <c r="L994" s="62">
        <v>46482</v>
      </c>
      <c r="M994" s="62">
        <v>61972</v>
      </c>
      <c r="N994" s="62">
        <v>72212</v>
      </c>
      <c r="O994" s="62">
        <v>77179</v>
      </c>
      <c r="P994" s="62">
        <v>84894</v>
      </c>
      <c r="Q994" s="64" t="s">
        <v>1439</v>
      </c>
    </row>
    <row r="995" spans="1:17" ht="25.5" x14ac:dyDescent="0.2">
      <c r="A995" s="68" t="s">
        <v>2517</v>
      </c>
      <c r="B995" s="55" t="s">
        <v>1570</v>
      </c>
      <c r="C995" s="66" t="s">
        <v>1439</v>
      </c>
      <c r="D995" s="66" t="s">
        <v>1439</v>
      </c>
      <c r="E995" s="67"/>
      <c r="F995" s="66">
        <v>48195</v>
      </c>
      <c r="G995" s="60">
        <v>20.399999999999999</v>
      </c>
      <c r="H995" s="66" t="s">
        <v>1439</v>
      </c>
      <c r="I995" s="64" t="s">
        <v>1439</v>
      </c>
      <c r="J995" s="64" t="s">
        <v>1439</v>
      </c>
      <c r="K995" s="64">
        <v>30466</v>
      </c>
      <c r="L995" s="64" t="s">
        <v>1439</v>
      </c>
      <c r="M995" s="64" t="s">
        <v>1439</v>
      </c>
      <c r="N995" s="64" t="s">
        <v>1439</v>
      </c>
      <c r="O995" s="64" t="s">
        <v>1439</v>
      </c>
      <c r="P995" s="64" t="s">
        <v>1439</v>
      </c>
      <c r="Q995" s="64" t="s">
        <v>1439</v>
      </c>
    </row>
    <row r="996" spans="1:17" ht="25.5" x14ac:dyDescent="0.2">
      <c r="A996" s="54" t="s">
        <v>2518</v>
      </c>
      <c r="B996" s="55" t="s">
        <v>1572</v>
      </c>
      <c r="C996" s="63">
        <v>105</v>
      </c>
      <c r="D996" s="63">
        <v>40327</v>
      </c>
      <c r="E996" s="60">
        <v>9.9</v>
      </c>
      <c r="F996" s="63">
        <v>52702</v>
      </c>
      <c r="G996" s="60">
        <v>17.399999999999999</v>
      </c>
      <c r="H996" s="63">
        <v>19546</v>
      </c>
      <c r="I996" s="61">
        <v>26208</v>
      </c>
      <c r="J996" s="61">
        <v>28628</v>
      </c>
      <c r="K996" s="61">
        <v>30254</v>
      </c>
      <c r="L996" s="61">
        <v>34945</v>
      </c>
      <c r="M996" s="62">
        <v>48782</v>
      </c>
      <c r="N996" s="62">
        <v>55675</v>
      </c>
      <c r="O996" s="62">
        <v>62411</v>
      </c>
      <c r="P996" s="64">
        <v>69752</v>
      </c>
      <c r="Q996" s="64" t="s">
        <v>1439</v>
      </c>
    </row>
    <row r="997" spans="1:17" ht="38.25" x14ac:dyDescent="0.2">
      <c r="A997" s="68" t="s">
        <v>2519</v>
      </c>
      <c r="B997" s="55" t="s">
        <v>1574</v>
      </c>
      <c r="C997" s="63">
        <v>52</v>
      </c>
      <c r="D997" s="63">
        <v>40588</v>
      </c>
      <c r="E997" s="60">
        <v>10.3</v>
      </c>
      <c r="F997" s="63">
        <v>49306</v>
      </c>
      <c r="G997" s="60">
        <v>11.1</v>
      </c>
      <c r="H997" s="66">
        <v>19924</v>
      </c>
      <c r="I997" s="62">
        <v>26877</v>
      </c>
      <c r="J997" s="62">
        <v>29026</v>
      </c>
      <c r="K997" s="62">
        <v>30480</v>
      </c>
      <c r="L997" s="62">
        <v>35465</v>
      </c>
      <c r="M997" s="62">
        <v>47690</v>
      </c>
      <c r="N997" s="64">
        <v>55485</v>
      </c>
      <c r="O997" s="64">
        <v>63134</v>
      </c>
      <c r="P997" s="64">
        <v>68985</v>
      </c>
      <c r="Q997" s="64" t="s">
        <v>1439</v>
      </c>
    </row>
    <row r="998" spans="1:17" ht="38.25" x14ac:dyDescent="0.2">
      <c r="A998" s="68" t="s">
        <v>2520</v>
      </c>
      <c r="B998" s="55" t="s">
        <v>1576</v>
      </c>
      <c r="C998" s="66">
        <v>11</v>
      </c>
      <c r="D998" s="66">
        <v>50007</v>
      </c>
      <c r="E998" s="67"/>
      <c r="F998" s="63">
        <v>55652</v>
      </c>
      <c r="G998" s="60">
        <v>29.5</v>
      </c>
      <c r="H998" s="66" t="s">
        <v>1439</v>
      </c>
      <c r="I998" s="64">
        <v>25898</v>
      </c>
      <c r="J998" s="64">
        <v>28145</v>
      </c>
      <c r="K998" s="64">
        <v>32770</v>
      </c>
      <c r="L998" s="64" t="s">
        <v>1439</v>
      </c>
      <c r="M998" s="64" t="s">
        <v>1439</v>
      </c>
      <c r="N998" s="64" t="s">
        <v>1439</v>
      </c>
      <c r="O998" s="64" t="s">
        <v>1439</v>
      </c>
      <c r="P998" s="64" t="s">
        <v>1439</v>
      </c>
      <c r="Q998" s="64" t="s">
        <v>1439</v>
      </c>
    </row>
    <row r="999" spans="1:17" ht="38.25" x14ac:dyDescent="0.2">
      <c r="A999" s="68" t="s">
        <v>2521</v>
      </c>
      <c r="B999" s="55" t="s">
        <v>1578</v>
      </c>
      <c r="C999" s="63">
        <v>42</v>
      </c>
      <c r="D999" s="63">
        <v>39065</v>
      </c>
      <c r="E999" s="60">
        <v>5.4</v>
      </c>
      <c r="F999" s="66">
        <v>56082</v>
      </c>
      <c r="G999" s="60">
        <v>22.8</v>
      </c>
      <c r="H999" s="66">
        <v>16714</v>
      </c>
      <c r="I999" s="62">
        <v>25682</v>
      </c>
      <c r="J999" s="62">
        <v>28155</v>
      </c>
      <c r="K999" s="62">
        <v>29295</v>
      </c>
      <c r="L999" s="62">
        <v>33602</v>
      </c>
      <c r="M999" s="62">
        <v>46024</v>
      </c>
      <c r="N999" s="64">
        <v>53033</v>
      </c>
      <c r="O999" s="64">
        <v>56687</v>
      </c>
      <c r="P999" s="64" t="s">
        <v>1439</v>
      </c>
      <c r="Q999" s="64" t="s">
        <v>1439</v>
      </c>
    </row>
    <row r="1000" spans="1:17" ht="25.5" x14ac:dyDescent="0.2">
      <c r="A1000" s="54" t="s">
        <v>2522</v>
      </c>
      <c r="B1000" s="55" t="s">
        <v>1217</v>
      </c>
      <c r="C1000" s="63">
        <v>45</v>
      </c>
      <c r="D1000" s="63">
        <v>32711</v>
      </c>
      <c r="E1000" s="60">
        <v>9.9</v>
      </c>
      <c r="F1000" s="63">
        <v>36670</v>
      </c>
      <c r="G1000" s="60">
        <v>8.9</v>
      </c>
      <c r="H1000" s="66">
        <v>12681</v>
      </c>
      <c r="I1000" s="64">
        <v>20043</v>
      </c>
      <c r="J1000" s="62">
        <v>22354</v>
      </c>
      <c r="K1000" s="62">
        <v>25001</v>
      </c>
      <c r="L1000" s="62">
        <v>28010</v>
      </c>
      <c r="M1000" s="62">
        <v>36188</v>
      </c>
      <c r="N1000" s="62">
        <v>40895</v>
      </c>
      <c r="O1000" s="64">
        <v>42906</v>
      </c>
      <c r="P1000" s="64">
        <v>46550</v>
      </c>
      <c r="Q1000" s="64" t="s">
        <v>1439</v>
      </c>
    </row>
    <row r="1001" spans="1:17" ht="25.5" x14ac:dyDescent="0.2">
      <c r="A1001" s="68" t="s">
        <v>2523</v>
      </c>
      <c r="B1001" s="55" t="s">
        <v>1581</v>
      </c>
      <c r="C1001" s="63">
        <v>45</v>
      </c>
      <c r="D1001" s="63">
        <v>32711</v>
      </c>
      <c r="E1001" s="60">
        <v>9.9</v>
      </c>
      <c r="F1001" s="63">
        <v>36670</v>
      </c>
      <c r="G1001" s="60">
        <v>8.9</v>
      </c>
      <c r="H1001" s="66">
        <v>12681</v>
      </c>
      <c r="I1001" s="64">
        <v>20043</v>
      </c>
      <c r="J1001" s="62">
        <v>22354</v>
      </c>
      <c r="K1001" s="62">
        <v>25001</v>
      </c>
      <c r="L1001" s="62">
        <v>28010</v>
      </c>
      <c r="M1001" s="62">
        <v>36188</v>
      </c>
      <c r="N1001" s="62">
        <v>40895</v>
      </c>
      <c r="O1001" s="64">
        <v>42906</v>
      </c>
      <c r="P1001" s="64">
        <v>46550</v>
      </c>
      <c r="Q1001" s="64" t="s">
        <v>1439</v>
      </c>
    </row>
    <row r="1002" spans="1:17" ht="38.25" x14ac:dyDescent="0.2">
      <c r="A1002" s="54" t="s">
        <v>2524</v>
      </c>
      <c r="B1002" s="55" t="s">
        <v>1583</v>
      </c>
      <c r="C1002" s="59">
        <v>281</v>
      </c>
      <c r="D1002" s="59">
        <v>40423</v>
      </c>
      <c r="E1002" s="60">
        <v>9.1</v>
      </c>
      <c r="F1002" s="59">
        <v>48148</v>
      </c>
      <c r="G1002" s="60">
        <v>12.2</v>
      </c>
      <c r="H1002" s="63">
        <v>14718</v>
      </c>
      <c r="I1002" s="61">
        <v>24432</v>
      </c>
      <c r="J1002" s="61">
        <v>27111</v>
      </c>
      <c r="K1002" s="61">
        <v>30000</v>
      </c>
      <c r="L1002" s="61">
        <v>35278</v>
      </c>
      <c r="M1002" s="61">
        <v>46003</v>
      </c>
      <c r="N1002" s="61">
        <v>52098</v>
      </c>
      <c r="O1002" s="62">
        <v>56254</v>
      </c>
      <c r="P1002" s="62">
        <v>61927</v>
      </c>
      <c r="Q1002" s="64">
        <v>78439</v>
      </c>
    </row>
    <row r="1003" spans="1:17" ht="25.5" x14ac:dyDescent="0.2">
      <c r="A1003" s="68" t="s">
        <v>2525</v>
      </c>
      <c r="B1003" s="55" t="s">
        <v>1585</v>
      </c>
      <c r="C1003" s="63">
        <v>58</v>
      </c>
      <c r="D1003" s="66">
        <v>33287</v>
      </c>
      <c r="E1003" s="60">
        <v>5.6</v>
      </c>
      <c r="F1003" s="66">
        <v>50433</v>
      </c>
      <c r="G1003" s="60">
        <v>34.1</v>
      </c>
      <c r="H1003" s="66">
        <v>15071</v>
      </c>
      <c r="I1003" s="62">
        <v>22941</v>
      </c>
      <c r="J1003" s="61">
        <v>24295</v>
      </c>
      <c r="K1003" s="61">
        <v>25662</v>
      </c>
      <c r="L1003" s="62">
        <v>30000</v>
      </c>
      <c r="M1003" s="64">
        <v>44351</v>
      </c>
      <c r="N1003" s="62">
        <v>50403</v>
      </c>
      <c r="O1003" s="64">
        <v>55008</v>
      </c>
      <c r="P1003" s="64">
        <v>61413</v>
      </c>
      <c r="Q1003" s="64" t="s">
        <v>1439</v>
      </c>
    </row>
    <row r="1004" spans="1:17" ht="38.25" x14ac:dyDescent="0.2">
      <c r="A1004" s="68" t="s">
        <v>2526</v>
      </c>
      <c r="B1004" s="55" t="s">
        <v>1587</v>
      </c>
      <c r="C1004" s="63">
        <v>75</v>
      </c>
      <c r="D1004" s="63">
        <v>40005</v>
      </c>
      <c r="E1004" s="67"/>
      <c r="F1004" s="63">
        <v>48721</v>
      </c>
      <c r="G1004" s="60">
        <v>20.2</v>
      </c>
      <c r="H1004" s="66" t="s">
        <v>1439</v>
      </c>
      <c r="I1004" s="64">
        <v>23618</v>
      </c>
      <c r="J1004" s="62">
        <v>26906</v>
      </c>
      <c r="K1004" s="62">
        <v>29546</v>
      </c>
      <c r="L1004" s="62">
        <v>35170</v>
      </c>
      <c r="M1004" s="62">
        <v>44091</v>
      </c>
      <c r="N1004" s="64">
        <v>50187</v>
      </c>
      <c r="O1004" s="64">
        <v>54135</v>
      </c>
      <c r="P1004" s="64">
        <v>60735</v>
      </c>
      <c r="Q1004" s="64" t="s">
        <v>1439</v>
      </c>
    </row>
    <row r="1005" spans="1:17" ht="38.25" x14ac:dyDescent="0.2">
      <c r="A1005" s="68" t="s">
        <v>2527</v>
      </c>
      <c r="B1005" s="55" t="s">
        <v>1589</v>
      </c>
      <c r="C1005" s="63">
        <v>62</v>
      </c>
      <c r="D1005" s="63">
        <v>42045</v>
      </c>
      <c r="E1005" s="60">
        <v>4.0999999999999996</v>
      </c>
      <c r="F1005" s="59">
        <v>46915</v>
      </c>
      <c r="G1005" s="60">
        <v>0.3</v>
      </c>
      <c r="H1005" s="66">
        <v>23133</v>
      </c>
      <c r="I1005" s="62">
        <v>28289</v>
      </c>
      <c r="J1005" s="62">
        <v>30426</v>
      </c>
      <c r="K1005" s="62">
        <v>33118</v>
      </c>
      <c r="L1005" s="62">
        <v>37366</v>
      </c>
      <c r="M1005" s="62">
        <v>47250</v>
      </c>
      <c r="N1005" s="64">
        <v>52947</v>
      </c>
      <c r="O1005" s="64">
        <v>58834</v>
      </c>
      <c r="P1005" s="64">
        <v>64782</v>
      </c>
      <c r="Q1005" s="64" t="s">
        <v>1439</v>
      </c>
    </row>
    <row r="1006" spans="1:17" ht="25.5" x14ac:dyDescent="0.2">
      <c r="A1006" s="68" t="s">
        <v>2528</v>
      </c>
      <c r="B1006" s="55" t="s">
        <v>1591</v>
      </c>
      <c r="C1006" s="66">
        <v>38</v>
      </c>
      <c r="D1006" s="63">
        <v>49916</v>
      </c>
      <c r="E1006" s="60">
        <v>12</v>
      </c>
      <c r="F1006" s="63">
        <v>59446</v>
      </c>
      <c r="G1006" s="60">
        <v>4.8</v>
      </c>
      <c r="H1006" s="66">
        <v>28653</v>
      </c>
      <c r="I1006" s="62">
        <v>37390</v>
      </c>
      <c r="J1006" s="62">
        <v>39214</v>
      </c>
      <c r="K1006" s="61">
        <v>40402</v>
      </c>
      <c r="L1006" s="62">
        <v>43966</v>
      </c>
      <c r="M1006" s="62">
        <v>57299</v>
      </c>
      <c r="N1006" s="64">
        <v>61767</v>
      </c>
      <c r="O1006" s="64" t="s">
        <v>1439</v>
      </c>
      <c r="P1006" s="64" t="s">
        <v>1439</v>
      </c>
      <c r="Q1006" s="64" t="s">
        <v>1439</v>
      </c>
    </row>
    <row r="1007" spans="1:17" ht="25.5" x14ac:dyDescent="0.2">
      <c r="A1007" s="68" t="s">
        <v>2529</v>
      </c>
      <c r="B1007" s="55" t="s">
        <v>1593</v>
      </c>
      <c r="C1007" s="66">
        <v>19</v>
      </c>
      <c r="D1007" s="66">
        <v>33382</v>
      </c>
      <c r="E1007" s="60">
        <v>-4.3</v>
      </c>
      <c r="F1007" s="63">
        <v>35119</v>
      </c>
      <c r="G1007" s="60">
        <v>-7.3</v>
      </c>
      <c r="H1007" s="66" t="s">
        <v>1439</v>
      </c>
      <c r="I1007" s="64" t="s">
        <v>1439</v>
      </c>
      <c r="J1007" s="64" t="s">
        <v>1439</v>
      </c>
      <c r="K1007" s="64" t="s">
        <v>1439</v>
      </c>
      <c r="L1007" s="64">
        <v>30454</v>
      </c>
      <c r="M1007" s="64">
        <v>37808</v>
      </c>
      <c r="N1007" s="64">
        <v>45004</v>
      </c>
      <c r="O1007" s="64" t="s">
        <v>1439</v>
      </c>
      <c r="P1007" s="64" t="s">
        <v>1439</v>
      </c>
      <c r="Q1007" s="64" t="s">
        <v>1439</v>
      </c>
    </row>
    <row r="1008" spans="1:17" ht="25.5" x14ac:dyDescent="0.2">
      <c r="A1008" s="68" t="s">
        <v>2530</v>
      </c>
      <c r="B1008" s="55" t="s">
        <v>1595</v>
      </c>
      <c r="C1008" s="66">
        <v>17</v>
      </c>
      <c r="D1008" s="66">
        <v>40033</v>
      </c>
      <c r="E1008" s="67"/>
      <c r="F1008" s="63">
        <v>42823</v>
      </c>
      <c r="G1008" s="67"/>
      <c r="H1008" s="66" t="s">
        <v>1439</v>
      </c>
      <c r="I1008" s="64" t="s">
        <v>1439</v>
      </c>
      <c r="J1008" s="64">
        <v>28044</v>
      </c>
      <c r="K1008" s="64">
        <v>30144</v>
      </c>
      <c r="L1008" s="64">
        <v>35474</v>
      </c>
      <c r="M1008" s="64">
        <v>46603</v>
      </c>
      <c r="N1008" s="64" t="s">
        <v>1439</v>
      </c>
      <c r="O1008" s="64" t="s">
        <v>1439</v>
      </c>
      <c r="P1008" s="64" t="s">
        <v>1439</v>
      </c>
      <c r="Q1008" s="64" t="s">
        <v>1439</v>
      </c>
    </row>
    <row r="1009" spans="1:17" x14ac:dyDescent="0.2">
      <c r="A1009" s="68" t="s">
        <v>2531</v>
      </c>
      <c r="B1009" s="55" t="s">
        <v>1597</v>
      </c>
      <c r="C1009" s="66">
        <v>11</v>
      </c>
      <c r="D1009" s="66">
        <v>24623</v>
      </c>
      <c r="E1009" s="60">
        <v>0.8</v>
      </c>
      <c r="F1009" s="66">
        <v>31317</v>
      </c>
      <c r="G1009" s="60">
        <v>-5.2</v>
      </c>
      <c r="H1009" s="66" t="s">
        <v>1439</v>
      </c>
      <c r="I1009" s="64" t="s">
        <v>1439</v>
      </c>
      <c r="J1009" s="64">
        <v>18193</v>
      </c>
      <c r="K1009" s="64">
        <v>21044</v>
      </c>
      <c r="L1009" s="64">
        <v>23825</v>
      </c>
      <c r="M1009" s="64">
        <v>28842</v>
      </c>
      <c r="N1009" s="64" t="s">
        <v>1439</v>
      </c>
      <c r="O1009" s="64" t="s">
        <v>1439</v>
      </c>
      <c r="P1009" s="64" t="s">
        <v>1439</v>
      </c>
      <c r="Q1009" s="64" t="s">
        <v>1439</v>
      </c>
    </row>
    <row r="1010" spans="1:17" ht="38.25" x14ac:dyDescent="0.2">
      <c r="A1010" s="54" t="s">
        <v>2532</v>
      </c>
      <c r="B1010" s="55" t="s">
        <v>1599</v>
      </c>
      <c r="C1010" s="59">
        <v>151</v>
      </c>
      <c r="D1010" s="59">
        <v>28362</v>
      </c>
      <c r="E1010" s="60">
        <v>4.8</v>
      </c>
      <c r="F1010" s="59">
        <v>34604</v>
      </c>
      <c r="G1010" s="60">
        <v>6.7</v>
      </c>
      <c r="H1010" s="63">
        <v>7806</v>
      </c>
      <c r="I1010" s="62">
        <v>13335</v>
      </c>
      <c r="J1010" s="62">
        <v>17375</v>
      </c>
      <c r="K1010" s="62">
        <v>21343</v>
      </c>
      <c r="L1010" s="61">
        <v>25075</v>
      </c>
      <c r="M1010" s="62">
        <v>33580</v>
      </c>
      <c r="N1010" s="62">
        <v>40000</v>
      </c>
      <c r="O1010" s="62">
        <v>44742</v>
      </c>
      <c r="P1010" s="62">
        <v>48772</v>
      </c>
      <c r="Q1010" s="64" t="s">
        <v>1439</v>
      </c>
    </row>
    <row r="1011" spans="1:17" ht="25.5" x14ac:dyDescent="0.2">
      <c r="A1011" s="68" t="s">
        <v>2533</v>
      </c>
      <c r="B1011" s="55" t="s">
        <v>1601</v>
      </c>
      <c r="C1011" s="66">
        <v>17</v>
      </c>
      <c r="D1011" s="66">
        <v>36578</v>
      </c>
      <c r="E1011" s="60">
        <v>-3.2</v>
      </c>
      <c r="F1011" s="63">
        <v>44996</v>
      </c>
      <c r="G1011" s="60">
        <v>4.7</v>
      </c>
      <c r="H1011" s="66" t="s">
        <v>1439</v>
      </c>
      <c r="I1011" s="62">
        <v>25293</v>
      </c>
      <c r="J1011" s="62">
        <v>26331</v>
      </c>
      <c r="K1011" s="62">
        <v>27234</v>
      </c>
      <c r="L1011" s="64">
        <v>30792</v>
      </c>
      <c r="M1011" s="64">
        <v>45328</v>
      </c>
      <c r="N1011" s="64" t="s">
        <v>1439</v>
      </c>
      <c r="O1011" s="64" t="s">
        <v>1439</v>
      </c>
      <c r="P1011" s="64" t="s">
        <v>1439</v>
      </c>
      <c r="Q1011" s="64" t="s">
        <v>1439</v>
      </c>
    </row>
    <row r="1012" spans="1:17" ht="25.5" x14ac:dyDescent="0.2">
      <c r="A1012" s="68" t="s">
        <v>2534</v>
      </c>
      <c r="B1012" s="55" t="s">
        <v>1603</v>
      </c>
      <c r="C1012" s="63">
        <v>37</v>
      </c>
      <c r="D1012" s="63">
        <v>30628</v>
      </c>
      <c r="E1012" s="60">
        <v>23.4</v>
      </c>
      <c r="F1012" s="63">
        <v>36191</v>
      </c>
      <c r="G1012" s="60">
        <v>19.899999999999999</v>
      </c>
      <c r="H1012" s="66">
        <v>10698</v>
      </c>
      <c r="I1012" s="64">
        <v>15400</v>
      </c>
      <c r="J1012" s="64">
        <v>19643</v>
      </c>
      <c r="K1012" s="64">
        <v>21846</v>
      </c>
      <c r="L1012" s="62">
        <v>25661</v>
      </c>
      <c r="M1012" s="64">
        <v>35985</v>
      </c>
      <c r="N1012" s="64">
        <v>42204</v>
      </c>
      <c r="O1012" s="64">
        <v>44914</v>
      </c>
      <c r="P1012" s="64" t="s">
        <v>1439</v>
      </c>
      <c r="Q1012" s="64" t="s">
        <v>1439</v>
      </c>
    </row>
    <row r="1013" spans="1:17" ht="38.25" x14ac:dyDescent="0.2">
      <c r="A1013" s="68" t="s">
        <v>2535</v>
      </c>
      <c r="B1013" s="55" t="s">
        <v>1605</v>
      </c>
      <c r="C1013" s="66">
        <v>9</v>
      </c>
      <c r="D1013" s="66">
        <v>35979</v>
      </c>
      <c r="E1013" s="60">
        <v>0.3</v>
      </c>
      <c r="F1013" s="66">
        <v>42843</v>
      </c>
      <c r="G1013" s="60">
        <v>-5.6</v>
      </c>
      <c r="H1013" s="66" t="s">
        <v>1439</v>
      </c>
      <c r="I1013" s="64">
        <v>25221</v>
      </c>
      <c r="J1013" s="64">
        <v>28093</v>
      </c>
      <c r="K1013" s="64">
        <v>28642</v>
      </c>
      <c r="L1013" s="64">
        <v>32018</v>
      </c>
      <c r="M1013" s="64">
        <v>42767</v>
      </c>
      <c r="N1013" s="64" t="s">
        <v>1439</v>
      </c>
      <c r="O1013" s="64" t="s">
        <v>1439</v>
      </c>
      <c r="P1013" s="64" t="s">
        <v>1439</v>
      </c>
      <c r="Q1013" s="64" t="s">
        <v>1439</v>
      </c>
    </row>
    <row r="1014" spans="1:17" ht="25.5" x14ac:dyDescent="0.2">
      <c r="A1014" s="68" t="s">
        <v>2536</v>
      </c>
      <c r="B1014" s="55" t="s">
        <v>1607</v>
      </c>
      <c r="C1014" s="66">
        <v>8</v>
      </c>
      <c r="D1014" s="66">
        <v>29150</v>
      </c>
      <c r="E1014" s="60">
        <v>1</v>
      </c>
      <c r="F1014" s="66">
        <v>31776</v>
      </c>
      <c r="G1014" s="60">
        <v>-0.2</v>
      </c>
      <c r="H1014" s="66" t="s">
        <v>1439</v>
      </c>
      <c r="I1014" s="64" t="s">
        <v>1439</v>
      </c>
      <c r="J1014" s="64" t="s">
        <v>1439</v>
      </c>
      <c r="K1014" s="64">
        <v>23158</v>
      </c>
      <c r="L1014" s="64">
        <v>26452</v>
      </c>
      <c r="M1014" s="64">
        <v>34025</v>
      </c>
      <c r="N1014" s="64" t="s">
        <v>1439</v>
      </c>
      <c r="O1014" s="64" t="s">
        <v>1439</v>
      </c>
      <c r="P1014" s="64" t="s">
        <v>1439</v>
      </c>
      <c r="Q1014" s="64" t="s">
        <v>1439</v>
      </c>
    </row>
    <row r="1015" spans="1:17" ht="25.5" x14ac:dyDescent="0.2">
      <c r="A1015" s="68" t="s">
        <v>2537</v>
      </c>
      <c r="B1015" s="55" t="s">
        <v>1609</v>
      </c>
      <c r="C1015" s="63">
        <v>46</v>
      </c>
      <c r="D1015" s="66">
        <v>21268</v>
      </c>
      <c r="E1015" s="67"/>
      <c r="F1015" s="63">
        <v>25255</v>
      </c>
      <c r="G1015" s="60">
        <v>4.9000000000000004</v>
      </c>
      <c r="H1015" s="66">
        <v>5258</v>
      </c>
      <c r="I1015" s="62">
        <v>7652</v>
      </c>
      <c r="J1015" s="64">
        <v>8829</v>
      </c>
      <c r="K1015" s="64">
        <v>10747</v>
      </c>
      <c r="L1015" s="64">
        <v>14898</v>
      </c>
      <c r="M1015" s="64">
        <v>25055</v>
      </c>
      <c r="N1015" s="64">
        <v>29743</v>
      </c>
      <c r="O1015" s="64">
        <v>32108</v>
      </c>
      <c r="P1015" s="64" t="s">
        <v>1439</v>
      </c>
      <c r="Q1015" s="64" t="s">
        <v>1439</v>
      </c>
    </row>
    <row r="1016" spans="1:17" ht="38.25" x14ac:dyDescent="0.2">
      <c r="A1016" s="68" t="s">
        <v>2538</v>
      </c>
      <c r="B1016" s="55" t="s">
        <v>1611</v>
      </c>
      <c r="C1016" s="63">
        <v>34</v>
      </c>
      <c r="D1016" s="63">
        <v>30226</v>
      </c>
      <c r="E1016" s="60">
        <v>2.9</v>
      </c>
      <c r="F1016" s="63">
        <v>38633</v>
      </c>
      <c r="G1016" s="60">
        <v>2.6</v>
      </c>
      <c r="H1016" s="66" t="s">
        <v>1439</v>
      </c>
      <c r="I1016" s="64">
        <v>20514</v>
      </c>
      <c r="J1016" s="64">
        <v>22348</v>
      </c>
      <c r="K1016" s="62">
        <v>24254</v>
      </c>
      <c r="L1016" s="62">
        <v>26681</v>
      </c>
      <c r="M1016" s="64">
        <v>36284</v>
      </c>
      <c r="N1016" s="64">
        <v>42187</v>
      </c>
      <c r="O1016" s="64">
        <v>48714</v>
      </c>
      <c r="P1016" s="64" t="s">
        <v>1439</v>
      </c>
      <c r="Q1016" s="64" t="s">
        <v>1439</v>
      </c>
    </row>
    <row r="1017" spans="1:17" ht="51" x14ac:dyDescent="0.2">
      <c r="A1017" s="54" t="s">
        <v>2539</v>
      </c>
      <c r="B1017" s="55" t="s">
        <v>1613</v>
      </c>
      <c r="C1017" s="59">
        <v>157</v>
      </c>
      <c r="D1017" s="59">
        <v>37238</v>
      </c>
      <c r="E1017" s="60">
        <v>9</v>
      </c>
      <c r="F1017" s="59">
        <v>39266</v>
      </c>
      <c r="G1017" s="60">
        <v>10.5</v>
      </c>
      <c r="H1017" s="63">
        <v>17336</v>
      </c>
      <c r="I1017" s="61">
        <v>26530</v>
      </c>
      <c r="J1017" s="61">
        <v>28454</v>
      </c>
      <c r="K1017" s="61">
        <v>30463</v>
      </c>
      <c r="L1017" s="61">
        <v>33862</v>
      </c>
      <c r="M1017" s="61">
        <v>41488</v>
      </c>
      <c r="N1017" s="61">
        <v>47893</v>
      </c>
      <c r="O1017" s="61">
        <v>50067</v>
      </c>
      <c r="P1017" s="61">
        <v>52851</v>
      </c>
      <c r="Q1017" s="64">
        <v>61044</v>
      </c>
    </row>
    <row r="1018" spans="1:17" ht="38.25" x14ac:dyDescent="0.2">
      <c r="A1018" s="68" t="s">
        <v>2540</v>
      </c>
      <c r="B1018" s="55" t="s">
        <v>1615</v>
      </c>
      <c r="C1018" s="59">
        <v>157</v>
      </c>
      <c r="D1018" s="59">
        <v>37238</v>
      </c>
      <c r="E1018" s="60">
        <v>9</v>
      </c>
      <c r="F1018" s="59">
        <v>39266</v>
      </c>
      <c r="G1018" s="60">
        <v>10.5</v>
      </c>
      <c r="H1018" s="63">
        <v>17336</v>
      </c>
      <c r="I1018" s="61">
        <v>26530</v>
      </c>
      <c r="J1018" s="61">
        <v>28454</v>
      </c>
      <c r="K1018" s="61">
        <v>30463</v>
      </c>
      <c r="L1018" s="61">
        <v>33862</v>
      </c>
      <c r="M1018" s="61">
        <v>41488</v>
      </c>
      <c r="N1018" s="61">
        <v>47893</v>
      </c>
      <c r="O1018" s="61">
        <v>50067</v>
      </c>
      <c r="P1018" s="61">
        <v>52851</v>
      </c>
      <c r="Q1018" s="64">
        <v>61044</v>
      </c>
    </row>
    <row r="1019" spans="1:17" x14ac:dyDescent="0.2">
      <c r="A1019" s="54" t="s">
        <v>2541</v>
      </c>
      <c r="B1019" s="55" t="s">
        <v>1617</v>
      </c>
      <c r="C1019" s="59">
        <v>552</v>
      </c>
      <c r="D1019" s="59">
        <v>30884</v>
      </c>
      <c r="E1019" s="60">
        <v>5.7</v>
      </c>
      <c r="F1019" s="59">
        <v>32938</v>
      </c>
      <c r="G1019" s="60">
        <v>6</v>
      </c>
      <c r="H1019" s="63">
        <v>10333</v>
      </c>
      <c r="I1019" s="61">
        <v>16664</v>
      </c>
      <c r="J1019" s="61">
        <v>19006</v>
      </c>
      <c r="K1019" s="61">
        <v>21496</v>
      </c>
      <c r="L1019" s="61">
        <v>26338</v>
      </c>
      <c r="M1019" s="61">
        <v>35489</v>
      </c>
      <c r="N1019" s="61">
        <v>41045</v>
      </c>
      <c r="O1019" s="61">
        <v>43815</v>
      </c>
      <c r="P1019" s="61">
        <v>47337</v>
      </c>
      <c r="Q1019" s="62">
        <v>55937</v>
      </c>
    </row>
    <row r="1020" spans="1:17" x14ac:dyDescent="0.2">
      <c r="A1020" s="68" t="s">
        <v>2542</v>
      </c>
      <c r="B1020" s="55" t="s">
        <v>1619</v>
      </c>
      <c r="C1020" s="59">
        <v>552</v>
      </c>
      <c r="D1020" s="59">
        <v>30884</v>
      </c>
      <c r="E1020" s="60">
        <v>5.7</v>
      </c>
      <c r="F1020" s="59">
        <v>32938</v>
      </c>
      <c r="G1020" s="60">
        <v>6</v>
      </c>
      <c r="H1020" s="63">
        <v>10333</v>
      </c>
      <c r="I1020" s="61">
        <v>16664</v>
      </c>
      <c r="J1020" s="61">
        <v>19006</v>
      </c>
      <c r="K1020" s="61">
        <v>21496</v>
      </c>
      <c r="L1020" s="61">
        <v>26338</v>
      </c>
      <c r="M1020" s="61">
        <v>35489</v>
      </c>
      <c r="N1020" s="61">
        <v>41045</v>
      </c>
      <c r="O1020" s="61">
        <v>43815</v>
      </c>
      <c r="P1020" s="61">
        <v>47337</v>
      </c>
      <c r="Q1020" s="62">
        <v>55937</v>
      </c>
    </row>
    <row r="1021" spans="1:17" ht="25.5" x14ac:dyDescent="0.2">
      <c r="A1021" s="54" t="s">
        <v>2543</v>
      </c>
      <c r="B1021" s="55" t="s">
        <v>1621</v>
      </c>
      <c r="C1021" s="59">
        <v>468</v>
      </c>
      <c r="D1021" s="59">
        <v>28201</v>
      </c>
      <c r="E1021" s="60">
        <v>10.8</v>
      </c>
      <c r="F1021" s="59">
        <v>31386</v>
      </c>
      <c r="G1021" s="60">
        <v>11.1</v>
      </c>
      <c r="H1021" s="63">
        <v>11383</v>
      </c>
      <c r="I1021" s="61">
        <v>16582</v>
      </c>
      <c r="J1021" s="61">
        <v>19214</v>
      </c>
      <c r="K1021" s="61">
        <v>21165</v>
      </c>
      <c r="L1021" s="61">
        <v>25020</v>
      </c>
      <c r="M1021" s="61">
        <v>32111</v>
      </c>
      <c r="N1021" s="61">
        <v>37554</v>
      </c>
      <c r="O1021" s="61">
        <v>40109</v>
      </c>
      <c r="P1021" s="61">
        <v>43170</v>
      </c>
      <c r="Q1021" s="62">
        <v>52515</v>
      </c>
    </row>
    <row r="1022" spans="1:17" ht="25.5" x14ac:dyDescent="0.2">
      <c r="A1022" s="68" t="s">
        <v>2544</v>
      </c>
      <c r="B1022" s="55" t="s">
        <v>1623</v>
      </c>
      <c r="C1022" s="59">
        <v>298</v>
      </c>
      <c r="D1022" s="59">
        <v>31584</v>
      </c>
      <c r="E1022" s="60">
        <v>13.1</v>
      </c>
      <c r="F1022" s="59">
        <v>34963</v>
      </c>
      <c r="G1022" s="60">
        <v>12.6</v>
      </c>
      <c r="H1022" s="63">
        <v>13740</v>
      </c>
      <c r="I1022" s="61">
        <v>19669</v>
      </c>
      <c r="J1022" s="61">
        <v>22269</v>
      </c>
      <c r="K1022" s="61">
        <v>24506</v>
      </c>
      <c r="L1022" s="61">
        <v>27750</v>
      </c>
      <c r="M1022" s="61">
        <v>36635</v>
      </c>
      <c r="N1022" s="61">
        <v>41091</v>
      </c>
      <c r="O1022" s="61">
        <v>43548</v>
      </c>
      <c r="P1022" s="61">
        <v>46660</v>
      </c>
      <c r="Q1022" s="64">
        <v>56131</v>
      </c>
    </row>
    <row r="1023" spans="1:17" ht="25.5" x14ac:dyDescent="0.2">
      <c r="A1023" s="68" t="s">
        <v>2545</v>
      </c>
      <c r="B1023" s="55" t="s">
        <v>1625</v>
      </c>
      <c r="C1023" s="63">
        <v>89</v>
      </c>
      <c r="D1023" s="63">
        <v>25004</v>
      </c>
      <c r="E1023" s="60">
        <v>6.4</v>
      </c>
      <c r="F1023" s="59">
        <v>26516</v>
      </c>
      <c r="G1023" s="60">
        <v>1.6</v>
      </c>
      <c r="H1023" s="63">
        <v>10126</v>
      </c>
      <c r="I1023" s="62">
        <v>14373</v>
      </c>
      <c r="J1023" s="62">
        <v>15841</v>
      </c>
      <c r="K1023" s="62">
        <v>18287</v>
      </c>
      <c r="L1023" s="62">
        <v>21329</v>
      </c>
      <c r="M1023" s="61">
        <v>28075</v>
      </c>
      <c r="N1023" s="62">
        <v>31264</v>
      </c>
      <c r="O1023" s="62">
        <v>33271</v>
      </c>
      <c r="P1023" s="62">
        <v>36008</v>
      </c>
      <c r="Q1023" s="64" t="s">
        <v>1439</v>
      </c>
    </row>
    <row r="1024" spans="1:17" ht="25.5" x14ac:dyDescent="0.2">
      <c r="A1024" s="68" t="s">
        <v>2546</v>
      </c>
      <c r="B1024" s="55" t="s">
        <v>1627</v>
      </c>
      <c r="C1024" s="63">
        <v>80</v>
      </c>
      <c r="D1024" s="59">
        <v>22075</v>
      </c>
      <c r="E1024" s="60">
        <v>9.8000000000000007</v>
      </c>
      <c r="F1024" s="59">
        <v>23504</v>
      </c>
      <c r="G1024" s="60">
        <v>8.4</v>
      </c>
      <c r="H1024" s="66">
        <v>7950</v>
      </c>
      <c r="I1024" s="62">
        <v>11977</v>
      </c>
      <c r="J1024" s="62">
        <v>13755</v>
      </c>
      <c r="K1024" s="62">
        <v>15043</v>
      </c>
      <c r="L1024" s="62">
        <v>19182</v>
      </c>
      <c r="M1024" s="62">
        <v>24449</v>
      </c>
      <c r="N1024" s="62">
        <v>28218</v>
      </c>
      <c r="O1024" s="62">
        <v>30285</v>
      </c>
      <c r="P1024" s="62">
        <v>32373</v>
      </c>
      <c r="Q1024" s="64" t="s">
        <v>1439</v>
      </c>
    </row>
    <row r="1025" spans="1:17" ht="38.25" x14ac:dyDescent="0.2">
      <c r="A1025" s="54" t="s">
        <v>2547</v>
      </c>
      <c r="B1025" s="55" t="s">
        <v>1629</v>
      </c>
      <c r="C1025" s="63">
        <v>71</v>
      </c>
      <c r="D1025" s="63">
        <v>23975</v>
      </c>
      <c r="E1025" s="60">
        <v>3.3</v>
      </c>
      <c r="F1025" s="63">
        <v>29360</v>
      </c>
      <c r="G1025" s="60">
        <v>9.3000000000000007</v>
      </c>
      <c r="H1025" s="66">
        <v>3302</v>
      </c>
      <c r="I1025" s="64">
        <v>6482</v>
      </c>
      <c r="J1025" s="64">
        <v>9175</v>
      </c>
      <c r="K1025" s="64">
        <v>12469</v>
      </c>
      <c r="L1025" s="64">
        <v>18908</v>
      </c>
      <c r="M1025" s="62">
        <v>28806</v>
      </c>
      <c r="N1025" s="64">
        <v>34326</v>
      </c>
      <c r="O1025" s="64">
        <v>38962</v>
      </c>
      <c r="P1025" s="64">
        <v>43602</v>
      </c>
      <c r="Q1025" s="64" t="s">
        <v>1439</v>
      </c>
    </row>
    <row r="1026" spans="1:17" ht="25.5" x14ac:dyDescent="0.2">
      <c r="A1026" s="68" t="s">
        <v>2548</v>
      </c>
      <c r="B1026" s="55" t="s">
        <v>1631</v>
      </c>
      <c r="C1026" s="66" t="s">
        <v>1439</v>
      </c>
      <c r="D1026" s="66" t="s">
        <v>1439</v>
      </c>
      <c r="E1026" s="67"/>
      <c r="F1026" s="66">
        <v>29209</v>
      </c>
      <c r="G1026" s="60">
        <v>-4.4000000000000004</v>
      </c>
      <c r="H1026" s="66" t="s">
        <v>1439</v>
      </c>
      <c r="I1026" s="64" t="s">
        <v>1439</v>
      </c>
      <c r="J1026" s="64" t="s">
        <v>1439</v>
      </c>
      <c r="K1026" s="64" t="s">
        <v>1439</v>
      </c>
      <c r="L1026" s="64" t="s">
        <v>1439</v>
      </c>
      <c r="M1026" s="64" t="s">
        <v>1439</v>
      </c>
      <c r="N1026" s="64" t="s">
        <v>1439</v>
      </c>
      <c r="O1026" s="64" t="s">
        <v>1439</v>
      </c>
      <c r="P1026" s="64" t="s">
        <v>1439</v>
      </c>
      <c r="Q1026" s="64" t="s">
        <v>1439</v>
      </c>
    </row>
    <row r="1027" spans="1:17" ht="38.25" x14ac:dyDescent="0.2">
      <c r="A1027" s="68" t="s">
        <v>2549</v>
      </c>
      <c r="B1027" s="55" t="s">
        <v>1633</v>
      </c>
      <c r="C1027" s="66">
        <v>10</v>
      </c>
      <c r="D1027" s="66">
        <v>29103</v>
      </c>
      <c r="E1027" s="60">
        <v>10.3</v>
      </c>
      <c r="F1027" s="66">
        <v>33373</v>
      </c>
      <c r="G1027" s="60">
        <v>14.1</v>
      </c>
      <c r="H1027" s="66" t="s">
        <v>1439</v>
      </c>
      <c r="I1027" s="64" t="s">
        <v>1439</v>
      </c>
      <c r="J1027" s="64" t="s">
        <v>1439</v>
      </c>
      <c r="K1027" s="64" t="s">
        <v>1439</v>
      </c>
      <c r="L1027" s="64">
        <v>25869</v>
      </c>
      <c r="M1027" s="64">
        <v>30381</v>
      </c>
      <c r="N1027" s="64" t="s">
        <v>1439</v>
      </c>
      <c r="O1027" s="64" t="s">
        <v>1439</v>
      </c>
      <c r="P1027" s="64" t="s">
        <v>1439</v>
      </c>
      <c r="Q1027" s="64" t="s">
        <v>1439</v>
      </c>
    </row>
    <row r="1028" spans="1:17" ht="25.5" x14ac:dyDescent="0.2">
      <c r="A1028" s="68" t="s">
        <v>2550</v>
      </c>
      <c r="B1028" s="55" t="s">
        <v>1635</v>
      </c>
      <c r="C1028" s="66" t="s">
        <v>1439</v>
      </c>
      <c r="D1028" s="66" t="s">
        <v>1439</v>
      </c>
      <c r="E1028" s="67"/>
      <c r="F1028" s="66" t="s">
        <v>1439</v>
      </c>
      <c r="G1028" s="67"/>
      <c r="H1028" s="66" t="s">
        <v>1439</v>
      </c>
      <c r="I1028" s="64" t="s">
        <v>1439</v>
      </c>
      <c r="J1028" s="64" t="s">
        <v>1439</v>
      </c>
      <c r="K1028" s="64" t="s">
        <v>1439</v>
      </c>
      <c r="L1028" s="64" t="s">
        <v>1439</v>
      </c>
      <c r="M1028" s="64" t="s">
        <v>1439</v>
      </c>
      <c r="N1028" s="64" t="s">
        <v>1439</v>
      </c>
      <c r="O1028" s="64" t="s">
        <v>1439</v>
      </c>
      <c r="P1028" s="64" t="s">
        <v>1439</v>
      </c>
      <c r="Q1028" s="64" t="s">
        <v>1439</v>
      </c>
    </row>
    <row r="1029" spans="1:17" ht="38.25" x14ac:dyDescent="0.2">
      <c r="A1029" s="68" t="s">
        <v>2551</v>
      </c>
      <c r="B1029" s="55" t="s">
        <v>1637</v>
      </c>
      <c r="C1029" s="63">
        <v>49</v>
      </c>
      <c r="D1029" s="66">
        <v>22710</v>
      </c>
      <c r="E1029" s="60">
        <v>4.5</v>
      </c>
      <c r="F1029" s="63">
        <v>28556</v>
      </c>
      <c r="G1029" s="60">
        <v>12.7</v>
      </c>
      <c r="H1029" s="66">
        <v>2958</v>
      </c>
      <c r="I1029" s="64" t="s">
        <v>1439</v>
      </c>
      <c r="J1029" s="64" t="s">
        <v>1439</v>
      </c>
      <c r="K1029" s="64">
        <v>10139</v>
      </c>
      <c r="L1029" s="64">
        <v>15398</v>
      </c>
      <c r="M1029" s="64">
        <v>27236</v>
      </c>
      <c r="N1029" s="64">
        <v>33840</v>
      </c>
      <c r="O1029" s="64">
        <v>38409</v>
      </c>
      <c r="P1029" s="64" t="s">
        <v>1439</v>
      </c>
      <c r="Q1029" s="64" t="s">
        <v>1439</v>
      </c>
    </row>
    <row r="1030" spans="1:17" ht="25.5" x14ac:dyDescent="0.2">
      <c r="A1030" s="54" t="s">
        <v>2552</v>
      </c>
      <c r="B1030" s="55" t="s">
        <v>1639</v>
      </c>
      <c r="C1030" s="63">
        <v>63</v>
      </c>
      <c r="D1030" s="63">
        <v>26888</v>
      </c>
      <c r="E1030" s="60">
        <v>0.2</v>
      </c>
      <c r="F1030" s="63">
        <v>28604</v>
      </c>
      <c r="G1030" s="60">
        <v>-0.7</v>
      </c>
      <c r="H1030" s="66" t="s">
        <v>1439</v>
      </c>
      <c r="I1030" s="64">
        <v>12555</v>
      </c>
      <c r="J1030" s="64">
        <v>15205</v>
      </c>
      <c r="K1030" s="64">
        <v>18339</v>
      </c>
      <c r="L1030" s="62">
        <v>23587</v>
      </c>
      <c r="M1030" s="62">
        <v>29600</v>
      </c>
      <c r="N1030" s="64">
        <v>33433</v>
      </c>
      <c r="O1030" s="64">
        <v>36287</v>
      </c>
      <c r="P1030" s="64">
        <v>42087</v>
      </c>
      <c r="Q1030" s="64" t="s">
        <v>1439</v>
      </c>
    </row>
    <row r="1031" spans="1:17" ht="25.5" x14ac:dyDescent="0.2">
      <c r="A1031" s="68" t="s">
        <v>2553</v>
      </c>
      <c r="B1031" s="55" t="s">
        <v>1641</v>
      </c>
      <c r="C1031" s="66">
        <v>33</v>
      </c>
      <c r="D1031" s="63">
        <v>28953</v>
      </c>
      <c r="E1031" s="67"/>
      <c r="F1031" s="63">
        <v>30423</v>
      </c>
      <c r="G1031" s="60">
        <v>-0.2</v>
      </c>
      <c r="H1031" s="66" t="s">
        <v>1439</v>
      </c>
      <c r="I1031" s="64" t="s">
        <v>1439</v>
      </c>
      <c r="J1031" s="64">
        <v>16553</v>
      </c>
      <c r="K1031" s="64">
        <v>20820</v>
      </c>
      <c r="L1031" s="62">
        <v>26026</v>
      </c>
      <c r="M1031" s="64">
        <v>30094</v>
      </c>
      <c r="N1031" s="64">
        <v>35360</v>
      </c>
      <c r="O1031" s="64">
        <v>40734</v>
      </c>
      <c r="P1031" s="64" t="s">
        <v>1439</v>
      </c>
      <c r="Q1031" s="64" t="s">
        <v>1439</v>
      </c>
    </row>
    <row r="1032" spans="1:17" ht="38.25" x14ac:dyDescent="0.2">
      <c r="A1032" s="68" t="s">
        <v>2554</v>
      </c>
      <c r="B1032" s="55" t="s">
        <v>1643</v>
      </c>
      <c r="C1032" s="66" t="s">
        <v>1439</v>
      </c>
      <c r="D1032" s="66" t="s">
        <v>1439</v>
      </c>
      <c r="E1032" s="67"/>
      <c r="F1032" s="66">
        <v>39411</v>
      </c>
      <c r="G1032" s="67"/>
      <c r="H1032" s="66" t="s">
        <v>1439</v>
      </c>
      <c r="I1032" s="64" t="s">
        <v>1439</v>
      </c>
      <c r="J1032" s="64" t="s">
        <v>1439</v>
      </c>
      <c r="K1032" s="64" t="s">
        <v>1439</v>
      </c>
      <c r="L1032" s="64" t="s">
        <v>1439</v>
      </c>
      <c r="M1032" s="64" t="s">
        <v>1439</v>
      </c>
      <c r="N1032" s="64" t="s">
        <v>1439</v>
      </c>
      <c r="O1032" s="64" t="s">
        <v>1439</v>
      </c>
      <c r="P1032" s="64" t="s">
        <v>1439</v>
      </c>
      <c r="Q1032" s="64" t="s">
        <v>1439</v>
      </c>
    </row>
    <row r="1033" spans="1:17" ht="25.5" x14ac:dyDescent="0.2">
      <c r="A1033" s="68" t="s">
        <v>2555</v>
      </c>
      <c r="B1033" s="55" t="s">
        <v>1645</v>
      </c>
      <c r="C1033" s="66">
        <v>26</v>
      </c>
      <c r="D1033" s="66">
        <v>23993</v>
      </c>
      <c r="E1033" s="60">
        <v>11.4</v>
      </c>
      <c r="F1033" s="63">
        <v>24737</v>
      </c>
      <c r="G1033" s="60">
        <v>-0.9</v>
      </c>
      <c r="H1033" s="66" t="s">
        <v>1439</v>
      </c>
      <c r="I1033" s="64" t="s">
        <v>1439</v>
      </c>
      <c r="J1033" s="64" t="s">
        <v>1439</v>
      </c>
      <c r="K1033" s="64" t="s">
        <v>1439</v>
      </c>
      <c r="L1033" s="64">
        <v>19438</v>
      </c>
      <c r="M1033" s="64">
        <v>26816</v>
      </c>
      <c r="N1033" s="64" t="s">
        <v>1439</v>
      </c>
      <c r="O1033" s="64" t="s">
        <v>1439</v>
      </c>
      <c r="P1033" s="64" t="s">
        <v>1439</v>
      </c>
      <c r="Q1033" s="64" t="s">
        <v>1439</v>
      </c>
    </row>
    <row r="1034" spans="1:17" ht="76.5" x14ac:dyDescent="0.2">
      <c r="A1034" s="54" t="s">
        <v>2556</v>
      </c>
      <c r="B1034" s="55" t="s">
        <v>1647</v>
      </c>
      <c r="C1034" s="66">
        <v>8</v>
      </c>
      <c r="D1034" s="66" t="s">
        <v>1439</v>
      </c>
      <c r="E1034" s="67"/>
      <c r="F1034" s="66">
        <v>21846</v>
      </c>
      <c r="G1034" s="60">
        <v>27.1</v>
      </c>
      <c r="H1034" s="66" t="s">
        <v>1439</v>
      </c>
      <c r="I1034" s="64" t="s">
        <v>1439</v>
      </c>
      <c r="J1034" s="64" t="s">
        <v>1439</v>
      </c>
      <c r="K1034" s="64" t="s">
        <v>1439</v>
      </c>
      <c r="L1034" s="64" t="s">
        <v>1439</v>
      </c>
      <c r="M1034" s="64" t="s">
        <v>1439</v>
      </c>
      <c r="N1034" s="64" t="s">
        <v>1439</v>
      </c>
      <c r="O1034" s="64" t="s">
        <v>1439</v>
      </c>
      <c r="P1034" s="64" t="s">
        <v>1439</v>
      </c>
      <c r="Q1034" s="64" t="s">
        <v>1439</v>
      </c>
    </row>
    <row r="1035" spans="1:17" ht="38.25" x14ac:dyDescent="0.2">
      <c r="A1035" s="68" t="s">
        <v>2557</v>
      </c>
      <c r="B1035" s="55" t="s">
        <v>1649</v>
      </c>
      <c r="C1035" s="66">
        <v>8</v>
      </c>
      <c r="D1035" s="66" t="s">
        <v>1439</v>
      </c>
      <c r="E1035" s="67"/>
      <c r="F1035" s="66">
        <v>21846</v>
      </c>
      <c r="G1035" s="60">
        <v>27.1</v>
      </c>
      <c r="H1035" s="66" t="s">
        <v>1439</v>
      </c>
      <c r="I1035" s="64" t="s">
        <v>1439</v>
      </c>
      <c r="J1035" s="64" t="s">
        <v>1439</v>
      </c>
      <c r="K1035" s="64" t="s">
        <v>1439</v>
      </c>
      <c r="L1035" s="64" t="s">
        <v>1439</v>
      </c>
      <c r="M1035" s="64" t="s">
        <v>1439</v>
      </c>
      <c r="N1035" s="64" t="s">
        <v>1439</v>
      </c>
      <c r="O1035" s="64" t="s">
        <v>1439</v>
      </c>
      <c r="P1035" s="64" t="s">
        <v>1439</v>
      </c>
      <c r="Q1035" s="64" t="s">
        <v>1439</v>
      </c>
    </row>
    <row r="1036" spans="1:17" ht="51" x14ac:dyDescent="0.2">
      <c r="A1036" s="68" t="s">
        <v>2558</v>
      </c>
      <c r="B1036" s="55" t="s">
        <v>1651</v>
      </c>
      <c r="C1036" s="59" t="s">
        <v>1450</v>
      </c>
      <c r="D1036" s="59"/>
      <c r="E1036" s="67"/>
      <c r="F1036" s="59"/>
      <c r="G1036" s="67"/>
      <c r="H1036" s="59"/>
      <c r="I1036" s="61"/>
      <c r="J1036" s="61"/>
      <c r="K1036" s="61"/>
      <c r="L1036" s="61"/>
      <c r="M1036" s="61"/>
      <c r="N1036" s="61"/>
      <c r="O1036" s="61"/>
      <c r="P1036" s="61"/>
      <c r="Q1036" s="61"/>
    </row>
    <row r="1037" spans="1:17" ht="38.25" x14ac:dyDescent="0.2">
      <c r="A1037" s="54" t="s">
        <v>2559</v>
      </c>
      <c r="B1037" s="55" t="s">
        <v>1653</v>
      </c>
      <c r="C1037" s="59" t="s">
        <v>1667</v>
      </c>
      <c r="D1037" s="59"/>
      <c r="E1037" s="67"/>
      <c r="F1037" s="59"/>
      <c r="G1037" s="67"/>
      <c r="H1037" s="59"/>
      <c r="I1037" s="61"/>
      <c r="J1037" s="61"/>
      <c r="K1037" s="61"/>
      <c r="L1037" s="61"/>
      <c r="M1037" s="61"/>
      <c r="N1037" s="61"/>
      <c r="O1037" s="61"/>
      <c r="P1037" s="61"/>
      <c r="Q1037" s="61"/>
    </row>
    <row r="1038" spans="1:17" ht="38.25" x14ac:dyDescent="0.2">
      <c r="A1038" s="68" t="s">
        <v>2560</v>
      </c>
      <c r="B1038" s="55" t="s">
        <v>1655</v>
      </c>
      <c r="C1038" s="66" t="s">
        <v>1439</v>
      </c>
      <c r="D1038" s="66" t="s">
        <v>1439</v>
      </c>
      <c r="E1038" s="67"/>
      <c r="F1038" s="66">
        <v>36971</v>
      </c>
      <c r="G1038" s="60">
        <v>13.6</v>
      </c>
      <c r="H1038" s="66" t="s">
        <v>1439</v>
      </c>
      <c r="I1038" s="64" t="s">
        <v>1439</v>
      </c>
      <c r="J1038" s="64" t="s">
        <v>1439</v>
      </c>
      <c r="K1038" s="64" t="s">
        <v>1439</v>
      </c>
      <c r="L1038" s="64" t="s">
        <v>1439</v>
      </c>
      <c r="M1038" s="64" t="s">
        <v>1439</v>
      </c>
      <c r="N1038" s="64" t="s">
        <v>1439</v>
      </c>
      <c r="O1038" s="64" t="s">
        <v>1439</v>
      </c>
      <c r="P1038" s="64" t="s">
        <v>1439</v>
      </c>
      <c r="Q1038" s="64" t="s">
        <v>1439</v>
      </c>
    </row>
    <row r="1039" spans="1:17" ht="25.5" x14ac:dyDescent="0.2">
      <c r="A1039" s="54" t="s">
        <v>2561</v>
      </c>
      <c r="B1039" s="55" t="s">
        <v>1376</v>
      </c>
      <c r="C1039" s="59">
        <v>1939</v>
      </c>
      <c r="D1039" s="59">
        <v>29569</v>
      </c>
      <c r="E1039" s="60">
        <v>5.6</v>
      </c>
      <c r="F1039" s="59">
        <v>33454</v>
      </c>
      <c r="G1039" s="60">
        <v>5.0999999999999996</v>
      </c>
      <c r="H1039" s="59">
        <v>10003</v>
      </c>
      <c r="I1039" s="61">
        <v>16418</v>
      </c>
      <c r="J1039" s="61">
        <v>19728</v>
      </c>
      <c r="K1039" s="61">
        <v>22249</v>
      </c>
      <c r="L1039" s="61">
        <v>26000</v>
      </c>
      <c r="M1039" s="61">
        <v>34181</v>
      </c>
      <c r="N1039" s="61">
        <v>39270</v>
      </c>
      <c r="O1039" s="61">
        <v>42419</v>
      </c>
      <c r="P1039" s="61">
        <v>45772</v>
      </c>
      <c r="Q1039" s="61">
        <v>58134</v>
      </c>
    </row>
    <row r="1040" spans="1:17" ht="25.5" x14ac:dyDescent="0.2">
      <c r="A1040" s="54" t="s">
        <v>2562</v>
      </c>
      <c r="B1040" s="55" t="s">
        <v>1376</v>
      </c>
      <c r="C1040" s="59">
        <v>235</v>
      </c>
      <c r="D1040" s="59">
        <v>36138</v>
      </c>
      <c r="E1040" s="60">
        <v>6</v>
      </c>
      <c r="F1040" s="59">
        <v>41989</v>
      </c>
      <c r="G1040" s="60">
        <v>7.6</v>
      </c>
      <c r="H1040" s="59">
        <v>21599</v>
      </c>
      <c r="I1040" s="61">
        <v>25748</v>
      </c>
      <c r="J1040" s="61">
        <v>27142</v>
      </c>
      <c r="K1040" s="61">
        <v>28429</v>
      </c>
      <c r="L1040" s="61">
        <v>32000</v>
      </c>
      <c r="M1040" s="61">
        <v>40685</v>
      </c>
      <c r="N1040" s="61">
        <v>45865</v>
      </c>
      <c r="O1040" s="61">
        <v>49373</v>
      </c>
      <c r="P1040" s="62">
        <v>52817</v>
      </c>
      <c r="Q1040" s="64">
        <v>67584</v>
      </c>
    </row>
    <row r="1041" spans="1:17" x14ac:dyDescent="0.2">
      <c r="A1041" s="54" t="s">
        <v>2563</v>
      </c>
      <c r="B1041" s="55" t="s">
        <v>1376</v>
      </c>
      <c r="C1041" s="59">
        <v>202</v>
      </c>
      <c r="D1041" s="59">
        <v>34933</v>
      </c>
      <c r="E1041" s="60">
        <v>4.4000000000000004</v>
      </c>
      <c r="F1041" s="59">
        <v>41115</v>
      </c>
      <c r="G1041" s="60">
        <v>8.3000000000000007</v>
      </c>
      <c r="H1041" s="59">
        <v>21329</v>
      </c>
      <c r="I1041" s="61">
        <v>25477</v>
      </c>
      <c r="J1041" s="61">
        <v>26963</v>
      </c>
      <c r="K1041" s="61">
        <v>28051</v>
      </c>
      <c r="L1041" s="61">
        <v>31403</v>
      </c>
      <c r="M1041" s="61">
        <v>39956</v>
      </c>
      <c r="N1041" s="61">
        <v>44786</v>
      </c>
      <c r="O1041" s="61">
        <v>47856</v>
      </c>
      <c r="P1041" s="62">
        <v>51405</v>
      </c>
      <c r="Q1041" s="64">
        <v>64937</v>
      </c>
    </row>
    <row r="1042" spans="1:17" ht="25.5" x14ac:dyDescent="0.2">
      <c r="A1042" s="54" t="s">
        <v>2564</v>
      </c>
      <c r="B1042" s="55" t="s">
        <v>1376</v>
      </c>
      <c r="C1042" s="59">
        <v>1596</v>
      </c>
      <c r="D1042" s="59">
        <v>28235</v>
      </c>
      <c r="E1042" s="60">
        <v>5.9</v>
      </c>
      <c r="F1042" s="59">
        <v>31813</v>
      </c>
      <c r="G1042" s="60">
        <v>4.3</v>
      </c>
      <c r="H1042" s="59">
        <v>9112</v>
      </c>
      <c r="I1042" s="61">
        <v>14958</v>
      </c>
      <c r="J1042" s="61">
        <v>17821</v>
      </c>
      <c r="K1042" s="61">
        <v>20720</v>
      </c>
      <c r="L1042" s="61">
        <v>24733</v>
      </c>
      <c r="M1042" s="61">
        <v>32490</v>
      </c>
      <c r="N1042" s="61">
        <v>37716</v>
      </c>
      <c r="O1042" s="61">
        <v>40791</v>
      </c>
      <c r="P1042" s="61">
        <v>44418</v>
      </c>
      <c r="Q1042" s="61">
        <v>55902</v>
      </c>
    </row>
    <row r="1043" spans="1:17" ht="25.5" x14ac:dyDescent="0.2">
      <c r="A1043" s="54" t="s">
        <v>2565</v>
      </c>
      <c r="B1043" s="55" t="s">
        <v>1438</v>
      </c>
      <c r="C1043" s="66">
        <v>16</v>
      </c>
      <c r="D1043" s="63">
        <v>26122</v>
      </c>
      <c r="E1043" s="60">
        <v>10.199999999999999</v>
      </c>
      <c r="F1043" s="66">
        <v>30071</v>
      </c>
      <c r="G1043" s="60">
        <v>2.5</v>
      </c>
      <c r="H1043" s="66" t="s">
        <v>1439</v>
      </c>
      <c r="I1043" s="64">
        <v>15861</v>
      </c>
      <c r="J1043" s="62">
        <v>19568</v>
      </c>
      <c r="K1043" s="62">
        <v>20818</v>
      </c>
      <c r="L1043" s="62">
        <v>22527</v>
      </c>
      <c r="M1043" s="64">
        <v>28491</v>
      </c>
      <c r="N1043" s="64">
        <v>32097</v>
      </c>
      <c r="O1043" s="64">
        <v>35531</v>
      </c>
      <c r="P1043" s="64" t="s">
        <v>1439</v>
      </c>
      <c r="Q1043" s="64" t="s">
        <v>1439</v>
      </c>
    </row>
    <row r="1044" spans="1:17" ht="38.25" x14ac:dyDescent="0.2">
      <c r="A1044" s="68" t="s">
        <v>2566</v>
      </c>
      <c r="B1044" s="55" t="s">
        <v>1441</v>
      </c>
      <c r="C1044" s="66">
        <v>14</v>
      </c>
      <c r="D1044" s="63">
        <v>24359</v>
      </c>
      <c r="E1044" s="60">
        <v>5.0999999999999996</v>
      </c>
      <c r="F1044" s="66">
        <v>29446</v>
      </c>
      <c r="G1044" s="60">
        <v>0.9</v>
      </c>
      <c r="H1044" s="66" t="s">
        <v>1439</v>
      </c>
      <c r="I1044" s="64">
        <v>15539</v>
      </c>
      <c r="J1044" s="64">
        <v>18935</v>
      </c>
      <c r="K1044" s="64">
        <v>19998</v>
      </c>
      <c r="L1044" s="64">
        <v>21768</v>
      </c>
      <c r="M1044" s="64">
        <v>27207</v>
      </c>
      <c r="N1044" s="64">
        <v>30605</v>
      </c>
      <c r="O1044" s="64" t="s">
        <v>1439</v>
      </c>
      <c r="P1044" s="64" t="s">
        <v>1439</v>
      </c>
      <c r="Q1044" s="64" t="s">
        <v>1439</v>
      </c>
    </row>
    <row r="1045" spans="1:17" ht="25.5" x14ac:dyDescent="0.2">
      <c r="A1045" s="68" t="s">
        <v>2567</v>
      </c>
      <c r="B1045" s="55" t="s">
        <v>1443</v>
      </c>
      <c r="C1045" s="66" t="s">
        <v>1439</v>
      </c>
      <c r="D1045" s="66">
        <v>36965</v>
      </c>
      <c r="E1045" s="67"/>
      <c r="F1045" s="66">
        <v>37286</v>
      </c>
      <c r="G1045" s="60">
        <v>12.7</v>
      </c>
      <c r="H1045" s="66" t="s">
        <v>1439</v>
      </c>
      <c r="I1045" s="64" t="s">
        <v>1439</v>
      </c>
      <c r="J1045" s="64" t="s">
        <v>1439</v>
      </c>
      <c r="K1045" s="64" t="s">
        <v>1439</v>
      </c>
      <c r="L1045" s="64" t="s">
        <v>1439</v>
      </c>
      <c r="M1045" s="64" t="s">
        <v>1439</v>
      </c>
      <c r="N1045" s="64" t="s">
        <v>1439</v>
      </c>
      <c r="O1045" s="64" t="s">
        <v>1439</v>
      </c>
      <c r="P1045" s="64" t="s">
        <v>1439</v>
      </c>
      <c r="Q1045" s="64" t="s">
        <v>1439</v>
      </c>
    </row>
    <row r="1046" spans="1:17" ht="25.5" x14ac:dyDescent="0.2">
      <c r="A1046" s="68" t="s">
        <v>2568</v>
      </c>
      <c r="B1046" s="55" t="s">
        <v>1445</v>
      </c>
      <c r="C1046" s="66" t="s">
        <v>1439</v>
      </c>
      <c r="D1046" s="66" t="s">
        <v>1439</v>
      </c>
      <c r="E1046" s="67"/>
      <c r="F1046" s="66" t="s">
        <v>1439</v>
      </c>
      <c r="G1046" s="67"/>
      <c r="H1046" s="66" t="s">
        <v>1439</v>
      </c>
      <c r="I1046" s="64" t="s">
        <v>1439</v>
      </c>
      <c r="J1046" s="64" t="s">
        <v>1439</v>
      </c>
      <c r="K1046" s="64" t="s">
        <v>1439</v>
      </c>
      <c r="L1046" s="64" t="s">
        <v>1439</v>
      </c>
      <c r="M1046" s="64" t="s">
        <v>1439</v>
      </c>
      <c r="N1046" s="64" t="s">
        <v>1439</v>
      </c>
      <c r="O1046" s="64" t="s">
        <v>1439</v>
      </c>
      <c r="P1046" s="64" t="s">
        <v>1439</v>
      </c>
      <c r="Q1046" s="64" t="s">
        <v>1439</v>
      </c>
    </row>
    <row r="1047" spans="1:17" ht="25.5" x14ac:dyDescent="0.2">
      <c r="A1047" s="54" t="s">
        <v>2569</v>
      </c>
      <c r="B1047" s="55" t="s">
        <v>1447</v>
      </c>
      <c r="C1047" s="66" t="s">
        <v>1439</v>
      </c>
      <c r="D1047" s="66" t="s">
        <v>1439</v>
      </c>
      <c r="E1047" s="67"/>
      <c r="F1047" s="66">
        <v>46200</v>
      </c>
      <c r="G1047" s="60">
        <v>-5.9</v>
      </c>
      <c r="H1047" s="66" t="s">
        <v>1439</v>
      </c>
      <c r="I1047" s="64" t="s">
        <v>1439</v>
      </c>
      <c r="J1047" s="64" t="s">
        <v>1439</v>
      </c>
      <c r="K1047" s="64" t="s">
        <v>1439</v>
      </c>
      <c r="L1047" s="64" t="s">
        <v>1439</v>
      </c>
      <c r="M1047" s="64" t="s">
        <v>1439</v>
      </c>
      <c r="N1047" s="64" t="s">
        <v>1439</v>
      </c>
      <c r="O1047" s="64" t="s">
        <v>1439</v>
      </c>
      <c r="P1047" s="64" t="s">
        <v>1439</v>
      </c>
      <c r="Q1047" s="64" t="s">
        <v>1439</v>
      </c>
    </row>
    <row r="1048" spans="1:17" ht="25.5" x14ac:dyDescent="0.2">
      <c r="A1048" s="68" t="s">
        <v>2570</v>
      </c>
      <c r="B1048" s="55" t="s">
        <v>1449</v>
      </c>
      <c r="C1048" s="59" t="s">
        <v>1450</v>
      </c>
      <c r="D1048" s="59"/>
      <c r="E1048" s="67"/>
      <c r="F1048" s="59"/>
      <c r="G1048" s="67"/>
      <c r="H1048" s="59"/>
      <c r="I1048" s="61"/>
      <c r="J1048" s="61"/>
      <c r="K1048" s="61"/>
      <c r="L1048" s="61"/>
      <c r="M1048" s="61"/>
      <c r="N1048" s="61"/>
      <c r="O1048" s="61"/>
      <c r="P1048" s="61"/>
      <c r="Q1048" s="61"/>
    </row>
    <row r="1049" spans="1:17" ht="25.5" x14ac:dyDescent="0.2">
      <c r="A1049" s="68" t="s">
        <v>2571</v>
      </c>
      <c r="B1049" s="55" t="s">
        <v>1452</v>
      </c>
      <c r="C1049" s="66" t="s">
        <v>1439</v>
      </c>
      <c r="D1049" s="66">
        <v>56480</v>
      </c>
      <c r="E1049" s="67"/>
      <c r="F1049" s="63">
        <v>61060</v>
      </c>
      <c r="G1049" s="67"/>
      <c r="H1049" s="66" t="s">
        <v>1439</v>
      </c>
      <c r="I1049" s="64" t="s">
        <v>1439</v>
      </c>
      <c r="J1049" s="64" t="s">
        <v>1439</v>
      </c>
      <c r="K1049" s="64" t="s">
        <v>1439</v>
      </c>
      <c r="L1049" s="64" t="s">
        <v>1439</v>
      </c>
      <c r="M1049" s="64" t="s">
        <v>1439</v>
      </c>
      <c r="N1049" s="64" t="s">
        <v>1439</v>
      </c>
      <c r="O1049" s="64" t="s">
        <v>1439</v>
      </c>
      <c r="P1049" s="64" t="s">
        <v>1439</v>
      </c>
      <c r="Q1049" s="64" t="s">
        <v>1439</v>
      </c>
    </row>
    <row r="1050" spans="1:17" ht="25.5" x14ac:dyDescent="0.2">
      <c r="A1050" s="68" t="s">
        <v>2572</v>
      </c>
      <c r="B1050" s="55" t="s">
        <v>1454</v>
      </c>
      <c r="C1050" s="59" t="s">
        <v>1450</v>
      </c>
      <c r="D1050" s="59"/>
      <c r="E1050" s="67"/>
      <c r="F1050" s="59"/>
      <c r="G1050" s="67"/>
      <c r="H1050" s="59"/>
      <c r="I1050" s="61"/>
      <c r="J1050" s="61"/>
      <c r="K1050" s="61"/>
      <c r="L1050" s="61"/>
      <c r="M1050" s="61"/>
      <c r="N1050" s="61"/>
      <c r="O1050" s="61"/>
      <c r="P1050" s="61"/>
      <c r="Q1050" s="61"/>
    </row>
    <row r="1051" spans="1:17" ht="25.5" x14ac:dyDescent="0.2">
      <c r="A1051" s="68" t="s">
        <v>2573</v>
      </c>
      <c r="B1051" s="55" t="s">
        <v>1456</v>
      </c>
      <c r="C1051" s="66" t="s">
        <v>1439</v>
      </c>
      <c r="D1051" s="66" t="s">
        <v>1439</v>
      </c>
      <c r="E1051" s="67"/>
      <c r="F1051" s="66">
        <v>42029</v>
      </c>
      <c r="G1051" s="60">
        <v>-8.9</v>
      </c>
      <c r="H1051" s="66" t="s">
        <v>1439</v>
      </c>
      <c r="I1051" s="64" t="s">
        <v>1439</v>
      </c>
      <c r="J1051" s="64" t="s">
        <v>1439</v>
      </c>
      <c r="K1051" s="64" t="s">
        <v>1439</v>
      </c>
      <c r="L1051" s="64" t="s">
        <v>1439</v>
      </c>
      <c r="M1051" s="64" t="s">
        <v>1439</v>
      </c>
      <c r="N1051" s="64" t="s">
        <v>1439</v>
      </c>
      <c r="O1051" s="64" t="s">
        <v>1439</v>
      </c>
      <c r="P1051" s="64" t="s">
        <v>1439</v>
      </c>
      <c r="Q1051" s="64" t="s">
        <v>1439</v>
      </c>
    </row>
    <row r="1052" spans="1:17" ht="25.5" x14ac:dyDescent="0.2">
      <c r="A1052" s="68" t="s">
        <v>2574</v>
      </c>
      <c r="B1052" s="55" t="s">
        <v>1458</v>
      </c>
      <c r="C1052" s="59" t="s">
        <v>1450</v>
      </c>
      <c r="D1052" s="59"/>
      <c r="E1052" s="67"/>
      <c r="F1052" s="59"/>
      <c r="G1052" s="67"/>
      <c r="H1052" s="59"/>
      <c r="I1052" s="61"/>
      <c r="J1052" s="61"/>
      <c r="K1052" s="61"/>
      <c r="L1052" s="61"/>
      <c r="M1052" s="61"/>
      <c r="N1052" s="61"/>
      <c r="O1052" s="61"/>
      <c r="P1052" s="61"/>
      <c r="Q1052" s="61"/>
    </row>
    <row r="1053" spans="1:17" ht="25.5" x14ac:dyDescent="0.2">
      <c r="A1053" s="54" t="s">
        <v>2575</v>
      </c>
      <c r="B1053" s="55" t="s">
        <v>1460</v>
      </c>
      <c r="C1053" s="59">
        <v>202</v>
      </c>
      <c r="D1053" s="59">
        <v>34933</v>
      </c>
      <c r="E1053" s="60">
        <v>4.4000000000000004</v>
      </c>
      <c r="F1053" s="59">
        <v>41115</v>
      </c>
      <c r="G1053" s="60">
        <v>8.3000000000000007</v>
      </c>
      <c r="H1053" s="59">
        <v>21329</v>
      </c>
      <c r="I1053" s="61">
        <v>25477</v>
      </c>
      <c r="J1053" s="61">
        <v>26963</v>
      </c>
      <c r="K1053" s="61">
        <v>28051</v>
      </c>
      <c r="L1053" s="61">
        <v>31403</v>
      </c>
      <c r="M1053" s="61">
        <v>39956</v>
      </c>
      <c r="N1053" s="61">
        <v>44786</v>
      </c>
      <c r="O1053" s="61">
        <v>47856</v>
      </c>
      <c r="P1053" s="62">
        <v>51405</v>
      </c>
      <c r="Q1053" s="64">
        <v>64937</v>
      </c>
    </row>
    <row r="1054" spans="1:17" ht="25.5" x14ac:dyDescent="0.2">
      <c r="A1054" s="68" t="s">
        <v>2576</v>
      </c>
      <c r="B1054" s="55" t="s">
        <v>1462</v>
      </c>
      <c r="C1054" s="66">
        <v>20</v>
      </c>
      <c r="D1054" s="63">
        <v>28632</v>
      </c>
      <c r="E1054" s="60">
        <v>3.8</v>
      </c>
      <c r="F1054" s="63">
        <v>32732</v>
      </c>
      <c r="G1054" s="60">
        <v>10.4</v>
      </c>
      <c r="H1054" s="66" t="s">
        <v>1439</v>
      </c>
      <c r="I1054" s="64">
        <v>22095</v>
      </c>
      <c r="J1054" s="62">
        <v>22664</v>
      </c>
      <c r="K1054" s="62">
        <v>25553</v>
      </c>
      <c r="L1054" s="62">
        <v>27346</v>
      </c>
      <c r="M1054" s="62">
        <v>32882</v>
      </c>
      <c r="N1054" s="64">
        <v>36279</v>
      </c>
      <c r="O1054" s="64">
        <v>37821</v>
      </c>
      <c r="P1054" s="64" t="s">
        <v>1439</v>
      </c>
      <c r="Q1054" s="64" t="s">
        <v>1439</v>
      </c>
    </row>
    <row r="1055" spans="1:17" ht="25.5" x14ac:dyDescent="0.2">
      <c r="A1055" s="68" t="s">
        <v>2577</v>
      </c>
      <c r="B1055" s="55" t="s">
        <v>1464</v>
      </c>
      <c r="C1055" s="66" t="s">
        <v>1439</v>
      </c>
      <c r="D1055" s="66">
        <v>29985</v>
      </c>
      <c r="E1055" s="67"/>
      <c r="F1055" s="66">
        <v>28484</v>
      </c>
      <c r="G1055" s="60">
        <v>2.9</v>
      </c>
      <c r="H1055" s="66" t="s">
        <v>1439</v>
      </c>
      <c r="I1055" s="64" t="s">
        <v>1439</v>
      </c>
      <c r="J1055" s="64" t="s">
        <v>1439</v>
      </c>
      <c r="K1055" s="64" t="s">
        <v>1439</v>
      </c>
      <c r="L1055" s="64" t="s">
        <v>1439</v>
      </c>
      <c r="M1055" s="64" t="s">
        <v>1439</v>
      </c>
      <c r="N1055" s="64" t="s">
        <v>1439</v>
      </c>
      <c r="O1055" s="64" t="s">
        <v>1439</v>
      </c>
      <c r="P1055" s="64" t="s">
        <v>1439</v>
      </c>
      <c r="Q1055" s="64" t="s">
        <v>1439</v>
      </c>
    </row>
    <row r="1056" spans="1:17" ht="25.5" x14ac:dyDescent="0.2">
      <c r="A1056" s="68" t="s">
        <v>2578</v>
      </c>
      <c r="B1056" s="55" t="s">
        <v>1466</v>
      </c>
      <c r="C1056" s="59" t="s">
        <v>1450</v>
      </c>
      <c r="D1056" s="59"/>
      <c r="E1056" s="67"/>
      <c r="F1056" s="59"/>
      <c r="G1056" s="67"/>
      <c r="H1056" s="59"/>
      <c r="I1056" s="61"/>
      <c r="J1056" s="61"/>
      <c r="K1056" s="61"/>
      <c r="L1056" s="61"/>
      <c r="M1056" s="61"/>
      <c r="N1056" s="61"/>
      <c r="O1056" s="61"/>
      <c r="P1056" s="61"/>
      <c r="Q1056" s="61"/>
    </row>
    <row r="1057" spans="1:17" ht="25.5" x14ac:dyDescent="0.2">
      <c r="A1057" s="68" t="s">
        <v>2579</v>
      </c>
      <c r="B1057" s="55" t="s">
        <v>1468</v>
      </c>
      <c r="C1057" s="66" t="s">
        <v>1439</v>
      </c>
      <c r="D1057" s="66" t="s">
        <v>1439</v>
      </c>
      <c r="E1057" s="67"/>
      <c r="F1057" s="66" t="s">
        <v>1439</v>
      </c>
      <c r="G1057" s="67"/>
      <c r="H1057" s="66" t="s">
        <v>1439</v>
      </c>
      <c r="I1057" s="64" t="s">
        <v>1439</v>
      </c>
      <c r="J1057" s="64" t="s">
        <v>1439</v>
      </c>
      <c r="K1057" s="64" t="s">
        <v>1439</v>
      </c>
      <c r="L1057" s="64" t="s">
        <v>1439</v>
      </c>
      <c r="M1057" s="64" t="s">
        <v>1439</v>
      </c>
      <c r="N1057" s="64" t="s">
        <v>1439</v>
      </c>
      <c r="O1057" s="64" t="s">
        <v>1439</v>
      </c>
      <c r="P1057" s="64" t="s">
        <v>1439</v>
      </c>
      <c r="Q1057" s="64" t="s">
        <v>1439</v>
      </c>
    </row>
    <row r="1058" spans="1:17" ht="25.5" x14ac:dyDescent="0.2">
      <c r="A1058" s="68" t="s">
        <v>2580</v>
      </c>
      <c r="B1058" s="55" t="s">
        <v>1470</v>
      </c>
      <c r="C1058" s="59" t="s">
        <v>1667</v>
      </c>
      <c r="D1058" s="59"/>
      <c r="E1058" s="67"/>
      <c r="F1058" s="59"/>
      <c r="G1058" s="67"/>
      <c r="H1058" s="59"/>
      <c r="I1058" s="61"/>
      <c r="J1058" s="61"/>
      <c r="K1058" s="61"/>
      <c r="L1058" s="61"/>
      <c r="M1058" s="61"/>
      <c r="N1058" s="61"/>
      <c r="O1058" s="61"/>
      <c r="P1058" s="61"/>
      <c r="Q1058" s="61"/>
    </row>
    <row r="1059" spans="1:17" ht="25.5" x14ac:dyDescent="0.2">
      <c r="A1059" s="68" t="s">
        <v>2581</v>
      </c>
      <c r="B1059" s="55" t="s">
        <v>1472</v>
      </c>
      <c r="C1059" s="66" t="s">
        <v>1439</v>
      </c>
      <c r="D1059" s="66">
        <v>21701</v>
      </c>
      <c r="E1059" s="67"/>
      <c r="F1059" s="63">
        <v>24299</v>
      </c>
      <c r="G1059" s="60">
        <v>49.8</v>
      </c>
      <c r="H1059" s="66" t="s">
        <v>1439</v>
      </c>
      <c r="I1059" s="64" t="s">
        <v>1439</v>
      </c>
      <c r="J1059" s="64" t="s">
        <v>1439</v>
      </c>
      <c r="K1059" s="64" t="s">
        <v>1439</v>
      </c>
      <c r="L1059" s="64" t="s">
        <v>1439</v>
      </c>
      <c r="M1059" s="64" t="s">
        <v>1439</v>
      </c>
      <c r="N1059" s="64" t="s">
        <v>1439</v>
      </c>
      <c r="O1059" s="64" t="s">
        <v>1439</v>
      </c>
      <c r="P1059" s="64" t="s">
        <v>1439</v>
      </c>
      <c r="Q1059" s="64" t="s">
        <v>1439</v>
      </c>
    </row>
    <row r="1060" spans="1:17" ht="63.75" x14ac:dyDescent="0.2">
      <c r="A1060" s="68" t="s">
        <v>2582</v>
      </c>
      <c r="B1060" s="55" t="s">
        <v>1474</v>
      </c>
      <c r="C1060" s="66" t="s">
        <v>1439</v>
      </c>
      <c r="D1060" s="66" t="s">
        <v>1439</v>
      </c>
      <c r="E1060" s="67"/>
      <c r="F1060" s="66">
        <v>26445</v>
      </c>
      <c r="G1060" s="60">
        <v>11.2</v>
      </c>
      <c r="H1060" s="66" t="s">
        <v>1439</v>
      </c>
      <c r="I1060" s="64" t="s">
        <v>1439</v>
      </c>
      <c r="J1060" s="64" t="s">
        <v>1439</v>
      </c>
      <c r="K1060" s="64" t="s">
        <v>1439</v>
      </c>
      <c r="L1060" s="64" t="s">
        <v>1439</v>
      </c>
      <c r="M1060" s="64">
        <v>27880</v>
      </c>
      <c r="N1060" s="64" t="s">
        <v>1439</v>
      </c>
      <c r="O1060" s="64" t="s">
        <v>1439</v>
      </c>
      <c r="P1060" s="64" t="s">
        <v>1439</v>
      </c>
      <c r="Q1060" s="64" t="s">
        <v>1439</v>
      </c>
    </row>
    <row r="1061" spans="1:17" ht="25.5" x14ac:dyDescent="0.2">
      <c r="A1061" s="68" t="s">
        <v>2583</v>
      </c>
      <c r="B1061" s="55" t="s">
        <v>1476</v>
      </c>
      <c r="C1061" s="66" t="s">
        <v>1439</v>
      </c>
      <c r="D1061" s="66" t="s">
        <v>1439</v>
      </c>
      <c r="E1061" s="67"/>
      <c r="F1061" s="66">
        <v>35632</v>
      </c>
      <c r="G1061" s="60">
        <v>6.5</v>
      </c>
      <c r="H1061" s="66" t="s">
        <v>1439</v>
      </c>
      <c r="I1061" s="64" t="s">
        <v>1439</v>
      </c>
      <c r="J1061" s="64" t="s">
        <v>1439</v>
      </c>
      <c r="K1061" s="64" t="s">
        <v>1439</v>
      </c>
      <c r="L1061" s="64" t="s">
        <v>1439</v>
      </c>
      <c r="M1061" s="64" t="s">
        <v>1439</v>
      </c>
      <c r="N1061" s="64" t="s">
        <v>1439</v>
      </c>
      <c r="O1061" s="64" t="s">
        <v>1439</v>
      </c>
      <c r="P1061" s="64" t="s">
        <v>1439</v>
      </c>
      <c r="Q1061" s="64" t="s">
        <v>1439</v>
      </c>
    </row>
    <row r="1062" spans="1:17" ht="25.5" x14ac:dyDescent="0.2">
      <c r="A1062" s="68" t="s">
        <v>2584</v>
      </c>
      <c r="B1062" s="55" t="s">
        <v>1478</v>
      </c>
      <c r="C1062" s="66" t="s">
        <v>1439</v>
      </c>
      <c r="D1062" s="66" t="s">
        <v>1439</v>
      </c>
      <c r="E1062" s="67"/>
      <c r="F1062" s="66">
        <v>27546</v>
      </c>
      <c r="G1062" s="60">
        <v>4.2</v>
      </c>
      <c r="H1062" s="66" t="s">
        <v>1439</v>
      </c>
      <c r="I1062" s="64" t="s">
        <v>1439</v>
      </c>
      <c r="J1062" s="64" t="s">
        <v>1439</v>
      </c>
      <c r="K1062" s="64" t="s">
        <v>1439</v>
      </c>
      <c r="L1062" s="64">
        <v>23607</v>
      </c>
      <c r="M1062" s="64" t="s">
        <v>1439</v>
      </c>
      <c r="N1062" s="64" t="s">
        <v>1439</v>
      </c>
      <c r="O1062" s="64" t="s">
        <v>1439</v>
      </c>
      <c r="P1062" s="64" t="s">
        <v>1439</v>
      </c>
      <c r="Q1062" s="64" t="s">
        <v>1439</v>
      </c>
    </row>
    <row r="1063" spans="1:17" ht="38.25" x14ac:dyDescent="0.2">
      <c r="A1063" s="68" t="s">
        <v>2585</v>
      </c>
      <c r="B1063" s="55" t="s">
        <v>1480</v>
      </c>
      <c r="C1063" s="59" t="s">
        <v>1450</v>
      </c>
      <c r="D1063" s="59"/>
      <c r="E1063" s="67"/>
      <c r="F1063" s="59"/>
      <c r="G1063" s="67"/>
      <c r="H1063" s="59"/>
      <c r="I1063" s="61"/>
      <c r="J1063" s="61"/>
      <c r="K1063" s="61"/>
      <c r="L1063" s="61"/>
      <c r="M1063" s="61"/>
      <c r="N1063" s="61"/>
      <c r="O1063" s="61"/>
      <c r="P1063" s="61"/>
      <c r="Q1063" s="61"/>
    </row>
    <row r="1064" spans="1:17" ht="25.5" x14ac:dyDescent="0.2">
      <c r="A1064" s="68" t="s">
        <v>2586</v>
      </c>
      <c r="B1064" s="55" t="s">
        <v>1482</v>
      </c>
      <c r="C1064" s="66" t="s">
        <v>1439</v>
      </c>
      <c r="D1064" s="66" t="s">
        <v>1439</v>
      </c>
      <c r="E1064" s="67"/>
      <c r="F1064" s="66">
        <v>41620</v>
      </c>
      <c r="G1064" s="60">
        <v>16.399999999999999</v>
      </c>
      <c r="H1064" s="66" t="s">
        <v>1439</v>
      </c>
      <c r="I1064" s="64" t="s">
        <v>1439</v>
      </c>
      <c r="J1064" s="64" t="s">
        <v>1439</v>
      </c>
      <c r="K1064" s="64" t="s">
        <v>1439</v>
      </c>
      <c r="L1064" s="64" t="s">
        <v>1439</v>
      </c>
      <c r="M1064" s="64" t="s">
        <v>1439</v>
      </c>
      <c r="N1064" s="64" t="s">
        <v>1439</v>
      </c>
      <c r="O1064" s="64" t="s">
        <v>1439</v>
      </c>
      <c r="P1064" s="64" t="s">
        <v>1439</v>
      </c>
      <c r="Q1064" s="64" t="s">
        <v>1439</v>
      </c>
    </row>
    <row r="1065" spans="1:17" ht="38.25" x14ac:dyDescent="0.2">
      <c r="A1065" s="68" t="s">
        <v>2587</v>
      </c>
      <c r="B1065" s="55" t="s">
        <v>1484</v>
      </c>
      <c r="C1065" s="66" t="s">
        <v>1439</v>
      </c>
      <c r="D1065" s="66">
        <v>31569</v>
      </c>
      <c r="E1065" s="60">
        <v>1.7</v>
      </c>
      <c r="F1065" s="63">
        <v>34081</v>
      </c>
      <c r="G1065" s="60">
        <v>-5.2</v>
      </c>
      <c r="H1065" s="66" t="s">
        <v>1439</v>
      </c>
      <c r="I1065" s="64" t="s">
        <v>1439</v>
      </c>
      <c r="J1065" s="64" t="s">
        <v>1439</v>
      </c>
      <c r="K1065" s="64" t="s">
        <v>1439</v>
      </c>
      <c r="L1065" s="62">
        <v>30604</v>
      </c>
      <c r="M1065" s="64">
        <v>33740</v>
      </c>
      <c r="N1065" s="64" t="s">
        <v>1439</v>
      </c>
      <c r="O1065" s="64" t="s">
        <v>1439</v>
      </c>
      <c r="P1065" s="64" t="s">
        <v>1439</v>
      </c>
      <c r="Q1065" s="64" t="s">
        <v>1439</v>
      </c>
    </row>
    <row r="1066" spans="1:17" ht="25.5" x14ac:dyDescent="0.2">
      <c r="A1066" s="68" t="s">
        <v>2588</v>
      </c>
      <c r="B1066" s="55" t="s">
        <v>1486</v>
      </c>
      <c r="C1066" s="66" t="s">
        <v>1439</v>
      </c>
      <c r="D1066" s="63">
        <v>28558</v>
      </c>
      <c r="E1066" s="60">
        <v>-0.8</v>
      </c>
      <c r="F1066" s="66" t="s">
        <v>1439</v>
      </c>
      <c r="G1066" s="67"/>
      <c r="H1066" s="66" t="s">
        <v>1439</v>
      </c>
      <c r="I1066" s="64">
        <v>22738</v>
      </c>
      <c r="J1066" s="62">
        <v>23885</v>
      </c>
      <c r="K1066" s="62">
        <v>25294</v>
      </c>
      <c r="L1066" s="62">
        <v>27112</v>
      </c>
      <c r="M1066" s="64">
        <v>31861</v>
      </c>
      <c r="N1066" s="64" t="s">
        <v>1439</v>
      </c>
      <c r="O1066" s="64" t="s">
        <v>1439</v>
      </c>
      <c r="P1066" s="64" t="s">
        <v>1439</v>
      </c>
      <c r="Q1066" s="64" t="s">
        <v>1439</v>
      </c>
    </row>
    <row r="1067" spans="1:17" ht="25.5" x14ac:dyDescent="0.2">
      <c r="A1067" s="68" t="s">
        <v>2589</v>
      </c>
      <c r="B1067" s="55" t="s">
        <v>1488</v>
      </c>
      <c r="C1067" s="66" t="s">
        <v>1439</v>
      </c>
      <c r="D1067" s="66" t="s">
        <v>1439</v>
      </c>
      <c r="E1067" s="67"/>
      <c r="F1067" s="66" t="s">
        <v>1439</v>
      </c>
      <c r="G1067" s="67"/>
      <c r="H1067" s="66" t="s">
        <v>1439</v>
      </c>
      <c r="I1067" s="64" t="s">
        <v>1439</v>
      </c>
      <c r="J1067" s="64" t="s">
        <v>1439</v>
      </c>
      <c r="K1067" s="64" t="s">
        <v>1439</v>
      </c>
      <c r="L1067" s="64">
        <v>33201</v>
      </c>
      <c r="M1067" s="64" t="s">
        <v>1439</v>
      </c>
      <c r="N1067" s="64" t="s">
        <v>1439</v>
      </c>
      <c r="O1067" s="64" t="s">
        <v>1439</v>
      </c>
      <c r="P1067" s="64" t="s">
        <v>1439</v>
      </c>
      <c r="Q1067" s="64" t="s">
        <v>1439</v>
      </c>
    </row>
    <row r="1068" spans="1:17" ht="25.5" x14ac:dyDescent="0.2">
      <c r="A1068" s="68" t="s">
        <v>2590</v>
      </c>
      <c r="B1068" s="55" t="s">
        <v>1490</v>
      </c>
      <c r="C1068" s="66" t="s">
        <v>1439</v>
      </c>
      <c r="D1068" s="66" t="s">
        <v>1439</v>
      </c>
      <c r="E1068" s="67"/>
      <c r="F1068" s="66">
        <v>33389</v>
      </c>
      <c r="G1068" s="60">
        <v>13.2</v>
      </c>
      <c r="H1068" s="66" t="s">
        <v>1439</v>
      </c>
      <c r="I1068" s="64" t="s">
        <v>1439</v>
      </c>
      <c r="J1068" s="64" t="s">
        <v>1439</v>
      </c>
      <c r="K1068" s="64" t="s">
        <v>1439</v>
      </c>
      <c r="L1068" s="64" t="s">
        <v>1439</v>
      </c>
      <c r="M1068" s="64" t="s">
        <v>1439</v>
      </c>
      <c r="N1068" s="64" t="s">
        <v>1439</v>
      </c>
      <c r="O1068" s="64" t="s">
        <v>1439</v>
      </c>
      <c r="P1068" s="64" t="s">
        <v>1439</v>
      </c>
      <c r="Q1068" s="64" t="s">
        <v>1439</v>
      </c>
    </row>
    <row r="1069" spans="1:17" ht="38.25" x14ac:dyDescent="0.2">
      <c r="A1069" s="68" t="s">
        <v>2591</v>
      </c>
      <c r="B1069" s="55" t="s">
        <v>1492</v>
      </c>
      <c r="C1069" s="66">
        <v>21</v>
      </c>
      <c r="D1069" s="63">
        <v>34024</v>
      </c>
      <c r="E1069" s="60">
        <v>3.3</v>
      </c>
      <c r="F1069" s="63">
        <v>38892</v>
      </c>
      <c r="G1069" s="60">
        <v>6.7</v>
      </c>
      <c r="H1069" s="66">
        <v>19821</v>
      </c>
      <c r="I1069" s="62">
        <v>25260</v>
      </c>
      <c r="J1069" s="62">
        <v>27041</v>
      </c>
      <c r="K1069" s="62">
        <v>28098</v>
      </c>
      <c r="L1069" s="62">
        <v>31388</v>
      </c>
      <c r="M1069" s="62">
        <v>37567</v>
      </c>
      <c r="N1069" s="64">
        <v>42764</v>
      </c>
      <c r="O1069" s="64" t="s">
        <v>1439</v>
      </c>
      <c r="P1069" s="64" t="s">
        <v>1439</v>
      </c>
      <c r="Q1069" s="64" t="s">
        <v>1439</v>
      </c>
    </row>
    <row r="1070" spans="1:17" ht="38.25" x14ac:dyDescent="0.2">
      <c r="A1070" s="68" t="s">
        <v>2592</v>
      </c>
      <c r="B1070" s="55" t="s">
        <v>1494</v>
      </c>
      <c r="C1070" s="66">
        <v>15</v>
      </c>
      <c r="D1070" s="66">
        <v>42156</v>
      </c>
      <c r="E1070" s="60">
        <v>-5.7</v>
      </c>
      <c r="F1070" s="63">
        <v>48731</v>
      </c>
      <c r="G1070" s="60">
        <v>-0.1</v>
      </c>
      <c r="H1070" s="66">
        <v>22355</v>
      </c>
      <c r="I1070" s="62">
        <v>26830</v>
      </c>
      <c r="J1070" s="64">
        <v>27215</v>
      </c>
      <c r="K1070" s="64">
        <v>30489</v>
      </c>
      <c r="L1070" s="64">
        <v>35914</v>
      </c>
      <c r="M1070" s="64">
        <v>49240</v>
      </c>
      <c r="N1070" s="64" t="s">
        <v>1439</v>
      </c>
      <c r="O1070" s="64" t="s">
        <v>1439</v>
      </c>
      <c r="P1070" s="64" t="s">
        <v>1439</v>
      </c>
      <c r="Q1070" s="64" t="s">
        <v>1439</v>
      </c>
    </row>
    <row r="1071" spans="1:17" ht="25.5" x14ac:dyDescent="0.2">
      <c r="A1071" s="68" t="s">
        <v>2593</v>
      </c>
      <c r="B1071" s="55" t="s">
        <v>1496</v>
      </c>
      <c r="C1071" s="66">
        <v>14</v>
      </c>
      <c r="D1071" s="66">
        <v>31522</v>
      </c>
      <c r="E1071" s="60">
        <v>3.9</v>
      </c>
      <c r="F1071" s="66">
        <v>41596</v>
      </c>
      <c r="G1071" s="60">
        <v>7.2</v>
      </c>
      <c r="H1071" s="66">
        <v>21990</v>
      </c>
      <c r="I1071" s="64">
        <v>25266</v>
      </c>
      <c r="J1071" s="62">
        <v>26667</v>
      </c>
      <c r="K1071" s="62">
        <v>27220</v>
      </c>
      <c r="L1071" s="62">
        <v>29124</v>
      </c>
      <c r="M1071" s="64">
        <v>36189</v>
      </c>
      <c r="N1071" s="64">
        <v>45514</v>
      </c>
      <c r="O1071" s="64" t="s">
        <v>1439</v>
      </c>
      <c r="P1071" s="64" t="s">
        <v>1439</v>
      </c>
      <c r="Q1071" s="64" t="s">
        <v>1439</v>
      </c>
    </row>
    <row r="1072" spans="1:17" ht="25.5" x14ac:dyDescent="0.2">
      <c r="A1072" s="68" t="s">
        <v>2594</v>
      </c>
      <c r="B1072" s="55" t="s">
        <v>1498</v>
      </c>
      <c r="C1072" s="66">
        <v>20</v>
      </c>
      <c r="D1072" s="63">
        <v>37969</v>
      </c>
      <c r="E1072" s="60">
        <v>1.7</v>
      </c>
      <c r="F1072" s="63">
        <v>46238</v>
      </c>
      <c r="G1072" s="60">
        <v>6.9</v>
      </c>
      <c r="H1072" s="66">
        <v>23539</v>
      </c>
      <c r="I1072" s="61">
        <v>26927</v>
      </c>
      <c r="J1072" s="62">
        <v>28031</v>
      </c>
      <c r="K1072" s="62">
        <v>28957</v>
      </c>
      <c r="L1072" s="62">
        <v>33078</v>
      </c>
      <c r="M1072" s="64">
        <v>41305</v>
      </c>
      <c r="N1072" s="64" t="s">
        <v>1439</v>
      </c>
      <c r="O1072" s="64" t="s">
        <v>1439</v>
      </c>
      <c r="P1072" s="64" t="s">
        <v>1439</v>
      </c>
      <c r="Q1072" s="64" t="s">
        <v>1439</v>
      </c>
    </row>
    <row r="1073" spans="1:17" ht="38.25" x14ac:dyDescent="0.2">
      <c r="A1073" s="68" t="s">
        <v>2595</v>
      </c>
      <c r="B1073" s="55" t="s">
        <v>1500</v>
      </c>
      <c r="C1073" s="66" t="s">
        <v>1439</v>
      </c>
      <c r="D1073" s="66">
        <v>38265</v>
      </c>
      <c r="E1073" s="67"/>
      <c r="F1073" s="63">
        <v>39793</v>
      </c>
      <c r="G1073" s="60">
        <v>17</v>
      </c>
      <c r="H1073" s="66" t="s">
        <v>1439</v>
      </c>
      <c r="I1073" s="64" t="s">
        <v>1439</v>
      </c>
      <c r="J1073" s="64" t="s">
        <v>1439</v>
      </c>
      <c r="K1073" s="64" t="s">
        <v>1439</v>
      </c>
      <c r="L1073" s="64" t="s">
        <v>1439</v>
      </c>
      <c r="M1073" s="64" t="s">
        <v>1439</v>
      </c>
      <c r="N1073" s="64" t="s">
        <v>1439</v>
      </c>
      <c r="O1073" s="64" t="s">
        <v>1439</v>
      </c>
      <c r="P1073" s="64" t="s">
        <v>1439</v>
      </c>
      <c r="Q1073" s="64" t="s">
        <v>1439</v>
      </c>
    </row>
    <row r="1074" spans="1:17" ht="25.5" x14ac:dyDescent="0.2">
      <c r="A1074" s="68" t="s">
        <v>2596</v>
      </c>
      <c r="B1074" s="55" t="s">
        <v>1502</v>
      </c>
      <c r="C1074" s="63">
        <v>42</v>
      </c>
      <c r="D1074" s="59">
        <v>44129</v>
      </c>
      <c r="E1074" s="60">
        <v>5.7</v>
      </c>
      <c r="F1074" s="59">
        <v>47196</v>
      </c>
      <c r="G1074" s="60">
        <v>5</v>
      </c>
      <c r="H1074" s="63">
        <v>29900</v>
      </c>
      <c r="I1074" s="61">
        <v>34429</v>
      </c>
      <c r="J1074" s="61">
        <v>35421</v>
      </c>
      <c r="K1074" s="61">
        <v>37317</v>
      </c>
      <c r="L1074" s="61">
        <v>40994</v>
      </c>
      <c r="M1074" s="62">
        <v>47399</v>
      </c>
      <c r="N1074" s="62">
        <v>51460</v>
      </c>
      <c r="O1074" s="62">
        <v>54443</v>
      </c>
      <c r="P1074" s="64">
        <v>57517</v>
      </c>
      <c r="Q1074" s="64" t="s">
        <v>1439</v>
      </c>
    </row>
    <row r="1075" spans="1:17" ht="25.5" x14ac:dyDescent="0.2">
      <c r="A1075" s="68" t="s">
        <v>2597</v>
      </c>
      <c r="B1075" s="55" t="s">
        <v>1504</v>
      </c>
      <c r="C1075" s="66" t="s">
        <v>1439</v>
      </c>
      <c r="D1075" s="66">
        <v>28059</v>
      </c>
      <c r="E1075" s="60">
        <v>-5.3</v>
      </c>
      <c r="F1075" s="63">
        <v>31398</v>
      </c>
      <c r="G1075" s="60">
        <v>-2.9</v>
      </c>
      <c r="H1075" s="66" t="s">
        <v>1439</v>
      </c>
      <c r="I1075" s="64">
        <v>22676</v>
      </c>
      <c r="J1075" s="64">
        <v>23001</v>
      </c>
      <c r="K1075" s="62">
        <v>23650</v>
      </c>
      <c r="L1075" s="64">
        <v>25408</v>
      </c>
      <c r="M1075" s="64">
        <v>32345</v>
      </c>
      <c r="N1075" s="64" t="s">
        <v>1439</v>
      </c>
      <c r="O1075" s="64" t="s">
        <v>1439</v>
      </c>
      <c r="P1075" s="64" t="s">
        <v>1439</v>
      </c>
      <c r="Q1075" s="64" t="s">
        <v>1439</v>
      </c>
    </row>
    <row r="1076" spans="1:17" ht="25.5" x14ac:dyDescent="0.2">
      <c r="A1076" s="68" t="s">
        <v>2598</v>
      </c>
      <c r="B1076" s="55" t="s">
        <v>1506</v>
      </c>
      <c r="C1076" s="66">
        <v>8</v>
      </c>
      <c r="D1076" s="66">
        <v>31210</v>
      </c>
      <c r="E1076" s="60">
        <v>1.5</v>
      </c>
      <c r="F1076" s="66">
        <v>43318</v>
      </c>
      <c r="G1076" s="60">
        <v>10.5</v>
      </c>
      <c r="H1076" s="66" t="s">
        <v>1439</v>
      </c>
      <c r="I1076" s="64">
        <v>23679</v>
      </c>
      <c r="J1076" s="64">
        <v>24602</v>
      </c>
      <c r="K1076" s="62">
        <v>25749</v>
      </c>
      <c r="L1076" s="62">
        <v>27125</v>
      </c>
      <c r="M1076" s="64" t="s">
        <v>1439</v>
      </c>
      <c r="N1076" s="64" t="s">
        <v>1439</v>
      </c>
      <c r="O1076" s="64" t="s">
        <v>1439</v>
      </c>
      <c r="P1076" s="64" t="s">
        <v>1439</v>
      </c>
      <c r="Q1076" s="64" t="s">
        <v>1439</v>
      </c>
    </row>
    <row r="1077" spans="1:17" ht="38.25" x14ac:dyDescent="0.2">
      <c r="A1077" s="68" t="s">
        <v>2599</v>
      </c>
      <c r="B1077" s="55" t="s">
        <v>1508</v>
      </c>
      <c r="C1077" s="66" t="s">
        <v>1439</v>
      </c>
      <c r="D1077" s="66" t="s">
        <v>1439</v>
      </c>
      <c r="E1077" s="67"/>
      <c r="F1077" s="66">
        <v>39344</v>
      </c>
      <c r="G1077" s="60">
        <v>6.7</v>
      </c>
      <c r="H1077" s="66" t="s">
        <v>1439</v>
      </c>
      <c r="I1077" s="64" t="s">
        <v>1439</v>
      </c>
      <c r="J1077" s="64" t="s">
        <v>1439</v>
      </c>
      <c r="K1077" s="64" t="s">
        <v>1439</v>
      </c>
      <c r="L1077" s="64" t="s">
        <v>1439</v>
      </c>
      <c r="M1077" s="64" t="s">
        <v>1439</v>
      </c>
      <c r="N1077" s="64" t="s">
        <v>1439</v>
      </c>
      <c r="O1077" s="64" t="s">
        <v>1439</v>
      </c>
      <c r="P1077" s="64" t="s">
        <v>1439</v>
      </c>
      <c r="Q1077" s="64" t="s">
        <v>1439</v>
      </c>
    </row>
    <row r="1078" spans="1:17" ht="38.25" x14ac:dyDescent="0.2">
      <c r="A1078" s="54" t="s">
        <v>2600</v>
      </c>
      <c r="B1078" s="55" t="s">
        <v>1510</v>
      </c>
      <c r="C1078" s="66">
        <v>12</v>
      </c>
      <c r="D1078" s="66">
        <v>49928</v>
      </c>
      <c r="E1078" s="60">
        <v>4</v>
      </c>
      <c r="F1078" s="63">
        <v>56839</v>
      </c>
      <c r="G1078" s="60">
        <v>3.2</v>
      </c>
      <c r="H1078" s="66" t="s">
        <v>1439</v>
      </c>
      <c r="I1078" s="64">
        <v>32100</v>
      </c>
      <c r="J1078" s="64">
        <v>35722</v>
      </c>
      <c r="K1078" s="64">
        <v>40013</v>
      </c>
      <c r="L1078" s="64">
        <v>47312</v>
      </c>
      <c r="M1078" s="64">
        <v>58374</v>
      </c>
      <c r="N1078" s="64">
        <v>67102</v>
      </c>
      <c r="O1078" s="64" t="s">
        <v>1439</v>
      </c>
      <c r="P1078" s="64" t="s">
        <v>1439</v>
      </c>
      <c r="Q1078" s="64" t="s">
        <v>1439</v>
      </c>
    </row>
    <row r="1079" spans="1:17" ht="25.5" x14ac:dyDescent="0.2">
      <c r="A1079" s="68" t="s">
        <v>2601</v>
      </c>
      <c r="B1079" s="55" t="s">
        <v>1512</v>
      </c>
      <c r="C1079" s="66">
        <v>12</v>
      </c>
      <c r="D1079" s="66">
        <v>49928</v>
      </c>
      <c r="E1079" s="60">
        <v>4</v>
      </c>
      <c r="F1079" s="63">
        <v>56839</v>
      </c>
      <c r="G1079" s="60">
        <v>3.2</v>
      </c>
      <c r="H1079" s="66" t="s">
        <v>1439</v>
      </c>
      <c r="I1079" s="64">
        <v>32100</v>
      </c>
      <c r="J1079" s="64">
        <v>35722</v>
      </c>
      <c r="K1079" s="64">
        <v>40013</v>
      </c>
      <c r="L1079" s="64">
        <v>47312</v>
      </c>
      <c r="M1079" s="64">
        <v>58374</v>
      </c>
      <c r="N1079" s="64">
        <v>67102</v>
      </c>
      <c r="O1079" s="64" t="s">
        <v>1439</v>
      </c>
      <c r="P1079" s="64" t="s">
        <v>1439</v>
      </c>
      <c r="Q1079" s="64" t="s">
        <v>1439</v>
      </c>
    </row>
    <row r="1080" spans="1:17" ht="51" x14ac:dyDescent="0.2">
      <c r="A1080" s="54" t="s">
        <v>2602</v>
      </c>
      <c r="B1080" s="55" t="s">
        <v>1514</v>
      </c>
      <c r="C1080" s="66">
        <v>19</v>
      </c>
      <c r="D1080" s="63">
        <v>36852</v>
      </c>
      <c r="E1080" s="60">
        <v>9.9</v>
      </c>
      <c r="F1080" s="63">
        <v>41391</v>
      </c>
      <c r="G1080" s="60">
        <v>7.9</v>
      </c>
      <c r="H1080" s="66">
        <v>21941</v>
      </c>
      <c r="I1080" s="62">
        <v>26042</v>
      </c>
      <c r="J1080" s="62">
        <v>27493</v>
      </c>
      <c r="K1080" s="62">
        <v>29149</v>
      </c>
      <c r="L1080" s="62">
        <v>34483</v>
      </c>
      <c r="M1080" s="62">
        <v>40371</v>
      </c>
      <c r="N1080" s="64">
        <v>45806</v>
      </c>
      <c r="O1080" s="64">
        <v>50600</v>
      </c>
      <c r="P1080" s="64" t="s">
        <v>1439</v>
      </c>
      <c r="Q1080" s="64" t="s">
        <v>1439</v>
      </c>
    </row>
    <row r="1081" spans="1:17" ht="25.5" x14ac:dyDescent="0.2">
      <c r="A1081" s="68" t="s">
        <v>2603</v>
      </c>
      <c r="B1081" s="55" t="s">
        <v>1516</v>
      </c>
      <c r="C1081" s="66" t="s">
        <v>1439</v>
      </c>
      <c r="D1081" s="66">
        <v>42982</v>
      </c>
      <c r="E1081" s="67"/>
      <c r="F1081" s="66">
        <v>50845</v>
      </c>
      <c r="G1081" s="60">
        <v>11.1</v>
      </c>
      <c r="H1081" s="66" t="s">
        <v>1439</v>
      </c>
      <c r="I1081" s="64" t="s">
        <v>1439</v>
      </c>
      <c r="J1081" s="64" t="s">
        <v>1439</v>
      </c>
      <c r="K1081" s="64">
        <v>36737</v>
      </c>
      <c r="L1081" s="64">
        <v>38295</v>
      </c>
      <c r="M1081" s="64" t="s">
        <v>1439</v>
      </c>
      <c r="N1081" s="64" t="s">
        <v>1439</v>
      </c>
      <c r="O1081" s="64" t="s">
        <v>1439</v>
      </c>
      <c r="P1081" s="64" t="s">
        <v>1439</v>
      </c>
      <c r="Q1081" s="64" t="s">
        <v>1439</v>
      </c>
    </row>
    <row r="1082" spans="1:17" x14ac:dyDescent="0.2">
      <c r="A1082" s="68" t="s">
        <v>2604</v>
      </c>
      <c r="B1082" s="55" t="s">
        <v>1518</v>
      </c>
      <c r="C1082" s="66" t="s">
        <v>1439</v>
      </c>
      <c r="D1082" s="66" t="s">
        <v>1439</v>
      </c>
      <c r="E1082" s="67"/>
      <c r="F1082" s="66">
        <v>44767</v>
      </c>
      <c r="G1082" s="60">
        <v>4.5</v>
      </c>
      <c r="H1082" s="66" t="s">
        <v>1439</v>
      </c>
      <c r="I1082" s="64" t="s">
        <v>1439</v>
      </c>
      <c r="J1082" s="64" t="s">
        <v>1439</v>
      </c>
      <c r="K1082" s="64" t="s">
        <v>1439</v>
      </c>
      <c r="L1082" s="64" t="s">
        <v>1439</v>
      </c>
      <c r="M1082" s="64" t="s">
        <v>1439</v>
      </c>
      <c r="N1082" s="64" t="s">
        <v>1439</v>
      </c>
      <c r="O1082" s="64" t="s">
        <v>1439</v>
      </c>
      <c r="P1082" s="64" t="s">
        <v>1439</v>
      </c>
      <c r="Q1082" s="64" t="s">
        <v>1439</v>
      </c>
    </row>
    <row r="1083" spans="1:17" ht="38.25" x14ac:dyDescent="0.2">
      <c r="A1083" s="68" t="s">
        <v>2605</v>
      </c>
      <c r="B1083" s="55" t="s">
        <v>1520</v>
      </c>
      <c r="C1083" s="66">
        <v>11</v>
      </c>
      <c r="D1083" s="63">
        <v>32272</v>
      </c>
      <c r="E1083" s="60">
        <v>15.1</v>
      </c>
      <c r="F1083" s="63">
        <v>35624</v>
      </c>
      <c r="G1083" s="60">
        <v>3.6</v>
      </c>
      <c r="H1083" s="66" t="s">
        <v>1439</v>
      </c>
      <c r="I1083" s="64">
        <v>23711</v>
      </c>
      <c r="J1083" s="64">
        <v>24919</v>
      </c>
      <c r="K1083" s="62">
        <v>27261</v>
      </c>
      <c r="L1083" s="62">
        <v>29028</v>
      </c>
      <c r="M1083" s="64">
        <v>36007</v>
      </c>
      <c r="N1083" s="64" t="s">
        <v>1439</v>
      </c>
      <c r="O1083" s="64" t="s">
        <v>1439</v>
      </c>
      <c r="P1083" s="64" t="s">
        <v>1439</v>
      </c>
      <c r="Q1083" s="64" t="s">
        <v>1439</v>
      </c>
    </row>
    <row r="1084" spans="1:17" ht="38.25" x14ac:dyDescent="0.2">
      <c r="A1084" s="68" t="s">
        <v>2606</v>
      </c>
      <c r="B1084" s="55" t="s">
        <v>1522</v>
      </c>
      <c r="C1084" s="66" t="s">
        <v>1439</v>
      </c>
      <c r="D1084" s="66" t="s">
        <v>1439</v>
      </c>
      <c r="E1084" s="67"/>
      <c r="F1084" s="66" t="s">
        <v>1439</v>
      </c>
      <c r="G1084" s="67"/>
      <c r="H1084" s="66" t="s">
        <v>1439</v>
      </c>
      <c r="I1084" s="64" t="s">
        <v>1439</v>
      </c>
      <c r="J1084" s="64" t="s">
        <v>1439</v>
      </c>
      <c r="K1084" s="64" t="s">
        <v>1439</v>
      </c>
      <c r="L1084" s="64" t="s">
        <v>1439</v>
      </c>
      <c r="M1084" s="64" t="s">
        <v>1439</v>
      </c>
      <c r="N1084" s="64" t="s">
        <v>1439</v>
      </c>
      <c r="O1084" s="64" t="s">
        <v>1439</v>
      </c>
      <c r="P1084" s="64" t="s">
        <v>1439</v>
      </c>
      <c r="Q1084" s="64" t="s">
        <v>1439</v>
      </c>
    </row>
    <row r="1085" spans="1:17" x14ac:dyDescent="0.2">
      <c r="A1085" s="54" t="s">
        <v>2607</v>
      </c>
      <c r="B1085" s="55" t="s">
        <v>1524</v>
      </c>
      <c r="C1085" s="63">
        <v>91</v>
      </c>
      <c r="D1085" s="59">
        <v>36686</v>
      </c>
      <c r="E1085" s="60">
        <v>9.8000000000000007</v>
      </c>
      <c r="F1085" s="59">
        <v>40347</v>
      </c>
      <c r="G1085" s="60">
        <v>11.5</v>
      </c>
      <c r="H1085" s="66">
        <v>13404</v>
      </c>
      <c r="I1085" s="62">
        <v>23540</v>
      </c>
      <c r="J1085" s="62">
        <v>26694</v>
      </c>
      <c r="K1085" s="62">
        <v>29154</v>
      </c>
      <c r="L1085" s="61">
        <v>33488</v>
      </c>
      <c r="M1085" s="61">
        <v>40103</v>
      </c>
      <c r="N1085" s="62">
        <v>44921</v>
      </c>
      <c r="O1085" s="62">
        <v>48492</v>
      </c>
      <c r="P1085" s="62">
        <v>53814</v>
      </c>
      <c r="Q1085" s="64" t="s">
        <v>1439</v>
      </c>
    </row>
    <row r="1086" spans="1:17" ht="25.5" x14ac:dyDescent="0.2">
      <c r="A1086" s="68" t="s">
        <v>2608</v>
      </c>
      <c r="B1086" s="55" t="s">
        <v>1526</v>
      </c>
      <c r="C1086" s="66">
        <v>26</v>
      </c>
      <c r="D1086" s="63">
        <v>38770</v>
      </c>
      <c r="E1086" s="60">
        <v>16.100000000000001</v>
      </c>
      <c r="F1086" s="63">
        <v>44842</v>
      </c>
      <c r="G1086" s="60">
        <v>12.1</v>
      </c>
      <c r="H1086" s="66" t="s">
        <v>1439</v>
      </c>
      <c r="I1086" s="64">
        <v>24997</v>
      </c>
      <c r="J1086" s="64">
        <v>27433</v>
      </c>
      <c r="K1086" s="62">
        <v>30132</v>
      </c>
      <c r="L1086" s="62">
        <v>34991</v>
      </c>
      <c r="M1086" s="64">
        <v>42627</v>
      </c>
      <c r="N1086" s="64">
        <v>54859</v>
      </c>
      <c r="O1086" s="64">
        <v>58168</v>
      </c>
      <c r="P1086" s="64" t="s">
        <v>1439</v>
      </c>
      <c r="Q1086" s="64" t="s">
        <v>1439</v>
      </c>
    </row>
    <row r="1087" spans="1:17" x14ac:dyDescent="0.2">
      <c r="A1087" s="68" t="s">
        <v>2609</v>
      </c>
      <c r="B1087" s="55" t="s">
        <v>1528</v>
      </c>
      <c r="C1087" s="66">
        <v>17</v>
      </c>
      <c r="D1087" s="63">
        <v>38856</v>
      </c>
      <c r="E1087" s="60">
        <v>8.5</v>
      </c>
      <c r="F1087" s="63">
        <v>43556</v>
      </c>
      <c r="G1087" s="60">
        <v>10.5</v>
      </c>
      <c r="H1087" s="66" t="s">
        <v>1439</v>
      </c>
      <c r="I1087" s="64">
        <v>24460</v>
      </c>
      <c r="J1087" s="64">
        <v>27283</v>
      </c>
      <c r="K1087" s="64">
        <v>31255</v>
      </c>
      <c r="L1087" s="62">
        <v>35722</v>
      </c>
      <c r="M1087" s="64">
        <v>42449</v>
      </c>
      <c r="N1087" s="64">
        <v>48546</v>
      </c>
      <c r="O1087" s="64">
        <v>52020</v>
      </c>
      <c r="P1087" s="64" t="s">
        <v>1439</v>
      </c>
      <c r="Q1087" s="64" t="s">
        <v>1439</v>
      </c>
    </row>
    <row r="1088" spans="1:17" ht="25.5" x14ac:dyDescent="0.2">
      <c r="A1088" s="68" t="s">
        <v>2610</v>
      </c>
      <c r="B1088" s="55" t="s">
        <v>1530</v>
      </c>
      <c r="C1088" s="63">
        <v>48</v>
      </c>
      <c r="D1088" s="59">
        <v>35192</v>
      </c>
      <c r="E1088" s="60">
        <v>7.6</v>
      </c>
      <c r="F1088" s="59">
        <v>36720</v>
      </c>
      <c r="G1088" s="60">
        <v>10.8</v>
      </c>
      <c r="H1088" s="66">
        <v>12575</v>
      </c>
      <c r="I1088" s="62">
        <v>22387</v>
      </c>
      <c r="J1088" s="62">
        <v>25895</v>
      </c>
      <c r="K1088" s="62">
        <v>28630</v>
      </c>
      <c r="L1088" s="61">
        <v>32329</v>
      </c>
      <c r="M1088" s="61">
        <v>38664</v>
      </c>
      <c r="N1088" s="62">
        <v>41651</v>
      </c>
      <c r="O1088" s="62">
        <v>43288</v>
      </c>
      <c r="P1088" s="64">
        <v>46448</v>
      </c>
      <c r="Q1088" s="64" t="s">
        <v>1439</v>
      </c>
    </row>
    <row r="1089" spans="1:17" ht="51" x14ac:dyDescent="0.2">
      <c r="A1089" s="54" t="s">
        <v>2611</v>
      </c>
      <c r="B1089" s="55" t="s">
        <v>1532</v>
      </c>
      <c r="C1089" s="59">
        <v>256</v>
      </c>
      <c r="D1089" s="59">
        <v>24799</v>
      </c>
      <c r="E1089" s="60">
        <v>7.9</v>
      </c>
      <c r="F1089" s="59">
        <v>27244</v>
      </c>
      <c r="G1089" s="60">
        <v>4.7</v>
      </c>
      <c r="H1089" s="59">
        <v>8069</v>
      </c>
      <c r="I1089" s="61">
        <v>12236</v>
      </c>
      <c r="J1089" s="61">
        <v>14136</v>
      </c>
      <c r="K1089" s="61">
        <v>16472</v>
      </c>
      <c r="L1089" s="61">
        <v>21686</v>
      </c>
      <c r="M1089" s="61">
        <v>27920</v>
      </c>
      <c r="N1089" s="61">
        <v>32388</v>
      </c>
      <c r="O1089" s="61">
        <v>34957</v>
      </c>
      <c r="P1089" s="62">
        <v>38008</v>
      </c>
      <c r="Q1089" s="64">
        <v>49087</v>
      </c>
    </row>
    <row r="1090" spans="1:17" ht="38.25" x14ac:dyDescent="0.2">
      <c r="A1090" s="68" t="s">
        <v>2612</v>
      </c>
      <c r="B1090" s="55" t="s">
        <v>1534</v>
      </c>
      <c r="C1090" s="63">
        <v>38</v>
      </c>
      <c r="D1090" s="59">
        <v>31068</v>
      </c>
      <c r="E1090" s="60">
        <v>6.7</v>
      </c>
      <c r="F1090" s="59">
        <v>32010</v>
      </c>
      <c r="G1090" s="60">
        <v>6.3</v>
      </c>
      <c r="H1090" s="66">
        <v>15483</v>
      </c>
      <c r="I1090" s="62">
        <v>22157</v>
      </c>
      <c r="J1090" s="62">
        <v>24410</v>
      </c>
      <c r="K1090" s="61">
        <v>26212</v>
      </c>
      <c r="L1090" s="61">
        <v>28375</v>
      </c>
      <c r="M1090" s="61">
        <v>33556</v>
      </c>
      <c r="N1090" s="62">
        <v>36286</v>
      </c>
      <c r="O1090" s="62">
        <v>37074</v>
      </c>
      <c r="P1090" s="64">
        <v>38943</v>
      </c>
      <c r="Q1090" s="64" t="s">
        <v>1439</v>
      </c>
    </row>
    <row r="1091" spans="1:17" ht="38.25" x14ac:dyDescent="0.2">
      <c r="A1091" s="68" t="s">
        <v>2613</v>
      </c>
      <c r="B1091" s="55" t="s">
        <v>1536</v>
      </c>
      <c r="C1091" s="63">
        <v>73</v>
      </c>
      <c r="D1091" s="63">
        <v>33979</v>
      </c>
      <c r="E1091" s="60">
        <v>10.9</v>
      </c>
      <c r="F1091" s="59">
        <v>37985</v>
      </c>
      <c r="G1091" s="60">
        <v>3</v>
      </c>
      <c r="H1091" s="66">
        <v>17966</v>
      </c>
      <c r="I1091" s="61">
        <v>24522</v>
      </c>
      <c r="J1091" s="62">
        <v>25868</v>
      </c>
      <c r="K1091" s="62">
        <v>26912</v>
      </c>
      <c r="L1091" s="62">
        <v>30000</v>
      </c>
      <c r="M1091" s="62">
        <v>37409</v>
      </c>
      <c r="N1091" s="62">
        <v>42476</v>
      </c>
      <c r="O1091" s="64">
        <v>45862</v>
      </c>
      <c r="P1091" s="64">
        <v>49717</v>
      </c>
      <c r="Q1091" s="64" t="s">
        <v>1439</v>
      </c>
    </row>
    <row r="1092" spans="1:17" ht="38.25" x14ac:dyDescent="0.2">
      <c r="A1092" s="68" t="s">
        <v>2614</v>
      </c>
      <c r="B1092" s="55" t="s">
        <v>1538</v>
      </c>
      <c r="C1092" s="59">
        <v>146</v>
      </c>
      <c r="D1092" s="63">
        <v>18421</v>
      </c>
      <c r="E1092" s="60">
        <v>5.9</v>
      </c>
      <c r="F1092" s="59">
        <v>20661</v>
      </c>
      <c r="G1092" s="60">
        <v>3.6</v>
      </c>
      <c r="H1092" s="63">
        <v>6028</v>
      </c>
      <c r="I1092" s="61">
        <v>9069</v>
      </c>
      <c r="J1092" s="61">
        <v>10484</v>
      </c>
      <c r="K1092" s="61">
        <v>11732</v>
      </c>
      <c r="L1092" s="61">
        <v>14561</v>
      </c>
      <c r="M1092" s="61">
        <v>21987</v>
      </c>
      <c r="N1092" s="61">
        <v>24672</v>
      </c>
      <c r="O1092" s="61">
        <v>25988</v>
      </c>
      <c r="P1092" s="62">
        <v>28437</v>
      </c>
      <c r="Q1092" s="64">
        <v>36956</v>
      </c>
    </row>
    <row r="1093" spans="1:17" ht="38.25" x14ac:dyDescent="0.2">
      <c r="A1093" s="54" t="s">
        <v>2615</v>
      </c>
      <c r="B1093" s="55" t="s">
        <v>1540</v>
      </c>
      <c r="C1093" s="63">
        <v>71</v>
      </c>
      <c r="D1093" s="59">
        <v>33943</v>
      </c>
      <c r="E1093" s="60">
        <v>13.5</v>
      </c>
      <c r="F1093" s="59">
        <v>36829</v>
      </c>
      <c r="G1093" s="60">
        <v>9.1999999999999993</v>
      </c>
      <c r="H1093" s="66">
        <v>17063</v>
      </c>
      <c r="I1093" s="61">
        <v>24884</v>
      </c>
      <c r="J1093" s="61">
        <v>26677</v>
      </c>
      <c r="K1093" s="61">
        <v>28525</v>
      </c>
      <c r="L1093" s="61">
        <v>31104</v>
      </c>
      <c r="M1093" s="61">
        <v>36630</v>
      </c>
      <c r="N1093" s="61">
        <v>41077</v>
      </c>
      <c r="O1093" s="62">
        <v>43307</v>
      </c>
      <c r="P1093" s="62">
        <v>45271</v>
      </c>
      <c r="Q1093" s="64" t="s">
        <v>1439</v>
      </c>
    </row>
    <row r="1094" spans="1:17" ht="25.5" x14ac:dyDescent="0.2">
      <c r="A1094" s="68" t="s">
        <v>2616</v>
      </c>
      <c r="B1094" s="55" t="s">
        <v>1542</v>
      </c>
      <c r="C1094" s="63">
        <v>33</v>
      </c>
      <c r="D1094" s="63">
        <v>35521</v>
      </c>
      <c r="E1094" s="60">
        <v>13.7</v>
      </c>
      <c r="F1094" s="59">
        <v>35918</v>
      </c>
      <c r="G1094" s="60">
        <v>4.5999999999999996</v>
      </c>
      <c r="H1094" s="66" t="s">
        <v>1439</v>
      </c>
      <c r="I1094" s="64">
        <v>24406</v>
      </c>
      <c r="J1094" s="62">
        <v>26539</v>
      </c>
      <c r="K1094" s="62">
        <v>27929</v>
      </c>
      <c r="L1094" s="62">
        <v>31300</v>
      </c>
      <c r="M1094" s="62">
        <v>38230</v>
      </c>
      <c r="N1094" s="62">
        <v>42447</v>
      </c>
      <c r="O1094" s="62">
        <v>43846</v>
      </c>
      <c r="P1094" s="64">
        <v>45700</v>
      </c>
      <c r="Q1094" s="64" t="s">
        <v>1439</v>
      </c>
    </row>
    <row r="1095" spans="1:17" x14ac:dyDescent="0.2">
      <c r="A1095" s="68" t="s">
        <v>2617</v>
      </c>
      <c r="B1095" s="55" t="s">
        <v>1544</v>
      </c>
      <c r="C1095" s="66" t="s">
        <v>1439</v>
      </c>
      <c r="D1095" s="66" t="s">
        <v>1439</v>
      </c>
      <c r="E1095" s="67"/>
      <c r="F1095" s="66" t="s">
        <v>1439</v>
      </c>
      <c r="G1095" s="67"/>
      <c r="H1095" s="66" t="s">
        <v>1439</v>
      </c>
      <c r="I1095" s="64" t="s">
        <v>1439</v>
      </c>
      <c r="J1095" s="64" t="s">
        <v>1439</v>
      </c>
      <c r="K1095" s="64" t="s">
        <v>1439</v>
      </c>
      <c r="L1095" s="64" t="s">
        <v>1439</v>
      </c>
      <c r="M1095" s="64" t="s">
        <v>1439</v>
      </c>
      <c r="N1095" s="64" t="s">
        <v>1439</v>
      </c>
      <c r="O1095" s="64" t="s">
        <v>1439</v>
      </c>
      <c r="P1095" s="64" t="s">
        <v>1439</v>
      </c>
      <c r="Q1095" s="64" t="s">
        <v>1439</v>
      </c>
    </row>
    <row r="1096" spans="1:17" x14ac:dyDescent="0.2">
      <c r="A1096" s="68" t="s">
        <v>2618</v>
      </c>
      <c r="B1096" s="55" t="s">
        <v>1546</v>
      </c>
      <c r="C1096" s="59" t="s">
        <v>1667</v>
      </c>
      <c r="D1096" s="59"/>
      <c r="E1096" s="67"/>
      <c r="F1096" s="59"/>
      <c r="G1096" s="67"/>
      <c r="H1096" s="59"/>
      <c r="I1096" s="61"/>
      <c r="J1096" s="61"/>
      <c r="K1096" s="61"/>
      <c r="L1096" s="61"/>
      <c r="M1096" s="61"/>
      <c r="N1096" s="61"/>
      <c r="O1096" s="61"/>
      <c r="P1096" s="61"/>
      <c r="Q1096" s="61"/>
    </row>
    <row r="1097" spans="1:17" ht="25.5" x14ac:dyDescent="0.2">
      <c r="A1097" s="68" t="s">
        <v>2619</v>
      </c>
      <c r="B1097" s="55" t="s">
        <v>1548</v>
      </c>
      <c r="C1097" s="66">
        <v>20</v>
      </c>
      <c r="D1097" s="63">
        <v>33466</v>
      </c>
      <c r="E1097" s="60">
        <v>13.5</v>
      </c>
      <c r="F1097" s="63">
        <v>39467</v>
      </c>
      <c r="G1097" s="60">
        <v>12.4</v>
      </c>
      <c r="H1097" s="66">
        <v>18557</v>
      </c>
      <c r="I1097" s="62">
        <v>24650</v>
      </c>
      <c r="J1097" s="62">
        <v>26107</v>
      </c>
      <c r="K1097" s="62">
        <v>27993</v>
      </c>
      <c r="L1097" s="62">
        <v>31346</v>
      </c>
      <c r="M1097" s="62">
        <v>36608</v>
      </c>
      <c r="N1097" s="64">
        <v>42161</v>
      </c>
      <c r="O1097" s="64">
        <v>44405</v>
      </c>
      <c r="P1097" s="64" t="s">
        <v>1439</v>
      </c>
      <c r="Q1097" s="64" t="s">
        <v>1439</v>
      </c>
    </row>
    <row r="1098" spans="1:17" ht="25.5" x14ac:dyDescent="0.2">
      <c r="A1098" s="68" t="s">
        <v>2620</v>
      </c>
      <c r="B1098" s="55" t="s">
        <v>1550</v>
      </c>
      <c r="C1098" s="66">
        <v>18</v>
      </c>
      <c r="D1098" s="59">
        <v>32708</v>
      </c>
      <c r="E1098" s="60">
        <v>13.7</v>
      </c>
      <c r="F1098" s="63">
        <v>35686</v>
      </c>
      <c r="G1098" s="60">
        <v>16.5</v>
      </c>
      <c r="H1098" s="66">
        <v>19383</v>
      </c>
      <c r="I1098" s="62">
        <v>26143</v>
      </c>
      <c r="J1098" s="62">
        <v>28428</v>
      </c>
      <c r="K1098" s="61">
        <v>29271</v>
      </c>
      <c r="L1098" s="61">
        <v>30659</v>
      </c>
      <c r="M1098" s="62">
        <v>35170</v>
      </c>
      <c r="N1098" s="62">
        <v>37925</v>
      </c>
      <c r="O1098" s="64">
        <v>39721</v>
      </c>
      <c r="P1098" s="64">
        <v>41072</v>
      </c>
      <c r="Q1098" s="64" t="s">
        <v>1439</v>
      </c>
    </row>
    <row r="1099" spans="1:17" ht="38.25" x14ac:dyDescent="0.2">
      <c r="A1099" s="54" t="s">
        <v>2621</v>
      </c>
      <c r="B1099" s="55" t="s">
        <v>1552</v>
      </c>
      <c r="C1099" s="63">
        <v>95</v>
      </c>
      <c r="D1099" s="63">
        <v>16798</v>
      </c>
      <c r="E1099" s="60">
        <v>4.8</v>
      </c>
      <c r="F1099" s="59">
        <v>20296</v>
      </c>
      <c r="G1099" s="60">
        <v>11.5</v>
      </c>
      <c r="H1099" s="66">
        <v>4052</v>
      </c>
      <c r="I1099" s="62">
        <v>7322</v>
      </c>
      <c r="J1099" s="62">
        <v>8846</v>
      </c>
      <c r="K1099" s="62">
        <v>10736</v>
      </c>
      <c r="L1099" s="62">
        <v>13626</v>
      </c>
      <c r="M1099" s="62">
        <v>21037</v>
      </c>
      <c r="N1099" s="62">
        <v>24914</v>
      </c>
      <c r="O1099" s="62">
        <v>26857</v>
      </c>
      <c r="P1099" s="62">
        <v>28993</v>
      </c>
      <c r="Q1099" s="64" t="s">
        <v>1439</v>
      </c>
    </row>
    <row r="1100" spans="1:17" x14ac:dyDescent="0.2">
      <c r="A1100" s="68" t="s">
        <v>2622</v>
      </c>
      <c r="B1100" s="55" t="s">
        <v>1554</v>
      </c>
      <c r="C1100" s="63">
        <v>28</v>
      </c>
      <c r="D1100" s="63">
        <v>21151</v>
      </c>
      <c r="E1100" s="60">
        <v>11.2</v>
      </c>
      <c r="F1100" s="63">
        <v>22091</v>
      </c>
      <c r="G1100" s="60">
        <v>7.6</v>
      </c>
      <c r="H1100" s="66">
        <v>5956</v>
      </c>
      <c r="I1100" s="64">
        <v>9190</v>
      </c>
      <c r="J1100" s="64">
        <v>12157</v>
      </c>
      <c r="K1100" s="64">
        <v>13264</v>
      </c>
      <c r="L1100" s="64">
        <v>17565</v>
      </c>
      <c r="M1100" s="62">
        <v>23910</v>
      </c>
      <c r="N1100" s="62">
        <v>26457</v>
      </c>
      <c r="O1100" s="64">
        <v>27890</v>
      </c>
      <c r="P1100" s="64">
        <v>29725</v>
      </c>
      <c r="Q1100" s="64" t="s">
        <v>1439</v>
      </c>
    </row>
    <row r="1101" spans="1:17" ht="25.5" x14ac:dyDescent="0.2">
      <c r="A1101" s="68" t="s">
        <v>2623</v>
      </c>
      <c r="B1101" s="55" t="s">
        <v>1556</v>
      </c>
      <c r="C1101" s="63">
        <v>67</v>
      </c>
      <c r="D1101" s="63">
        <v>15239</v>
      </c>
      <c r="E1101" s="67"/>
      <c r="F1101" s="63">
        <v>19556</v>
      </c>
      <c r="G1101" s="60">
        <v>14.5</v>
      </c>
      <c r="H1101" s="66">
        <v>3629</v>
      </c>
      <c r="I1101" s="64">
        <v>6705</v>
      </c>
      <c r="J1101" s="64">
        <v>8144</v>
      </c>
      <c r="K1101" s="62">
        <v>9761</v>
      </c>
      <c r="L1101" s="62">
        <v>12570</v>
      </c>
      <c r="M1101" s="64">
        <v>19061</v>
      </c>
      <c r="N1101" s="62">
        <v>23919</v>
      </c>
      <c r="O1101" s="62">
        <v>26414</v>
      </c>
      <c r="P1101" s="64">
        <v>28746</v>
      </c>
      <c r="Q1101" s="64" t="s">
        <v>1439</v>
      </c>
    </row>
    <row r="1102" spans="1:17" ht="25.5" x14ac:dyDescent="0.2">
      <c r="A1102" s="54" t="s">
        <v>2624</v>
      </c>
      <c r="B1102" s="55" t="s">
        <v>1558</v>
      </c>
      <c r="C1102" s="63">
        <v>72</v>
      </c>
      <c r="D1102" s="63">
        <v>42000</v>
      </c>
      <c r="E1102" s="60">
        <v>4.9000000000000004</v>
      </c>
      <c r="F1102" s="59">
        <v>47138</v>
      </c>
      <c r="G1102" s="60">
        <v>4.0999999999999996</v>
      </c>
      <c r="H1102" s="66">
        <v>19714</v>
      </c>
      <c r="I1102" s="62">
        <v>25734</v>
      </c>
      <c r="J1102" s="62">
        <v>28901</v>
      </c>
      <c r="K1102" s="62">
        <v>31120</v>
      </c>
      <c r="L1102" s="62">
        <v>37989</v>
      </c>
      <c r="M1102" s="62">
        <v>46887</v>
      </c>
      <c r="N1102" s="62">
        <v>55921</v>
      </c>
      <c r="O1102" s="62">
        <v>59146</v>
      </c>
      <c r="P1102" s="64">
        <v>65652</v>
      </c>
      <c r="Q1102" s="64" t="s">
        <v>1439</v>
      </c>
    </row>
    <row r="1103" spans="1:17" ht="25.5" x14ac:dyDescent="0.2">
      <c r="A1103" s="68" t="s">
        <v>2625</v>
      </c>
      <c r="B1103" s="55" t="s">
        <v>1560</v>
      </c>
      <c r="C1103" s="66" t="s">
        <v>1439</v>
      </c>
      <c r="D1103" s="66" t="s">
        <v>1439</v>
      </c>
      <c r="E1103" s="67"/>
      <c r="F1103" s="66">
        <v>34945</v>
      </c>
      <c r="G1103" s="60">
        <v>-1.4</v>
      </c>
      <c r="H1103" s="66" t="s">
        <v>1439</v>
      </c>
      <c r="I1103" s="64" t="s">
        <v>1439</v>
      </c>
      <c r="J1103" s="64" t="s">
        <v>1439</v>
      </c>
      <c r="K1103" s="64" t="s">
        <v>1439</v>
      </c>
      <c r="L1103" s="64" t="s">
        <v>1439</v>
      </c>
      <c r="M1103" s="64" t="s">
        <v>1439</v>
      </c>
      <c r="N1103" s="64" t="s">
        <v>1439</v>
      </c>
      <c r="O1103" s="64" t="s">
        <v>1439</v>
      </c>
      <c r="P1103" s="64" t="s">
        <v>1439</v>
      </c>
      <c r="Q1103" s="64" t="s">
        <v>1439</v>
      </c>
    </row>
    <row r="1104" spans="1:17" ht="51" x14ac:dyDescent="0.2">
      <c r="A1104" s="68" t="s">
        <v>2626</v>
      </c>
      <c r="B1104" s="55" t="s">
        <v>1562</v>
      </c>
      <c r="C1104" s="66" t="s">
        <v>1439</v>
      </c>
      <c r="D1104" s="66" t="s">
        <v>1439</v>
      </c>
      <c r="E1104" s="67"/>
      <c r="F1104" s="66">
        <v>32375</v>
      </c>
      <c r="G1104" s="67"/>
      <c r="H1104" s="66" t="s">
        <v>1439</v>
      </c>
      <c r="I1104" s="64" t="s">
        <v>1439</v>
      </c>
      <c r="J1104" s="64" t="s">
        <v>1439</v>
      </c>
      <c r="K1104" s="64" t="s">
        <v>1439</v>
      </c>
      <c r="L1104" s="64" t="s">
        <v>1439</v>
      </c>
      <c r="M1104" s="64" t="s">
        <v>1439</v>
      </c>
      <c r="N1104" s="64" t="s">
        <v>1439</v>
      </c>
      <c r="O1104" s="64" t="s">
        <v>1439</v>
      </c>
      <c r="P1104" s="64" t="s">
        <v>1439</v>
      </c>
      <c r="Q1104" s="64" t="s">
        <v>1439</v>
      </c>
    </row>
    <row r="1105" spans="1:17" ht="25.5" x14ac:dyDescent="0.2">
      <c r="A1105" s="68" t="s">
        <v>2627</v>
      </c>
      <c r="B1105" s="55" t="s">
        <v>1564</v>
      </c>
      <c r="C1105" s="59" t="s">
        <v>1667</v>
      </c>
      <c r="D1105" s="59"/>
      <c r="E1105" s="67"/>
      <c r="F1105" s="59"/>
      <c r="G1105" s="67"/>
      <c r="H1105" s="59"/>
      <c r="I1105" s="61"/>
      <c r="J1105" s="61"/>
      <c r="K1105" s="61"/>
      <c r="L1105" s="61"/>
      <c r="M1105" s="61"/>
      <c r="N1105" s="61"/>
      <c r="O1105" s="61"/>
      <c r="P1105" s="61"/>
      <c r="Q1105" s="61"/>
    </row>
    <row r="1106" spans="1:17" ht="25.5" x14ac:dyDescent="0.2">
      <c r="A1106" s="68" t="s">
        <v>2628</v>
      </c>
      <c r="B1106" s="55" t="s">
        <v>1566</v>
      </c>
      <c r="C1106" s="66">
        <v>16</v>
      </c>
      <c r="D1106" s="63">
        <v>39401</v>
      </c>
      <c r="E1106" s="60">
        <v>-5.0999999999999996</v>
      </c>
      <c r="F1106" s="63">
        <v>43200</v>
      </c>
      <c r="G1106" s="60">
        <v>-8.3000000000000007</v>
      </c>
      <c r="H1106" s="66" t="s">
        <v>1439</v>
      </c>
      <c r="I1106" s="64">
        <v>28794</v>
      </c>
      <c r="J1106" s="62">
        <v>30466</v>
      </c>
      <c r="K1106" s="62">
        <v>33810</v>
      </c>
      <c r="L1106" s="62">
        <v>36378</v>
      </c>
      <c r="M1106" s="64">
        <v>42193</v>
      </c>
      <c r="N1106" s="64">
        <v>47601</v>
      </c>
      <c r="O1106" s="64">
        <v>55470</v>
      </c>
      <c r="P1106" s="64" t="s">
        <v>1439</v>
      </c>
      <c r="Q1106" s="64" t="s">
        <v>1439</v>
      </c>
    </row>
    <row r="1107" spans="1:17" ht="38.25" x14ac:dyDescent="0.2">
      <c r="A1107" s="68" t="s">
        <v>2629</v>
      </c>
      <c r="B1107" s="55" t="s">
        <v>1568</v>
      </c>
      <c r="C1107" s="63">
        <v>43</v>
      </c>
      <c r="D1107" s="63">
        <v>45962</v>
      </c>
      <c r="E1107" s="67"/>
      <c r="F1107" s="63">
        <v>51812</v>
      </c>
      <c r="G1107" s="60">
        <v>11.9</v>
      </c>
      <c r="H1107" s="66">
        <v>20793</v>
      </c>
      <c r="I1107" s="62">
        <v>26851</v>
      </c>
      <c r="J1107" s="64">
        <v>30518</v>
      </c>
      <c r="K1107" s="62">
        <v>33181</v>
      </c>
      <c r="L1107" s="62">
        <v>40252</v>
      </c>
      <c r="M1107" s="62">
        <v>52848</v>
      </c>
      <c r="N1107" s="64">
        <v>60048</v>
      </c>
      <c r="O1107" s="64">
        <v>66676</v>
      </c>
      <c r="P1107" s="64" t="s">
        <v>1439</v>
      </c>
      <c r="Q1107" s="64" t="s">
        <v>1439</v>
      </c>
    </row>
    <row r="1108" spans="1:17" ht="25.5" x14ac:dyDescent="0.2">
      <c r="A1108" s="68" t="s">
        <v>2630</v>
      </c>
      <c r="B1108" s="55" t="s">
        <v>1570</v>
      </c>
      <c r="C1108" s="66" t="s">
        <v>1439</v>
      </c>
      <c r="D1108" s="66" t="s">
        <v>1439</v>
      </c>
      <c r="E1108" s="67"/>
      <c r="F1108" s="66">
        <v>44602</v>
      </c>
      <c r="G1108" s="60">
        <v>10.8</v>
      </c>
      <c r="H1108" s="66" t="s">
        <v>1439</v>
      </c>
      <c r="I1108" s="64" t="s">
        <v>1439</v>
      </c>
      <c r="J1108" s="64" t="s">
        <v>1439</v>
      </c>
      <c r="K1108" s="64" t="s">
        <v>1439</v>
      </c>
      <c r="L1108" s="64" t="s">
        <v>1439</v>
      </c>
      <c r="M1108" s="64" t="s">
        <v>1439</v>
      </c>
      <c r="N1108" s="64" t="s">
        <v>1439</v>
      </c>
      <c r="O1108" s="64" t="s">
        <v>1439</v>
      </c>
      <c r="P1108" s="64" t="s">
        <v>1439</v>
      </c>
      <c r="Q1108" s="64" t="s">
        <v>1439</v>
      </c>
    </row>
    <row r="1109" spans="1:17" ht="25.5" x14ac:dyDescent="0.2">
      <c r="A1109" s="54" t="s">
        <v>2631</v>
      </c>
      <c r="B1109" s="55" t="s">
        <v>1572</v>
      </c>
      <c r="C1109" s="63">
        <v>71</v>
      </c>
      <c r="D1109" s="59">
        <v>39059</v>
      </c>
      <c r="E1109" s="60">
        <v>8.9</v>
      </c>
      <c r="F1109" s="59">
        <v>44606</v>
      </c>
      <c r="G1109" s="60">
        <v>3.6</v>
      </c>
      <c r="H1109" s="63">
        <v>21325</v>
      </c>
      <c r="I1109" s="61">
        <v>25931</v>
      </c>
      <c r="J1109" s="61">
        <v>27188</v>
      </c>
      <c r="K1109" s="62">
        <v>28988</v>
      </c>
      <c r="L1109" s="62">
        <v>34422</v>
      </c>
      <c r="M1109" s="62">
        <v>44021</v>
      </c>
      <c r="N1109" s="62">
        <v>50694</v>
      </c>
      <c r="O1109" s="64">
        <v>55823</v>
      </c>
      <c r="P1109" s="64">
        <v>63162</v>
      </c>
      <c r="Q1109" s="64" t="s">
        <v>1439</v>
      </c>
    </row>
    <row r="1110" spans="1:17" ht="38.25" x14ac:dyDescent="0.2">
      <c r="A1110" s="68" t="s">
        <v>2632</v>
      </c>
      <c r="B1110" s="55" t="s">
        <v>1574</v>
      </c>
      <c r="C1110" s="63">
        <v>31</v>
      </c>
      <c r="D1110" s="63">
        <v>45400</v>
      </c>
      <c r="E1110" s="60">
        <v>9.5</v>
      </c>
      <c r="F1110" s="63">
        <v>51599</v>
      </c>
      <c r="G1110" s="60">
        <v>2.2999999999999998</v>
      </c>
      <c r="H1110" s="63">
        <v>24375</v>
      </c>
      <c r="I1110" s="62">
        <v>27488</v>
      </c>
      <c r="J1110" s="62">
        <v>30885</v>
      </c>
      <c r="K1110" s="62">
        <v>33876</v>
      </c>
      <c r="L1110" s="62">
        <v>40111</v>
      </c>
      <c r="M1110" s="64">
        <v>54431</v>
      </c>
      <c r="N1110" s="64">
        <v>63618</v>
      </c>
      <c r="O1110" s="64">
        <v>69189</v>
      </c>
      <c r="P1110" s="64">
        <v>71263</v>
      </c>
      <c r="Q1110" s="64" t="s">
        <v>1439</v>
      </c>
    </row>
    <row r="1111" spans="1:17" ht="38.25" x14ac:dyDescent="0.2">
      <c r="A1111" s="68" t="s">
        <v>2633</v>
      </c>
      <c r="B1111" s="55" t="s">
        <v>1576</v>
      </c>
      <c r="C1111" s="66">
        <v>9</v>
      </c>
      <c r="D1111" s="66">
        <v>38834</v>
      </c>
      <c r="E1111" s="60">
        <v>1.5</v>
      </c>
      <c r="F1111" s="66">
        <v>49629</v>
      </c>
      <c r="G1111" s="60">
        <v>7.5</v>
      </c>
      <c r="H1111" s="66" t="s">
        <v>1439</v>
      </c>
      <c r="I1111" s="62">
        <v>27663</v>
      </c>
      <c r="J1111" s="62">
        <v>29158</v>
      </c>
      <c r="K1111" s="62">
        <v>33498</v>
      </c>
      <c r="L1111" s="64">
        <v>35426</v>
      </c>
      <c r="M1111" s="64" t="s">
        <v>1439</v>
      </c>
      <c r="N1111" s="64" t="s">
        <v>1439</v>
      </c>
      <c r="O1111" s="64" t="s">
        <v>1439</v>
      </c>
      <c r="P1111" s="64" t="s">
        <v>1439</v>
      </c>
      <c r="Q1111" s="64" t="s">
        <v>1439</v>
      </c>
    </row>
    <row r="1112" spans="1:17" ht="38.25" x14ac:dyDescent="0.2">
      <c r="A1112" s="68" t="s">
        <v>2634</v>
      </c>
      <c r="B1112" s="55" t="s">
        <v>1578</v>
      </c>
      <c r="C1112" s="63">
        <v>31</v>
      </c>
      <c r="D1112" s="63">
        <v>34058</v>
      </c>
      <c r="E1112" s="60">
        <v>13.8</v>
      </c>
      <c r="F1112" s="59">
        <v>36053</v>
      </c>
      <c r="G1112" s="60">
        <v>7</v>
      </c>
      <c r="H1112" s="66">
        <v>14780</v>
      </c>
      <c r="I1112" s="64">
        <v>22170</v>
      </c>
      <c r="J1112" s="62">
        <v>24399</v>
      </c>
      <c r="K1112" s="62">
        <v>26146</v>
      </c>
      <c r="L1112" s="62">
        <v>28819</v>
      </c>
      <c r="M1112" s="62">
        <v>37172</v>
      </c>
      <c r="N1112" s="62">
        <v>42294</v>
      </c>
      <c r="O1112" s="64">
        <v>44981</v>
      </c>
      <c r="P1112" s="64" t="s">
        <v>1439</v>
      </c>
      <c r="Q1112" s="64" t="s">
        <v>1439</v>
      </c>
    </row>
    <row r="1113" spans="1:17" ht="25.5" x14ac:dyDescent="0.2">
      <c r="A1113" s="54" t="s">
        <v>2635</v>
      </c>
      <c r="B1113" s="55" t="s">
        <v>1217</v>
      </c>
      <c r="C1113" s="66">
        <v>28</v>
      </c>
      <c r="D1113" s="63">
        <v>29810</v>
      </c>
      <c r="E1113" s="60">
        <v>1.1000000000000001</v>
      </c>
      <c r="F1113" s="63">
        <v>35439</v>
      </c>
      <c r="G1113" s="60">
        <v>3.1</v>
      </c>
      <c r="H1113" s="66" t="s">
        <v>1439</v>
      </c>
      <c r="I1113" s="64">
        <v>20124</v>
      </c>
      <c r="J1113" s="62">
        <v>22989</v>
      </c>
      <c r="K1113" s="62">
        <v>24192</v>
      </c>
      <c r="L1113" s="62">
        <v>27610</v>
      </c>
      <c r="M1113" s="64">
        <v>34186</v>
      </c>
      <c r="N1113" s="64">
        <v>39066</v>
      </c>
      <c r="O1113" s="64">
        <v>42953</v>
      </c>
      <c r="P1113" s="64" t="s">
        <v>1439</v>
      </c>
      <c r="Q1113" s="64" t="s">
        <v>1439</v>
      </c>
    </row>
    <row r="1114" spans="1:17" ht="25.5" x14ac:dyDescent="0.2">
      <c r="A1114" s="68" t="s">
        <v>2636</v>
      </c>
      <c r="B1114" s="55" t="s">
        <v>1581</v>
      </c>
      <c r="C1114" s="66">
        <v>28</v>
      </c>
      <c r="D1114" s="63">
        <v>29810</v>
      </c>
      <c r="E1114" s="60">
        <v>1.1000000000000001</v>
      </c>
      <c r="F1114" s="63">
        <v>35439</v>
      </c>
      <c r="G1114" s="60">
        <v>3.1</v>
      </c>
      <c r="H1114" s="66" t="s">
        <v>1439</v>
      </c>
      <c r="I1114" s="64">
        <v>20124</v>
      </c>
      <c r="J1114" s="62">
        <v>22989</v>
      </c>
      <c r="K1114" s="62">
        <v>24192</v>
      </c>
      <c r="L1114" s="62">
        <v>27610</v>
      </c>
      <c r="M1114" s="64">
        <v>34186</v>
      </c>
      <c r="N1114" s="64">
        <v>39066</v>
      </c>
      <c r="O1114" s="64">
        <v>42953</v>
      </c>
      <c r="P1114" s="64" t="s">
        <v>1439</v>
      </c>
      <c r="Q1114" s="64" t="s">
        <v>1439</v>
      </c>
    </row>
    <row r="1115" spans="1:17" ht="38.25" x14ac:dyDescent="0.2">
      <c r="A1115" s="54" t="s">
        <v>2637</v>
      </c>
      <c r="B1115" s="55" t="s">
        <v>1583</v>
      </c>
      <c r="C1115" s="63">
        <v>143</v>
      </c>
      <c r="D1115" s="63">
        <v>34123</v>
      </c>
      <c r="E1115" s="60">
        <v>3.1</v>
      </c>
      <c r="F1115" s="59">
        <v>40634</v>
      </c>
      <c r="G1115" s="60">
        <v>7.5</v>
      </c>
      <c r="H1115" s="66">
        <v>14074</v>
      </c>
      <c r="I1115" s="62">
        <v>22184</v>
      </c>
      <c r="J1115" s="62">
        <v>24062</v>
      </c>
      <c r="K1115" s="62">
        <v>25516</v>
      </c>
      <c r="L1115" s="62">
        <v>29012</v>
      </c>
      <c r="M1115" s="62">
        <v>40000</v>
      </c>
      <c r="N1115" s="62">
        <v>46926</v>
      </c>
      <c r="O1115" s="62">
        <v>50430</v>
      </c>
      <c r="P1115" s="64">
        <v>56024</v>
      </c>
      <c r="Q1115" s="64" t="s">
        <v>1439</v>
      </c>
    </row>
    <row r="1116" spans="1:17" ht="25.5" x14ac:dyDescent="0.2">
      <c r="A1116" s="68" t="s">
        <v>2638</v>
      </c>
      <c r="B1116" s="55" t="s">
        <v>1585</v>
      </c>
      <c r="C1116" s="63">
        <v>43</v>
      </c>
      <c r="D1116" s="66">
        <v>29136</v>
      </c>
      <c r="E1116" s="60">
        <v>6.8</v>
      </c>
      <c r="F1116" s="63">
        <v>40677</v>
      </c>
      <c r="G1116" s="60">
        <v>19.399999999999999</v>
      </c>
      <c r="H1116" s="63">
        <v>16251</v>
      </c>
      <c r="I1116" s="62">
        <v>21610</v>
      </c>
      <c r="J1116" s="61">
        <v>22646</v>
      </c>
      <c r="K1116" s="61">
        <v>24298</v>
      </c>
      <c r="L1116" s="61">
        <v>26181</v>
      </c>
      <c r="M1116" s="64">
        <v>37614</v>
      </c>
      <c r="N1116" s="64">
        <v>45771</v>
      </c>
      <c r="O1116" s="64">
        <v>51427</v>
      </c>
      <c r="P1116" s="64" t="s">
        <v>1439</v>
      </c>
      <c r="Q1116" s="64" t="s">
        <v>1439</v>
      </c>
    </row>
    <row r="1117" spans="1:17" ht="38.25" x14ac:dyDescent="0.2">
      <c r="A1117" s="68" t="s">
        <v>2639</v>
      </c>
      <c r="B1117" s="55" t="s">
        <v>1587</v>
      </c>
      <c r="C1117" s="66" t="s">
        <v>1439</v>
      </c>
      <c r="D1117" s="66" t="s">
        <v>1439</v>
      </c>
      <c r="E1117" s="67"/>
      <c r="F1117" s="66">
        <v>38916</v>
      </c>
      <c r="G1117" s="60">
        <v>7.1</v>
      </c>
      <c r="H1117" s="66" t="s">
        <v>1439</v>
      </c>
      <c r="I1117" s="64" t="s">
        <v>1439</v>
      </c>
      <c r="J1117" s="64" t="s">
        <v>1439</v>
      </c>
      <c r="K1117" s="64" t="s">
        <v>1439</v>
      </c>
      <c r="L1117" s="64" t="s">
        <v>1439</v>
      </c>
      <c r="M1117" s="64" t="s">
        <v>1439</v>
      </c>
      <c r="N1117" s="64" t="s">
        <v>1439</v>
      </c>
      <c r="O1117" s="64" t="s">
        <v>1439</v>
      </c>
      <c r="P1117" s="64" t="s">
        <v>1439</v>
      </c>
      <c r="Q1117" s="64" t="s">
        <v>1439</v>
      </c>
    </row>
    <row r="1118" spans="1:17" ht="38.25" x14ac:dyDescent="0.2">
      <c r="A1118" s="68" t="s">
        <v>2640</v>
      </c>
      <c r="B1118" s="55" t="s">
        <v>1589</v>
      </c>
      <c r="C1118" s="63">
        <v>38</v>
      </c>
      <c r="D1118" s="63">
        <v>39531</v>
      </c>
      <c r="E1118" s="60">
        <v>1.5</v>
      </c>
      <c r="F1118" s="59">
        <v>43574</v>
      </c>
      <c r="G1118" s="60">
        <v>1</v>
      </c>
      <c r="H1118" s="66">
        <v>21973</v>
      </c>
      <c r="I1118" s="62">
        <v>26753</v>
      </c>
      <c r="J1118" s="62">
        <v>28746</v>
      </c>
      <c r="K1118" s="62">
        <v>31312</v>
      </c>
      <c r="L1118" s="62">
        <v>35823</v>
      </c>
      <c r="M1118" s="62">
        <v>44524</v>
      </c>
      <c r="N1118" s="62">
        <v>48210</v>
      </c>
      <c r="O1118" s="64">
        <v>52271</v>
      </c>
      <c r="P1118" s="64">
        <v>56706</v>
      </c>
      <c r="Q1118" s="64" t="s">
        <v>1439</v>
      </c>
    </row>
    <row r="1119" spans="1:17" ht="25.5" x14ac:dyDescent="0.2">
      <c r="A1119" s="68" t="s">
        <v>2641</v>
      </c>
      <c r="B1119" s="55" t="s">
        <v>1591</v>
      </c>
      <c r="C1119" s="66">
        <v>13</v>
      </c>
      <c r="D1119" s="66">
        <v>46339</v>
      </c>
      <c r="E1119" s="60">
        <v>13.6</v>
      </c>
      <c r="F1119" s="63">
        <v>51139</v>
      </c>
      <c r="G1119" s="60">
        <v>13</v>
      </c>
      <c r="H1119" s="66" t="s">
        <v>1439</v>
      </c>
      <c r="I1119" s="64">
        <v>30817</v>
      </c>
      <c r="J1119" s="64">
        <v>33927</v>
      </c>
      <c r="K1119" s="64">
        <v>37672</v>
      </c>
      <c r="L1119" s="64">
        <v>41825</v>
      </c>
      <c r="M1119" s="64">
        <v>51566</v>
      </c>
      <c r="N1119" s="64" t="s">
        <v>1439</v>
      </c>
      <c r="O1119" s="64" t="s">
        <v>1439</v>
      </c>
      <c r="P1119" s="64" t="s">
        <v>1439</v>
      </c>
      <c r="Q1119" s="64" t="s">
        <v>1439</v>
      </c>
    </row>
    <row r="1120" spans="1:17" ht="25.5" x14ac:dyDescent="0.2">
      <c r="A1120" s="68" t="s">
        <v>2642</v>
      </c>
      <c r="B1120" s="55" t="s">
        <v>1593</v>
      </c>
      <c r="C1120" s="66">
        <v>9</v>
      </c>
      <c r="D1120" s="66">
        <v>31194</v>
      </c>
      <c r="E1120" s="60">
        <v>11.1</v>
      </c>
      <c r="F1120" s="66">
        <v>35263</v>
      </c>
      <c r="G1120" s="60">
        <v>5.7</v>
      </c>
      <c r="H1120" s="66" t="s">
        <v>1439</v>
      </c>
      <c r="I1120" s="64" t="s">
        <v>1439</v>
      </c>
      <c r="J1120" s="64" t="s">
        <v>1439</v>
      </c>
      <c r="K1120" s="64">
        <v>27068</v>
      </c>
      <c r="L1120" s="64">
        <v>29161</v>
      </c>
      <c r="M1120" s="64">
        <v>33978</v>
      </c>
      <c r="N1120" s="64" t="s">
        <v>1439</v>
      </c>
      <c r="O1120" s="64" t="s">
        <v>1439</v>
      </c>
      <c r="P1120" s="64" t="s">
        <v>1439</v>
      </c>
      <c r="Q1120" s="64" t="s">
        <v>1439</v>
      </c>
    </row>
    <row r="1121" spans="1:17" ht="25.5" x14ac:dyDescent="0.2">
      <c r="A1121" s="68" t="s">
        <v>2643</v>
      </c>
      <c r="B1121" s="55" t="s">
        <v>1595</v>
      </c>
      <c r="C1121" s="66">
        <v>11</v>
      </c>
      <c r="D1121" s="66">
        <v>31491</v>
      </c>
      <c r="E1121" s="60">
        <v>15.5</v>
      </c>
      <c r="F1121" s="66">
        <v>36567</v>
      </c>
      <c r="G1121" s="60">
        <v>12.7</v>
      </c>
      <c r="H1121" s="66" t="s">
        <v>1439</v>
      </c>
      <c r="I1121" s="64">
        <v>21986</v>
      </c>
      <c r="J1121" s="64">
        <v>22943</v>
      </c>
      <c r="K1121" s="64">
        <v>25416</v>
      </c>
      <c r="L1121" s="64">
        <v>27973</v>
      </c>
      <c r="M1121" s="64">
        <v>36035</v>
      </c>
      <c r="N1121" s="64" t="s">
        <v>1439</v>
      </c>
      <c r="O1121" s="64" t="s">
        <v>1439</v>
      </c>
      <c r="P1121" s="64" t="s">
        <v>1439</v>
      </c>
      <c r="Q1121" s="64" t="s">
        <v>1439</v>
      </c>
    </row>
    <row r="1122" spans="1:17" ht="25.5" x14ac:dyDescent="0.2">
      <c r="A1122" s="68" t="s">
        <v>2644</v>
      </c>
      <c r="B1122" s="55" t="s">
        <v>1597</v>
      </c>
      <c r="C1122" s="66">
        <v>8</v>
      </c>
      <c r="D1122" s="66" t="s">
        <v>1439</v>
      </c>
      <c r="E1122" s="67"/>
      <c r="F1122" s="66">
        <v>25063</v>
      </c>
      <c r="G1122" s="60">
        <v>-18.7</v>
      </c>
      <c r="H1122" s="66" t="s">
        <v>1439</v>
      </c>
      <c r="I1122" s="64" t="s">
        <v>1439</v>
      </c>
      <c r="J1122" s="64">
        <v>14208</v>
      </c>
      <c r="K1122" s="64">
        <v>15132</v>
      </c>
      <c r="L1122" s="64" t="s">
        <v>1439</v>
      </c>
      <c r="M1122" s="64" t="s">
        <v>1439</v>
      </c>
      <c r="N1122" s="64" t="s">
        <v>1439</v>
      </c>
      <c r="O1122" s="64" t="s">
        <v>1439</v>
      </c>
      <c r="P1122" s="64" t="s">
        <v>1439</v>
      </c>
      <c r="Q1122" s="64" t="s">
        <v>1439</v>
      </c>
    </row>
    <row r="1123" spans="1:17" ht="38.25" x14ac:dyDescent="0.2">
      <c r="A1123" s="54" t="s">
        <v>2645</v>
      </c>
      <c r="B1123" s="55" t="s">
        <v>1599</v>
      </c>
      <c r="C1123" s="63">
        <v>88</v>
      </c>
      <c r="D1123" s="59">
        <v>26806</v>
      </c>
      <c r="E1123" s="60">
        <v>8.5</v>
      </c>
      <c r="F1123" s="59">
        <v>31614</v>
      </c>
      <c r="G1123" s="60">
        <v>3.2</v>
      </c>
      <c r="H1123" s="66">
        <v>7496</v>
      </c>
      <c r="I1123" s="64">
        <v>13362</v>
      </c>
      <c r="J1123" s="62">
        <v>17058</v>
      </c>
      <c r="K1123" s="62">
        <v>20077</v>
      </c>
      <c r="L1123" s="61">
        <v>23991</v>
      </c>
      <c r="M1123" s="62">
        <v>30409</v>
      </c>
      <c r="N1123" s="62">
        <v>36222</v>
      </c>
      <c r="O1123" s="62">
        <v>39590</v>
      </c>
      <c r="P1123" s="64">
        <v>43927</v>
      </c>
      <c r="Q1123" s="64" t="s">
        <v>1439</v>
      </c>
    </row>
    <row r="1124" spans="1:17" ht="25.5" x14ac:dyDescent="0.2">
      <c r="A1124" s="68" t="s">
        <v>2646</v>
      </c>
      <c r="B1124" s="55" t="s">
        <v>1601</v>
      </c>
      <c r="C1124" s="66">
        <v>13</v>
      </c>
      <c r="D1124" s="66">
        <v>32721</v>
      </c>
      <c r="E1124" s="60">
        <v>11.4</v>
      </c>
      <c r="F1124" s="63">
        <v>36461</v>
      </c>
      <c r="G1124" s="67"/>
      <c r="H1124" s="66" t="s">
        <v>1439</v>
      </c>
      <c r="I1124" s="62">
        <v>24682</v>
      </c>
      <c r="J1124" s="62">
        <v>25733</v>
      </c>
      <c r="K1124" s="62">
        <v>26812</v>
      </c>
      <c r="L1124" s="62">
        <v>29079</v>
      </c>
      <c r="M1124" s="64">
        <v>37167</v>
      </c>
      <c r="N1124" s="64">
        <v>43045</v>
      </c>
      <c r="O1124" s="64" t="s">
        <v>1439</v>
      </c>
      <c r="P1124" s="64" t="s">
        <v>1439</v>
      </c>
      <c r="Q1124" s="64" t="s">
        <v>1439</v>
      </c>
    </row>
    <row r="1125" spans="1:17" ht="25.5" x14ac:dyDescent="0.2">
      <c r="A1125" s="68" t="s">
        <v>2647</v>
      </c>
      <c r="B1125" s="55" t="s">
        <v>1603</v>
      </c>
      <c r="C1125" s="66">
        <v>24</v>
      </c>
      <c r="D1125" s="66">
        <v>25016</v>
      </c>
      <c r="E1125" s="60">
        <v>-0.7</v>
      </c>
      <c r="F1125" s="63">
        <v>31057</v>
      </c>
      <c r="G1125" s="60">
        <v>-9.3000000000000007</v>
      </c>
      <c r="H1125" s="66" t="s">
        <v>1439</v>
      </c>
      <c r="I1125" s="64" t="s">
        <v>1439</v>
      </c>
      <c r="J1125" s="64" t="s">
        <v>1439</v>
      </c>
      <c r="K1125" s="64">
        <v>17875</v>
      </c>
      <c r="L1125" s="64">
        <v>22192</v>
      </c>
      <c r="M1125" s="64">
        <v>29996</v>
      </c>
      <c r="N1125" s="64" t="s">
        <v>1439</v>
      </c>
      <c r="O1125" s="64" t="s">
        <v>1439</v>
      </c>
      <c r="P1125" s="64" t="s">
        <v>1439</v>
      </c>
      <c r="Q1125" s="64" t="s">
        <v>1439</v>
      </c>
    </row>
    <row r="1126" spans="1:17" ht="38.25" x14ac:dyDescent="0.2">
      <c r="A1126" s="68" t="s">
        <v>2648</v>
      </c>
      <c r="B1126" s="55" t="s">
        <v>1605</v>
      </c>
      <c r="C1126" s="66" t="s">
        <v>1439</v>
      </c>
      <c r="D1126" s="66" t="s">
        <v>1439</v>
      </c>
      <c r="E1126" s="67"/>
      <c r="F1126" s="66" t="s">
        <v>1439</v>
      </c>
      <c r="G1126" s="67"/>
      <c r="H1126" s="66" t="s">
        <v>1439</v>
      </c>
      <c r="I1126" s="64" t="s">
        <v>1439</v>
      </c>
      <c r="J1126" s="64" t="s">
        <v>1439</v>
      </c>
      <c r="K1126" s="64" t="s">
        <v>1439</v>
      </c>
      <c r="L1126" s="64" t="s">
        <v>1439</v>
      </c>
      <c r="M1126" s="64" t="s">
        <v>1439</v>
      </c>
      <c r="N1126" s="64" t="s">
        <v>1439</v>
      </c>
      <c r="O1126" s="64" t="s">
        <v>1439</v>
      </c>
      <c r="P1126" s="64" t="s">
        <v>1439</v>
      </c>
      <c r="Q1126" s="64" t="s">
        <v>1439</v>
      </c>
    </row>
    <row r="1127" spans="1:17" ht="25.5" x14ac:dyDescent="0.2">
      <c r="A1127" s="68" t="s">
        <v>2649</v>
      </c>
      <c r="B1127" s="55" t="s">
        <v>1607</v>
      </c>
      <c r="C1127" s="66" t="s">
        <v>1439</v>
      </c>
      <c r="D1127" s="66" t="s">
        <v>1439</v>
      </c>
      <c r="E1127" s="67"/>
      <c r="F1127" s="66" t="s">
        <v>1439</v>
      </c>
      <c r="G1127" s="67"/>
      <c r="H1127" s="66" t="s">
        <v>1439</v>
      </c>
      <c r="I1127" s="64" t="s">
        <v>1439</v>
      </c>
      <c r="J1127" s="64" t="s">
        <v>1439</v>
      </c>
      <c r="K1127" s="64" t="s">
        <v>1439</v>
      </c>
      <c r="L1127" s="64" t="s">
        <v>1439</v>
      </c>
      <c r="M1127" s="64" t="s">
        <v>1439</v>
      </c>
      <c r="N1127" s="64" t="s">
        <v>1439</v>
      </c>
      <c r="O1127" s="64" t="s">
        <v>1439</v>
      </c>
      <c r="P1127" s="64" t="s">
        <v>1439</v>
      </c>
      <c r="Q1127" s="64" t="s">
        <v>1439</v>
      </c>
    </row>
    <row r="1128" spans="1:17" ht="25.5" x14ac:dyDescent="0.2">
      <c r="A1128" s="68" t="s">
        <v>2650</v>
      </c>
      <c r="B1128" s="55" t="s">
        <v>1609</v>
      </c>
      <c r="C1128" s="66">
        <v>21</v>
      </c>
      <c r="D1128" s="66">
        <v>22747</v>
      </c>
      <c r="E1128" s="67"/>
      <c r="F1128" s="63">
        <v>23970</v>
      </c>
      <c r="G1128" s="60">
        <v>21.5</v>
      </c>
      <c r="H1128" s="66">
        <v>5644</v>
      </c>
      <c r="I1128" s="64">
        <v>9433</v>
      </c>
      <c r="J1128" s="64">
        <v>10709</v>
      </c>
      <c r="K1128" s="64">
        <v>12000</v>
      </c>
      <c r="L1128" s="64">
        <v>17340</v>
      </c>
      <c r="M1128" s="62">
        <v>25394</v>
      </c>
      <c r="N1128" s="64">
        <v>28065</v>
      </c>
      <c r="O1128" s="64">
        <v>29891</v>
      </c>
      <c r="P1128" s="64" t="s">
        <v>1439</v>
      </c>
      <c r="Q1128" s="64" t="s">
        <v>1439</v>
      </c>
    </row>
    <row r="1129" spans="1:17" ht="38.25" x14ac:dyDescent="0.2">
      <c r="A1129" s="68" t="s">
        <v>2651</v>
      </c>
      <c r="B1129" s="55" t="s">
        <v>1611</v>
      </c>
      <c r="C1129" s="66">
        <v>20</v>
      </c>
      <c r="D1129" s="66">
        <v>28904</v>
      </c>
      <c r="E1129" s="60">
        <v>0.4</v>
      </c>
      <c r="F1129" s="63">
        <v>35123</v>
      </c>
      <c r="G1129" s="60">
        <v>5</v>
      </c>
      <c r="H1129" s="66">
        <v>10237</v>
      </c>
      <c r="I1129" s="64">
        <v>18266</v>
      </c>
      <c r="J1129" s="64">
        <v>20189</v>
      </c>
      <c r="K1129" s="64">
        <v>21038</v>
      </c>
      <c r="L1129" s="64">
        <v>24413</v>
      </c>
      <c r="M1129" s="64">
        <v>34096</v>
      </c>
      <c r="N1129" s="64">
        <v>40062</v>
      </c>
      <c r="O1129" s="64" t="s">
        <v>1439</v>
      </c>
      <c r="P1129" s="64" t="s">
        <v>1439</v>
      </c>
      <c r="Q1129" s="64" t="s">
        <v>1439</v>
      </c>
    </row>
    <row r="1130" spans="1:17" ht="51" x14ac:dyDescent="0.2">
      <c r="A1130" s="54" t="s">
        <v>2652</v>
      </c>
      <c r="B1130" s="55" t="s">
        <v>1613</v>
      </c>
      <c r="C1130" s="59">
        <v>131</v>
      </c>
      <c r="D1130" s="59">
        <v>31397</v>
      </c>
      <c r="E1130" s="60">
        <v>-3.1</v>
      </c>
      <c r="F1130" s="59">
        <v>31777</v>
      </c>
      <c r="G1130" s="60">
        <v>-3.6</v>
      </c>
      <c r="H1130" s="66" t="s">
        <v>1439</v>
      </c>
      <c r="I1130" s="62">
        <v>16274</v>
      </c>
      <c r="J1130" s="62">
        <v>19372</v>
      </c>
      <c r="K1130" s="62">
        <v>22969</v>
      </c>
      <c r="L1130" s="61">
        <v>27814</v>
      </c>
      <c r="M1130" s="61">
        <v>35914</v>
      </c>
      <c r="N1130" s="61">
        <v>39607</v>
      </c>
      <c r="O1130" s="61">
        <v>42604</v>
      </c>
      <c r="P1130" s="62">
        <v>45056</v>
      </c>
      <c r="Q1130" s="64">
        <v>53334</v>
      </c>
    </row>
    <row r="1131" spans="1:17" ht="38.25" x14ac:dyDescent="0.2">
      <c r="A1131" s="68" t="s">
        <v>2653</v>
      </c>
      <c r="B1131" s="55" t="s">
        <v>1615</v>
      </c>
      <c r="C1131" s="59">
        <v>131</v>
      </c>
      <c r="D1131" s="59">
        <v>31397</v>
      </c>
      <c r="E1131" s="60">
        <v>-3.1</v>
      </c>
      <c r="F1131" s="59">
        <v>31777</v>
      </c>
      <c r="G1131" s="60">
        <v>-3.6</v>
      </c>
      <c r="H1131" s="66" t="s">
        <v>1439</v>
      </c>
      <c r="I1131" s="62">
        <v>16274</v>
      </c>
      <c r="J1131" s="62">
        <v>19372</v>
      </c>
      <c r="K1131" s="62">
        <v>22969</v>
      </c>
      <c r="L1131" s="61">
        <v>27814</v>
      </c>
      <c r="M1131" s="61">
        <v>35914</v>
      </c>
      <c r="N1131" s="61">
        <v>39607</v>
      </c>
      <c r="O1131" s="61">
        <v>42604</v>
      </c>
      <c r="P1131" s="62">
        <v>45056</v>
      </c>
      <c r="Q1131" s="64">
        <v>53334</v>
      </c>
    </row>
    <row r="1132" spans="1:17" x14ac:dyDescent="0.2">
      <c r="A1132" s="54" t="s">
        <v>2654</v>
      </c>
      <c r="B1132" s="55" t="s">
        <v>1617</v>
      </c>
      <c r="C1132" s="59">
        <v>235</v>
      </c>
      <c r="D1132" s="59">
        <v>29208</v>
      </c>
      <c r="E1132" s="60">
        <v>2.2999999999999998</v>
      </c>
      <c r="F1132" s="59">
        <v>31523</v>
      </c>
      <c r="G1132" s="60">
        <v>3.4</v>
      </c>
      <c r="H1132" s="66">
        <v>9518</v>
      </c>
      <c r="I1132" s="62">
        <v>15350</v>
      </c>
      <c r="J1132" s="62">
        <v>17264</v>
      </c>
      <c r="K1132" s="62">
        <v>20277</v>
      </c>
      <c r="L1132" s="61">
        <v>24863</v>
      </c>
      <c r="M1132" s="61">
        <v>34231</v>
      </c>
      <c r="N1132" s="61">
        <v>39839</v>
      </c>
      <c r="O1132" s="61">
        <v>42234</v>
      </c>
      <c r="P1132" s="61">
        <v>45211</v>
      </c>
      <c r="Q1132" s="64">
        <v>54365</v>
      </c>
    </row>
    <row r="1133" spans="1:17" x14ac:dyDescent="0.2">
      <c r="A1133" s="68" t="s">
        <v>2655</v>
      </c>
      <c r="B1133" s="55" t="s">
        <v>1619</v>
      </c>
      <c r="C1133" s="59">
        <v>235</v>
      </c>
      <c r="D1133" s="59">
        <v>29208</v>
      </c>
      <c r="E1133" s="60">
        <v>2.2999999999999998</v>
      </c>
      <c r="F1133" s="59">
        <v>31523</v>
      </c>
      <c r="G1133" s="60">
        <v>3.4</v>
      </c>
      <c r="H1133" s="66">
        <v>9518</v>
      </c>
      <c r="I1133" s="62">
        <v>15350</v>
      </c>
      <c r="J1133" s="62">
        <v>17264</v>
      </c>
      <c r="K1133" s="62">
        <v>20277</v>
      </c>
      <c r="L1133" s="61">
        <v>24863</v>
      </c>
      <c r="M1133" s="61">
        <v>34231</v>
      </c>
      <c r="N1133" s="61">
        <v>39839</v>
      </c>
      <c r="O1133" s="61">
        <v>42234</v>
      </c>
      <c r="P1133" s="61">
        <v>45211</v>
      </c>
      <c r="Q1133" s="64">
        <v>54365</v>
      </c>
    </row>
    <row r="1134" spans="1:17" ht="25.5" x14ac:dyDescent="0.2">
      <c r="A1134" s="54" t="s">
        <v>2656</v>
      </c>
      <c r="B1134" s="55" t="s">
        <v>1621</v>
      </c>
      <c r="C1134" s="59">
        <v>335</v>
      </c>
      <c r="D1134" s="59">
        <v>26579</v>
      </c>
      <c r="E1134" s="60">
        <v>9.3000000000000007</v>
      </c>
      <c r="F1134" s="59">
        <v>29619</v>
      </c>
      <c r="G1134" s="60">
        <v>6.7</v>
      </c>
      <c r="H1134" s="63">
        <v>10750</v>
      </c>
      <c r="I1134" s="61">
        <v>15482</v>
      </c>
      <c r="J1134" s="61">
        <v>18171</v>
      </c>
      <c r="K1134" s="61">
        <v>20229</v>
      </c>
      <c r="L1134" s="61">
        <v>23866</v>
      </c>
      <c r="M1134" s="61">
        <v>30035</v>
      </c>
      <c r="N1134" s="61">
        <v>35102</v>
      </c>
      <c r="O1134" s="61">
        <v>37299</v>
      </c>
      <c r="P1134" s="62">
        <v>40372</v>
      </c>
      <c r="Q1134" s="62">
        <v>49055</v>
      </c>
    </row>
    <row r="1135" spans="1:17" ht="25.5" x14ac:dyDescent="0.2">
      <c r="A1135" s="68" t="s">
        <v>2657</v>
      </c>
      <c r="B1135" s="55" t="s">
        <v>1623</v>
      </c>
      <c r="C1135" s="59">
        <v>222</v>
      </c>
      <c r="D1135" s="59">
        <v>29445</v>
      </c>
      <c r="E1135" s="60">
        <v>11.2</v>
      </c>
      <c r="F1135" s="59">
        <v>32931</v>
      </c>
      <c r="G1135" s="60">
        <v>6.8</v>
      </c>
      <c r="H1135" s="63">
        <v>12509</v>
      </c>
      <c r="I1135" s="62">
        <v>18509</v>
      </c>
      <c r="J1135" s="61">
        <v>21097</v>
      </c>
      <c r="K1135" s="61">
        <v>23213</v>
      </c>
      <c r="L1135" s="61">
        <v>26055</v>
      </c>
      <c r="M1135" s="61">
        <v>33686</v>
      </c>
      <c r="N1135" s="61">
        <v>37613</v>
      </c>
      <c r="O1135" s="61">
        <v>40364</v>
      </c>
      <c r="P1135" s="62">
        <v>44184</v>
      </c>
      <c r="Q1135" s="64">
        <v>52700</v>
      </c>
    </row>
    <row r="1136" spans="1:17" ht="25.5" x14ac:dyDescent="0.2">
      <c r="A1136" s="68" t="s">
        <v>2658</v>
      </c>
      <c r="B1136" s="55" t="s">
        <v>1625</v>
      </c>
      <c r="C1136" s="63">
        <v>62</v>
      </c>
      <c r="D1136" s="63">
        <v>22642</v>
      </c>
      <c r="E1136" s="60">
        <v>13.4</v>
      </c>
      <c r="F1136" s="63">
        <v>23156</v>
      </c>
      <c r="G1136" s="60">
        <v>5.5</v>
      </c>
      <c r="H1136" s="66" t="s">
        <v>1439</v>
      </c>
      <c r="I1136" s="64">
        <v>12451</v>
      </c>
      <c r="J1136" s="64">
        <v>14378</v>
      </c>
      <c r="K1136" s="64">
        <v>15811</v>
      </c>
      <c r="L1136" s="64">
        <v>19855</v>
      </c>
      <c r="M1136" s="62">
        <v>24949</v>
      </c>
      <c r="N1136" s="64">
        <v>28040</v>
      </c>
      <c r="O1136" s="64">
        <v>29393</v>
      </c>
      <c r="P1136" s="64">
        <v>30977</v>
      </c>
      <c r="Q1136" s="64" t="s">
        <v>1439</v>
      </c>
    </row>
    <row r="1137" spans="1:17" ht="25.5" x14ac:dyDescent="0.2">
      <c r="A1137" s="68" t="s">
        <v>2659</v>
      </c>
      <c r="B1137" s="55" t="s">
        <v>1627</v>
      </c>
      <c r="C1137" s="63">
        <v>50</v>
      </c>
      <c r="D1137" s="63">
        <v>21666</v>
      </c>
      <c r="E1137" s="60">
        <v>8.1</v>
      </c>
      <c r="F1137" s="63">
        <v>22956</v>
      </c>
      <c r="G1137" s="60">
        <v>3.1</v>
      </c>
      <c r="H1137" s="66" t="s">
        <v>1439</v>
      </c>
      <c r="I1137" s="64">
        <v>11942</v>
      </c>
      <c r="J1137" s="64">
        <v>13504</v>
      </c>
      <c r="K1137" s="64">
        <v>15259</v>
      </c>
      <c r="L1137" s="62">
        <v>18329</v>
      </c>
      <c r="M1137" s="62">
        <v>24550</v>
      </c>
      <c r="N1137" s="64">
        <v>27731</v>
      </c>
      <c r="O1137" s="64">
        <v>29822</v>
      </c>
      <c r="P1137" s="64">
        <v>32763</v>
      </c>
      <c r="Q1137" s="64" t="s">
        <v>1439</v>
      </c>
    </row>
    <row r="1138" spans="1:17" ht="38.25" x14ac:dyDescent="0.2">
      <c r="A1138" s="54" t="s">
        <v>2660</v>
      </c>
      <c r="B1138" s="55" t="s">
        <v>1629</v>
      </c>
      <c r="C1138" s="63">
        <v>36</v>
      </c>
      <c r="D1138" s="63">
        <v>21775</v>
      </c>
      <c r="E1138" s="67"/>
      <c r="F1138" s="63">
        <v>21723</v>
      </c>
      <c r="G1138" s="67"/>
      <c r="H1138" s="66" t="s">
        <v>1439</v>
      </c>
      <c r="I1138" s="64" t="s">
        <v>1439</v>
      </c>
      <c r="J1138" s="64" t="s">
        <v>1439</v>
      </c>
      <c r="K1138" s="64" t="s">
        <v>1439</v>
      </c>
      <c r="L1138" s="64">
        <v>17670</v>
      </c>
      <c r="M1138" s="62">
        <v>24757</v>
      </c>
      <c r="N1138" s="62">
        <v>27451</v>
      </c>
      <c r="O1138" s="64">
        <v>30320</v>
      </c>
      <c r="P1138" s="64">
        <v>32333</v>
      </c>
      <c r="Q1138" s="64" t="s">
        <v>1439</v>
      </c>
    </row>
    <row r="1139" spans="1:17" ht="25.5" x14ac:dyDescent="0.2">
      <c r="A1139" s="68" t="s">
        <v>2661</v>
      </c>
      <c r="B1139" s="55" t="s">
        <v>1631</v>
      </c>
      <c r="C1139" s="66" t="s">
        <v>1439</v>
      </c>
      <c r="D1139" s="66" t="s">
        <v>1439</v>
      </c>
      <c r="E1139" s="67"/>
      <c r="F1139" s="66">
        <v>22482</v>
      </c>
      <c r="G1139" s="60">
        <v>14.1</v>
      </c>
      <c r="H1139" s="66" t="s">
        <v>1439</v>
      </c>
      <c r="I1139" s="64" t="s">
        <v>1439</v>
      </c>
      <c r="J1139" s="64" t="s">
        <v>1439</v>
      </c>
      <c r="K1139" s="64" t="s">
        <v>1439</v>
      </c>
      <c r="L1139" s="64" t="s">
        <v>1439</v>
      </c>
      <c r="M1139" s="64" t="s">
        <v>1439</v>
      </c>
      <c r="N1139" s="64" t="s">
        <v>1439</v>
      </c>
      <c r="O1139" s="64" t="s">
        <v>1439</v>
      </c>
      <c r="P1139" s="64" t="s">
        <v>1439</v>
      </c>
      <c r="Q1139" s="64" t="s">
        <v>1439</v>
      </c>
    </row>
    <row r="1140" spans="1:17" ht="38.25" x14ac:dyDescent="0.2">
      <c r="A1140" s="68" t="s">
        <v>2662</v>
      </c>
      <c r="B1140" s="55" t="s">
        <v>1633</v>
      </c>
      <c r="C1140" s="66">
        <v>10</v>
      </c>
      <c r="D1140" s="66">
        <v>25819</v>
      </c>
      <c r="E1140" s="60">
        <v>-10.4</v>
      </c>
      <c r="F1140" s="63">
        <v>27512</v>
      </c>
      <c r="G1140" s="60">
        <v>2.6</v>
      </c>
      <c r="H1140" s="66" t="s">
        <v>1439</v>
      </c>
      <c r="I1140" s="64" t="s">
        <v>1439</v>
      </c>
      <c r="J1140" s="64" t="s">
        <v>1439</v>
      </c>
      <c r="K1140" s="64">
        <v>21947</v>
      </c>
      <c r="L1140" s="64">
        <v>24234</v>
      </c>
      <c r="M1140" s="64">
        <v>30349</v>
      </c>
      <c r="N1140" s="64" t="s">
        <v>1439</v>
      </c>
      <c r="O1140" s="64" t="s">
        <v>1439</v>
      </c>
      <c r="P1140" s="64" t="s">
        <v>1439</v>
      </c>
      <c r="Q1140" s="64" t="s">
        <v>1439</v>
      </c>
    </row>
    <row r="1141" spans="1:17" ht="25.5" x14ac:dyDescent="0.2">
      <c r="A1141" s="68" t="s">
        <v>2663</v>
      </c>
      <c r="B1141" s="55" t="s">
        <v>1635</v>
      </c>
      <c r="C1141" s="66" t="s">
        <v>1439</v>
      </c>
      <c r="D1141" s="66" t="s">
        <v>1439</v>
      </c>
      <c r="E1141" s="67"/>
      <c r="F1141" s="66">
        <v>22108</v>
      </c>
      <c r="G1141" s="60">
        <v>4.2</v>
      </c>
      <c r="H1141" s="66" t="s">
        <v>1439</v>
      </c>
      <c r="I1141" s="64" t="s">
        <v>1439</v>
      </c>
      <c r="J1141" s="64" t="s">
        <v>1439</v>
      </c>
      <c r="K1141" s="64" t="s">
        <v>1439</v>
      </c>
      <c r="L1141" s="64" t="s">
        <v>1439</v>
      </c>
      <c r="M1141" s="64" t="s">
        <v>1439</v>
      </c>
      <c r="N1141" s="64" t="s">
        <v>1439</v>
      </c>
      <c r="O1141" s="64" t="s">
        <v>1439</v>
      </c>
      <c r="P1141" s="64" t="s">
        <v>1439</v>
      </c>
      <c r="Q1141" s="64" t="s">
        <v>1439</v>
      </c>
    </row>
    <row r="1142" spans="1:17" ht="38.25" x14ac:dyDescent="0.2">
      <c r="A1142" s="68" t="s">
        <v>2664</v>
      </c>
      <c r="B1142" s="55" t="s">
        <v>1637</v>
      </c>
      <c r="C1142" s="66">
        <v>20</v>
      </c>
      <c r="D1142" s="66" t="s">
        <v>1439</v>
      </c>
      <c r="E1142" s="67"/>
      <c r="F1142" s="63">
        <v>18818</v>
      </c>
      <c r="G1142" s="67"/>
      <c r="H1142" s="66" t="s">
        <v>1439</v>
      </c>
      <c r="I1142" s="64" t="s">
        <v>1439</v>
      </c>
      <c r="J1142" s="64" t="s">
        <v>1439</v>
      </c>
      <c r="K1142" s="64" t="s">
        <v>1439</v>
      </c>
      <c r="L1142" s="64" t="s">
        <v>1439</v>
      </c>
      <c r="M1142" s="64">
        <v>21522</v>
      </c>
      <c r="N1142" s="64">
        <v>25763</v>
      </c>
      <c r="O1142" s="64">
        <v>26539</v>
      </c>
      <c r="P1142" s="64" t="s">
        <v>1439</v>
      </c>
      <c r="Q1142" s="64" t="s">
        <v>1439</v>
      </c>
    </row>
    <row r="1143" spans="1:17" ht="25.5" x14ac:dyDescent="0.2">
      <c r="A1143" s="54" t="s">
        <v>2665</v>
      </c>
      <c r="B1143" s="55" t="s">
        <v>1639</v>
      </c>
      <c r="C1143" s="63">
        <v>32</v>
      </c>
      <c r="D1143" s="63">
        <v>24169</v>
      </c>
      <c r="E1143" s="60">
        <v>1.8</v>
      </c>
      <c r="F1143" s="63">
        <v>25339</v>
      </c>
      <c r="G1143" s="60">
        <v>-2.8</v>
      </c>
      <c r="H1143" s="66" t="s">
        <v>1439</v>
      </c>
      <c r="I1143" s="64">
        <v>10470</v>
      </c>
      <c r="J1143" s="64">
        <v>12566</v>
      </c>
      <c r="K1143" s="64">
        <v>14749</v>
      </c>
      <c r="L1143" s="64">
        <v>19768</v>
      </c>
      <c r="M1143" s="62">
        <v>27703</v>
      </c>
      <c r="N1143" s="62">
        <v>30197</v>
      </c>
      <c r="O1143" s="64">
        <v>32735</v>
      </c>
      <c r="P1143" s="64" t="s">
        <v>1439</v>
      </c>
      <c r="Q1143" s="64" t="s">
        <v>1439</v>
      </c>
    </row>
    <row r="1144" spans="1:17" ht="25.5" x14ac:dyDescent="0.2">
      <c r="A1144" s="68" t="s">
        <v>2666</v>
      </c>
      <c r="B1144" s="55" t="s">
        <v>1641</v>
      </c>
      <c r="C1144" s="66">
        <v>18</v>
      </c>
      <c r="D1144" s="66">
        <v>25279</v>
      </c>
      <c r="E1144" s="60">
        <v>-0.8</v>
      </c>
      <c r="F1144" s="63">
        <v>25694</v>
      </c>
      <c r="G1144" s="60">
        <v>-3.7</v>
      </c>
      <c r="H1144" s="66" t="s">
        <v>1439</v>
      </c>
      <c r="I1144" s="64" t="s">
        <v>1439</v>
      </c>
      <c r="J1144" s="64" t="s">
        <v>1439</v>
      </c>
      <c r="K1144" s="64" t="s">
        <v>1439</v>
      </c>
      <c r="L1144" s="64">
        <v>19465</v>
      </c>
      <c r="M1144" s="64">
        <v>27710</v>
      </c>
      <c r="N1144" s="64" t="s">
        <v>1439</v>
      </c>
      <c r="O1144" s="64" t="s">
        <v>1439</v>
      </c>
      <c r="P1144" s="64" t="s">
        <v>1439</v>
      </c>
      <c r="Q1144" s="64" t="s">
        <v>1439</v>
      </c>
    </row>
    <row r="1145" spans="1:17" ht="38.25" x14ac:dyDescent="0.2">
      <c r="A1145" s="68" t="s">
        <v>2667</v>
      </c>
      <c r="B1145" s="55" t="s">
        <v>1643</v>
      </c>
      <c r="C1145" s="66" t="s">
        <v>1439</v>
      </c>
      <c r="D1145" s="66" t="s">
        <v>1439</v>
      </c>
      <c r="E1145" s="67"/>
      <c r="F1145" s="66" t="s">
        <v>1439</v>
      </c>
      <c r="G1145" s="67"/>
      <c r="H1145" s="66" t="s">
        <v>1439</v>
      </c>
      <c r="I1145" s="64" t="s">
        <v>1439</v>
      </c>
      <c r="J1145" s="64" t="s">
        <v>1439</v>
      </c>
      <c r="K1145" s="64" t="s">
        <v>1439</v>
      </c>
      <c r="L1145" s="64" t="s">
        <v>1439</v>
      </c>
      <c r="M1145" s="64" t="s">
        <v>1439</v>
      </c>
      <c r="N1145" s="64" t="s">
        <v>1439</v>
      </c>
      <c r="O1145" s="64" t="s">
        <v>1439</v>
      </c>
      <c r="P1145" s="64" t="s">
        <v>1439</v>
      </c>
      <c r="Q1145" s="64" t="s">
        <v>1439</v>
      </c>
    </row>
    <row r="1146" spans="1:17" ht="25.5" x14ac:dyDescent="0.2">
      <c r="A1146" s="68" t="s">
        <v>2668</v>
      </c>
      <c r="B1146" s="55" t="s">
        <v>1645</v>
      </c>
      <c r="C1146" s="66">
        <v>13</v>
      </c>
      <c r="D1146" s="66">
        <v>23314</v>
      </c>
      <c r="E1146" s="60">
        <v>5.4</v>
      </c>
      <c r="F1146" s="63">
        <v>22814</v>
      </c>
      <c r="G1146" s="60">
        <v>-1.7</v>
      </c>
      <c r="H1146" s="66" t="s">
        <v>1439</v>
      </c>
      <c r="I1146" s="64" t="s">
        <v>1439</v>
      </c>
      <c r="J1146" s="64" t="s">
        <v>1439</v>
      </c>
      <c r="K1146" s="64" t="s">
        <v>1439</v>
      </c>
      <c r="L1146" s="64">
        <v>19230</v>
      </c>
      <c r="M1146" s="64">
        <v>26317</v>
      </c>
      <c r="N1146" s="64">
        <v>30154</v>
      </c>
      <c r="O1146" s="64">
        <v>30802</v>
      </c>
      <c r="P1146" s="64" t="s">
        <v>1439</v>
      </c>
      <c r="Q1146" s="64" t="s">
        <v>1439</v>
      </c>
    </row>
    <row r="1147" spans="1:17" ht="76.5" x14ac:dyDescent="0.2">
      <c r="A1147" s="54" t="s">
        <v>2669</v>
      </c>
      <c r="B1147" s="55" t="s">
        <v>1647</v>
      </c>
      <c r="C1147" s="66" t="s">
        <v>1439</v>
      </c>
      <c r="D1147" s="66" t="s">
        <v>1439</v>
      </c>
      <c r="E1147" s="67"/>
      <c r="F1147" s="66">
        <v>15249</v>
      </c>
      <c r="G1147" s="60">
        <v>24.7</v>
      </c>
      <c r="H1147" s="66" t="s">
        <v>1439</v>
      </c>
      <c r="I1147" s="64" t="s">
        <v>1439</v>
      </c>
      <c r="J1147" s="64" t="s">
        <v>1439</v>
      </c>
      <c r="K1147" s="64" t="s">
        <v>1439</v>
      </c>
      <c r="L1147" s="64" t="s">
        <v>1439</v>
      </c>
      <c r="M1147" s="64" t="s">
        <v>1439</v>
      </c>
      <c r="N1147" s="64" t="s">
        <v>1439</v>
      </c>
      <c r="O1147" s="64" t="s">
        <v>1439</v>
      </c>
      <c r="P1147" s="64" t="s">
        <v>1439</v>
      </c>
      <c r="Q1147" s="64" t="s">
        <v>1439</v>
      </c>
    </row>
    <row r="1148" spans="1:17" ht="38.25" x14ac:dyDescent="0.2">
      <c r="A1148" s="68" t="s">
        <v>2670</v>
      </c>
      <c r="B1148" s="55" t="s">
        <v>1649</v>
      </c>
      <c r="C1148" s="66" t="s">
        <v>1439</v>
      </c>
      <c r="D1148" s="66" t="s">
        <v>1439</v>
      </c>
      <c r="E1148" s="67"/>
      <c r="F1148" s="66">
        <v>15249</v>
      </c>
      <c r="G1148" s="60">
        <v>24.7</v>
      </c>
      <c r="H1148" s="66" t="s">
        <v>1439</v>
      </c>
      <c r="I1148" s="64" t="s">
        <v>1439</v>
      </c>
      <c r="J1148" s="64" t="s">
        <v>1439</v>
      </c>
      <c r="K1148" s="64" t="s">
        <v>1439</v>
      </c>
      <c r="L1148" s="64" t="s">
        <v>1439</v>
      </c>
      <c r="M1148" s="64" t="s">
        <v>1439</v>
      </c>
      <c r="N1148" s="64" t="s">
        <v>1439</v>
      </c>
      <c r="O1148" s="64" t="s">
        <v>1439</v>
      </c>
      <c r="P1148" s="64" t="s">
        <v>1439</v>
      </c>
      <c r="Q1148" s="64" t="s">
        <v>1439</v>
      </c>
    </row>
    <row r="1149" spans="1:17" ht="51" x14ac:dyDescent="0.2">
      <c r="A1149" s="68" t="s">
        <v>2671</v>
      </c>
      <c r="B1149" s="55" t="s">
        <v>1651</v>
      </c>
      <c r="C1149" s="59" t="s">
        <v>1450</v>
      </c>
      <c r="D1149" s="59"/>
      <c r="E1149" s="67"/>
      <c r="F1149" s="59"/>
      <c r="G1149" s="67"/>
      <c r="H1149" s="59"/>
      <c r="I1149" s="61"/>
      <c r="J1149" s="61"/>
      <c r="K1149" s="61"/>
      <c r="L1149" s="61"/>
      <c r="M1149" s="61"/>
      <c r="N1149" s="61"/>
      <c r="O1149" s="61"/>
      <c r="P1149" s="61"/>
      <c r="Q1149" s="61"/>
    </row>
    <row r="1150" spans="1:17" ht="38.25" x14ac:dyDescent="0.2">
      <c r="A1150" s="54" t="s">
        <v>2672</v>
      </c>
      <c r="B1150" s="55" t="s">
        <v>1653</v>
      </c>
      <c r="C1150" s="59" t="s">
        <v>1450</v>
      </c>
      <c r="D1150" s="59"/>
      <c r="E1150" s="67"/>
      <c r="F1150" s="59"/>
      <c r="G1150" s="67"/>
      <c r="H1150" s="59"/>
      <c r="I1150" s="61"/>
      <c r="J1150" s="61"/>
      <c r="K1150" s="61"/>
      <c r="L1150" s="61"/>
      <c r="M1150" s="61"/>
      <c r="N1150" s="61"/>
      <c r="O1150" s="61"/>
      <c r="P1150" s="61"/>
      <c r="Q1150" s="61"/>
    </row>
    <row r="1151" spans="1:17" ht="38.25" x14ac:dyDescent="0.2">
      <c r="A1151" s="68" t="s">
        <v>2673</v>
      </c>
      <c r="B1151" s="55" t="s">
        <v>1655</v>
      </c>
      <c r="C1151" s="66" t="s">
        <v>1439</v>
      </c>
      <c r="D1151" s="66" t="s">
        <v>1439</v>
      </c>
      <c r="E1151" s="67"/>
      <c r="F1151" s="66" t="s">
        <v>1439</v>
      </c>
      <c r="G1151" s="67"/>
      <c r="H1151" s="66" t="s">
        <v>1439</v>
      </c>
      <c r="I1151" s="64" t="s">
        <v>1439</v>
      </c>
      <c r="J1151" s="64" t="s">
        <v>1439</v>
      </c>
      <c r="K1151" s="64" t="s">
        <v>1439</v>
      </c>
      <c r="L1151" s="64" t="s">
        <v>1439</v>
      </c>
      <c r="M1151" s="64" t="s">
        <v>1439</v>
      </c>
      <c r="N1151" s="64" t="s">
        <v>1439</v>
      </c>
      <c r="O1151" s="64" t="s">
        <v>1439</v>
      </c>
      <c r="P1151" s="64" t="s">
        <v>1439</v>
      </c>
      <c r="Q1151" s="64" t="s">
        <v>1439</v>
      </c>
    </row>
    <row r="1152" spans="1:17" ht="25.5" x14ac:dyDescent="0.2">
      <c r="A1152" s="54" t="s">
        <v>2674</v>
      </c>
      <c r="B1152" s="55" t="s">
        <v>1376</v>
      </c>
      <c r="C1152" s="59">
        <v>1042</v>
      </c>
      <c r="D1152" s="59">
        <v>29067</v>
      </c>
      <c r="E1152" s="60">
        <v>6.2</v>
      </c>
      <c r="F1152" s="59">
        <v>31925</v>
      </c>
      <c r="G1152" s="60">
        <v>6.6</v>
      </c>
      <c r="H1152" s="59">
        <v>9966</v>
      </c>
      <c r="I1152" s="61">
        <v>16597</v>
      </c>
      <c r="J1152" s="61">
        <v>19638</v>
      </c>
      <c r="K1152" s="61">
        <v>21985</v>
      </c>
      <c r="L1152" s="61">
        <v>25436</v>
      </c>
      <c r="M1152" s="61">
        <v>33032</v>
      </c>
      <c r="N1152" s="61">
        <v>37953</v>
      </c>
      <c r="O1152" s="61">
        <v>41134</v>
      </c>
      <c r="P1152" s="61">
        <v>44767</v>
      </c>
      <c r="Q1152" s="61">
        <v>53668</v>
      </c>
    </row>
    <row r="1153" spans="1:17" ht="25.5" x14ac:dyDescent="0.2">
      <c r="A1153" s="54" t="s">
        <v>2675</v>
      </c>
      <c r="B1153" s="55" t="s">
        <v>1376</v>
      </c>
      <c r="C1153" s="59">
        <v>131</v>
      </c>
      <c r="D1153" s="59">
        <v>35605</v>
      </c>
      <c r="E1153" s="60">
        <v>7.1</v>
      </c>
      <c r="F1153" s="59">
        <v>38376</v>
      </c>
      <c r="G1153" s="60">
        <v>4.2</v>
      </c>
      <c r="H1153" s="59">
        <v>21578</v>
      </c>
      <c r="I1153" s="61">
        <v>24751</v>
      </c>
      <c r="J1153" s="61">
        <v>26414</v>
      </c>
      <c r="K1153" s="61">
        <v>28290</v>
      </c>
      <c r="L1153" s="61">
        <v>31182</v>
      </c>
      <c r="M1153" s="61">
        <v>40129</v>
      </c>
      <c r="N1153" s="61">
        <v>44984</v>
      </c>
      <c r="O1153" s="61">
        <v>46968</v>
      </c>
      <c r="P1153" s="62">
        <v>49357</v>
      </c>
      <c r="Q1153" s="64">
        <v>57102</v>
      </c>
    </row>
    <row r="1154" spans="1:17" x14ac:dyDescent="0.2">
      <c r="A1154" s="54" t="s">
        <v>2676</v>
      </c>
      <c r="B1154" s="55" t="s">
        <v>1376</v>
      </c>
      <c r="C1154" s="63">
        <v>120</v>
      </c>
      <c r="D1154" s="59">
        <v>34899</v>
      </c>
      <c r="E1154" s="60">
        <v>7.4</v>
      </c>
      <c r="F1154" s="59">
        <v>37889</v>
      </c>
      <c r="G1154" s="60">
        <v>3.9</v>
      </c>
      <c r="H1154" s="59">
        <v>21523</v>
      </c>
      <c r="I1154" s="61">
        <v>24467</v>
      </c>
      <c r="J1154" s="61">
        <v>26094</v>
      </c>
      <c r="K1154" s="61">
        <v>27530</v>
      </c>
      <c r="L1154" s="61">
        <v>30527</v>
      </c>
      <c r="M1154" s="62">
        <v>38905</v>
      </c>
      <c r="N1154" s="61">
        <v>44648</v>
      </c>
      <c r="O1154" s="61">
        <v>46352</v>
      </c>
      <c r="P1154" s="62">
        <v>48818</v>
      </c>
      <c r="Q1154" s="64" t="s">
        <v>1439</v>
      </c>
    </row>
    <row r="1155" spans="1:17" x14ac:dyDescent="0.2">
      <c r="A1155" s="54" t="s">
        <v>2677</v>
      </c>
      <c r="B1155" s="55" t="s">
        <v>1376</v>
      </c>
      <c r="C1155" s="59">
        <v>872</v>
      </c>
      <c r="D1155" s="59">
        <v>27894</v>
      </c>
      <c r="E1155" s="60">
        <v>5.6</v>
      </c>
      <c r="F1155" s="59">
        <v>30758</v>
      </c>
      <c r="G1155" s="60">
        <v>6.7</v>
      </c>
      <c r="H1155" s="59">
        <v>9100</v>
      </c>
      <c r="I1155" s="61">
        <v>15150</v>
      </c>
      <c r="J1155" s="61">
        <v>17859</v>
      </c>
      <c r="K1155" s="61">
        <v>20516</v>
      </c>
      <c r="L1155" s="61">
        <v>24252</v>
      </c>
      <c r="M1155" s="61">
        <v>31656</v>
      </c>
      <c r="N1155" s="61">
        <v>36648</v>
      </c>
      <c r="O1155" s="61">
        <v>39502</v>
      </c>
      <c r="P1155" s="61">
        <v>43175</v>
      </c>
      <c r="Q1155" s="62">
        <v>52518</v>
      </c>
    </row>
    <row r="1156" spans="1:17" ht="25.5" x14ac:dyDescent="0.2">
      <c r="A1156" s="54" t="s">
        <v>2678</v>
      </c>
      <c r="B1156" s="55" t="s">
        <v>1438</v>
      </c>
      <c r="C1156" s="66" t="s">
        <v>1439</v>
      </c>
      <c r="D1156" s="66" t="s">
        <v>1439</v>
      </c>
      <c r="E1156" s="67"/>
      <c r="F1156" s="66">
        <v>29209</v>
      </c>
      <c r="G1156" s="60">
        <v>26</v>
      </c>
      <c r="H1156" s="66" t="s">
        <v>1439</v>
      </c>
      <c r="I1156" s="64" t="s">
        <v>1439</v>
      </c>
      <c r="J1156" s="64" t="s">
        <v>1439</v>
      </c>
      <c r="K1156" s="64" t="s">
        <v>1439</v>
      </c>
      <c r="L1156" s="64" t="s">
        <v>1439</v>
      </c>
      <c r="M1156" s="64" t="s">
        <v>1439</v>
      </c>
      <c r="N1156" s="64" t="s">
        <v>1439</v>
      </c>
      <c r="O1156" s="64" t="s">
        <v>1439</v>
      </c>
      <c r="P1156" s="64" t="s">
        <v>1439</v>
      </c>
      <c r="Q1156" s="64" t="s">
        <v>1439</v>
      </c>
    </row>
    <row r="1157" spans="1:17" ht="38.25" x14ac:dyDescent="0.2">
      <c r="A1157" s="68" t="s">
        <v>2679</v>
      </c>
      <c r="B1157" s="55" t="s">
        <v>1441</v>
      </c>
      <c r="C1157" s="66" t="s">
        <v>1439</v>
      </c>
      <c r="D1157" s="66" t="s">
        <v>1439</v>
      </c>
      <c r="E1157" s="67"/>
      <c r="F1157" s="66">
        <v>28769</v>
      </c>
      <c r="G1157" s="60">
        <v>25.3</v>
      </c>
      <c r="H1157" s="66" t="s">
        <v>1439</v>
      </c>
      <c r="I1157" s="64" t="s">
        <v>1439</v>
      </c>
      <c r="J1157" s="64" t="s">
        <v>1439</v>
      </c>
      <c r="K1157" s="64" t="s">
        <v>1439</v>
      </c>
      <c r="L1157" s="64" t="s">
        <v>1439</v>
      </c>
      <c r="M1157" s="64" t="s">
        <v>1439</v>
      </c>
      <c r="N1157" s="64" t="s">
        <v>1439</v>
      </c>
      <c r="O1157" s="64" t="s">
        <v>1439</v>
      </c>
      <c r="P1157" s="64" t="s">
        <v>1439</v>
      </c>
      <c r="Q1157" s="64" t="s">
        <v>1439</v>
      </c>
    </row>
    <row r="1158" spans="1:17" x14ac:dyDescent="0.2">
      <c r="A1158" s="68" t="s">
        <v>2680</v>
      </c>
      <c r="B1158" s="55" t="s">
        <v>1443</v>
      </c>
      <c r="C1158" s="66" t="s">
        <v>1439</v>
      </c>
      <c r="D1158" s="66">
        <v>26139</v>
      </c>
      <c r="E1158" s="67"/>
      <c r="F1158" s="66">
        <v>30612</v>
      </c>
      <c r="G1158" s="67"/>
      <c r="H1158" s="66" t="s">
        <v>1439</v>
      </c>
      <c r="I1158" s="64" t="s">
        <v>1439</v>
      </c>
      <c r="J1158" s="64" t="s">
        <v>1439</v>
      </c>
      <c r="K1158" s="64" t="s">
        <v>1439</v>
      </c>
      <c r="L1158" s="64" t="s">
        <v>1439</v>
      </c>
      <c r="M1158" s="64" t="s">
        <v>1439</v>
      </c>
      <c r="N1158" s="64" t="s">
        <v>1439</v>
      </c>
      <c r="O1158" s="64" t="s">
        <v>1439</v>
      </c>
      <c r="P1158" s="64" t="s">
        <v>1439</v>
      </c>
      <c r="Q1158" s="64" t="s">
        <v>1439</v>
      </c>
    </row>
    <row r="1159" spans="1:17" x14ac:dyDescent="0.2">
      <c r="A1159" s="68" t="s">
        <v>2681</v>
      </c>
      <c r="B1159" s="55" t="s">
        <v>1445</v>
      </c>
      <c r="C1159" s="59" t="s">
        <v>1450</v>
      </c>
      <c r="D1159" s="59"/>
      <c r="E1159" s="67"/>
      <c r="F1159" s="59"/>
      <c r="G1159" s="67"/>
      <c r="H1159" s="59"/>
      <c r="I1159" s="61"/>
      <c r="J1159" s="61"/>
      <c r="K1159" s="61"/>
      <c r="L1159" s="61"/>
      <c r="M1159" s="61"/>
      <c r="N1159" s="61"/>
      <c r="O1159" s="61"/>
      <c r="P1159" s="61"/>
      <c r="Q1159" s="61"/>
    </row>
    <row r="1160" spans="1:17" ht="25.5" x14ac:dyDescent="0.2">
      <c r="A1160" s="54" t="s">
        <v>2682</v>
      </c>
      <c r="B1160" s="55" t="s">
        <v>1447</v>
      </c>
      <c r="C1160" s="66" t="s">
        <v>1439</v>
      </c>
      <c r="D1160" s="66" t="s">
        <v>1439</v>
      </c>
      <c r="E1160" s="67"/>
      <c r="F1160" s="66" t="s">
        <v>1439</v>
      </c>
      <c r="G1160" s="67"/>
      <c r="H1160" s="66" t="s">
        <v>1439</v>
      </c>
      <c r="I1160" s="64" t="s">
        <v>1439</v>
      </c>
      <c r="J1160" s="64" t="s">
        <v>1439</v>
      </c>
      <c r="K1160" s="64" t="s">
        <v>1439</v>
      </c>
      <c r="L1160" s="64" t="s">
        <v>1439</v>
      </c>
      <c r="M1160" s="64" t="s">
        <v>1439</v>
      </c>
      <c r="N1160" s="64" t="s">
        <v>1439</v>
      </c>
      <c r="O1160" s="64" t="s">
        <v>1439</v>
      </c>
      <c r="P1160" s="64" t="s">
        <v>1439</v>
      </c>
      <c r="Q1160" s="64" t="s">
        <v>1439</v>
      </c>
    </row>
    <row r="1161" spans="1:17" x14ac:dyDescent="0.2">
      <c r="A1161" s="68" t="s">
        <v>2683</v>
      </c>
      <c r="B1161" s="55" t="s">
        <v>1449</v>
      </c>
      <c r="C1161" s="59" t="s">
        <v>1450</v>
      </c>
      <c r="D1161" s="59"/>
      <c r="E1161" s="67"/>
      <c r="F1161" s="59"/>
      <c r="G1161" s="67"/>
      <c r="H1161" s="59"/>
      <c r="I1161" s="61"/>
      <c r="J1161" s="61"/>
      <c r="K1161" s="61"/>
      <c r="L1161" s="61"/>
      <c r="M1161" s="61"/>
      <c r="N1161" s="61"/>
      <c r="O1161" s="61"/>
      <c r="P1161" s="61"/>
      <c r="Q1161" s="61"/>
    </row>
    <row r="1162" spans="1:17" ht="25.5" x14ac:dyDescent="0.2">
      <c r="A1162" s="68" t="s">
        <v>2684</v>
      </c>
      <c r="B1162" s="55" t="s">
        <v>1452</v>
      </c>
      <c r="C1162" s="59" t="s">
        <v>1450</v>
      </c>
      <c r="D1162" s="59"/>
      <c r="E1162" s="67"/>
      <c r="F1162" s="59"/>
      <c r="G1162" s="67"/>
      <c r="H1162" s="59"/>
      <c r="I1162" s="61"/>
      <c r="J1162" s="61"/>
      <c r="K1162" s="61"/>
      <c r="L1162" s="61"/>
      <c r="M1162" s="61"/>
      <c r="N1162" s="61"/>
      <c r="O1162" s="61"/>
      <c r="P1162" s="61"/>
      <c r="Q1162" s="61"/>
    </row>
    <row r="1163" spans="1:17" x14ac:dyDescent="0.2">
      <c r="A1163" s="68" t="s">
        <v>2685</v>
      </c>
      <c r="B1163" s="55" t="s">
        <v>1454</v>
      </c>
      <c r="C1163" s="59" t="s">
        <v>1450</v>
      </c>
      <c r="D1163" s="59"/>
      <c r="E1163" s="67"/>
      <c r="F1163" s="59"/>
      <c r="G1163" s="67"/>
      <c r="H1163" s="59"/>
      <c r="I1163" s="61"/>
      <c r="J1163" s="61"/>
      <c r="K1163" s="61"/>
      <c r="L1163" s="61"/>
      <c r="M1163" s="61"/>
      <c r="N1163" s="61"/>
      <c r="O1163" s="61"/>
      <c r="P1163" s="61"/>
      <c r="Q1163" s="61"/>
    </row>
    <row r="1164" spans="1:17" ht="25.5" x14ac:dyDescent="0.2">
      <c r="A1164" s="68" t="s">
        <v>2686</v>
      </c>
      <c r="B1164" s="55" t="s">
        <v>1456</v>
      </c>
      <c r="C1164" s="59" t="s">
        <v>1667</v>
      </c>
      <c r="D1164" s="59"/>
      <c r="E1164" s="67"/>
      <c r="F1164" s="59"/>
      <c r="G1164" s="67"/>
      <c r="H1164" s="59"/>
      <c r="I1164" s="61"/>
      <c r="J1164" s="61"/>
      <c r="K1164" s="61"/>
      <c r="L1164" s="61"/>
      <c r="M1164" s="61"/>
      <c r="N1164" s="61"/>
      <c r="O1164" s="61"/>
      <c r="P1164" s="61"/>
      <c r="Q1164" s="61"/>
    </row>
    <row r="1165" spans="1:17" ht="25.5" x14ac:dyDescent="0.2">
      <c r="A1165" s="68" t="s">
        <v>2687</v>
      </c>
      <c r="B1165" s="55" t="s">
        <v>1458</v>
      </c>
      <c r="C1165" s="59" t="s">
        <v>1667</v>
      </c>
      <c r="D1165" s="59"/>
      <c r="E1165" s="67"/>
      <c r="F1165" s="59"/>
      <c r="G1165" s="67"/>
      <c r="H1165" s="59"/>
      <c r="I1165" s="61"/>
      <c r="J1165" s="61"/>
      <c r="K1165" s="61"/>
      <c r="L1165" s="61"/>
      <c r="M1165" s="61"/>
      <c r="N1165" s="61"/>
      <c r="O1165" s="61"/>
      <c r="P1165" s="61"/>
      <c r="Q1165" s="61"/>
    </row>
    <row r="1166" spans="1:17" x14ac:dyDescent="0.2">
      <c r="A1166" s="54" t="s">
        <v>2688</v>
      </c>
      <c r="B1166" s="55" t="s">
        <v>1460</v>
      </c>
      <c r="C1166" s="63">
        <v>120</v>
      </c>
      <c r="D1166" s="59">
        <v>34899</v>
      </c>
      <c r="E1166" s="60">
        <v>7.4</v>
      </c>
      <c r="F1166" s="59">
        <v>37889</v>
      </c>
      <c r="G1166" s="60">
        <v>3.9</v>
      </c>
      <c r="H1166" s="59">
        <v>21523</v>
      </c>
      <c r="I1166" s="61">
        <v>24467</v>
      </c>
      <c r="J1166" s="61">
        <v>26094</v>
      </c>
      <c r="K1166" s="61">
        <v>27530</v>
      </c>
      <c r="L1166" s="61">
        <v>30527</v>
      </c>
      <c r="M1166" s="62">
        <v>38905</v>
      </c>
      <c r="N1166" s="61">
        <v>44648</v>
      </c>
      <c r="O1166" s="61">
        <v>46352</v>
      </c>
      <c r="P1166" s="62">
        <v>48818</v>
      </c>
      <c r="Q1166" s="64" t="s">
        <v>1439</v>
      </c>
    </row>
    <row r="1167" spans="1:17" ht="25.5" x14ac:dyDescent="0.2">
      <c r="A1167" s="68" t="s">
        <v>2689</v>
      </c>
      <c r="B1167" s="55" t="s">
        <v>1462</v>
      </c>
      <c r="C1167" s="66">
        <v>17</v>
      </c>
      <c r="D1167" s="63">
        <v>26237</v>
      </c>
      <c r="E1167" s="60">
        <v>4.7</v>
      </c>
      <c r="F1167" s="63">
        <v>29912</v>
      </c>
      <c r="G1167" s="60">
        <v>4.3</v>
      </c>
      <c r="H1167" s="66" t="s">
        <v>1439</v>
      </c>
      <c r="I1167" s="64">
        <v>19910</v>
      </c>
      <c r="J1167" s="62">
        <v>21456</v>
      </c>
      <c r="K1167" s="62">
        <v>22366</v>
      </c>
      <c r="L1167" s="62">
        <v>24628</v>
      </c>
      <c r="M1167" s="62">
        <v>27827</v>
      </c>
      <c r="N1167" s="64">
        <v>30541</v>
      </c>
      <c r="O1167" s="64" t="s">
        <v>1439</v>
      </c>
      <c r="P1167" s="64" t="s">
        <v>1439</v>
      </c>
      <c r="Q1167" s="64" t="s">
        <v>1439</v>
      </c>
    </row>
    <row r="1168" spans="1:17" x14ac:dyDescent="0.2">
      <c r="A1168" s="68" t="s">
        <v>2690</v>
      </c>
      <c r="B1168" s="55" t="s">
        <v>1464</v>
      </c>
      <c r="C1168" s="66" t="s">
        <v>1439</v>
      </c>
      <c r="D1168" s="66" t="s">
        <v>1439</v>
      </c>
      <c r="E1168" s="67"/>
      <c r="F1168" s="66">
        <v>24612</v>
      </c>
      <c r="G1168" s="60">
        <v>-20.6</v>
      </c>
      <c r="H1168" s="66" t="s">
        <v>1439</v>
      </c>
      <c r="I1168" s="64" t="s">
        <v>1439</v>
      </c>
      <c r="J1168" s="64" t="s">
        <v>1439</v>
      </c>
      <c r="K1168" s="64" t="s">
        <v>1439</v>
      </c>
      <c r="L1168" s="64" t="s">
        <v>1439</v>
      </c>
      <c r="M1168" s="64" t="s">
        <v>1439</v>
      </c>
      <c r="N1168" s="64" t="s">
        <v>1439</v>
      </c>
      <c r="O1168" s="64" t="s">
        <v>1439</v>
      </c>
      <c r="P1168" s="64" t="s">
        <v>1439</v>
      </c>
      <c r="Q1168" s="64" t="s">
        <v>1439</v>
      </c>
    </row>
    <row r="1169" spans="1:17" ht="25.5" x14ac:dyDescent="0.2">
      <c r="A1169" s="68" t="s">
        <v>2691</v>
      </c>
      <c r="B1169" s="55" t="s">
        <v>1466</v>
      </c>
      <c r="C1169" s="59" t="s">
        <v>1450</v>
      </c>
      <c r="D1169" s="59"/>
      <c r="E1169" s="67"/>
      <c r="F1169" s="59"/>
      <c r="G1169" s="67"/>
      <c r="H1169" s="59"/>
      <c r="I1169" s="61"/>
      <c r="J1169" s="61"/>
      <c r="K1169" s="61"/>
      <c r="L1169" s="61"/>
      <c r="M1169" s="61"/>
      <c r="N1169" s="61"/>
      <c r="O1169" s="61"/>
      <c r="P1169" s="61"/>
      <c r="Q1169" s="61"/>
    </row>
    <row r="1170" spans="1:17" x14ac:dyDescent="0.2">
      <c r="A1170" s="68" t="s">
        <v>2692</v>
      </c>
      <c r="B1170" s="55" t="s">
        <v>1468</v>
      </c>
      <c r="C1170" s="66" t="s">
        <v>1439</v>
      </c>
      <c r="D1170" s="66" t="s">
        <v>1439</v>
      </c>
      <c r="E1170" s="67"/>
      <c r="F1170" s="66">
        <v>27373</v>
      </c>
      <c r="G1170" s="60">
        <v>-2.5</v>
      </c>
      <c r="H1170" s="66" t="s">
        <v>1439</v>
      </c>
      <c r="I1170" s="64" t="s">
        <v>1439</v>
      </c>
      <c r="J1170" s="64" t="s">
        <v>1439</v>
      </c>
      <c r="K1170" s="64" t="s">
        <v>1439</v>
      </c>
      <c r="L1170" s="64" t="s">
        <v>1439</v>
      </c>
      <c r="M1170" s="64" t="s">
        <v>1439</v>
      </c>
      <c r="N1170" s="64" t="s">
        <v>1439</v>
      </c>
      <c r="O1170" s="64" t="s">
        <v>1439</v>
      </c>
      <c r="P1170" s="64" t="s">
        <v>1439</v>
      </c>
      <c r="Q1170" s="64" t="s">
        <v>1439</v>
      </c>
    </row>
    <row r="1171" spans="1:17" ht="25.5" x14ac:dyDescent="0.2">
      <c r="A1171" s="68" t="s">
        <v>2693</v>
      </c>
      <c r="B1171" s="55" t="s">
        <v>1470</v>
      </c>
      <c r="C1171" s="59" t="s">
        <v>1667</v>
      </c>
      <c r="D1171" s="59"/>
      <c r="E1171" s="67"/>
      <c r="F1171" s="59"/>
      <c r="G1171" s="67"/>
      <c r="H1171" s="59"/>
      <c r="I1171" s="61"/>
      <c r="J1171" s="61"/>
      <c r="K1171" s="61"/>
      <c r="L1171" s="61"/>
      <c r="M1171" s="61"/>
      <c r="N1171" s="61"/>
      <c r="O1171" s="61"/>
      <c r="P1171" s="61"/>
      <c r="Q1171" s="61"/>
    </row>
    <row r="1172" spans="1:17" ht="25.5" x14ac:dyDescent="0.2">
      <c r="A1172" s="68" t="s">
        <v>2694</v>
      </c>
      <c r="B1172" s="55" t="s">
        <v>1472</v>
      </c>
      <c r="C1172" s="59" t="s">
        <v>1450</v>
      </c>
      <c r="D1172" s="59"/>
      <c r="E1172" s="67"/>
      <c r="F1172" s="59"/>
      <c r="G1172" s="67"/>
      <c r="H1172" s="59"/>
      <c r="I1172" s="61"/>
      <c r="J1172" s="61"/>
      <c r="K1172" s="61"/>
      <c r="L1172" s="61"/>
      <c r="M1172" s="61"/>
      <c r="N1172" s="61"/>
      <c r="O1172" s="61"/>
      <c r="P1172" s="61"/>
      <c r="Q1172" s="61"/>
    </row>
    <row r="1173" spans="1:17" ht="63.75" x14ac:dyDescent="0.2">
      <c r="A1173" s="68" t="s">
        <v>2695</v>
      </c>
      <c r="B1173" s="55" t="s">
        <v>1474</v>
      </c>
      <c r="C1173" s="66" t="s">
        <v>1439</v>
      </c>
      <c r="D1173" s="66" t="s">
        <v>1439</v>
      </c>
      <c r="E1173" s="67"/>
      <c r="F1173" s="66">
        <v>34316</v>
      </c>
      <c r="G1173" s="60">
        <v>10.1</v>
      </c>
      <c r="H1173" s="66" t="s">
        <v>1439</v>
      </c>
      <c r="I1173" s="64" t="s">
        <v>1439</v>
      </c>
      <c r="J1173" s="64" t="s">
        <v>1439</v>
      </c>
      <c r="K1173" s="64" t="s">
        <v>1439</v>
      </c>
      <c r="L1173" s="64" t="s">
        <v>1439</v>
      </c>
      <c r="M1173" s="64" t="s">
        <v>1439</v>
      </c>
      <c r="N1173" s="64" t="s">
        <v>1439</v>
      </c>
      <c r="O1173" s="64" t="s">
        <v>1439</v>
      </c>
      <c r="P1173" s="64" t="s">
        <v>1439</v>
      </c>
      <c r="Q1173" s="64" t="s">
        <v>1439</v>
      </c>
    </row>
    <row r="1174" spans="1:17" ht="25.5" x14ac:dyDescent="0.2">
      <c r="A1174" s="68" t="s">
        <v>2696</v>
      </c>
      <c r="B1174" s="55" t="s">
        <v>1476</v>
      </c>
      <c r="C1174" s="66" t="s">
        <v>1439</v>
      </c>
      <c r="D1174" s="66" t="s">
        <v>1439</v>
      </c>
      <c r="E1174" s="67"/>
      <c r="F1174" s="63">
        <v>32832</v>
      </c>
      <c r="G1174" s="67"/>
      <c r="H1174" s="66" t="s">
        <v>1439</v>
      </c>
      <c r="I1174" s="64" t="s">
        <v>1439</v>
      </c>
      <c r="J1174" s="64" t="s">
        <v>1439</v>
      </c>
      <c r="K1174" s="64" t="s">
        <v>1439</v>
      </c>
      <c r="L1174" s="64" t="s">
        <v>1439</v>
      </c>
      <c r="M1174" s="64" t="s">
        <v>1439</v>
      </c>
      <c r="N1174" s="64" t="s">
        <v>1439</v>
      </c>
      <c r="O1174" s="64" t="s">
        <v>1439</v>
      </c>
      <c r="P1174" s="64" t="s">
        <v>1439</v>
      </c>
      <c r="Q1174" s="64" t="s">
        <v>1439</v>
      </c>
    </row>
    <row r="1175" spans="1:17" ht="25.5" x14ac:dyDescent="0.2">
      <c r="A1175" s="68" t="s">
        <v>2697</v>
      </c>
      <c r="B1175" s="55" t="s">
        <v>1478</v>
      </c>
      <c r="C1175" s="66" t="s">
        <v>1439</v>
      </c>
      <c r="D1175" s="66">
        <v>31233</v>
      </c>
      <c r="E1175" s="60">
        <v>-0.1</v>
      </c>
      <c r="F1175" s="63">
        <v>32940</v>
      </c>
      <c r="G1175" s="60">
        <v>-1.2</v>
      </c>
      <c r="H1175" s="66" t="s">
        <v>1439</v>
      </c>
      <c r="I1175" s="64" t="s">
        <v>1439</v>
      </c>
      <c r="J1175" s="64" t="s">
        <v>1439</v>
      </c>
      <c r="K1175" s="64" t="s">
        <v>1439</v>
      </c>
      <c r="L1175" s="64" t="s">
        <v>1439</v>
      </c>
      <c r="M1175" s="64" t="s">
        <v>1439</v>
      </c>
      <c r="N1175" s="64" t="s">
        <v>1439</v>
      </c>
      <c r="O1175" s="64" t="s">
        <v>1439</v>
      </c>
      <c r="P1175" s="64" t="s">
        <v>1439</v>
      </c>
      <c r="Q1175" s="64" t="s">
        <v>1439</v>
      </c>
    </row>
    <row r="1176" spans="1:17" ht="25.5" x14ac:dyDescent="0.2">
      <c r="A1176" s="68" t="s">
        <v>2698</v>
      </c>
      <c r="B1176" s="55" t="s">
        <v>1480</v>
      </c>
      <c r="C1176" s="59" t="s">
        <v>1450</v>
      </c>
      <c r="D1176" s="59"/>
      <c r="E1176" s="67"/>
      <c r="F1176" s="59"/>
      <c r="G1176" s="67"/>
      <c r="H1176" s="59"/>
      <c r="I1176" s="61"/>
      <c r="J1176" s="61"/>
      <c r="K1176" s="61"/>
      <c r="L1176" s="61"/>
      <c r="M1176" s="61"/>
      <c r="N1176" s="61"/>
      <c r="O1176" s="61"/>
      <c r="P1176" s="61"/>
      <c r="Q1176" s="61"/>
    </row>
    <row r="1177" spans="1:17" ht="25.5" x14ac:dyDescent="0.2">
      <c r="A1177" s="68" t="s">
        <v>2699</v>
      </c>
      <c r="B1177" s="55" t="s">
        <v>1482</v>
      </c>
      <c r="C1177" s="66" t="s">
        <v>1439</v>
      </c>
      <c r="D1177" s="66" t="s">
        <v>1439</v>
      </c>
      <c r="E1177" s="67"/>
      <c r="F1177" s="66">
        <v>36751</v>
      </c>
      <c r="G1177" s="60">
        <v>24.6</v>
      </c>
      <c r="H1177" s="66" t="s">
        <v>1439</v>
      </c>
      <c r="I1177" s="64" t="s">
        <v>1439</v>
      </c>
      <c r="J1177" s="64" t="s">
        <v>1439</v>
      </c>
      <c r="K1177" s="64" t="s">
        <v>1439</v>
      </c>
      <c r="L1177" s="64">
        <v>29932</v>
      </c>
      <c r="M1177" s="64" t="s">
        <v>1439</v>
      </c>
      <c r="N1177" s="64" t="s">
        <v>1439</v>
      </c>
      <c r="O1177" s="64" t="s">
        <v>1439</v>
      </c>
      <c r="P1177" s="64" t="s">
        <v>1439</v>
      </c>
      <c r="Q1177" s="64" t="s">
        <v>1439</v>
      </c>
    </row>
    <row r="1178" spans="1:17" ht="38.25" x14ac:dyDescent="0.2">
      <c r="A1178" s="68" t="s">
        <v>2700</v>
      </c>
      <c r="B1178" s="55" t="s">
        <v>1484</v>
      </c>
      <c r="C1178" s="66" t="s">
        <v>1439</v>
      </c>
      <c r="D1178" s="63">
        <v>34054</v>
      </c>
      <c r="E1178" s="60">
        <v>15.3</v>
      </c>
      <c r="F1178" s="59">
        <v>33072</v>
      </c>
      <c r="G1178" s="60">
        <v>2.2999999999999998</v>
      </c>
      <c r="H1178" s="66" t="s">
        <v>1439</v>
      </c>
      <c r="I1178" s="64" t="s">
        <v>1439</v>
      </c>
      <c r="J1178" s="64" t="s">
        <v>1439</v>
      </c>
      <c r="K1178" s="64" t="s">
        <v>1439</v>
      </c>
      <c r="L1178" s="64" t="s">
        <v>1439</v>
      </c>
      <c r="M1178" s="64" t="s">
        <v>1439</v>
      </c>
      <c r="N1178" s="64" t="s">
        <v>1439</v>
      </c>
      <c r="O1178" s="64" t="s">
        <v>1439</v>
      </c>
      <c r="P1178" s="64" t="s">
        <v>1439</v>
      </c>
      <c r="Q1178" s="64" t="s">
        <v>1439</v>
      </c>
    </row>
    <row r="1179" spans="1:17" ht="25.5" x14ac:dyDescent="0.2">
      <c r="A1179" s="68" t="s">
        <v>2701</v>
      </c>
      <c r="B1179" s="55" t="s">
        <v>1486</v>
      </c>
      <c r="C1179" s="66">
        <v>9</v>
      </c>
      <c r="D1179" s="66">
        <v>31401</v>
      </c>
      <c r="E1179" s="60">
        <v>-1.9</v>
      </c>
      <c r="F1179" s="63">
        <v>34902</v>
      </c>
      <c r="G1179" s="60">
        <v>-3.7</v>
      </c>
      <c r="H1179" s="66" t="s">
        <v>1439</v>
      </c>
      <c r="I1179" s="62">
        <v>23803</v>
      </c>
      <c r="J1179" s="62">
        <v>24633</v>
      </c>
      <c r="K1179" s="62">
        <v>25551</v>
      </c>
      <c r="L1179" s="64">
        <v>27055</v>
      </c>
      <c r="M1179" s="64">
        <v>35122</v>
      </c>
      <c r="N1179" s="64" t="s">
        <v>1439</v>
      </c>
      <c r="O1179" s="64" t="s">
        <v>1439</v>
      </c>
      <c r="P1179" s="64" t="s">
        <v>1439</v>
      </c>
      <c r="Q1179" s="64" t="s">
        <v>1439</v>
      </c>
    </row>
    <row r="1180" spans="1:17" ht="25.5" x14ac:dyDescent="0.2">
      <c r="A1180" s="68" t="s">
        <v>2702</v>
      </c>
      <c r="B1180" s="55" t="s">
        <v>1488</v>
      </c>
      <c r="C1180" s="66" t="s">
        <v>1439</v>
      </c>
      <c r="D1180" s="66" t="s">
        <v>1439</v>
      </c>
      <c r="E1180" s="67"/>
      <c r="F1180" s="66">
        <v>48932</v>
      </c>
      <c r="G1180" s="60">
        <v>36.200000000000003</v>
      </c>
      <c r="H1180" s="66" t="s">
        <v>1439</v>
      </c>
      <c r="I1180" s="64" t="s">
        <v>1439</v>
      </c>
      <c r="J1180" s="64" t="s">
        <v>1439</v>
      </c>
      <c r="K1180" s="64" t="s">
        <v>1439</v>
      </c>
      <c r="L1180" s="64">
        <v>44374</v>
      </c>
      <c r="M1180" s="64" t="s">
        <v>1439</v>
      </c>
      <c r="N1180" s="64" t="s">
        <v>1439</v>
      </c>
      <c r="O1180" s="64" t="s">
        <v>1439</v>
      </c>
      <c r="P1180" s="64" t="s">
        <v>1439</v>
      </c>
      <c r="Q1180" s="64" t="s">
        <v>1439</v>
      </c>
    </row>
    <row r="1181" spans="1:17" ht="25.5" x14ac:dyDescent="0.2">
      <c r="A1181" s="68" t="s">
        <v>2703</v>
      </c>
      <c r="B1181" s="55" t="s">
        <v>1490</v>
      </c>
      <c r="C1181" s="66">
        <v>13</v>
      </c>
      <c r="D1181" s="63">
        <v>38984</v>
      </c>
      <c r="E1181" s="67"/>
      <c r="F1181" s="59">
        <v>38717</v>
      </c>
      <c r="G1181" s="67"/>
      <c r="H1181" s="66" t="s">
        <v>1439</v>
      </c>
      <c r="I1181" s="62">
        <v>30675</v>
      </c>
      <c r="J1181" s="62">
        <v>32412</v>
      </c>
      <c r="K1181" s="62">
        <v>34746</v>
      </c>
      <c r="L1181" s="62">
        <v>37395</v>
      </c>
      <c r="M1181" s="62">
        <v>40974</v>
      </c>
      <c r="N1181" s="62">
        <v>43369</v>
      </c>
      <c r="O1181" s="62">
        <v>44992</v>
      </c>
      <c r="P1181" s="64" t="s">
        <v>1439</v>
      </c>
      <c r="Q1181" s="64" t="s">
        <v>1439</v>
      </c>
    </row>
    <row r="1182" spans="1:17" ht="38.25" x14ac:dyDescent="0.2">
      <c r="A1182" s="68" t="s">
        <v>2704</v>
      </c>
      <c r="B1182" s="55" t="s">
        <v>1492</v>
      </c>
      <c r="C1182" s="66">
        <v>12</v>
      </c>
      <c r="D1182" s="66">
        <v>33817</v>
      </c>
      <c r="E1182" s="60">
        <v>-8.5</v>
      </c>
      <c r="F1182" s="63">
        <v>37086</v>
      </c>
      <c r="G1182" s="60">
        <v>2</v>
      </c>
      <c r="H1182" s="66" t="s">
        <v>1439</v>
      </c>
      <c r="I1182" s="62">
        <v>26883</v>
      </c>
      <c r="J1182" s="62">
        <v>28058</v>
      </c>
      <c r="K1182" s="62">
        <v>29027</v>
      </c>
      <c r="L1182" s="64">
        <v>30813</v>
      </c>
      <c r="M1182" s="64">
        <v>42035</v>
      </c>
      <c r="N1182" s="64">
        <v>44111</v>
      </c>
      <c r="O1182" s="64" t="s">
        <v>1439</v>
      </c>
      <c r="P1182" s="64" t="s">
        <v>1439</v>
      </c>
      <c r="Q1182" s="64" t="s">
        <v>1439</v>
      </c>
    </row>
    <row r="1183" spans="1:17" ht="25.5" x14ac:dyDescent="0.2">
      <c r="A1183" s="68" t="s">
        <v>2705</v>
      </c>
      <c r="B1183" s="55" t="s">
        <v>1494</v>
      </c>
      <c r="C1183" s="66" t="s">
        <v>1439</v>
      </c>
      <c r="D1183" s="66">
        <v>36112</v>
      </c>
      <c r="E1183" s="67"/>
      <c r="F1183" s="66">
        <v>45962</v>
      </c>
      <c r="G1183" s="60">
        <v>6.4</v>
      </c>
      <c r="H1183" s="66" t="s">
        <v>1439</v>
      </c>
      <c r="I1183" s="64">
        <v>26309</v>
      </c>
      <c r="J1183" s="64">
        <v>28133</v>
      </c>
      <c r="K1183" s="64">
        <v>30339</v>
      </c>
      <c r="L1183" s="64">
        <v>34006</v>
      </c>
      <c r="M1183" s="64" t="s">
        <v>1439</v>
      </c>
      <c r="N1183" s="64" t="s">
        <v>1439</v>
      </c>
      <c r="O1183" s="64" t="s">
        <v>1439</v>
      </c>
      <c r="P1183" s="64" t="s">
        <v>1439</v>
      </c>
      <c r="Q1183" s="64" t="s">
        <v>1439</v>
      </c>
    </row>
    <row r="1184" spans="1:17" ht="25.5" x14ac:dyDescent="0.2">
      <c r="A1184" s="68" t="s">
        <v>2706</v>
      </c>
      <c r="B1184" s="55" t="s">
        <v>1496</v>
      </c>
      <c r="C1184" s="66">
        <v>7</v>
      </c>
      <c r="D1184" s="66">
        <v>35313</v>
      </c>
      <c r="E1184" s="60">
        <v>13.5</v>
      </c>
      <c r="F1184" s="63">
        <v>38066</v>
      </c>
      <c r="G1184" s="60">
        <v>1.1000000000000001</v>
      </c>
      <c r="H1184" s="66" t="s">
        <v>1439</v>
      </c>
      <c r="I1184" s="64">
        <v>25428</v>
      </c>
      <c r="J1184" s="64">
        <v>27430</v>
      </c>
      <c r="K1184" s="64">
        <v>28619</v>
      </c>
      <c r="L1184" s="64">
        <v>29712</v>
      </c>
      <c r="M1184" s="64">
        <v>38215</v>
      </c>
      <c r="N1184" s="64" t="s">
        <v>1439</v>
      </c>
      <c r="O1184" s="64" t="s">
        <v>1439</v>
      </c>
      <c r="P1184" s="64" t="s">
        <v>1439</v>
      </c>
      <c r="Q1184" s="64" t="s">
        <v>1439</v>
      </c>
    </row>
    <row r="1185" spans="1:17" ht="25.5" x14ac:dyDescent="0.2">
      <c r="A1185" s="68" t="s">
        <v>2707</v>
      </c>
      <c r="B1185" s="55" t="s">
        <v>1498</v>
      </c>
      <c r="C1185" s="66" t="s">
        <v>1439</v>
      </c>
      <c r="D1185" s="66" t="s">
        <v>1439</v>
      </c>
      <c r="E1185" s="67"/>
      <c r="F1185" s="66">
        <v>52754</v>
      </c>
      <c r="G1185" s="60">
        <v>14.9</v>
      </c>
      <c r="H1185" s="66" t="s">
        <v>1439</v>
      </c>
      <c r="I1185" s="64" t="s">
        <v>1439</v>
      </c>
      <c r="J1185" s="64" t="s">
        <v>1439</v>
      </c>
      <c r="K1185" s="64" t="s">
        <v>1439</v>
      </c>
      <c r="L1185" s="64" t="s">
        <v>1439</v>
      </c>
      <c r="M1185" s="64" t="s">
        <v>1439</v>
      </c>
      <c r="N1185" s="64" t="s">
        <v>1439</v>
      </c>
      <c r="O1185" s="64" t="s">
        <v>1439</v>
      </c>
      <c r="P1185" s="64" t="s">
        <v>1439</v>
      </c>
      <c r="Q1185" s="64" t="s">
        <v>1439</v>
      </c>
    </row>
    <row r="1186" spans="1:17" ht="25.5" x14ac:dyDescent="0.2">
      <c r="A1186" s="68" t="s">
        <v>2708</v>
      </c>
      <c r="B1186" s="55" t="s">
        <v>1500</v>
      </c>
      <c r="C1186" s="66" t="s">
        <v>1439</v>
      </c>
      <c r="D1186" s="66">
        <v>32107</v>
      </c>
      <c r="E1186" s="60">
        <v>5.6</v>
      </c>
      <c r="F1186" s="63">
        <v>34832</v>
      </c>
      <c r="G1186" s="60">
        <v>8.9</v>
      </c>
      <c r="H1186" s="66" t="s">
        <v>1439</v>
      </c>
      <c r="I1186" s="64">
        <v>23249</v>
      </c>
      <c r="J1186" s="64" t="s">
        <v>1439</v>
      </c>
      <c r="K1186" s="62">
        <v>25825</v>
      </c>
      <c r="L1186" s="64">
        <v>29889</v>
      </c>
      <c r="M1186" s="64">
        <v>36135</v>
      </c>
      <c r="N1186" s="64" t="s">
        <v>1439</v>
      </c>
      <c r="O1186" s="64" t="s">
        <v>1439</v>
      </c>
      <c r="P1186" s="64" t="s">
        <v>1439</v>
      </c>
      <c r="Q1186" s="64" t="s">
        <v>1439</v>
      </c>
    </row>
    <row r="1187" spans="1:17" ht="25.5" x14ac:dyDescent="0.2">
      <c r="A1187" s="68" t="s">
        <v>2709</v>
      </c>
      <c r="B1187" s="55" t="s">
        <v>1502</v>
      </c>
      <c r="C1187" s="66">
        <v>12</v>
      </c>
      <c r="D1187" s="59">
        <v>47423</v>
      </c>
      <c r="E1187" s="60">
        <v>9.1999999999999993</v>
      </c>
      <c r="F1187" s="63">
        <v>47510</v>
      </c>
      <c r="G1187" s="60">
        <v>4.3</v>
      </c>
      <c r="H1187" s="66" t="s">
        <v>1439</v>
      </c>
      <c r="I1187" s="64">
        <v>37610</v>
      </c>
      <c r="J1187" s="64">
        <v>39912</v>
      </c>
      <c r="K1187" s="62">
        <v>42458</v>
      </c>
      <c r="L1187" s="62">
        <v>45542</v>
      </c>
      <c r="M1187" s="62">
        <v>48652</v>
      </c>
      <c r="N1187" s="64">
        <v>51064</v>
      </c>
      <c r="O1187" s="64" t="s">
        <v>1439</v>
      </c>
      <c r="P1187" s="64" t="s">
        <v>1439</v>
      </c>
      <c r="Q1187" s="64" t="s">
        <v>1439</v>
      </c>
    </row>
    <row r="1188" spans="1:17" x14ac:dyDescent="0.2">
      <c r="A1188" s="68" t="s">
        <v>2710</v>
      </c>
      <c r="B1188" s="55" t="s">
        <v>1504</v>
      </c>
      <c r="C1188" s="66" t="s">
        <v>1439</v>
      </c>
      <c r="D1188" s="66">
        <v>24997</v>
      </c>
      <c r="E1188" s="67"/>
      <c r="F1188" s="66">
        <v>25250</v>
      </c>
      <c r="G1188" s="60">
        <v>5.7</v>
      </c>
      <c r="H1188" s="66" t="s">
        <v>1439</v>
      </c>
      <c r="I1188" s="64" t="s">
        <v>1439</v>
      </c>
      <c r="J1188" s="64" t="s">
        <v>1439</v>
      </c>
      <c r="K1188" s="64" t="s">
        <v>1439</v>
      </c>
      <c r="L1188" s="64" t="s">
        <v>1439</v>
      </c>
      <c r="M1188" s="64" t="s">
        <v>1439</v>
      </c>
      <c r="N1188" s="64" t="s">
        <v>1439</v>
      </c>
      <c r="O1188" s="64" t="s">
        <v>1439</v>
      </c>
      <c r="P1188" s="64" t="s">
        <v>1439</v>
      </c>
      <c r="Q1188" s="64" t="s">
        <v>1439</v>
      </c>
    </row>
    <row r="1189" spans="1:17" x14ac:dyDescent="0.2">
      <c r="A1189" s="68" t="s">
        <v>2711</v>
      </c>
      <c r="B1189" s="55" t="s">
        <v>1506</v>
      </c>
      <c r="C1189" s="66" t="s">
        <v>1439</v>
      </c>
      <c r="D1189" s="66" t="s">
        <v>1439</v>
      </c>
      <c r="E1189" s="67"/>
      <c r="F1189" s="66">
        <v>42530</v>
      </c>
      <c r="G1189" s="60">
        <v>7.2</v>
      </c>
      <c r="H1189" s="66" t="s">
        <v>1439</v>
      </c>
      <c r="I1189" s="64" t="s">
        <v>1439</v>
      </c>
      <c r="J1189" s="64" t="s">
        <v>1439</v>
      </c>
      <c r="K1189" s="64" t="s">
        <v>1439</v>
      </c>
      <c r="L1189" s="64" t="s">
        <v>1439</v>
      </c>
      <c r="M1189" s="64" t="s">
        <v>1439</v>
      </c>
      <c r="N1189" s="64" t="s">
        <v>1439</v>
      </c>
      <c r="O1189" s="64" t="s">
        <v>1439</v>
      </c>
      <c r="P1189" s="64" t="s">
        <v>1439</v>
      </c>
      <c r="Q1189" s="64" t="s">
        <v>1439</v>
      </c>
    </row>
    <row r="1190" spans="1:17" ht="25.5" x14ac:dyDescent="0.2">
      <c r="A1190" s="68" t="s">
        <v>2712</v>
      </c>
      <c r="B1190" s="55" t="s">
        <v>1508</v>
      </c>
      <c r="C1190" s="66" t="s">
        <v>1439</v>
      </c>
      <c r="D1190" s="66">
        <v>45169</v>
      </c>
      <c r="E1190" s="60">
        <v>3.7</v>
      </c>
      <c r="F1190" s="63">
        <v>44687</v>
      </c>
      <c r="G1190" s="60">
        <v>9.6</v>
      </c>
      <c r="H1190" s="66" t="s">
        <v>1439</v>
      </c>
      <c r="I1190" s="64" t="s">
        <v>1439</v>
      </c>
      <c r="J1190" s="64" t="s">
        <v>1439</v>
      </c>
      <c r="K1190" s="64" t="s">
        <v>1439</v>
      </c>
      <c r="L1190" s="64" t="s">
        <v>1439</v>
      </c>
      <c r="M1190" s="64" t="s">
        <v>1439</v>
      </c>
      <c r="N1190" s="64" t="s">
        <v>1439</v>
      </c>
      <c r="O1190" s="64" t="s">
        <v>1439</v>
      </c>
      <c r="P1190" s="64" t="s">
        <v>1439</v>
      </c>
      <c r="Q1190" s="64" t="s">
        <v>1439</v>
      </c>
    </row>
    <row r="1191" spans="1:17" ht="38.25" x14ac:dyDescent="0.2">
      <c r="A1191" s="54" t="s">
        <v>2713</v>
      </c>
      <c r="B1191" s="55" t="s">
        <v>1510</v>
      </c>
      <c r="C1191" s="66" t="s">
        <v>1439</v>
      </c>
      <c r="D1191" s="66">
        <v>43624</v>
      </c>
      <c r="E1191" s="60">
        <v>-0.8</v>
      </c>
      <c r="F1191" s="63">
        <v>47159</v>
      </c>
      <c r="G1191" s="60">
        <v>4</v>
      </c>
      <c r="H1191" s="66" t="s">
        <v>1439</v>
      </c>
      <c r="I1191" s="64" t="s">
        <v>1439</v>
      </c>
      <c r="J1191" s="64" t="s">
        <v>1439</v>
      </c>
      <c r="K1191" s="62">
        <v>37210</v>
      </c>
      <c r="L1191" s="62">
        <v>39613</v>
      </c>
      <c r="M1191" s="64">
        <v>47252</v>
      </c>
      <c r="N1191" s="64" t="s">
        <v>1439</v>
      </c>
      <c r="O1191" s="64" t="s">
        <v>1439</v>
      </c>
      <c r="P1191" s="64" t="s">
        <v>1439</v>
      </c>
      <c r="Q1191" s="64" t="s">
        <v>1439</v>
      </c>
    </row>
    <row r="1192" spans="1:17" ht="25.5" x14ac:dyDescent="0.2">
      <c r="A1192" s="68" t="s">
        <v>2714</v>
      </c>
      <c r="B1192" s="55" t="s">
        <v>1512</v>
      </c>
      <c r="C1192" s="66" t="s">
        <v>1439</v>
      </c>
      <c r="D1192" s="66">
        <v>43624</v>
      </c>
      <c r="E1192" s="60">
        <v>-0.8</v>
      </c>
      <c r="F1192" s="63">
        <v>47159</v>
      </c>
      <c r="G1192" s="60">
        <v>4</v>
      </c>
      <c r="H1192" s="66" t="s">
        <v>1439</v>
      </c>
      <c r="I1192" s="64" t="s">
        <v>1439</v>
      </c>
      <c r="J1192" s="64" t="s">
        <v>1439</v>
      </c>
      <c r="K1192" s="62">
        <v>37210</v>
      </c>
      <c r="L1192" s="62">
        <v>39613</v>
      </c>
      <c r="M1192" s="64">
        <v>47252</v>
      </c>
      <c r="N1192" s="64" t="s">
        <v>1439</v>
      </c>
      <c r="O1192" s="64" t="s">
        <v>1439</v>
      </c>
      <c r="P1192" s="64" t="s">
        <v>1439</v>
      </c>
      <c r="Q1192" s="64" t="s">
        <v>1439</v>
      </c>
    </row>
    <row r="1193" spans="1:17" ht="51" x14ac:dyDescent="0.2">
      <c r="A1193" s="54" t="s">
        <v>2715</v>
      </c>
      <c r="B1193" s="55" t="s">
        <v>1514</v>
      </c>
      <c r="C1193" s="66" t="s">
        <v>1439</v>
      </c>
      <c r="D1193" s="66">
        <v>41749</v>
      </c>
      <c r="E1193" s="60">
        <v>28.7</v>
      </c>
      <c r="F1193" s="66">
        <v>39300</v>
      </c>
      <c r="G1193" s="60">
        <v>22</v>
      </c>
      <c r="H1193" s="66" t="s">
        <v>1439</v>
      </c>
      <c r="I1193" s="64" t="s">
        <v>1439</v>
      </c>
      <c r="J1193" s="64" t="s">
        <v>1439</v>
      </c>
      <c r="K1193" s="64" t="s">
        <v>1439</v>
      </c>
      <c r="L1193" s="64" t="s">
        <v>1439</v>
      </c>
      <c r="M1193" s="64" t="s">
        <v>1439</v>
      </c>
      <c r="N1193" s="64" t="s">
        <v>1439</v>
      </c>
      <c r="O1193" s="64" t="s">
        <v>1439</v>
      </c>
      <c r="P1193" s="64" t="s">
        <v>1439</v>
      </c>
      <c r="Q1193" s="64" t="s">
        <v>1439</v>
      </c>
    </row>
    <row r="1194" spans="1:17" ht="25.5" x14ac:dyDescent="0.2">
      <c r="A1194" s="68" t="s">
        <v>2716</v>
      </c>
      <c r="B1194" s="55" t="s">
        <v>1516</v>
      </c>
      <c r="C1194" s="59" t="s">
        <v>1667</v>
      </c>
      <c r="D1194" s="59"/>
      <c r="E1194" s="67"/>
      <c r="F1194" s="59"/>
      <c r="G1194" s="67"/>
      <c r="H1194" s="59"/>
      <c r="I1194" s="61"/>
      <c r="J1194" s="61"/>
      <c r="K1194" s="61"/>
      <c r="L1194" s="61"/>
      <c r="M1194" s="61"/>
      <c r="N1194" s="61"/>
      <c r="O1194" s="61"/>
      <c r="P1194" s="61"/>
      <c r="Q1194" s="61"/>
    </row>
    <row r="1195" spans="1:17" x14ac:dyDescent="0.2">
      <c r="A1195" s="68" t="s">
        <v>2717</v>
      </c>
      <c r="B1195" s="55" t="s">
        <v>1518</v>
      </c>
      <c r="C1195" s="59" t="s">
        <v>1667</v>
      </c>
      <c r="D1195" s="59"/>
      <c r="E1195" s="67"/>
      <c r="F1195" s="59"/>
      <c r="G1195" s="67"/>
      <c r="H1195" s="59"/>
      <c r="I1195" s="61"/>
      <c r="J1195" s="61"/>
      <c r="K1195" s="61"/>
      <c r="L1195" s="61"/>
      <c r="M1195" s="61"/>
      <c r="N1195" s="61"/>
      <c r="O1195" s="61"/>
      <c r="P1195" s="61"/>
      <c r="Q1195" s="61"/>
    </row>
    <row r="1196" spans="1:17" ht="38.25" x14ac:dyDescent="0.2">
      <c r="A1196" s="68" t="s">
        <v>2718</v>
      </c>
      <c r="B1196" s="55" t="s">
        <v>1520</v>
      </c>
      <c r="C1196" s="66" t="s">
        <v>1439</v>
      </c>
      <c r="D1196" s="66" t="s">
        <v>1439</v>
      </c>
      <c r="E1196" s="67"/>
      <c r="F1196" s="66">
        <v>39741</v>
      </c>
      <c r="G1196" s="60">
        <v>22.8</v>
      </c>
      <c r="H1196" s="66" t="s">
        <v>1439</v>
      </c>
      <c r="I1196" s="64" t="s">
        <v>1439</v>
      </c>
      <c r="J1196" s="64" t="s">
        <v>1439</v>
      </c>
      <c r="K1196" s="64" t="s">
        <v>1439</v>
      </c>
      <c r="L1196" s="64" t="s">
        <v>1439</v>
      </c>
      <c r="M1196" s="64" t="s">
        <v>1439</v>
      </c>
      <c r="N1196" s="64" t="s">
        <v>1439</v>
      </c>
      <c r="O1196" s="64" t="s">
        <v>1439</v>
      </c>
      <c r="P1196" s="64" t="s">
        <v>1439</v>
      </c>
      <c r="Q1196" s="64" t="s">
        <v>1439</v>
      </c>
    </row>
    <row r="1197" spans="1:17" ht="38.25" x14ac:dyDescent="0.2">
      <c r="A1197" s="68" t="s">
        <v>2719</v>
      </c>
      <c r="B1197" s="55" t="s">
        <v>1522</v>
      </c>
      <c r="C1197" s="59" t="s">
        <v>1450</v>
      </c>
      <c r="D1197" s="59"/>
      <c r="E1197" s="67"/>
      <c r="F1197" s="59"/>
      <c r="G1197" s="67"/>
      <c r="H1197" s="59"/>
      <c r="I1197" s="61"/>
      <c r="J1197" s="61"/>
      <c r="K1197" s="61"/>
      <c r="L1197" s="61"/>
      <c r="M1197" s="61"/>
      <c r="N1197" s="61"/>
      <c r="O1197" s="61"/>
      <c r="P1197" s="61"/>
      <c r="Q1197" s="61"/>
    </row>
    <row r="1198" spans="1:17" x14ac:dyDescent="0.2">
      <c r="A1198" s="54" t="s">
        <v>2720</v>
      </c>
      <c r="B1198" s="55" t="s">
        <v>1524</v>
      </c>
      <c r="C1198" s="66">
        <v>35</v>
      </c>
      <c r="D1198" s="66">
        <v>35774</v>
      </c>
      <c r="E1198" s="60">
        <v>14.6</v>
      </c>
      <c r="F1198" s="63">
        <v>37251</v>
      </c>
      <c r="G1198" s="60">
        <v>11.3</v>
      </c>
      <c r="H1198" s="66" t="s">
        <v>1439</v>
      </c>
      <c r="I1198" s="64" t="s">
        <v>1439</v>
      </c>
      <c r="J1198" s="64" t="s">
        <v>1439</v>
      </c>
      <c r="K1198" s="64">
        <v>26791</v>
      </c>
      <c r="L1198" s="64">
        <v>30800</v>
      </c>
      <c r="M1198" s="64">
        <v>39922</v>
      </c>
      <c r="N1198" s="64">
        <v>42547</v>
      </c>
      <c r="O1198" s="64" t="s">
        <v>1439</v>
      </c>
      <c r="P1198" s="64" t="s">
        <v>1439</v>
      </c>
      <c r="Q1198" s="64" t="s">
        <v>1439</v>
      </c>
    </row>
    <row r="1199" spans="1:17" x14ac:dyDescent="0.2">
      <c r="A1199" s="68" t="s">
        <v>2721</v>
      </c>
      <c r="B1199" s="55" t="s">
        <v>1526</v>
      </c>
      <c r="C1199" s="66">
        <v>12</v>
      </c>
      <c r="D1199" s="66">
        <v>41465</v>
      </c>
      <c r="E1199" s="60">
        <v>25</v>
      </c>
      <c r="F1199" s="63">
        <v>43135</v>
      </c>
      <c r="G1199" s="60">
        <v>11.3</v>
      </c>
      <c r="H1199" s="66" t="s">
        <v>1439</v>
      </c>
      <c r="I1199" s="64" t="s">
        <v>1439</v>
      </c>
      <c r="J1199" s="64">
        <v>27241</v>
      </c>
      <c r="K1199" s="64">
        <v>29197</v>
      </c>
      <c r="L1199" s="64">
        <v>35509</v>
      </c>
      <c r="M1199" s="64">
        <v>44699</v>
      </c>
      <c r="N1199" s="64">
        <v>51324</v>
      </c>
      <c r="O1199" s="64" t="s">
        <v>1439</v>
      </c>
      <c r="P1199" s="64" t="s">
        <v>1439</v>
      </c>
      <c r="Q1199" s="64" t="s">
        <v>1439</v>
      </c>
    </row>
    <row r="1200" spans="1:17" x14ac:dyDescent="0.2">
      <c r="A1200" s="68" t="s">
        <v>2722</v>
      </c>
      <c r="B1200" s="55" t="s">
        <v>1528</v>
      </c>
      <c r="C1200" s="66">
        <v>8</v>
      </c>
      <c r="D1200" s="63">
        <v>37775</v>
      </c>
      <c r="E1200" s="60">
        <v>18</v>
      </c>
      <c r="F1200" s="63">
        <v>40987</v>
      </c>
      <c r="G1200" s="60">
        <v>16.2</v>
      </c>
      <c r="H1200" s="66" t="s">
        <v>1439</v>
      </c>
      <c r="I1200" s="64">
        <v>28964</v>
      </c>
      <c r="J1200" s="64">
        <v>31460</v>
      </c>
      <c r="K1200" s="64">
        <v>31803</v>
      </c>
      <c r="L1200" s="62">
        <v>35544</v>
      </c>
      <c r="M1200" s="64">
        <v>40807</v>
      </c>
      <c r="N1200" s="64" t="s">
        <v>1439</v>
      </c>
      <c r="O1200" s="64" t="s">
        <v>1439</v>
      </c>
      <c r="P1200" s="64" t="s">
        <v>1439</v>
      </c>
      <c r="Q1200" s="64" t="s">
        <v>1439</v>
      </c>
    </row>
    <row r="1201" spans="1:17" ht="25.5" x14ac:dyDescent="0.2">
      <c r="A1201" s="68" t="s">
        <v>2723</v>
      </c>
      <c r="B1201" s="55" t="s">
        <v>1530</v>
      </c>
      <c r="C1201" s="66" t="s">
        <v>1439</v>
      </c>
      <c r="D1201" s="66" t="s">
        <v>1439</v>
      </c>
      <c r="E1201" s="67"/>
      <c r="F1201" s="66">
        <v>31087</v>
      </c>
      <c r="G1201" s="60">
        <v>9.1</v>
      </c>
      <c r="H1201" s="66" t="s">
        <v>1439</v>
      </c>
      <c r="I1201" s="64" t="s">
        <v>1439</v>
      </c>
      <c r="J1201" s="64" t="s">
        <v>1439</v>
      </c>
      <c r="K1201" s="64" t="s">
        <v>1439</v>
      </c>
      <c r="L1201" s="64" t="s">
        <v>1439</v>
      </c>
      <c r="M1201" s="64" t="s">
        <v>1439</v>
      </c>
      <c r="N1201" s="64" t="s">
        <v>1439</v>
      </c>
      <c r="O1201" s="64" t="s">
        <v>1439</v>
      </c>
      <c r="P1201" s="64" t="s">
        <v>1439</v>
      </c>
      <c r="Q1201" s="64" t="s">
        <v>1439</v>
      </c>
    </row>
    <row r="1202" spans="1:17" ht="51" x14ac:dyDescent="0.2">
      <c r="A1202" s="54" t="s">
        <v>2724</v>
      </c>
      <c r="B1202" s="55" t="s">
        <v>1532</v>
      </c>
      <c r="C1202" s="59">
        <v>117</v>
      </c>
      <c r="D1202" s="59">
        <v>22626</v>
      </c>
      <c r="E1202" s="60">
        <v>4</v>
      </c>
      <c r="F1202" s="59">
        <v>25052</v>
      </c>
      <c r="G1202" s="60">
        <v>3.8</v>
      </c>
      <c r="H1202" s="63">
        <v>8704</v>
      </c>
      <c r="I1202" s="61">
        <v>11567</v>
      </c>
      <c r="J1202" s="62">
        <v>13103</v>
      </c>
      <c r="K1202" s="62">
        <v>15576</v>
      </c>
      <c r="L1202" s="61">
        <v>19621</v>
      </c>
      <c r="M1202" s="61">
        <v>25563</v>
      </c>
      <c r="N1202" s="62">
        <v>29374</v>
      </c>
      <c r="O1202" s="62">
        <v>32337</v>
      </c>
      <c r="P1202" s="62">
        <v>34707</v>
      </c>
      <c r="Q1202" s="64">
        <v>44512</v>
      </c>
    </row>
    <row r="1203" spans="1:17" ht="38.25" x14ac:dyDescent="0.2">
      <c r="A1203" s="68" t="s">
        <v>2725</v>
      </c>
      <c r="B1203" s="55" t="s">
        <v>1534</v>
      </c>
      <c r="C1203" s="66">
        <v>14</v>
      </c>
      <c r="D1203" s="63">
        <v>29668</v>
      </c>
      <c r="E1203" s="60">
        <v>6.3</v>
      </c>
      <c r="F1203" s="66">
        <v>34941</v>
      </c>
      <c r="G1203" s="60">
        <v>11.7</v>
      </c>
      <c r="H1203" s="66" t="s">
        <v>1439</v>
      </c>
      <c r="I1203" s="64">
        <v>22872</v>
      </c>
      <c r="J1203" s="62">
        <v>23945</v>
      </c>
      <c r="K1203" s="62">
        <v>24368</v>
      </c>
      <c r="L1203" s="62">
        <v>26381</v>
      </c>
      <c r="M1203" s="64">
        <v>33034</v>
      </c>
      <c r="N1203" s="64">
        <v>35207</v>
      </c>
      <c r="O1203" s="64" t="s">
        <v>1439</v>
      </c>
      <c r="P1203" s="64" t="s">
        <v>1439</v>
      </c>
      <c r="Q1203" s="64" t="s">
        <v>1439</v>
      </c>
    </row>
    <row r="1204" spans="1:17" ht="25.5" x14ac:dyDescent="0.2">
      <c r="A1204" s="68" t="s">
        <v>2726</v>
      </c>
      <c r="B1204" s="55" t="s">
        <v>1536</v>
      </c>
      <c r="C1204" s="66">
        <v>26</v>
      </c>
      <c r="D1204" s="63">
        <v>31304</v>
      </c>
      <c r="E1204" s="60">
        <v>11</v>
      </c>
      <c r="F1204" s="59">
        <v>33139</v>
      </c>
      <c r="G1204" s="60">
        <v>2.7</v>
      </c>
      <c r="H1204" s="66">
        <v>18539</v>
      </c>
      <c r="I1204" s="62">
        <v>22880</v>
      </c>
      <c r="J1204" s="62">
        <v>23906</v>
      </c>
      <c r="K1204" s="62">
        <v>25260</v>
      </c>
      <c r="L1204" s="62">
        <v>27834</v>
      </c>
      <c r="M1204" s="62">
        <v>33599</v>
      </c>
      <c r="N1204" s="64">
        <v>36330</v>
      </c>
      <c r="O1204" s="64">
        <v>40753</v>
      </c>
      <c r="P1204" s="64">
        <v>44829</v>
      </c>
      <c r="Q1204" s="64" t="s">
        <v>1439</v>
      </c>
    </row>
    <row r="1205" spans="1:17" ht="25.5" x14ac:dyDescent="0.2">
      <c r="A1205" s="68" t="s">
        <v>2727</v>
      </c>
      <c r="B1205" s="55" t="s">
        <v>1538</v>
      </c>
      <c r="C1205" s="63">
        <v>76</v>
      </c>
      <c r="D1205" s="63">
        <v>17798</v>
      </c>
      <c r="E1205" s="60">
        <v>-3.8</v>
      </c>
      <c r="F1205" s="59">
        <v>20408</v>
      </c>
      <c r="G1205" s="60">
        <v>-1.6</v>
      </c>
      <c r="H1205" s="63">
        <v>7363</v>
      </c>
      <c r="I1205" s="61">
        <v>9969</v>
      </c>
      <c r="J1205" s="61">
        <v>10895</v>
      </c>
      <c r="K1205" s="62">
        <v>11942</v>
      </c>
      <c r="L1205" s="62">
        <v>15012</v>
      </c>
      <c r="M1205" s="62">
        <v>20779</v>
      </c>
      <c r="N1205" s="62">
        <v>23804</v>
      </c>
      <c r="O1205" s="62">
        <v>25740</v>
      </c>
      <c r="P1205" s="62">
        <v>27968</v>
      </c>
      <c r="Q1205" s="64" t="s">
        <v>1439</v>
      </c>
    </row>
    <row r="1206" spans="1:17" ht="25.5" x14ac:dyDescent="0.2">
      <c r="A1206" s="54" t="s">
        <v>2728</v>
      </c>
      <c r="B1206" s="55" t="s">
        <v>1540</v>
      </c>
      <c r="C1206" s="63">
        <v>30</v>
      </c>
      <c r="D1206" s="63">
        <v>31484</v>
      </c>
      <c r="E1206" s="60">
        <v>6.2</v>
      </c>
      <c r="F1206" s="63">
        <v>33589</v>
      </c>
      <c r="G1206" s="60">
        <v>1.4</v>
      </c>
      <c r="H1206" s="66" t="s">
        <v>1439</v>
      </c>
      <c r="I1206" s="64">
        <v>20639</v>
      </c>
      <c r="J1206" s="62">
        <v>23535</v>
      </c>
      <c r="K1206" s="62">
        <v>24947</v>
      </c>
      <c r="L1206" s="62">
        <v>28892</v>
      </c>
      <c r="M1206" s="62">
        <v>34542</v>
      </c>
      <c r="N1206" s="62">
        <v>38095</v>
      </c>
      <c r="O1206" s="64">
        <v>40506</v>
      </c>
      <c r="P1206" s="64">
        <v>42652</v>
      </c>
      <c r="Q1206" s="64" t="s">
        <v>1439</v>
      </c>
    </row>
    <row r="1207" spans="1:17" ht="25.5" x14ac:dyDescent="0.2">
      <c r="A1207" s="68" t="s">
        <v>2729</v>
      </c>
      <c r="B1207" s="55" t="s">
        <v>1542</v>
      </c>
      <c r="C1207" s="66">
        <v>12</v>
      </c>
      <c r="D1207" s="66">
        <v>29384</v>
      </c>
      <c r="E1207" s="60">
        <v>-0.9</v>
      </c>
      <c r="F1207" s="63">
        <v>28320</v>
      </c>
      <c r="G1207" s="60">
        <v>-9</v>
      </c>
      <c r="H1207" s="66" t="s">
        <v>1439</v>
      </c>
      <c r="I1207" s="64" t="s">
        <v>1439</v>
      </c>
      <c r="J1207" s="64" t="s">
        <v>1439</v>
      </c>
      <c r="K1207" s="64" t="s">
        <v>1439</v>
      </c>
      <c r="L1207" s="64">
        <v>25347</v>
      </c>
      <c r="M1207" s="64">
        <v>31851</v>
      </c>
      <c r="N1207" s="64">
        <v>34997</v>
      </c>
      <c r="O1207" s="64">
        <v>36198</v>
      </c>
      <c r="P1207" s="64" t="s">
        <v>1439</v>
      </c>
      <c r="Q1207" s="64" t="s">
        <v>1439</v>
      </c>
    </row>
    <row r="1208" spans="1:17" x14ac:dyDescent="0.2">
      <c r="A1208" s="68" t="s">
        <v>2730</v>
      </c>
      <c r="B1208" s="55" t="s">
        <v>1544</v>
      </c>
      <c r="C1208" s="66" t="s">
        <v>1439</v>
      </c>
      <c r="D1208" s="66" t="s">
        <v>1439</v>
      </c>
      <c r="E1208" s="67"/>
      <c r="F1208" s="66" t="s">
        <v>1439</v>
      </c>
      <c r="G1208" s="67"/>
      <c r="H1208" s="66" t="s">
        <v>1439</v>
      </c>
      <c r="I1208" s="64" t="s">
        <v>1439</v>
      </c>
      <c r="J1208" s="64" t="s">
        <v>1439</v>
      </c>
      <c r="K1208" s="64" t="s">
        <v>1439</v>
      </c>
      <c r="L1208" s="64" t="s">
        <v>1439</v>
      </c>
      <c r="M1208" s="64" t="s">
        <v>1439</v>
      </c>
      <c r="N1208" s="64" t="s">
        <v>1439</v>
      </c>
      <c r="O1208" s="64" t="s">
        <v>1439</v>
      </c>
      <c r="P1208" s="64" t="s">
        <v>1439</v>
      </c>
      <c r="Q1208" s="64" t="s">
        <v>1439</v>
      </c>
    </row>
    <row r="1209" spans="1:17" x14ac:dyDescent="0.2">
      <c r="A1209" s="68" t="s">
        <v>2731</v>
      </c>
      <c r="B1209" s="55" t="s">
        <v>1546</v>
      </c>
      <c r="C1209" s="59" t="s">
        <v>1667</v>
      </c>
      <c r="D1209" s="59"/>
      <c r="E1209" s="67"/>
      <c r="F1209" s="59"/>
      <c r="G1209" s="67"/>
      <c r="H1209" s="59"/>
      <c r="I1209" s="61"/>
      <c r="J1209" s="61"/>
      <c r="K1209" s="61"/>
      <c r="L1209" s="61"/>
      <c r="M1209" s="61"/>
      <c r="N1209" s="61"/>
      <c r="O1209" s="61"/>
      <c r="P1209" s="61"/>
      <c r="Q1209" s="61"/>
    </row>
    <row r="1210" spans="1:17" ht="25.5" x14ac:dyDescent="0.2">
      <c r="A1210" s="68" t="s">
        <v>2732</v>
      </c>
      <c r="B1210" s="55" t="s">
        <v>1548</v>
      </c>
      <c r="C1210" s="66">
        <v>9</v>
      </c>
      <c r="D1210" s="66">
        <v>32950</v>
      </c>
      <c r="E1210" s="67"/>
      <c r="F1210" s="63">
        <v>38885</v>
      </c>
      <c r="G1210" s="60">
        <v>-1.2</v>
      </c>
      <c r="H1210" s="66" t="s">
        <v>1439</v>
      </c>
      <c r="I1210" s="64" t="s">
        <v>1439</v>
      </c>
      <c r="J1210" s="64">
        <v>23492</v>
      </c>
      <c r="K1210" s="64">
        <v>24082</v>
      </c>
      <c r="L1210" s="64">
        <v>27692</v>
      </c>
      <c r="M1210" s="64" t="s">
        <v>1439</v>
      </c>
      <c r="N1210" s="64" t="s">
        <v>1439</v>
      </c>
      <c r="O1210" s="64" t="s">
        <v>1439</v>
      </c>
      <c r="P1210" s="64" t="s">
        <v>1439</v>
      </c>
      <c r="Q1210" s="64" t="s">
        <v>1439</v>
      </c>
    </row>
    <row r="1211" spans="1:17" ht="25.5" x14ac:dyDescent="0.2">
      <c r="A1211" s="68" t="s">
        <v>2733</v>
      </c>
      <c r="B1211" s="55" t="s">
        <v>1550</v>
      </c>
      <c r="C1211" s="66">
        <v>8</v>
      </c>
      <c r="D1211" s="63">
        <v>33325</v>
      </c>
      <c r="E1211" s="60">
        <v>18.100000000000001</v>
      </c>
      <c r="F1211" s="59">
        <v>34127</v>
      </c>
      <c r="G1211" s="60">
        <v>12.5</v>
      </c>
      <c r="H1211" s="66" t="s">
        <v>1439</v>
      </c>
      <c r="I1211" s="62">
        <v>27615</v>
      </c>
      <c r="J1211" s="62">
        <v>28869</v>
      </c>
      <c r="K1211" s="62">
        <v>29467</v>
      </c>
      <c r="L1211" s="62">
        <v>31395</v>
      </c>
      <c r="M1211" s="62">
        <v>35948</v>
      </c>
      <c r="N1211" s="64">
        <v>38131</v>
      </c>
      <c r="O1211" s="64" t="s">
        <v>1439</v>
      </c>
      <c r="P1211" s="64" t="s">
        <v>1439</v>
      </c>
      <c r="Q1211" s="64" t="s">
        <v>1439</v>
      </c>
    </row>
    <row r="1212" spans="1:17" ht="38.25" x14ac:dyDescent="0.2">
      <c r="A1212" s="54" t="s">
        <v>2734</v>
      </c>
      <c r="B1212" s="55" t="s">
        <v>1552</v>
      </c>
      <c r="C1212" s="66">
        <v>44</v>
      </c>
      <c r="D1212" s="66">
        <v>12858</v>
      </c>
      <c r="E1212" s="60">
        <v>8.5</v>
      </c>
      <c r="F1212" s="66">
        <v>15305</v>
      </c>
      <c r="G1212" s="60">
        <v>6.3</v>
      </c>
      <c r="H1212" s="66">
        <v>3664</v>
      </c>
      <c r="I1212" s="64">
        <v>5884</v>
      </c>
      <c r="J1212" s="64" t="s">
        <v>1439</v>
      </c>
      <c r="K1212" s="64">
        <v>8424</v>
      </c>
      <c r="L1212" s="64">
        <v>10749</v>
      </c>
      <c r="M1212" s="64">
        <v>15902</v>
      </c>
      <c r="N1212" s="64">
        <v>19289</v>
      </c>
      <c r="O1212" s="64">
        <v>21770</v>
      </c>
      <c r="P1212" s="64" t="s">
        <v>1439</v>
      </c>
      <c r="Q1212" s="64" t="s">
        <v>1439</v>
      </c>
    </row>
    <row r="1213" spans="1:17" x14ac:dyDescent="0.2">
      <c r="A1213" s="68" t="s">
        <v>2735</v>
      </c>
      <c r="B1213" s="55" t="s">
        <v>1554</v>
      </c>
      <c r="C1213" s="66" t="s">
        <v>1439</v>
      </c>
      <c r="D1213" s="66">
        <v>16890</v>
      </c>
      <c r="E1213" s="67"/>
      <c r="F1213" s="66" t="s">
        <v>1439</v>
      </c>
      <c r="G1213" s="67"/>
      <c r="H1213" s="66" t="s">
        <v>1439</v>
      </c>
      <c r="I1213" s="64">
        <v>9325</v>
      </c>
      <c r="J1213" s="64">
        <v>9949</v>
      </c>
      <c r="K1213" s="64">
        <v>11366</v>
      </c>
      <c r="L1213" s="64">
        <v>13148</v>
      </c>
      <c r="M1213" s="64">
        <v>21753</v>
      </c>
      <c r="N1213" s="64" t="s">
        <v>1439</v>
      </c>
      <c r="O1213" s="64" t="s">
        <v>1439</v>
      </c>
      <c r="P1213" s="64" t="s">
        <v>1439</v>
      </c>
      <c r="Q1213" s="64" t="s">
        <v>1439</v>
      </c>
    </row>
    <row r="1214" spans="1:17" ht="25.5" x14ac:dyDescent="0.2">
      <c r="A1214" s="68" t="s">
        <v>2736</v>
      </c>
      <c r="B1214" s="55" t="s">
        <v>1556</v>
      </c>
      <c r="C1214" s="66">
        <v>30</v>
      </c>
      <c r="D1214" s="66" t="s">
        <v>1439</v>
      </c>
      <c r="E1214" s="67"/>
      <c r="F1214" s="63">
        <v>13375</v>
      </c>
      <c r="G1214" s="60">
        <v>3.6</v>
      </c>
      <c r="H1214" s="66" t="s">
        <v>1439</v>
      </c>
      <c r="I1214" s="64">
        <v>4910</v>
      </c>
      <c r="J1214" s="64">
        <v>5687</v>
      </c>
      <c r="K1214" s="64">
        <v>6687</v>
      </c>
      <c r="L1214" s="64" t="s">
        <v>1439</v>
      </c>
      <c r="M1214" s="64" t="s">
        <v>1439</v>
      </c>
      <c r="N1214" s="64" t="s">
        <v>1439</v>
      </c>
      <c r="O1214" s="64" t="s">
        <v>1439</v>
      </c>
      <c r="P1214" s="64" t="s">
        <v>1439</v>
      </c>
      <c r="Q1214" s="64" t="s">
        <v>1439</v>
      </c>
    </row>
    <row r="1215" spans="1:17" ht="25.5" x14ac:dyDescent="0.2">
      <c r="A1215" s="54" t="s">
        <v>2737</v>
      </c>
      <c r="B1215" s="55" t="s">
        <v>1558</v>
      </c>
      <c r="C1215" s="66">
        <v>26</v>
      </c>
      <c r="D1215" s="63">
        <v>36220</v>
      </c>
      <c r="E1215" s="60">
        <v>3.9</v>
      </c>
      <c r="F1215" s="59">
        <v>37783</v>
      </c>
      <c r="G1215" s="60">
        <v>-1.9</v>
      </c>
      <c r="H1215" s="66">
        <v>19653</v>
      </c>
      <c r="I1215" s="62">
        <v>24363</v>
      </c>
      <c r="J1215" s="62">
        <v>25459</v>
      </c>
      <c r="K1215" s="62">
        <v>27843</v>
      </c>
      <c r="L1215" s="62">
        <v>31632</v>
      </c>
      <c r="M1215" s="62">
        <v>40306</v>
      </c>
      <c r="N1215" s="64">
        <v>43066</v>
      </c>
      <c r="O1215" s="64">
        <v>44715</v>
      </c>
      <c r="P1215" s="64">
        <v>49937</v>
      </c>
      <c r="Q1215" s="64" t="s">
        <v>1439</v>
      </c>
    </row>
    <row r="1216" spans="1:17" x14ac:dyDescent="0.2">
      <c r="A1216" s="68" t="s">
        <v>2738</v>
      </c>
      <c r="B1216" s="55" t="s">
        <v>1560</v>
      </c>
      <c r="C1216" s="66" t="s">
        <v>1439</v>
      </c>
      <c r="D1216" s="66" t="s">
        <v>1439</v>
      </c>
      <c r="E1216" s="67"/>
      <c r="F1216" s="66">
        <v>31319</v>
      </c>
      <c r="G1216" s="60">
        <v>1.2</v>
      </c>
      <c r="H1216" s="66" t="s">
        <v>1439</v>
      </c>
      <c r="I1216" s="64" t="s">
        <v>1439</v>
      </c>
      <c r="J1216" s="64" t="s">
        <v>1439</v>
      </c>
      <c r="K1216" s="64" t="s">
        <v>1439</v>
      </c>
      <c r="L1216" s="64" t="s">
        <v>1439</v>
      </c>
      <c r="M1216" s="64" t="s">
        <v>1439</v>
      </c>
      <c r="N1216" s="64" t="s">
        <v>1439</v>
      </c>
      <c r="O1216" s="64" t="s">
        <v>1439</v>
      </c>
      <c r="P1216" s="64" t="s">
        <v>1439</v>
      </c>
      <c r="Q1216" s="64" t="s">
        <v>1439</v>
      </c>
    </row>
    <row r="1217" spans="1:17" ht="51" x14ac:dyDescent="0.2">
      <c r="A1217" s="68" t="s">
        <v>2739</v>
      </c>
      <c r="B1217" s="55" t="s">
        <v>1562</v>
      </c>
      <c r="C1217" s="66" t="s">
        <v>1439</v>
      </c>
      <c r="D1217" s="66" t="s">
        <v>1439</v>
      </c>
      <c r="E1217" s="67"/>
      <c r="F1217" s="66">
        <v>23402</v>
      </c>
      <c r="G1217" s="67"/>
      <c r="H1217" s="66" t="s">
        <v>1439</v>
      </c>
      <c r="I1217" s="64" t="s">
        <v>1439</v>
      </c>
      <c r="J1217" s="64" t="s">
        <v>1439</v>
      </c>
      <c r="K1217" s="64" t="s">
        <v>1439</v>
      </c>
      <c r="L1217" s="64" t="s">
        <v>1439</v>
      </c>
      <c r="M1217" s="64" t="s">
        <v>1439</v>
      </c>
      <c r="N1217" s="64" t="s">
        <v>1439</v>
      </c>
      <c r="O1217" s="64" t="s">
        <v>1439</v>
      </c>
      <c r="P1217" s="64" t="s">
        <v>1439</v>
      </c>
      <c r="Q1217" s="64" t="s">
        <v>1439</v>
      </c>
    </row>
    <row r="1218" spans="1:17" ht="25.5" x14ac:dyDescent="0.2">
      <c r="A1218" s="68" t="s">
        <v>2740</v>
      </c>
      <c r="B1218" s="55" t="s">
        <v>1564</v>
      </c>
      <c r="C1218" s="59" t="s">
        <v>1667</v>
      </c>
      <c r="D1218" s="59"/>
      <c r="E1218" s="67"/>
      <c r="F1218" s="59"/>
      <c r="G1218" s="67"/>
      <c r="H1218" s="59"/>
      <c r="I1218" s="61"/>
      <c r="J1218" s="61"/>
      <c r="K1218" s="61"/>
      <c r="L1218" s="61"/>
      <c r="M1218" s="61"/>
      <c r="N1218" s="61"/>
      <c r="O1218" s="61"/>
      <c r="P1218" s="61"/>
      <c r="Q1218" s="61"/>
    </row>
    <row r="1219" spans="1:17" x14ac:dyDescent="0.2">
      <c r="A1219" s="68" t="s">
        <v>2741</v>
      </c>
      <c r="B1219" s="55" t="s">
        <v>1566</v>
      </c>
      <c r="C1219" s="66">
        <v>8</v>
      </c>
      <c r="D1219" s="63">
        <v>37411</v>
      </c>
      <c r="E1219" s="60">
        <v>10</v>
      </c>
      <c r="F1219" s="63">
        <v>38886</v>
      </c>
      <c r="G1219" s="60">
        <v>4.5</v>
      </c>
      <c r="H1219" s="66" t="s">
        <v>1439</v>
      </c>
      <c r="I1219" s="64">
        <v>28368</v>
      </c>
      <c r="J1219" s="62">
        <v>31588</v>
      </c>
      <c r="K1219" s="62">
        <v>32764</v>
      </c>
      <c r="L1219" s="62">
        <v>35945</v>
      </c>
      <c r="M1219" s="64">
        <v>39221</v>
      </c>
      <c r="N1219" s="64" t="s">
        <v>1439</v>
      </c>
      <c r="O1219" s="64" t="s">
        <v>1439</v>
      </c>
      <c r="P1219" s="64" t="s">
        <v>1439</v>
      </c>
      <c r="Q1219" s="64" t="s">
        <v>1439</v>
      </c>
    </row>
    <row r="1220" spans="1:17" ht="25.5" x14ac:dyDescent="0.2">
      <c r="A1220" s="68" t="s">
        <v>2742</v>
      </c>
      <c r="B1220" s="55" t="s">
        <v>1568</v>
      </c>
      <c r="C1220" s="66">
        <v>12</v>
      </c>
      <c r="D1220" s="66">
        <v>36785</v>
      </c>
      <c r="E1220" s="60">
        <v>0.7</v>
      </c>
      <c r="F1220" s="63">
        <v>38267</v>
      </c>
      <c r="G1220" s="60">
        <v>-4.8</v>
      </c>
      <c r="H1220" s="66" t="s">
        <v>1439</v>
      </c>
      <c r="I1220" s="62">
        <v>23932</v>
      </c>
      <c r="J1220" s="62">
        <v>25432</v>
      </c>
      <c r="K1220" s="64">
        <v>26440</v>
      </c>
      <c r="L1220" s="64">
        <v>30927</v>
      </c>
      <c r="M1220" s="64">
        <v>41193</v>
      </c>
      <c r="N1220" s="64" t="s">
        <v>1439</v>
      </c>
      <c r="O1220" s="64" t="s">
        <v>1439</v>
      </c>
      <c r="P1220" s="64" t="s">
        <v>1439</v>
      </c>
      <c r="Q1220" s="64" t="s">
        <v>1439</v>
      </c>
    </row>
    <row r="1221" spans="1:17" ht="25.5" x14ac:dyDescent="0.2">
      <c r="A1221" s="68" t="s">
        <v>2743</v>
      </c>
      <c r="B1221" s="55" t="s">
        <v>1570</v>
      </c>
      <c r="C1221" s="66" t="s">
        <v>1439</v>
      </c>
      <c r="D1221" s="66" t="s">
        <v>1439</v>
      </c>
      <c r="E1221" s="67"/>
      <c r="F1221" s="66">
        <v>52796</v>
      </c>
      <c r="G1221" s="60">
        <v>5.3</v>
      </c>
      <c r="H1221" s="66" t="s">
        <v>1439</v>
      </c>
      <c r="I1221" s="64" t="s">
        <v>1439</v>
      </c>
      <c r="J1221" s="64" t="s">
        <v>1439</v>
      </c>
      <c r="K1221" s="64" t="s">
        <v>1439</v>
      </c>
      <c r="L1221" s="64" t="s">
        <v>1439</v>
      </c>
      <c r="M1221" s="64" t="s">
        <v>1439</v>
      </c>
      <c r="N1221" s="64" t="s">
        <v>1439</v>
      </c>
      <c r="O1221" s="64" t="s">
        <v>1439</v>
      </c>
      <c r="P1221" s="64" t="s">
        <v>1439</v>
      </c>
      <c r="Q1221" s="64" t="s">
        <v>1439</v>
      </c>
    </row>
    <row r="1222" spans="1:17" ht="25.5" x14ac:dyDescent="0.2">
      <c r="A1222" s="54" t="s">
        <v>2744</v>
      </c>
      <c r="B1222" s="55" t="s">
        <v>1572</v>
      </c>
      <c r="C1222" s="66">
        <v>39</v>
      </c>
      <c r="D1222" s="66">
        <v>33478</v>
      </c>
      <c r="E1222" s="60">
        <v>10.9</v>
      </c>
      <c r="F1222" s="63">
        <v>40400</v>
      </c>
      <c r="G1222" s="60">
        <v>6.7</v>
      </c>
      <c r="H1222" s="66" t="s">
        <v>1439</v>
      </c>
      <c r="I1222" s="64" t="s">
        <v>1439</v>
      </c>
      <c r="J1222" s="64">
        <v>26069</v>
      </c>
      <c r="K1222" s="64">
        <v>27062</v>
      </c>
      <c r="L1222" s="64">
        <v>29668</v>
      </c>
      <c r="M1222" s="64">
        <v>38185</v>
      </c>
      <c r="N1222" s="64" t="s">
        <v>1439</v>
      </c>
      <c r="O1222" s="64" t="s">
        <v>1439</v>
      </c>
      <c r="P1222" s="64" t="s">
        <v>1439</v>
      </c>
      <c r="Q1222" s="64" t="s">
        <v>1439</v>
      </c>
    </row>
    <row r="1223" spans="1:17" ht="38.25" x14ac:dyDescent="0.2">
      <c r="A1223" s="68" t="s">
        <v>2745</v>
      </c>
      <c r="B1223" s="55" t="s">
        <v>1574</v>
      </c>
      <c r="C1223" s="66">
        <v>18</v>
      </c>
      <c r="D1223" s="63">
        <v>34155</v>
      </c>
      <c r="E1223" s="60">
        <v>9.9</v>
      </c>
      <c r="F1223" s="63">
        <v>40037</v>
      </c>
      <c r="G1223" s="60">
        <v>2.5</v>
      </c>
      <c r="H1223" s="66" t="s">
        <v>1439</v>
      </c>
      <c r="I1223" s="64">
        <v>22723</v>
      </c>
      <c r="J1223" s="64">
        <v>24887</v>
      </c>
      <c r="K1223" s="62">
        <v>26963</v>
      </c>
      <c r="L1223" s="62">
        <v>29769</v>
      </c>
      <c r="M1223" s="64">
        <v>38185</v>
      </c>
      <c r="N1223" s="64" t="s">
        <v>1439</v>
      </c>
      <c r="O1223" s="64" t="s">
        <v>1439</v>
      </c>
      <c r="P1223" s="64" t="s">
        <v>1439</v>
      </c>
      <c r="Q1223" s="64" t="s">
        <v>1439</v>
      </c>
    </row>
    <row r="1224" spans="1:17" ht="38.25" x14ac:dyDescent="0.2">
      <c r="A1224" s="68" t="s">
        <v>2746</v>
      </c>
      <c r="B1224" s="55" t="s">
        <v>1576</v>
      </c>
      <c r="C1224" s="66" t="s">
        <v>1439</v>
      </c>
      <c r="D1224" s="66" t="s">
        <v>1439</v>
      </c>
      <c r="E1224" s="67"/>
      <c r="F1224" s="66">
        <v>40945</v>
      </c>
      <c r="G1224" s="60">
        <v>3.8</v>
      </c>
      <c r="H1224" s="66" t="s">
        <v>1439</v>
      </c>
      <c r="I1224" s="64" t="s">
        <v>1439</v>
      </c>
      <c r="J1224" s="64" t="s">
        <v>1439</v>
      </c>
      <c r="K1224" s="64">
        <v>28656</v>
      </c>
      <c r="L1224" s="64">
        <v>31837</v>
      </c>
      <c r="M1224" s="64" t="s">
        <v>1439</v>
      </c>
      <c r="N1224" s="64" t="s">
        <v>1439</v>
      </c>
      <c r="O1224" s="64" t="s">
        <v>1439</v>
      </c>
      <c r="P1224" s="64" t="s">
        <v>1439</v>
      </c>
      <c r="Q1224" s="64" t="s">
        <v>1439</v>
      </c>
    </row>
    <row r="1225" spans="1:17" ht="38.25" x14ac:dyDescent="0.2">
      <c r="A1225" s="68" t="s">
        <v>2747</v>
      </c>
      <c r="B1225" s="55" t="s">
        <v>1578</v>
      </c>
      <c r="C1225" s="66" t="s">
        <v>1439</v>
      </c>
      <c r="D1225" s="66" t="s">
        <v>1439</v>
      </c>
      <c r="E1225" s="67"/>
      <c r="F1225" s="66">
        <v>40628</v>
      </c>
      <c r="G1225" s="60">
        <v>12.8</v>
      </c>
      <c r="H1225" s="66" t="s">
        <v>1439</v>
      </c>
      <c r="I1225" s="64" t="s">
        <v>1439</v>
      </c>
      <c r="J1225" s="64" t="s">
        <v>1439</v>
      </c>
      <c r="K1225" s="64" t="s">
        <v>1439</v>
      </c>
      <c r="L1225" s="64" t="s">
        <v>1439</v>
      </c>
      <c r="M1225" s="64" t="s">
        <v>1439</v>
      </c>
      <c r="N1225" s="64" t="s">
        <v>1439</v>
      </c>
      <c r="O1225" s="64" t="s">
        <v>1439</v>
      </c>
      <c r="P1225" s="64" t="s">
        <v>1439</v>
      </c>
      <c r="Q1225" s="64" t="s">
        <v>1439</v>
      </c>
    </row>
    <row r="1226" spans="1:17" ht="25.5" x14ac:dyDescent="0.2">
      <c r="A1226" s="54" t="s">
        <v>2748</v>
      </c>
      <c r="B1226" s="55" t="s">
        <v>1217</v>
      </c>
      <c r="C1226" s="66">
        <v>14</v>
      </c>
      <c r="D1226" s="63">
        <v>27147</v>
      </c>
      <c r="E1226" s="60">
        <v>8</v>
      </c>
      <c r="F1226" s="63">
        <v>29081</v>
      </c>
      <c r="G1226" s="60">
        <v>3.9</v>
      </c>
      <c r="H1226" s="66" t="s">
        <v>1439</v>
      </c>
      <c r="I1226" s="64">
        <v>21875</v>
      </c>
      <c r="J1226" s="64">
        <v>22157</v>
      </c>
      <c r="K1226" s="62">
        <v>23419</v>
      </c>
      <c r="L1226" s="62">
        <v>25377</v>
      </c>
      <c r="M1226" s="62">
        <v>29160</v>
      </c>
      <c r="N1226" s="64">
        <v>33651</v>
      </c>
      <c r="O1226" s="64" t="s">
        <v>1439</v>
      </c>
      <c r="P1226" s="64" t="s">
        <v>1439</v>
      </c>
      <c r="Q1226" s="64" t="s">
        <v>1439</v>
      </c>
    </row>
    <row r="1227" spans="1:17" x14ac:dyDescent="0.2">
      <c r="A1227" s="68" t="s">
        <v>2749</v>
      </c>
      <c r="B1227" s="55" t="s">
        <v>1581</v>
      </c>
      <c r="C1227" s="66">
        <v>14</v>
      </c>
      <c r="D1227" s="63">
        <v>27147</v>
      </c>
      <c r="E1227" s="60">
        <v>8</v>
      </c>
      <c r="F1227" s="63">
        <v>29081</v>
      </c>
      <c r="G1227" s="60">
        <v>3.9</v>
      </c>
      <c r="H1227" s="66" t="s">
        <v>1439</v>
      </c>
      <c r="I1227" s="64">
        <v>21875</v>
      </c>
      <c r="J1227" s="64">
        <v>22157</v>
      </c>
      <c r="K1227" s="62">
        <v>23419</v>
      </c>
      <c r="L1227" s="62">
        <v>25377</v>
      </c>
      <c r="M1227" s="62">
        <v>29160</v>
      </c>
      <c r="N1227" s="64">
        <v>33651</v>
      </c>
      <c r="O1227" s="64" t="s">
        <v>1439</v>
      </c>
      <c r="P1227" s="64" t="s">
        <v>1439</v>
      </c>
      <c r="Q1227" s="64" t="s">
        <v>1439</v>
      </c>
    </row>
    <row r="1228" spans="1:17" ht="38.25" x14ac:dyDescent="0.2">
      <c r="A1228" s="54" t="s">
        <v>2750</v>
      </c>
      <c r="B1228" s="55" t="s">
        <v>1583</v>
      </c>
      <c r="C1228" s="66">
        <v>45</v>
      </c>
      <c r="D1228" s="66">
        <v>30864</v>
      </c>
      <c r="E1228" s="60">
        <v>-0.1</v>
      </c>
      <c r="F1228" s="66">
        <v>40172</v>
      </c>
      <c r="G1228" s="60">
        <v>17.8</v>
      </c>
      <c r="H1228" s="66" t="s">
        <v>1439</v>
      </c>
      <c r="I1228" s="64" t="s">
        <v>1439</v>
      </c>
      <c r="J1228" s="64">
        <v>21550</v>
      </c>
      <c r="K1228" s="64">
        <v>23212</v>
      </c>
      <c r="L1228" s="64">
        <v>27080</v>
      </c>
      <c r="M1228" s="64">
        <v>35988</v>
      </c>
      <c r="N1228" s="64">
        <v>44559</v>
      </c>
      <c r="O1228" s="64">
        <v>47082</v>
      </c>
      <c r="P1228" s="64" t="s">
        <v>1439</v>
      </c>
      <c r="Q1228" s="64" t="s">
        <v>1439</v>
      </c>
    </row>
    <row r="1229" spans="1:17" ht="25.5" x14ac:dyDescent="0.2">
      <c r="A1229" s="68" t="s">
        <v>2751</v>
      </c>
      <c r="B1229" s="55" t="s">
        <v>1585</v>
      </c>
      <c r="C1229" s="66">
        <v>18</v>
      </c>
      <c r="D1229" s="66">
        <v>29653</v>
      </c>
      <c r="E1229" s="60">
        <v>4</v>
      </c>
      <c r="F1229" s="63">
        <v>38317</v>
      </c>
      <c r="G1229" s="60">
        <v>5.0999999999999996</v>
      </c>
      <c r="H1229" s="66" t="s">
        <v>1439</v>
      </c>
      <c r="I1229" s="64">
        <v>19425</v>
      </c>
      <c r="J1229" s="64">
        <v>21207</v>
      </c>
      <c r="K1229" s="64">
        <v>22267</v>
      </c>
      <c r="L1229" s="64">
        <v>23948</v>
      </c>
      <c r="M1229" s="64">
        <v>35466</v>
      </c>
      <c r="N1229" s="64" t="s">
        <v>1439</v>
      </c>
      <c r="O1229" s="64" t="s">
        <v>1439</v>
      </c>
      <c r="P1229" s="64" t="s">
        <v>1439</v>
      </c>
      <c r="Q1229" s="64" t="s">
        <v>1439</v>
      </c>
    </row>
    <row r="1230" spans="1:17" ht="25.5" x14ac:dyDescent="0.2">
      <c r="A1230" s="68" t="s">
        <v>2752</v>
      </c>
      <c r="B1230" s="55" t="s">
        <v>1587</v>
      </c>
      <c r="C1230" s="66" t="s">
        <v>1439</v>
      </c>
      <c r="D1230" s="66" t="s">
        <v>1439</v>
      </c>
      <c r="E1230" s="67"/>
      <c r="F1230" s="66" t="s">
        <v>1439</v>
      </c>
      <c r="G1230" s="67"/>
      <c r="H1230" s="66" t="s">
        <v>1439</v>
      </c>
      <c r="I1230" s="64" t="s">
        <v>1439</v>
      </c>
      <c r="J1230" s="64" t="s">
        <v>1439</v>
      </c>
      <c r="K1230" s="64" t="s">
        <v>1439</v>
      </c>
      <c r="L1230" s="64" t="s">
        <v>1439</v>
      </c>
      <c r="M1230" s="64" t="s">
        <v>1439</v>
      </c>
      <c r="N1230" s="64" t="s">
        <v>1439</v>
      </c>
      <c r="O1230" s="64" t="s">
        <v>1439</v>
      </c>
      <c r="P1230" s="64" t="s">
        <v>1439</v>
      </c>
      <c r="Q1230" s="64" t="s">
        <v>1439</v>
      </c>
    </row>
    <row r="1231" spans="1:17" ht="38.25" x14ac:dyDescent="0.2">
      <c r="A1231" s="68" t="s">
        <v>2753</v>
      </c>
      <c r="B1231" s="55" t="s">
        <v>1589</v>
      </c>
      <c r="C1231" s="66">
        <v>10</v>
      </c>
      <c r="D1231" s="66">
        <v>42012</v>
      </c>
      <c r="E1231" s="60">
        <v>24</v>
      </c>
      <c r="F1231" s="66" t="s">
        <v>1439</v>
      </c>
      <c r="G1231" s="67"/>
      <c r="H1231" s="66" t="s">
        <v>1439</v>
      </c>
      <c r="I1231" s="64">
        <v>28495</v>
      </c>
      <c r="J1231" s="64">
        <v>29615</v>
      </c>
      <c r="K1231" s="64">
        <v>31078</v>
      </c>
      <c r="L1231" s="64">
        <v>35483</v>
      </c>
      <c r="M1231" s="64">
        <v>46263</v>
      </c>
      <c r="N1231" s="64">
        <v>50302</v>
      </c>
      <c r="O1231" s="64" t="s">
        <v>1439</v>
      </c>
      <c r="P1231" s="64" t="s">
        <v>1439</v>
      </c>
      <c r="Q1231" s="64" t="s">
        <v>1439</v>
      </c>
    </row>
    <row r="1232" spans="1:17" ht="25.5" x14ac:dyDescent="0.2">
      <c r="A1232" s="68" t="s">
        <v>2754</v>
      </c>
      <c r="B1232" s="55" t="s">
        <v>1591</v>
      </c>
      <c r="C1232" s="66" t="s">
        <v>1439</v>
      </c>
      <c r="D1232" s="66">
        <v>50898</v>
      </c>
      <c r="E1232" s="67"/>
      <c r="F1232" s="66">
        <v>54656</v>
      </c>
      <c r="G1232" s="60">
        <v>29</v>
      </c>
      <c r="H1232" s="66" t="s">
        <v>1439</v>
      </c>
      <c r="I1232" s="64" t="s">
        <v>1439</v>
      </c>
      <c r="J1232" s="64" t="s">
        <v>1439</v>
      </c>
      <c r="K1232" s="64" t="s">
        <v>1439</v>
      </c>
      <c r="L1232" s="64" t="s">
        <v>1439</v>
      </c>
      <c r="M1232" s="64" t="s">
        <v>1439</v>
      </c>
      <c r="N1232" s="64" t="s">
        <v>1439</v>
      </c>
      <c r="O1232" s="64" t="s">
        <v>1439</v>
      </c>
      <c r="P1232" s="64" t="s">
        <v>1439</v>
      </c>
      <c r="Q1232" s="64" t="s">
        <v>1439</v>
      </c>
    </row>
    <row r="1233" spans="1:17" ht="25.5" x14ac:dyDescent="0.2">
      <c r="A1233" s="68" t="s">
        <v>2755</v>
      </c>
      <c r="B1233" s="55" t="s">
        <v>1593</v>
      </c>
      <c r="C1233" s="66" t="s">
        <v>1439</v>
      </c>
      <c r="D1233" s="66" t="s">
        <v>1439</v>
      </c>
      <c r="E1233" s="67"/>
      <c r="F1233" s="66" t="s">
        <v>1439</v>
      </c>
      <c r="G1233" s="67"/>
      <c r="H1233" s="66" t="s">
        <v>1439</v>
      </c>
      <c r="I1233" s="64" t="s">
        <v>1439</v>
      </c>
      <c r="J1233" s="64" t="s">
        <v>1439</v>
      </c>
      <c r="K1233" s="64" t="s">
        <v>1439</v>
      </c>
      <c r="L1233" s="64" t="s">
        <v>1439</v>
      </c>
      <c r="M1233" s="64" t="s">
        <v>1439</v>
      </c>
      <c r="N1233" s="64" t="s">
        <v>1439</v>
      </c>
      <c r="O1233" s="64" t="s">
        <v>1439</v>
      </c>
      <c r="P1233" s="64" t="s">
        <v>1439</v>
      </c>
      <c r="Q1233" s="64" t="s">
        <v>1439</v>
      </c>
    </row>
    <row r="1234" spans="1:17" ht="25.5" x14ac:dyDescent="0.2">
      <c r="A1234" s="68" t="s">
        <v>2756</v>
      </c>
      <c r="B1234" s="55" t="s">
        <v>1595</v>
      </c>
      <c r="C1234" s="66" t="s">
        <v>1439</v>
      </c>
      <c r="D1234" s="66" t="s">
        <v>1439</v>
      </c>
      <c r="E1234" s="67"/>
      <c r="F1234" s="66">
        <v>37962</v>
      </c>
      <c r="G1234" s="60">
        <v>22.6</v>
      </c>
      <c r="H1234" s="66" t="s">
        <v>1439</v>
      </c>
      <c r="I1234" s="64" t="s">
        <v>1439</v>
      </c>
      <c r="J1234" s="64" t="s">
        <v>1439</v>
      </c>
      <c r="K1234" s="64" t="s">
        <v>1439</v>
      </c>
      <c r="L1234" s="64" t="s">
        <v>1439</v>
      </c>
      <c r="M1234" s="64" t="s">
        <v>1439</v>
      </c>
      <c r="N1234" s="64" t="s">
        <v>1439</v>
      </c>
      <c r="O1234" s="64" t="s">
        <v>1439</v>
      </c>
      <c r="P1234" s="64" t="s">
        <v>1439</v>
      </c>
      <c r="Q1234" s="64" t="s">
        <v>1439</v>
      </c>
    </row>
    <row r="1235" spans="1:17" x14ac:dyDescent="0.2">
      <c r="A1235" s="68" t="s">
        <v>2757</v>
      </c>
      <c r="B1235" s="55" t="s">
        <v>1597</v>
      </c>
      <c r="C1235" s="66" t="s">
        <v>1439</v>
      </c>
      <c r="D1235" s="66" t="s">
        <v>1439</v>
      </c>
      <c r="E1235" s="67"/>
      <c r="F1235" s="66">
        <v>24507</v>
      </c>
      <c r="G1235" s="60">
        <v>-16.899999999999999</v>
      </c>
      <c r="H1235" s="66" t="s">
        <v>1439</v>
      </c>
      <c r="I1235" s="64" t="s">
        <v>1439</v>
      </c>
      <c r="J1235" s="64" t="s">
        <v>1439</v>
      </c>
      <c r="K1235" s="64" t="s">
        <v>1439</v>
      </c>
      <c r="L1235" s="64" t="s">
        <v>1439</v>
      </c>
      <c r="M1235" s="64" t="s">
        <v>1439</v>
      </c>
      <c r="N1235" s="64" t="s">
        <v>1439</v>
      </c>
      <c r="O1235" s="64" t="s">
        <v>1439</v>
      </c>
      <c r="P1235" s="64" t="s">
        <v>1439</v>
      </c>
      <c r="Q1235" s="64" t="s">
        <v>1439</v>
      </c>
    </row>
    <row r="1236" spans="1:17" ht="25.5" x14ac:dyDescent="0.2">
      <c r="A1236" s="54" t="s">
        <v>2758</v>
      </c>
      <c r="B1236" s="55" t="s">
        <v>1599</v>
      </c>
      <c r="C1236" s="66">
        <v>34</v>
      </c>
      <c r="D1236" s="63">
        <v>23968</v>
      </c>
      <c r="E1236" s="60">
        <v>4.5999999999999996</v>
      </c>
      <c r="F1236" s="63">
        <v>25787</v>
      </c>
      <c r="G1236" s="60">
        <v>4.4000000000000004</v>
      </c>
      <c r="H1236" s="66">
        <v>7663</v>
      </c>
      <c r="I1236" s="64">
        <v>11914</v>
      </c>
      <c r="J1236" s="64">
        <v>12797</v>
      </c>
      <c r="K1236" s="64">
        <v>15219</v>
      </c>
      <c r="L1236" s="64">
        <v>19786</v>
      </c>
      <c r="M1236" s="64">
        <v>26494</v>
      </c>
      <c r="N1236" s="64">
        <v>30170</v>
      </c>
      <c r="O1236" s="64">
        <v>32988</v>
      </c>
      <c r="P1236" s="64" t="s">
        <v>1439</v>
      </c>
      <c r="Q1236" s="64" t="s">
        <v>1439</v>
      </c>
    </row>
    <row r="1237" spans="1:17" ht="25.5" x14ac:dyDescent="0.2">
      <c r="A1237" s="68" t="s">
        <v>2759</v>
      </c>
      <c r="B1237" s="55" t="s">
        <v>1601</v>
      </c>
      <c r="C1237" s="66" t="s">
        <v>1439</v>
      </c>
      <c r="D1237" s="66" t="s">
        <v>1439</v>
      </c>
      <c r="E1237" s="67"/>
      <c r="F1237" s="66">
        <v>33870</v>
      </c>
      <c r="G1237" s="60">
        <v>7.8</v>
      </c>
      <c r="H1237" s="66" t="s">
        <v>1439</v>
      </c>
      <c r="I1237" s="64" t="s">
        <v>1439</v>
      </c>
      <c r="J1237" s="64" t="s">
        <v>1439</v>
      </c>
      <c r="K1237" s="64" t="s">
        <v>1439</v>
      </c>
      <c r="L1237" s="64" t="s">
        <v>1439</v>
      </c>
      <c r="M1237" s="64" t="s">
        <v>1439</v>
      </c>
      <c r="N1237" s="64" t="s">
        <v>1439</v>
      </c>
      <c r="O1237" s="64" t="s">
        <v>1439</v>
      </c>
      <c r="P1237" s="64" t="s">
        <v>1439</v>
      </c>
      <c r="Q1237" s="64" t="s">
        <v>1439</v>
      </c>
    </row>
    <row r="1238" spans="1:17" x14ac:dyDescent="0.2">
      <c r="A1238" s="68" t="s">
        <v>2760</v>
      </c>
      <c r="B1238" s="55" t="s">
        <v>1603</v>
      </c>
      <c r="C1238" s="66">
        <v>11</v>
      </c>
      <c r="D1238" s="66">
        <v>18252</v>
      </c>
      <c r="E1238" s="60">
        <v>-11.7</v>
      </c>
      <c r="F1238" s="66">
        <v>22115</v>
      </c>
      <c r="G1238" s="60">
        <v>-2.1</v>
      </c>
      <c r="H1238" s="66" t="s">
        <v>1439</v>
      </c>
      <c r="I1238" s="64" t="s">
        <v>1439</v>
      </c>
      <c r="J1238" s="64" t="s">
        <v>1439</v>
      </c>
      <c r="K1238" s="64" t="s">
        <v>1439</v>
      </c>
      <c r="L1238" s="64" t="s">
        <v>1439</v>
      </c>
      <c r="M1238" s="64" t="s">
        <v>1439</v>
      </c>
      <c r="N1238" s="64" t="s">
        <v>1439</v>
      </c>
      <c r="O1238" s="64" t="s">
        <v>1439</v>
      </c>
      <c r="P1238" s="64" t="s">
        <v>1439</v>
      </c>
      <c r="Q1238" s="64" t="s">
        <v>1439</v>
      </c>
    </row>
    <row r="1239" spans="1:17" ht="38.25" x14ac:dyDescent="0.2">
      <c r="A1239" s="68" t="s">
        <v>2761</v>
      </c>
      <c r="B1239" s="55" t="s">
        <v>1605</v>
      </c>
      <c r="C1239" s="66" t="s">
        <v>1439</v>
      </c>
      <c r="D1239" s="66">
        <v>20015</v>
      </c>
      <c r="E1239" s="67"/>
      <c r="F1239" s="66">
        <v>22911</v>
      </c>
      <c r="G1239" s="60">
        <v>19.7</v>
      </c>
      <c r="H1239" s="66" t="s">
        <v>1439</v>
      </c>
      <c r="I1239" s="64" t="s">
        <v>1439</v>
      </c>
      <c r="J1239" s="64" t="s">
        <v>1439</v>
      </c>
      <c r="K1239" s="64" t="s">
        <v>1439</v>
      </c>
      <c r="L1239" s="64" t="s">
        <v>1439</v>
      </c>
      <c r="M1239" s="64" t="s">
        <v>1439</v>
      </c>
      <c r="N1239" s="64" t="s">
        <v>1439</v>
      </c>
      <c r="O1239" s="64" t="s">
        <v>1439</v>
      </c>
      <c r="P1239" s="64" t="s">
        <v>1439</v>
      </c>
      <c r="Q1239" s="64" t="s">
        <v>1439</v>
      </c>
    </row>
    <row r="1240" spans="1:17" ht="25.5" x14ac:dyDescent="0.2">
      <c r="A1240" s="68" t="s">
        <v>2762</v>
      </c>
      <c r="B1240" s="55" t="s">
        <v>1607</v>
      </c>
      <c r="C1240" s="66" t="s">
        <v>1439</v>
      </c>
      <c r="D1240" s="66" t="s">
        <v>1439</v>
      </c>
      <c r="E1240" s="67"/>
      <c r="F1240" s="66" t="s">
        <v>1439</v>
      </c>
      <c r="G1240" s="67"/>
      <c r="H1240" s="66" t="s">
        <v>1439</v>
      </c>
      <c r="I1240" s="64" t="s">
        <v>1439</v>
      </c>
      <c r="J1240" s="64" t="s">
        <v>1439</v>
      </c>
      <c r="K1240" s="64" t="s">
        <v>1439</v>
      </c>
      <c r="L1240" s="64" t="s">
        <v>1439</v>
      </c>
      <c r="M1240" s="64" t="s">
        <v>1439</v>
      </c>
      <c r="N1240" s="64" t="s">
        <v>1439</v>
      </c>
      <c r="O1240" s="64" t="s">
        <v>1439</v>
      </c>
      <c r="P1240" s="64" t="s">
        <v>1439</v>
      </c>
      <c r="Q1240" s="64" t="s">
        <v>1439</v>
      </c>
    </row>
    <row r="1241" spans="1:17" ht="25.5" x14ac:dyDescent="0.2">
      <c r="A1241" s="68" t="s">
        <v>2763</v>
      </c>
      <c r="B1241" s="55" t="s">
        <v>1609</v>
      </c>
      <c r="C1241" s="66" t="s">
        <v>1439</v>
      </c>
      <c r="D1241" s="66" t="s">
        <v>1439</v>
      </c>
      <c r="E1241" s="67"/>
      <c r="F1241" s="66">
        <v>20671</v>
      </c>
      <c r="G1241" s="60">
        <v>17.399999999999999</v>
      </c>
      <c r="H1241" s="66" t="s">
        <v>1439</v>
      </c>
      <c r="I1241" s="64" t="s">
        <v>1439</v>
      </c>
      <c r="J1241" s="64" t="s">
        <v>1439</v>
      </c>
      <c r="K1241" s="64" t="s">
        <v>1439</v>
      </c>
      <c r="L1241" s="64" t="s">
        <v>1439</v>
      </c>
      <c r="M1241" s="64" t="s">
        <v>1439</v>
      </c>
      <c r="N1241" s="64" t="s">
        <v>1439</v>
      </c>
      <c r="O1241" s="64" t="s">
        <v>1439</v>
      </c>
      <c r="P1241" s="64" t="s">
        <v>1439</v>
      </c>
      <c r="Q1241" s="64" t="s">
        <v>1439</v>
      </c>
    </row>
    <row r="1242" spans="1:17" ht="38.25" x14ac:dyDescent="0.2">
      <c r="A1242" s="68" t="s">
        <v>2764</v>
      </c>
      <c r="B1242" s="55" t="s">
        <v>1611</v>
      </c>
      <c r="C1242" s="66">
        <v>11</v>
      </c>
      <c r="D1242" s="66">
        <v>26217</v>
      </c>
      <c r="E1242" s="60">
        <v>1.2</v>
      </c>
      <c r="F1242" s="66">
        <v>28905</v>
      </c>
      <c r="G1242" s="60">
        <v>-2.6</v>
      </c>
      <c r="H1242" s="66" t="s">
        <v>1439</v>
      </c>
      <c r="I1242" s="64" t="s">
        <v>1439</v>
      </c>
      <c r="J1242" s="64" t="s">
        <v>1439</v>
      </c>
      <c r="K1242" s="64">
        <v>21664</v>
      </c>
      <c r="L1242" s="64">
        <v>24276</v>
      </c>
      <c r="M1242" s="64">
        <v>28544</v>
      </c>
      <c r="N1242" s="64" t="s">
        <v>1439</v>
      </c>
      <c r="O1242" s="64" t="s">
        <v>1439</v>
      </c>
      <c r="P1242" s="64" t="s">
        <v>1439</v>
      </c>
      <c r="Q1242" s="64" t="s">
        <v>1439</v>
      </c>
    </row>
    <row r="1243" spans="1:17" ht="51" x14ac:dyDescent="0.2">
      <c r="A1243" s="54" t="s">
        <v>2765</v>
      </c>
      <c r="B1243" s="55" t="s">
        <v>1613</v>
      </c>
      <c r="C1243" s="63">
        <v>70</v>
      </c>
      <c r="D1243" s="59">
        <v>36171</v>
      </c>
      <c r="E1243" s="60">
        <v>11.4</v>
      </c>
      <c r="F1243" s="59">
        <v>37905</v>
      </c>
      <c r="G1243" s="60">
        <v>11.8</v>
      </c>
      <c r="H1243" s="63">
        <v>22115</v>
      </c>
      <c r="I1243" s="61">
        <v>26331</v>
      </c>
      <c r="J1243" s="61">
        <v>28368</v>
      </c>
      <c r="K1243" s="61">
        <v>29700</v>
      </c>
      <c r="L1243" s="61">
        <v>31916</v>
      </c>
      <c r="M1243" s="61">
        <v>39900</v>
      </c>
      <c r="N1243" s="61">
        <v>43286</v>
      </c>
      <c r="O1243" s="62">
        <v>44904</v>
      </c>
      <c r="P1243" s="62">
        <v>46782</v>
      </c>
      <c r="Q1243" s="64" t="s">
        <v>1439</v>
      </c>
    </row>
    <row r="1244" spans="1:17" ht="38.25" x14ac:dyDescent="0.2">
      <c r="A1244" s="68" t="s">
        <v>2766</v>
      </c>
      <c r="B1244" s="55" t="s">
        <v>1615</v>
      </c>
      <c r="C1244" s="63">
        <v>70</v>
      </c>
      <c r="D1244" s="59">
        <v>36171</v>
      </c>
      <c r="E1244" s="60">
        <v>11.4</v>
      </c>
      <c r="F1244" s="59">
        <v>37905</v>
      </c>
      <c r="G1244" s="60">
        <v>11.8</v>
      </c>
      <c r="H1244" s="63">
        <v>22115</v>
      </c>
      <c r="I1244" s="61">
        <v>26331</v>
      </c>
      <c r="J1244" s="61">
        <v>28368</v>
      </c>
      <c r="K1244" s="61">
        <v>29700</v>
      </c>
      <c r="L1244" s="61">
        <v>31916</v>
      </c>
      <c r="M1244" s="61">
        <v>39900</v>
      </c>
      <c r="N1244" s="61">
        <v>43286</v>
      </c>
      <c r="O1244" s="62">
        <v>44904</v>
      </c>
      <c r="P1244" s="62">
        <v>46782</v>
      </c>
      <c r="Q1244" s="64" t="s">
        <v>1439</v>
      </c>
    </row>
    <row r="1245" spans="1:17" x14ac:dyDescent="0.2">
      <c r="A1245" s="54" t="s">
        <v>2767</v>
      </c>
      <c r="B1245" s="55" t="s">
        <v>1617</v>
      </c>
      <c r="C1245" s="59">
        <v>219</v>
      </c>
      <c r="D1245" s="59">
        <v>30224</v>
      </c>
      <c r="E1245" s="60">
        <v>3.9</v>
      </c>
      <c r="F1245" s="59">
        <v>31822</v>
      </c>
      <c r="G1245" s="60">
        <v>4.9000000000000004</v>
      </c>
      <c r="H1245" s="63">
        <v>10381</v>
      </c>
      <c r="I1245" s="61">
        <v>17290</v>
      </c>
      <c r="J1245" s="61">
        <v>19622</v>
      </c>
      <c r="K1245" s="61">
        <v>22505</v>
      </c>
      <c r="L1245" s="61">
        <v>26157</v>
      </c>
      <c r="M1245" s="61">
        <v>34277</v>
      </c>
      <c r="N1245" s="61">
        <v>39819</v>
      </c>
      <c r="O1245" s="61">
        <v>43095</v>
      </c>
      <c r="P1245" s="61">
        <v>45791</v>
      </c>
      <c r="Q1245" s="62">
        <v>52913</v>
      </c>
    </row>
    <row r="1246" spans="1:17" x14ac:dyDescent="0.2">
      <c r="A1246" s="68" t="s">
        <v>2768</v>
      </c>
      <c r="B1246" s="55" t="s">
        <v>1619</v>
      </c>
      <c r="C1246" s="59">
        <v>219</v>
      </c>
      <c r="D1246" s="59">
        <v>30224</v>
      </c>
      <c r="E1246" s="60">
        <v>3.9</v>
      </c>
      <c r="F1246" s="59">
        <v>31822</v>
      </c>
      <c r="G1246" s="60">
        <v>4.9000000000000004</v>
      </c>
      <c r="H1246" s="63">
        <v>10381</v>
      </c>
      <c r="I1246" s="61">
        <v>17290</v>
      </c>
      <c r="J1246" s="61">
        <v>19622</v>
      </c>
      <c r="K1246" s="61">
        <v>22505</v>
      </c>
      <c r="L1246" s="61">
        <v>26157</v>
      </c>
      <c r="M1246" s="61">
        <v>34277</v>
      </c>
      <c r="N1246" s="61">
        <v>39819</v>
      </c>
      <c r="O1246" s="61">
        <v>43095</v>
      </c>
      <c r="P1246" s="61">
        <v>45791</v>
      </c>
      <c r="Q1246" s="62">
        <v>52913</v>
      </c>
    </row>
    <row r="1247" spans="1:17" ht="25.5" x14ac:dyDescent="0.2">
      <c r="A1247" s="54" t="s">
        <v>2769</v>
      </c>
      <c r="B1247" s="55" t="s">
        <v>1621</v>
      </c>
      <c r="C1247" s="59">
        <v>198</v>
      </c>
      <c r="D1247" s="59">
        <v>27757</v>
      </c>
      <c r="E1247" s="60">
        <v>5.0999999999999996</v>
      </c>
      <c r="F1247" s="59">
        <v>31352</v>
      </c>
      <c r="G1247" s="60">
        <v>7.1</v>
      </c>
      <c r="H1247" s="63">
        <v>10447</v>
      </c>
      <c r="I1247" s="61">
        <v>16076</v>
      </c>
      <c r="J1247" s="61">
        <v>18108</v>
      </c>
      <c r="K1247" s="61">
        <v>20816</v>
      </c>
      <c r="L1247" s="61">
        <v>24143</v>
      </c>
      <c r="M1247" s="61">
        <v>31337</v>
      </c>
      <c r="N1247" s="61">
        <v>36564</v>
      </c>
      <c r="O1247" s="62">
        <v>38679</v>
      </c>
      <c r="P1247" s="62">
        <v>42779</v>
      </c>
      <c r="Q1247" s="64">
        <v>53437</v>
      </c>
    </row>
    <row r="1248" spans="1:17" x14ac:dyDescent="0.2">
      <c r="A1248" s="68" t="s">
        <v>2770</v>
      </c>
      <c r="B1248" s="55" t="s">
        <v>1623</v>
      </c>
      <c r="C1248" s="59">
        <v>140</v>
      </c>
      <c r="D1248" s="59">
        <v>30287</v>
      </c>
      <c r="E1248" s="60">
        <v>6.9</v>
      </c>
      <c r="F1248" s="59">
        <v>34899</v>
      </c>
      <c r="G1248" s="60">
        <v>9.5</v>
      </c>
      <c r="H1248" s="63">
        <v>12584</v>
      </c>
      <c r="I1248" s="62">
        <v>17946</v>
      </c>
      <c r="J1248" s="61">
        <v>21005</v>
      </c>
      <c r="K1248" s="61">
        <v>23172</v>
      </c>
      <c r="L1248" s="61">
        <v>26939</v>
      </c>
      <c r="M1248" s="61">
        <v>34820</v>
      </c>
      <c r="N1248" s="62">
        <v>39450</v>
      </c>
      <c r="O1248" s="62">
        <v>43323</v>
      </c>
      <c r="P1248" s="62">
        <v>46707</v>
      </c>
      <c r="Q1248" s="64" t="s">
        <v>1439</v>
      </c>
    </row>
    <row r="1249" spans="1:17" x14ac:dyDescent="0.2">
      <c r="A1249" s="68" t="s">
        <v>2771</v>
      </c>
      <c r="B1249" s="55" t="s">
        <v>1625</v>
      </c>
      <c r="C1249" s="63">
        <v>34</v>
      </c>
      <c r="D1249" s="63">
        <v>22431</v>
      </c>
      <c r="E1249" s="67"/>
      <c r="F1249" s="59">
        <v>23225</v>
      </c>
      <c r="G1249" s="60">
        <v>-3.4</v>
      </c>
      <c r="H1249" s="66">
        <v>8132</v>
      </c>
      <c r="I1249" s="64">
        <v>12752</v>
      </c>
      <c r="J1249" s="62">
        <v>14355</v>
      </c>
      <c r="K1249" s="64">
        <v>15628</v>
      </c>
      <c r="L1249" s="62">
        <v>19404</v>
      </c>
      <c r="M1249" s="62">
        <v>24550</v>
      </c>
      <c r="N1249" s="64">
        <v>27688</v>
      </c>
      <c r="O1249" s="64">
        <v>29052</v>
      </c>
      <c r="P1249" s="64">
        <v>31876</v>
      </c>
      <c r="Q1249" s="64" t="s">
        <v>1439</v>
      </c>
    </row>
    <row r="1250" spans="1:17" ht="25.5" x14ac:dyDescent="0.2">
      <c r="A1250" s="68" t="s">
        <v>2772</v>
      </c>
      <c r="B1250" s="55" t="s">
        <v>1627</v>
      </c>
      <c r="C1250" s="66">
        <v>25</v>
      </c>
      <c r="D1250" s="63">
        <v>23199</v>
      </c>
      <c r="E1250" s="67"/>
      <c r="F1250" s="63">
        <v>22403</v>
      </c>
      <c r="G1250" s="60">
        <v>5.3</v>
      </c>
      <c r="H1250" s="66" t="s">
        <v>1439</v>
      </c>
      <c r="I1250" s="64">
        <v>12260</v>
      </c>
      <c r="J1250" s="64">
        <v>13672</v>
      </c>
      <c r="K1250" s="64">
        <v>15478</v>
      </c>
      <c r="L1250" s="64">
        <v>19887</v>
      </c>
      <c r="M1250" s="62">
        <v>24932</v>
      </c>
      <c r="N1250" s="62">
        <v>27914</v>
      </c>
      <c r="O1250" s="64">
        <v>29277</v>
      </c>
      <c r="P1250" s="64">
        <v>31828</v>
      </c>
      <c r="Q1250" s="64" t="s">
        <v>1439</v>
      </c>
    </row>
    <row r="1251" spans="1:17" ht="38.25" x14ac:dyDescent="0.2">
      <c r="A1251" s="54" t="s">
        <v>2773</v>
      </c>
      <c r="B1251" s="55" t="s">
        <v>1629</v>
      </c>
      <c r="C1251" s="66">
        <v>18</v>
      </c>
      <c r="D1251" s="66">
        <v>20245</v>
      </c>
      <c r="E1251" s="67"/>
      <c r="F1251" s="63">
        <v>20819</v>
      </c>
      <c r="G1251" s="60">
        <v>16</v>
      </c>
      <c r="H1251" s="66" t="s">
        <v>1439</v>
      </c>
      <c r="I1251" s="64">
        <v>6930</v>
      </c>
      <c r="J1251" s="64" t="s">
        <v>1439</v>
      </c>
      <c r="K1251" s="64" t="s">
        <v>1439</v>
      </c>
      <c r="L1251" s="64" t="s">
        <v>1439</v>
      </c>
      <c r="M1251" s="64">
        <v>23193</v>
      </c>
      <c r="N1251" s="64">
        <v>26617</v>
      </c>
      <c r="O1251" s="64">
        <v>28489</v>
      </c>
      <c r="P1251" s="64" t="s">
        <v>1439</v>
      </c>
      <c r="Q1251" s="64" t="s">
        <v>1439</v>
      </c>
    </row>
    <row r="1252" spans="1:17" ht="25.5" x14ac:dyDescent="0.2">
      <c r="A1252" s="68" t="s">
        <v>2774</v>
      </c>
      <c r="B1252" s="55" t="s">
        <v>1631</v>
      </c>
      <c r="C1252" s="66" t="s">
        <v>1439</v>
      </c>
      <c r="D1252" s="66" t="s">
        <v>1439</v>
      </c>
      <c r="E1252" s="67"/>
      <c r="F1252" s="66" t="s">
        <v>1439</v>
      </c>
      <c r="G1252" s="67"/>
      <c r="H1252" s="66" t="s">
        <v>1439</v>
      </c>
      <c r="I1252" s="64" t="s">
        <v>1439</v>
      </c>
      <c r="J1252" s="64" t="s">
        <v>1439</v>
      </c>
      <c r="K1252" s="64" t="s">
        <v>1439</v>
      </c>
      <c r="L1252" s="64" t="s">
        <v>1439</v>
      </c>
      <c r="M1252" s="64" t="s">
        <v>1439</v>
      </c>
      <c r="N1252" s="64" t="s">
        <v>1439</v>
      </c>
      <c r="O1252" s="64" t="s">
        <v>1439</v>
      </c>
      <c r="P1252" s="64" t="s">
        <v>1439</v>
      </c>
      <c r="Q1252" s="64" t="s">
        <v>1439</v>
      </c>
    </row>
    <row r="1253" spans="1:17" ht="38.25" x14ac:dyDescent="0.2">
      <c r="A1253" s="68" t="s">
        <v>2775</v>
      </c>
      <c r="B1253" s="55" t="s">
        <v>1633</v>
      </c>
      <c r="C1253" s="66" t="s">
        <v>1439</v>
      </c>
      <c r="D1253" s="66" t="s">
        <v>1439</v>
      </c>
      <c r="E1253" s="67"/>
      <c r="F1253" s="66" t="s">
        <v>1439</v>
      </c>
      <c r="G1253" s="67"/>
      <c r="H1253" s="66" t="s">
        <v>1439</v>
      </c>
      <c r="I1253" s="64" t="s">
        <v>1439</v>
      </c>
      <c r="J1253" s="64" t="s">
        <v>1439</v>
      </c>
      <c r="K1253" s="64" t="s">
        <v>1439</v>
      </c>
      <c r="L1253" s="64" t="s">
        <v>1439</v>
      </c>
      <c r="M1253" s="64" t="s">
        <v>1439</v>
      </c>
      <c r="N1253" s="64" t="s">
        <v>1439</v>
      </c>
      <c r="O1253" s="64" t="s">
        <v>1439</v>
      </c>
      <c r="P1253" s="64" t="s">
        <v>1439</v>
      </c>
      <c r="Q1253" s="64" t="s">
        <v>1439</v>
      </c>
    </row>
    <row r="1254" spans="1:17" ht="25.5" x14ac:dyDescent="0.2">
      <c r="A1254" s="68" t="s">
        <v>2776</v>
      </c>
      <c r="B1254" s="55" t="s">
        <v>1635</v>
      </c>
      <c r="C1254" s="66" t="s">
        <v>1439</v>
      </c>
      <c r="D1254" s="66" t="s">
        <v>1439</v>
      </c>
      <c r="E1254" s="67"/>
      <c r="F1254" s="66">
        <v>21931</v>
      </c>
      <c r="G1254" s="67"/>
      <c r="H1254" s="66" t="s">
        <v>1439</v>
      </c>
      <c r="I1254" s="64" t="s">
        <v>1439</v>
      </c>
      <c r="J1254" s="64" t="s">
        <v>1439</v>
      </c>
      <c r="K1254" s="64" t="s">
        <v>1439</v>
      </c>
      <c r="L1254" s="64" t="s">
        <v>1439</v>
      </c>
      <c r="M1254" s="64" t="s">
        <v>1439</v>
      </c>
      <c r="N1254" s="64" t="s">
        <v>1439</v>
      </c>
      <c r="O1254" s="64" t="s">
        <v>1439</v>
      </c>
      <c r="P1254" s="64" t="s">
        <v>1439</v>
      </c>
      <c r="Q1254" s="64" t="s">
        <v>1439</v>
      </c>
    </row>
    <row r="1255" spans="1:17" ht="38.25" x14ac:dyDescent="0.2">
      <c r="A1255" s="68" t="s">
        <v>2777</v>
      </c>
      <c r="B1255" s="55" t="s">
        <v>1637</v>
      </c>
      <c r="C1255" s="66">
        <v>11</v>
      </c>
      <c r="D1255" s="66" t="s">
        <v>1439</v>
      </c>
      <c r="E1255" s="67"/>
      <c r="F1255" s="66">
        <v>19466</v>
      </c>
      <c r="G1255" s="60">
        <v>13.8</v>
      </c>
      <c r="H1255" s="66" t="s">
        <v>1439</v>
      </c>
      <c r="I1255" s="64">
        <v>6575</v>
      </c>
      <c r="J1255" s="64" t="s">
        <v>1439</v>
      </c>
      <c r="K1255" s="64" t="s">
        <v>1439</v>
      </c>
      <c r="L1255" s="64" t="s">
        <v>1439</v>
      </c>
      <c r="M1255" s="64" t="s">
        <v>1439</v>
      </c>
      <c r="N1255" s="64" t="s">
        <v>1439</v>
      </c>
      <c r="O1255" s="64" t="s">
        <v>1439</v>
      </c>
      <c r="P1255" s="64" t="s">
        <v>1439</v>
      </c>
      <c r="Q1255" s="64" t="s">
        <v>1439</v>
      </c>
    </row>
    <row r="1256" spans="1:17" ht="25.5" x14ac:dyDescent="0.2">
      <c r="A1256" s="54" t="s">
        <v>2778</v>
      </c>
      <c r="B1256" s="55" t="s">
        <v>1639</v>
      </c>
      <c r="C1256" s="66">
        <v>16</v>
      </c>
      <c r="D1256" s="66" t="s">
        <v>1439</v>
      </c>
      <c r="E1256" s="67"/>
      <c r="F1256" s="66">
        <v>21889</v>
      </c>
      <c r="G1256" s="60">
        <v>7.2</v>
      </c>
      <c r="H1256" s="66" t="s">
        <v>1439</v>
      </c>
      <c r="I1256" s="64" t="s">
        <v>1439</v>
      </c>
      <c r="J1256" s="64" t="s">
        <v>1439</v>
      </c>
      <c r="K1256" s="64" t="s">
        <v>1439</v>
      </c>
      <c r="L1256" s="64" t="s">
        <v>1439</v>
      </c>
      <c r="M1256" s="64">
        <v>24935</v>
      </c>
      <c r="N1256" s="64" t="s">
        <v>1439</v>
      </c>
      <c r="O1256" s="64" t="s">
        <v>1439</v>
      </c>
      <c r="P1256" s="64" t="s">
        <v>1439</v>
      </c>
      <c r="Q1256" s="64" t="s">
        <v>1439</v>
      </c>
    </row>
    <row r="1257" spans="1:17" ht="25.5" x14ac:dyDescent="0.2">
      <c r="A1257" s="68" t="s">
        <v>2779</v>
      </c>
      <c r="B1257" s="55" t="s">
        <v>1641</v>
      </c>
      <c r="C1257" s="66">
        <v>8</v>
      </c>
      <c r="D1257" s="66">
        <v>23378</v>
      </c>
      <c r="E1257" s="67"/>
      <c r="F1257" s="63">
        <v>23020</v>
      </c>
      <c r="G1257" s="60">
        <v>6.2</v>
      </c>
      <c r="H1257" s="66" t="s">
        <v>1439</v>
      </c>
      <c r="I1257" s="64" t="s">
        <v>1439</v>
      </c>
      <c r="J1257" s="64" t="s">
        <v>1439</v>
      </c>
      <c r="K1257" s="64" t="s">
        <v>1439</v>
      </c>
      <c r="L1257" s="64" t="s">
        <v>1439</v>
      </c>
      <c r="M1257" s="64">
        <v>27504</v>
      </c>
      <c r="N1257" s="64" t="s">
        <v>1439</v>
      </c>
      <c r="O1257" s="64" t="s">
        <v>1439</v>
      </c>
      <c r="P1257" s="64" t="s">
        <v>1439</v>
      </c>
      <c r="Q1257" s="64" t="s">
        <v>1439</v>
      </c>
    </row>
    <row r="1258" spans="1:17" ht="25.5" x14ac:dyDescent="0.2">
      <c r="A1258" s="68" t="s">
        <v>2780</v>
      </c>
      <c r="B1258" s="55" t="s">
        <v>1643</v>
      </c>
      <c r="C1258" s="66" t="s">
        <v>1439</v>
      </c>
      <c r="D1258" s="66" t="s">
        <v>1439</v>
      </c>
      <c r="E1258" s="67"/>
      <c r="F1258" s="66" t="s">
        <v>1439</v>
      </c>
      <c r="G1258" s="67"/>
      <c r="H1258" s="66" t="s">
        <v>1439</v>
      </c>
      <c r="I1258" s="64" t="s">
        <v>1439</v>
      </c>
      <c r="J1258" s="64" t="s">
        <v>1439</v>
      </c>
      <c r="K1258" s="64" t="s">
        <v>1439</v>
      </c>
      <c r="L1258" s="64" t="s">
        <v>1439</v>
      </c>
      <c r="M1258" s="64" t="s">
        <v>1439</v>
      </c>
      <c r="N1258" s="64" t="s">
        <v>1439</v>
      </c>
      <c r="O1258" s="64" t="s">
        <v>1439</v>
      </c>
      <c r="P1258" s="64" t="s">
        <v>1439</v>
      </c>
      <c r="Q1258" s="64" t="s">
        <v>1439</v>
      </c>
    </row>
    <row r="1259" spans="1:17" ht="25.5" x14ac:dyDescent="0.2">
      <c r="A1259" s="68" t="s">
        <v>2781</v>
      </c>
      <c r="B1259" s="55" t="s">
        <v>1645</v>
      </c>
      <c r="C1259" s="66" t="s">
        <v>1439</v>
      </c>
      <c r="D1259" s="66" t="s">
        <v>1439</v>
      </c>
      <c r="E1259" s="67"/>
      <c r="F1259" s="66" t="s">
        <v>1439</v>
      </c>
      <c r="G1259" s="67"/>
      <c r="H1259" s="66" t="s">
        <v>1439</v>
      </c>
      <c r="I1259" s="64" t="s">
        <v>1439</v>
      </c>
      <c r="J1259" s="64" t="s">
        <v>1439</v>
      </c>
      <c r="K1259" s="64" t="s">
        <v>1439</v>
      </c>
      <c r="L1259" s="64" t="s">
        <v>1439</v>
      </c>
      <c r="M1259" s="64" t="s">
        <v>1439</v>
      </c>
      <c r="N1259" s="64" t="s">
        <v>1439</v>
      </c>
      <c r="O1259" s="64" t="s">
        <v>1439</v>
      </c>
      <c r="P1259" s="64" t="s">
        <v>1439</v>
      </c>
      <c r="Q1259" s="64" t="s">
        <v>1439</v>
      </c>
    </row>
    <row r="1260" spans="1:17" ht="76.5" x14ac:dyDescent="0.2">
      <c r="A1260" s="54" t="s">
        <v>2782</v>
      </c>
      <c r="B1260" s="55" t="s">
        <v>1647</v>
      </c>
      <c r="C1260" s="66" t="s">
        <v>1439</v>
      </c>
      <c r="D1260" s="66" t="s">
        <v>1439</v>
      </c>
      <c r="E1260" s="67"/>
      <c r="F1260" s="66" t="s">
        <v>1439</v>
      </c>
      <c r="G1260" s="67"/>
      <c r="H1260" s="66" t="s">
        <v>1439</v>
      </c>
      <c r="I1260" s="64" t="s">
        <v>1439</v>
      </c>
      <c r="J1260" s="64" t="s">
        <v>1439</v>
      </c>
      <c r="K1260" s="64" t="s">
        <v>1439</v>
      </c>
      <c r="L1260" s="64" t="s">
        <v>1439</v>
      </c>
      <c r="M1260" s="64" t="s">
        <v>1439</v>
      </c>
      <c r="N1260" s="64" t="s">
        <v>1439</v>
      </c>
      <c r="O1260" s="64" t="s">
        <v>1439</v>
      </c>
      <c r="P1260" s="64" t="s">
        <v>1439</v>
      </c>
      <c r="Q1260" s="64" t="s">
        <v>1439</v>
      </c>
    </row>
    <row r="1261" spans="1:17" ht="38.25" x14ac:dyDescent="0.2">
      <c r="A1261" s="68" t="s">
        <v>2783</v>
      </c>
      <c r="B1261" s="55" t="s">
        <v>1649</v>
      </c>
      <c r="C1261" s="66" t="s">
        <v>1439</v>
      </c>
      <c r="D1261" s="66" t="s">
        <v>1439</v>
      </c>
      <c r="E1261" s="67"/>
      <c r="F1261" s="66" t="s">
        <v>1439</v>
      </c>
      <c r="G1261" s="67"/>
      <c r="H1261" s="66" t="s">
        <v>1439</v>
      </c>
      <c r="I1261" s="64" t="s">
        <v>1439</v>
      </c>
      <c r="J1261" s="64" t="s">
        <v>1439</v>
      </c>
      <c r="K1261" s="64" t="s">
        <v>1439</v>
      </c>
      <c r="L1261" s="64" t="s">
        <v>1439</v>
      </c>
      <c r="M1261" s="64" t="s">
        <v>1439</v>
      </c>
      <c r="N1261" s="64" t="s">
        <v>1439</v>
      </c>
      <c r="O1261" s="64" t="s">
        <v>1439</v>
      </c>
      <c r="P1261" s="64" t="s">
        <v>1439</v>
      </c>
      <c r="Q1261" s="64" t="s">
        <v>1439</v>
      </c>
    </row>
    <row r="1262" spans="1:17" ht="38.25" x14ac:dyDescent="0.2">
      <c r="A1262" s="68" t="s">
        <v>2784</v>
      </c>
      <c r="B1262" s="55" t="s">
        <v>1651</v>
      </c>
      <c r="C1262" s="59" t="s">
        <v>1450</v>
      </c>
      <c r="D1262" s="59"/>
      <c r="E1262" s="67"/>
      <c r="F1262" s="59"/>
      <c r="G1262" s="67"/>
      <c r="H1262" s="59"/>
      <c r="I1262" s="61"/>
      <c r="J1262" s="61"/>
      <c r="K1262" s="61"/>
      <c r="L1262" s="61"/>
      <c r="M1262" s="61"/>
      <c r="N1262" s="61"/>
      <c r="O1262" s="61"/>
      <c r="P1262" s="61"/>
      <c r="Q1262" s="61"/>
    </row>
    <row r="1263" spans="1:17" ht="38.25" x14ac:dyDescent="0.2">
      <c r="A1263" s="54" t="s">
        <v>2785</v>
      </c>
      <c r="B1263" s="55" t="s">
        <v>1653</v>
      </c>
      <c r="C1263" s="59" t="s">
        <v>1450</v>
      </c>
      <c r="D1263" s="59"/>
      <c r="E1263" s="67"/>
      <c r="F1263" s="59"/>
      <c r="G1263" s="67"/>
      <c r="H1263" s="59"/>
      <c r="I1263" s="61"/>
      <c r="J1263" s="61"/>
      <c r="K1263" s="61"/>
      <c r="L1263" s="61"/>
      <c r="M1263" s="61"/>
      <c r="N1263" s="61"/>
      <c r="O1263" s="61"/>
      <c r="P1263" s="61"/>
      <c r="Q1263" s="61"/>
    </row>
    <row r="1264" spans="1:17" ht="38.25" x14ac:dyDescent="0.2">
      <c r="A1264" s="68" t="s">
        <v>2786</v>
      </c>
      <c r="B1264" s="55" t="s">
        <v>1655</v>
      </c>
      <c r="C1264" s="59" t="s">
        <v>1667</v>
      </c>
      <c r="D1264" s="59"/>
      <c r="E1264" s="67"/>
      <c r="F1264" s="59"/>
      <c r="G1264" s="67"/>
      <c r="H1264" s="59"/>
      <c r="I1264" s="61"/>
      <c r="J1264" s="61"/>
      <c r="K1264" s="61"/>
      <c r="L1264" s="61"/>
      <c r="M1264" s="61"/>
      <c r="N1264" s="61"/>
      <c r="O1264" s="61"/>
      <c r="P1264" s="61"/>
      <c r="Q1264" s="61"/>
    </row>
    <row r="1265" spans="1:17" ht="25.5" x14ac:dyDescent="0.2">
      <c r="A1265" s="54" t="s">
        <v>2787</v>
      </c>
      <c r="B1265" s="55" t="s">
        <v>1376</v>
      </c>
      <c r="C1265" s="59">
        <v>2093</v>
      </c>
      <c r="D1265" s="59">
        <v>31836</v>
      </c>
      <c r="E1265" s="60">
        <v>8</v>
      </c>
      <c r="F1265" s="59">
        <v>36020</v>
      </c>
      <c r="G1265" s="60">
        <v>8.3000000000000007</v>
      </c>
      <c r="H1265" s="59">
        <v>11574</v>
      </c>
      <c r="I1265" s="61">
        <v>18475</v>
      </c>
      <c r="J1265" s="61">
        <v>21507</v>
      </c>
      <c r="K1265" s="61">
        <v>23857</v>
      </c>
      <c r="L1265" s="61">
        <v>27784</v>
      </c>
      <c r="M1265" s="61">
        <v>36701</v>
      </c>
      <c r="N1265" s="61">
        <v>42452</v>
      </c>
      <c r="O1265" s="61">
        <v>45774</v>
      </c>
      <c r="P1265" s="61">
        <v>48965</v>
      </c>
      <c r="Q1265" s="61">
        <v>60698</v>
      </c>
    </row>
    <row r="1266" spans="1:17" ht="25.5" x14ac:dyDescent="0.2">
      <c r="A1266" s="54" t="s">
        <v>2788</v>
      </c>
      <c r="B1266" s="55" t="s">
        <v>1376</v>
      </c>
      <c r="C1266" s="59">
        <v>202</v>
      </c>
      <c r="D1266" s="59">
        <v>38783</v>
      </c>
      <c r="E1266" s="60">
        <v>9</v>
      </c>
      <c r="F1266" s="59">
        <v>43511</v>
      </c>
      <c r="G1266" s="60">
        <v>5.2</v>
      </c>
      <c r="H1266" s="59">
        <v>22303</v>
      </c>
      <c r="I1266" s="61">
        <v>26234</v>
      </c>
      <c r="J1266" s="61">
        <v>28126</v>
      </c>
      <c r="K1266" s="61">
        <v>30187</v>
      </c>
      <c r="L1266" s="61">
        <v>34370</v>
      </c>
      <c r="M1266" s="61">
        <v>43217</v>
      </c>
      <c r="N1266" s="61">
        <v>48057</v>
      </c>
      <c r="O1266" s="62">
        <v>51590</v>
      </c>
      <c r="P1266" s="62">
        <v>56889</v>
      </c>
      <c r="Q1266" s="64">
        <v>71498</v>
      </c>
    </row>
    <row r="1267" spans="1:17" x14ac:dyDescent="0.2">
      <c r="A1267" s="54" t="s">
        <v>2789</v>
      </c>
      <c r="B1267" s="55" t="s">
        <v>1376</v>
      </c>
      <c r="C1267" s="59">
        <v>153</v>
      </c>
      <c r="D1267" s="59">
        <v>35595</v>
      </c>
      <c r="E1267" s="60">
        <v>8</v>
      </c>
      <c r="F1267" s="59">
        <v>40073</v>
      </c>
      <c r="G1267" s="60">
        <v>4.3</v>
      </c>
      <c r="H1267" s="59">
        <v>21721</v>
      </c>
      <c r="I1267" s="61">
        <v>25381</v>
      </c>
      <c r="J1267" s="61">
        <v>26880</v>
      </c>
      <c r="K1267" s="61">
        <v>28533</v>
      </c>
      <c r="L1267" s="61">
        <v>32393</v>
      </c>
      <c r="M1267" s="61">
        <v>40352</v>
      </c>
      <c r="N1267" s="61">
        <v>45245</v>
      </c>
      <c r="O1267" s="61">
        <v>48049</v>
      </c>
      <c r="P1267" s="62">
        <v>51365</v>
      </c>
      <c r="Q1267" s="64">
        <v>63095</v>
      </c>
    </row>
    <row r="1268" spans="1:17" x14ac:dyDescent="0.2">
      <c r="A1268" s="54" t="s">
        <v>2790</v>
      </c>
      <c r="B1268" s="55" t="s">
        <v>1376</v>
      </c>
      <c r="C1268" s="59">
        <v>1802</v>
      </c>
      <c r="D1268" s="59">
        <v>30748</v>
      </c>
      <c r="E1268" s="60">
        <v>7.6</v>
      </c>
      <c r="F1268" s="59">
        <v>34960</v>
      </c>
      <c r="G1268" s="60">
        <v>8.6</v>
      </c>
      <c r="H1268" s="59">
        <v>10725</v>
      </c>
      <c r="I1268" s="61">
        <v>17025</v>
      </c>
      <c r="J1268" s="61">
        <v>20246</v>
      </c>
      <c r="K1268" s="61">
        <v>22745</v>
      </c>
      <c r="L1268" s="61">
        <v>26814</v>
      </c>
      <c r="M1268" s="61">
        <v>35665</v>
      </c>
      <c r="N1268" s="61">
        <v>41349</v>
      </c>
      <c r="O1268" s="61">
        <v>44771</v>
      </c>
      <c r="P1268" s="61">
        <v>48206</v>
      </c>
      <c r="Q1268" s="61">
        <v>58605</v>
      </c>
    </row>
    <row r="1269" spans="1:17" ht="25.5" x14ac:dyDescent="0.2">
      <c r="A1269" s="54" t="s">
        <v>2791</v>
      </c>
      <c r="B1269" s="55" t="s">
        <v>1438</v>
      </c>
      <c r="C1269" s="66" t="s">
        <v>1439</v>
      </c>
      <c r="D1269" s="66" t="s">
        <v>1439</v>
      </c>
      <c r="E1269" s="67"/>
      <c r="F1269" s="66">
        <v>36085</v>
      </c>
      <c r="G1269" s="60">
        <v>1.9</v>
      </c>
      <c r="H1269" s="66" t="s">
        <v>1439</v>
      </c>
      <c r="I1269" s="64" t="s">
        <v>1439</v>
      </c>
      <c r="J1269" s="64" t="s">
        <v>1439</v>
      </c>
      <c r="K1269" s="64" t="s">
        <v>1439</v>
      </c>
      <c r="L1269" s="64" t="s">
        <v>1439</v>
      </c>
      <c r="M1269" s="64" t="s">
        <v>1439</v>
      </c>
      <c r="N1269" s="64" t="s">
        <v>1439</v>
      </c>
      <c r="O1269" s="64" t="s">
        <v>1439</v>
      </c>
      <c r="P1269" s="64" t="s">
        <v>1439</v>
      </c>
      <c r="Q1269" s="64" t="s">
        <v>1439</v>
      </c>
    </row>
    <row r="1270" spans="1:17" ht="38.25" x14ac:dyDescent="0.2">
      <c r="A1270" s="68" t="s">
        <v>2792</v>
      </c>
      <c r="B1270" s="55" t="s">
        <v>1441</v>
      </c>
      <c r="C1270" s="66" t="s">
        <v>1439</v>
      </c>
      <c r="D1270" s="66">
        <v>25418</v>
      </c>
      <c r="E1270" s="60">
        <v>0.9</v>
      </c>
      <c r="F1270" s="63">
        <v>28326</v>
      </c>
      <c r="G1270" s="60">
        <v>5.5</v>
      </c>
      <c r="H1270" s="66" t="s">
        <v>1439</v>
      </c>
      <c r="I1270" s="64" t="s">
        <v>1439</v>
      </c>
      <c r="J1270" s="64" t="s">
        <v>1439</v>
      </c>
      <c r="K1270" s="64">
        <v>19414</v>
      </c>
      <c r="L1270" s="64">
        <v>22897</v>
      </c>
      <c r="M1270" s="64" t="s">
        <v>1439</v>
      </c>
      <c r="N1270" s="64" t="s">
        <v>1439</v>
      </c>
      <c r="O1270" s="64" t="s">
        <v>1439</v>
      </c>
      <c r="P1270" s="64" t="s">
        <v>1439</v>
      </c>
      <c r="Q1270" s="64" t="s">
        <v>1439</v>
      </c>
    </row>
    <row r="1271" spans="1:17" x14ac:dyDescent="0.2">
      <c r="A1271" s="68" t="s">
        <v>2793</v>
      </c>
      <c r="B1271" s="55" t="s">
        <v>1443</v>
      </c>
      <c r="C1271" s="66" t="s">
        <v>1439</v>
      </c>
      <c r="D1271" s="66" t="s">
        <v>1439</v>
      </c>
      <c r="E1271" s="67"/>
      <c r="F1271" s="66">
        <v>30029</v>
      </c>
      <c r="G1271" s="60">
        <v>-16.2</v>
      </c>
      <c r="H1271" s="66" t="s">
        <v>1439</v>
      </c>
      <c r="I1271" s="64" t="s">
        <v>1439</v>
      </c>
      <c r="J1271" s="64" t="s">
        <v>1439</v>
      </c>
      <c r="K1271" s="64" t="s">
        <v>1439</v>
      </c>
      <c r="L1271" s="64" t="s">
        <v>1439</v>
      </c>
      <c r="M1271" s="64" t="s">
        <v>1439</v>
      </c>
      <c r="N1271" s="64" t="s">
        <v>1439</v>
      </c>
      <c r="O1271" s="64" t="s">
        <v>1439</v>
      </c>
      <c r="P1271" s="64" t="s">
        <v>1439</v>
      </c>
      <c r="Q1271" s="64" t="s">
        <v>1439</v>
      </c>
    </row>
    <row r="1272" spans="1:17" ht="25.5" x14ac:dyDescent="0.2">
      <c r="A1272" s="68" t="s">
        <v>2794</v>
      </c>
      <c r="B1272" s="55" t="s">
        <v>1445</v>
      </c>
      <c r="C1272" s="66" t="s">
        <v>1439</v>
      </c>
      <c r="D1272" s="66" t="s">
        <v>1439</v>
      </c>
      <c r="E1272" s="67"/>
      <c r="F1272" s="66" t="s">
        <v>1439</v>
      </c>
      <c r="G1272" s="67"/>
      <c r="H1272" s="66" t="s">
        <v>1439</v>
      </c>
      <c r="I1272" s="64" t="s">
        <v>1439</v>
      </c>
      <c r="J1272" s="64" t="s">
        <v>1439</v>
      </c>
      <c r="K1272" s="64" t="s">
        <v>1439</v>
      </c>
      <c r="L1272" s="64" t="s">
        <v>1439</v>
      </c>
      <c r="M1272" s="64" t="s">
        <v>1439</v>
      </c>
      <c r="N1272" s="64" t="s">
        <v>1439</v>
      </c>
      <c r="O1272" s="64" t="s">
        <v>1439</v>
      </c>
      <c r="P1272" s="64" t="s">
        <v>1439</v>
      </c>
      <c r="Q1272" s="64" t="s">
        <v>1439</v>
      </c>
    </row>
    <row r="1273" spans="1:17" ht="25.5" x14ac:dyDescent="0.2">
      <c r="A1273" s="54" t="s">
        <v>2795</v>
      </c>
      <c r="B1273" s="55" t="s">
        <v>1447</v>
      </c>
      <c r="C1273" s="66">
        <v>10</v>
      </c>
      <c r="D1273" s="66">
        <v>59147</v>
      </c>
      <c r="E1273" s="60">
        <v>18.8</v>
      </c>
      <c r="F1273" s="63">
        <v>67026</v>
      </c>
      <c r="G1273" s="60">
        <v>9.6</v>
      </c>
      <c r="H1273" s="66" t="s">
        <v>1439</v>
      </c>
      <c r="I1273" s="64">
        <v>34501</v>
      </c>
      <c r="J1273" s="64">
        <v>39040</v>
      </c>
      <c r="K1273" s="64">
        <v>41497</v>
      </c>
      <c r="L1273" s="64">
        <v>49430</v>
      </c>
      <c r="M1273" s="64">
        <v>63608</v>
      </c>
      <c r="N1273" s="64" t="s">
        <v>1439</v>
      </c>
      <c r="O1273" s="64" t="s">
        <v>1439</v>
      </c>
      <c r="P1273" s="64" t="s">
        <v>1439</v>
      </c>
      <c r="Q1273" s="64" t="s">
        <v>1439</v>
      </c>
    </row>
    <row r="1274" spans="1:17" ht="25.5" x14ac:dyDescent="0.2">
      <c r="A1274" s="68" t="s">
        <v>2796</v>
      </c>
      <c r="B1274" s="55" t="s">
        <v>1449</v>
      </c>
      <c r="C1274" s="59" t="s">
        <v>1450</v>
      </c>
      <c r="D1274" s="59"/>
      <c r="E1274" s="67"/>
      <c r="F1274" s="59"/>
      <c r="G1274" s="67"/>
      <c r="H1274" s="59"/>
      <c r="I1274" s="61"/>
      <c r="J1274" s="61"/>
      <c r="K1274" s="61"/>
      <c r="L1274" s="61"/>
      <c r="M1274" s="61"/>
      <c r="N1274" s="61"/>
      <c r="O1274" s="61"/>
      <c r="P1274" s="61"/>
      <c r="Q1274" s="61"/>
    </row>
    <row r="1275" spans="1:17" ht="25.5" x14ac:dyDescent="0.2">
      <c r="A1275" s="68" t="s">
        <v>2797</v>
      </c>
      <c r="B1275" s="55" t="s">
        <v>1452</v>
      </c>
      <c r="C1275" s="66" t="s">
        <v>1439</v>
      </c>
      <c r="D1275" s="66" t="s">
        <v>1439</v>
      </c>
      <c r="E1275" s="67"/>
      <c r="F1275" s="66">
        <v>98052</v>
      </c>
      <c r="G1275" s="60">
        <v>14</v>
      </c>
      <c r="H1275" s="66" t="s">
        <v>1439</v>
      </c>
      <c r="I1275" s="64" t="s">
        <v>1439</v>
      </c>
      <c r="J1275" s="64" t="s">
        <v>1439</v>
      </c>
      <c r="K1275" s="64" t="s">
        <v>1439</v>
      </c>
      <c r="L1275" s="64" t="s">
        <v>1439</v>
      </c>
      <c r="M1275" s="64" t="s">
        <v>1439</v>
      </c>
      <c r="N1275" s="64" t="s">
        <v>1439</v>
      </c>
      <c r="O1275" s="64" t="s">
        <v>1439</v>
      </c>
      <c r="P1275" s="64" t="s">
        <v>1439</v>
      </c>
      <c r="Q1275" s="64" t="s">
        <v>1439</v>
      </c>
    </row>
    <row r="1276" spans="1:17" x14ac:dyDescent="0.2">
      <c r="A1276" s="68" t="s">
        <v>2798</v>
      </c>
      <c r="B1276" s="55" t="s">
        <v>1454</v>
      </c>
      <c r="C1276" s="59" t="s">
        <v>1450</v>
      </c>
      <c r="D1276" s="59"/>
      <c r="E1276" s="67"/>
      <c r="F1276" s="59"/>
      <c r="G1276" s="67"/>
      <c r="H1276" s="59"/>
      <c r="I1276" s="61"/>
      <c r="J1276" s="61"/>
      <c r="K1276" s="61"/>
      <c r="L1276" s="61"/>
      <c r="M1276" s="61"/>
      <c r="N1276" s="61"/>
      <c r="O1276" s="61"/>
      <c r="P1276" s="61"/>
      <c r="Q1276" s="61"/>
    </row>
    <row r="1277" spans="1:17" ht="25.5" x14ac:dyDescent="0.2">
      <c r="A1277" s="68" t="s">
        <v>2799</v>
      </c>
      <c r="B1277" s="55" t="s">
        <v>1456</v>
      </c>
      <c r="C1277" s="66" t="s">
        <v>1439</v>
      </c>
      <c r="D1277" s="66">
        <v>41518</v>
      </c>
      <c r="E1277" s="67"/>
      <c r="F1277" s="66">
        <v>44984</v>
      </c>
      <c r="G1277" s="60">
        <v>-10.1</v>
      </c>
      <c r="H1277" s="66" t="s">
        <v>1439</v>
      </c>
      <c r="I1277" s="64" t="s">
        <v>1439</v>
      </c>
      <c r="J1277" s="64" t="s">
        <v>1439</v>
      </c>
      <c r="K1277" s="64" t="s">
        <v>1439</v>
      </c>
      <c r="L1277" s="64" t="s">
        <v>1439</v>
      </c>
      <c r="M1277" s="64" t="s">
        <v>1439</v>
      </c>
      <c r="N1277" s="64" t="s">
        <v>1439</v>
      </c>
      <c r="O1277" s="64" t="s">
        <v>1439</v>
      </c>
      <c r="P1277" s="64" t="s">
        <v>1439</v>
      </c>
      <c r="Q1277" s="64" t="s">
        <v>1439</v>
      </c>
    </row>
    <row r="1278" spans="1:17" ht="25.5" x14ac:dyDescent="0.2">
      <c r="A1278" s="68" t="s">
        <v>2800</v>
      </c>
      <c r="B1278" s="55" t="s">
        <v>1458</v>
      </c>
      <c r="C1278" s="66" t="s">
        <v>1439</v>
      </c>
      <c r="D1278" s="66">
        <v>59904</v>
      </c>
      <c r="E1278" s="67"/>
      <c r="F1278" s="66">
        <v>65193</v>
      </c>
      <c r="G1278" s="60">
        <v>39.9</v>
      </c>
      <c r="H1278" s="66" t="s">
        <v>1439</v>
      </c>
      <c r="I1278" s="64" t="s">
        <v>1439</v>
      </c>
      <c r="J1278" s="64" t="s">
        <v>1439</v>
      </c>
      <c r="K1278" s="64" t="s">
        <v>1439</v>
      </c>
      <c r="L1278" s="64">
        <v>57181</v>
      </c>
      <c r="M1278" s="64" t="s">
        <v>1439</v>
      </c>
      <c r="N1278" s="64" t="s">
        <v>1439</v>
      </c>
      <c r="O1278" s="64" t="s">
        <v>1439</v>
      </c>
      <c r="P1278" s="64" t="s">
        <v>1439</v>
      </c>
      <c r="Q1278" s="64" t="s">
        <v>1439</v>
      </c>
    </row>
    <row r="1279" spans="1:17" x14ac:dyDescent="0.2">
      <c r="A1279" s="54" t="s">
        <v>2801</v>
      </c>
      <c r="B1279" s="55" t="s">
        <v>1460</v>
      </c>
      <c r="C1279" s="59">
        <v>153</v>
      </c>
      <c r="D1279" s="59">
        <v>35595</v>
      </c>
      <c r="E1279" s="60">
        <v>8</v>
      </c>
      <c r="F1279" s="59">
        <v>40073</v>
      </c>
      <c r="G1279" s="60">
        <v>4.3</v>
      </c>
      <c r="H1279" s="59">
        <v>21721</v>
      </c>
      <c r="I1279" s="61">
        <v>25381</v>
      </c>
      <c r="J1279" s="61">
        <v>26880</v>
      </c>
      <c r="K1279" s="61">
        <v>28533</v>
      </c>
      <c r="L1279" s="61">
        <v>32393</v>
      </c>
      <c r="M1279" s="61">
        <v>40352</v>
      </c>
      <c r="N1279" s="61">
        <v>45245</v>
      </c>
      <c r="O1279" s="61">
        <v>48049</v>
      </c>
      <c r="P1279" s="62">
        <v>51365</v>
      </c>
      <c r="Q1279" s="64">
        <v>63095</v>
      </c>
    </row>
    <row r="1280" spans="1:17" ht="25.5" x14ac:dyDescent="0.2">
      <c r="A1280" s="68" t="s">
        <v>2802</v>
      </c>
      <c r="B1280" s="55" t="s">
        <v>1462</v>
      </c>
      <c r="C1280" s="66">
        <v>20</v>
      </c>
      <c r="D1280" s="63">
        <v>28750</v>
      </c>
      <c r="E1280" s="60">
        <v>18.399999999999999</v>
      </c>
      <c r="F1280" s="63">
        <v>34448</v>
      </c>
      <c r="G1280" s="60">
        <v>11.6</v>
      </c>
      <c r="H1280" s="66">
        <v>17485</v>
      </c>
      <c r="I1280" s="62">
        <v>20852</v>
      </c>
      <c r="J1280" s="62">
        <v>21540</v>
      </c>
      <c r="K1280" s="62">
        <v>22876</v>
      </c>
      <c r="L1280" s="62">
        <v>25154</v>
      </c>
      <c r="M1280" s="64">
        <v>32647</v>
      </c>
      <c r="N1280" s="64">
        <v>36626</v>
      </c>
      <c r="O1280" s="64" t="s">
        <v>1439</v>
      </c>
      <c r="P1280" s="64" t="s">
        <v>1439</v>
      </c>
      <c r="Q1280" s="64" t="s">
        <v>1439</v>
      </c>
    </row>
    <row r="1281" spans="1:17" ht="25.5" x14ac:dyDescent="0.2">
      <c r="A1281" s="68" t="s">
        <v>2803</v>
      </c>
      <c r="B1281" s="55" t="s">
        <v>1464</v>
      </c>
      <c r="C1281" s="66">
        <v>17</v>
      </c>
      <c r="D1281" s="63">
        <v>36871</v>
      </c>
      <c r="E1281" s="60">
        <v>-3.2</v>
      </c>
      <c r="F1281" s="63">
        <v>40065</v>
      </c>
      <c r="G1281" s="60">
        <v>-1.6</v>
      </c>
      <c r="H1281" s="66">
        <v>24417</v>
      </c>
      <c r="I1281" s="62">
        <v>27070</v>
      </c>
      <c r="J1281" s="62">
        <v>28099</v>
      </c>
      <c r="K1281" s="62">
        <v>30306</v>
      </c>
      <c r="L1281" s="62">
        <v>32807</v>
      </c>
      <c r="M1281" s="62">
        <v>41575</v>
      </c>
      <c r="N1281" s="64">
        <v>45591</v>
      </c>
      <c r="O1281" s="64">
        <v>48316</v>
      </c>
      <c r="P1281" s="64" t="s">
        <v>1439</v>
      </c>
      <c r="Q1281" s="64" t="s">
        <v>1439</v>
      </c>
    </row>
    <row r="1282" spans="1:17" ht="25.5" x14ac:dyDescent="0.2">
      <c r="A1282" s="68" t="s">
        <v>2804</v>
      </c>
      <c r="B1282" s="55" t="s">
        <v>1466</v>
      </c>
      <c r="C1282" s="59" t="s">
        <v>1450</v>
      </c>
      <c r="D1282" s="59"/>
      <c r="E1282" s="67"/>
      <c r="F1282" s="59"/>
      <c r="G1282" s="67"/>
      <c r="H1282" s="59"/>
      <c r="I1282" s="61"/>
      <c r="J1282" s="61"/>
      <c r="K1282" s="61"/>
      <c r="L1282" s="61"/>
      <c r="M1282" s="61"/>
      <c r="N1282" s="61"/>
      <c r="O1282" s="61"/>
      <c r="P1282" s="61"/>
      <c r="Q1282" s="61"/>
    </row>
    <row r="1283" spans="1:17" ht="25.5" x14ac:dyDescent="0.2">
      <c r="A1283" s="68" t="s">
        <v>2805</v>
      </c>
      <c r="B1283" s="55" t="s">
        <v>1468</v>
      </c>
      <c r="C1283" s="66" t="s">
        <v>1439</v>
      </c>
      <c r="D1283" s="63">
        <v>25952</v>
      </c>
      <c r="E1283" s="60">
        <v>10.1</v>
      </c>
      <c r="F1283" s="66">
        <v>29043</v>
      </c>
      <c r="G1283" s="60">
        <v>5.3</v>
      </c>
      <c r="H1283" s="66" t="s">
        <v>1439</v>
      </c>
      <c r="I1283" s="64" t="s">
        <v>1439</v>
      </c>
      <c r="J1283" s="64">
        <v>22660</v>
      </c>
      <c r="K1283" s="64">
        <v>23900</v>
      </c>
      <c r="L1283" s="62">
        <v>25226</v>
      </c>
      <c r="M1283" s="64">
        <v>27393</v>
      </c>
      <c r="N1283" s="64" t="s">
        <v>1439</v>
      </c>
      <c r="O1283" s="64" t="s">
        <v>1439</v>
      </c>
      <c r="P1283" s="64" t="s">
        <v>1439</v>
      </c>
      <c r="Q1283" s="64" t="s">
        <v>1439</v>
      </c>
    </row>
    <row r="1284" spans="1:17" ht="25.5" x14ac:dyDescent="0.2">
      <c r="A1284" s="68" t="s">
        <v>2806</v>
      </c>
      <c r="B1284" s="55" t="s">
        <v>1470</v>
      </c>
      <c r="C1284" s="66" t="s">
        <v>1439</v>
      </c>
      <c r="D1284" s="66" t="s">
        <v>1439</v>
      </c>
      <c r="E1284" s="67"/>
      <c r="F1284" s="66">
        <v>25140</v>
      </c>
      <c r="G1284" s="60">
        <v>7.3</v>
      </c>
      <c r="H1284" s="66" t="s">
        <v>1439</v>
      </c>
      <c r="I1284" s="64" t="s">
        <v>1439</v>
      </c>
      <c r="J1284" s="64" t="s">
        <v>1439</v>
      </c>
      <c r="K1284" s="64" t="s">
        <v>1439</v>
      </c>
      <c r="L1284" s="64" t="s">
        <v>1439</v>
      </c>
      <c r="M1284" s="64" t="s">
        <v>1439</v>
      </c>
      <c r="N1284" s="64" t="s">
        <v>1439</v>
      </c>
      <c r="O1284" s="64" t="s">
        <v>1439</v>
      </c>
      <c r="P1284" s="64" t="s">
        <v>1439</v>
      </c>
      <c r="Q1284" s="64" t="s">
        <v>1439</v>
      </c>
    </row>
    <row r="1285" spans="1:17" ht="25.5" x14ac:dyDescent="0.2">
      <c r="A1285" s="68" t="s">
        <v>2807</v>
      </c>
      <c r="B1285" s="55" t="s">
        <v>1472</v>
      </c>
      <c r="C1285" s="66" t="s">
        <v>1439</v>
      </c>
      <c r="D1285" s="66" t="s">
        <v>1439</v>
      </c>
      <c r="E1285" s="67"/>
      <c r="F1285" s="66">
        <v>40793</v>
      </c>
      <c r="G1285" s="67"/>
      <c r="H1285" s="66" t="s">
        <v>1439</v>
      </c>
      <c r="I1285" s="64" t="s">
        <v>1439</v>
      </c>
      <c r="J1285" s="64" t="s">
        <v>1439</v>
      </c>
      <c r="K1285" s="64" t="s">
        <v>1439</v>
      </c>
      <c r="L1285" s="64" t="s">
        <v>1439</v>
      </c>
      <c r="M1285" s="64" t="s">
        <v>1439</v>
      </c>
      <c r="N1285" s="64" t="s">
        <v>1439</v>
      </c>
      <c r="O1285" s="64" t="s">
        <v>1439</v>
      </c>
      <c r="P1285" s="64" t="s">
        <v>1439</v>
      </c>
      <c r="Q1285" s="64" t="s">
        <v>1439</v>
      </c>
    </row>
    <row r="1286" spans="1:17" ht="63.75" x14ac:dyDescent="0.2">
      <c r="A1286" s="68" t="s">
        <v>2808</v>
      </c>
      <c r="B1286" s="55" t="s">
        <v>1474</v>
      </c>
      <c r="C1286" s="66">
        <v>7</v>
      </c>
      <c r="D1286" s="66">
        <v>35486</v>
      </c>
      <c r="E1286" s="60">
        <v>9.6</v>
      </c>
      <c r="F1286" s="66" t="s">
        <v>1439</v>
      </c>
      <c r="G1286" s="67"/>
      <c r="H1286" s="66" t="s">
        <v>1439</v>
      </c>
      <c r="I1286" s="64" t="s">
        <v>1439</v>
      </c>
      <c r="J1286" s="64" t="s">
        <v>1439</v>
      </c>
      <c r="K1286" s="64">
        <v>28307</v>
      </c>
      <c r="L1286" s="64">
        <v>32376</v>
      </c>
      <c r="M1286" s="64">
        <v>38724</v>
      </c>
      <c r="N1286" s="64" t="s">
        <v>1439</v>
      </c>
      <c r="O1286" s="64" t="s">
        <v>1439</v>
      </c>
      <c r="P1286" s="64" t="s">
        <v>1439</v>
      </c>
      <c r="Q1286" s="64" t="s">
        <v>1439</v>
      </c>
    </row>
    <row r="1287" spans="1:17" ht="25.5" x14ac:dyDescent="0.2">
      <c r="A1287" s="68" t="s">
        <v>2809</v>
      </c>
      <c r="B1287" s="55" t="s">
        <v>1476</v>
      </c>
      <c r="C1287" s="66" t="s">
        <v>1439</v>
      </c>
      <c r="D1287" s="66" t="s">
        <v>1439</v>
      </c>
      <c r="E1287" s="67"/>
      <c r="F1287" s="66">
        <v>42496</v>
      </c>
      <c r="G1287" s="60">
        <v>40.4</v>
      </c>
      <c r="H1287" s="66" t="s">
        <v>1439</v>
      </c>
      <c r="I1287" s="64" t="s">
        <v>1439</v>
      </c>
      <c r="J1287" s="64" t="s">
        <v>1439</v>
      </c>
      <c r="K1287" s="64" t="s">
        <v>1439</v>
      </c>
      <c r="L1287" s="64" t="s">
        <v>1439</v>
      </c>
      <c r="M1287" s="64" t="s">
        <v>1439</v>
      </c>
      <c r="N1287" s="64" t="s">
        <v>1439</v>
      </c>
      <c r="O1287" s="64" t="s">
        <v>1439</v>
      </c>
      <c r="P1287" s="64" t="s">
        <v>1439</v>
      </c>
      <c r="Q1287" s="64" t="s">
        <v>1439</v>
      </c>
    </row>
    <row r="1288" spans="1:17" ht="25.5" x14ac:dyDescent="0.2">
      <c r="A1288" s="68" t="s">
        <v>2810</v>
      </c>
      <c r="B1288" s="55" t="s">
        <v>1478</v>
      </c>
      <c r="C1288" s="66" t="s">
        <v>1439</v>
      </c>
      <c r="D1288" s="66">
        <v>31348</v>
      </c>
      <c r="E1288" s="60">
        <v>-3.8</v>
      </c>
      <c r="F1288" s="63">
        <v>34948</v>
      </c>
      <c r="G1288" s="60">
        <v>0.4</v>
      </c>
      <c r="H1288" s="66" t="s">
        <v>1439</v>
      </c>
      <c r="I1288" s="64" t="s">
        <v>1439</v>
      </c>
      <c r="J1288" s="64" t="s">
        <v>1439</v>
      </c>
      <c r="K1288" s="64" t="s">
        <v>1439</v>
      </c>
      <c r="L1288" s="64" t="s">
        <v>1439</v>
      </c>
      <c r="M1288" s="64" t="s">
        <v>1439</v>
      </c>
      <c r="N1288" s="64" t="s">
        <v>1439</v>
      </c>
      <c r="O1288" s="64" t="s">
        <v>1439</v>
      </c>
      <c r="P1288" s="64" t="s">
        <v>1439</v>
      </c>
      <c r="Q1288" s="64" t="s">
        <v>1439</v>
      </c>
    </row>
    <row r="1289" spans="1:17" ht="25.5" x14ac:dyDescent="0.2">
      <c r="A1289" s="68" t="s">
        <v>2811</v>
      </c>
      <c r="B1289" s="55" t="s">
        <v>1480</v>
      </c>
      <c r="C1289" s="66" t="s">
        <v>1439</v>
      </c>
      <c r="D1289" s="66" t="s">
        <v>1439</v>
      </c>
      <c r="E1289" s="67"/>
      <c r="F1289" s="66">
        <v>49595</v>
      </c>
      <c r="G1289" s="60">
        <v>-10.1</v>
      </c>
      <c r="H1289" s="66" t="s">
        <v>1439</v>
      </c>
      <c r="I1289" s="64" t="s">
        <v>1439</v>
      </c>
      <c r="J1289" s="64" t="s">
        <v>1439</v>
      </c>
      <c r="K1289" s="64" t="s">
        <v>1439</v>
      </c>
      <c r="L1289" s="64" t="s">
        <v>1439</v>
      </c>
      <c r="M1289" s="64" t="s">
        <v>1439</v>
      </c>
      <c r="N1289" s="64" t="s">
        <v>1439</v>
      </c>
      <c r="O1289" s="64" t="s">
        <v>1439</v>
      </c>
      <c r="P1289" s="64" t="s">
        <v>1439</v>
      </c>
      <c r="Q1289" s="64" t="s">
        <v>1439</v>
      </c>
    </row>
    <row r="1290" spans="1:17" ht="25.5" x14ac:dyDescent="0.2">
      <c r="A1290" s="68" t="s">
        <v>2812</v>
      </c>
      <c r="B1290" s="55" t="s">
        <v>1482</v>
      </c>
      <c r="C1290" s="66" t="s">
        <v>1439</v>
      </c>
      <c r="D1290" s="66" t="s">
        <v>1439</v>
      </c>
      <c r="E1290" s="67"/>
      <c r="F1290" s="66">
        <v>32755</v>
      </c>
      <c r="G1290" s="60">
        <v>-8.6</v>
      </c>
      <c r="H1290" s="66" t="s">
        <v>1439</v>
      </c>
      <c r="I1290" s="64" t="s">
        <v>1439</v>
      </c>
      <c r="J1290" s="64" t="s">
        <v>1439</v>
      </c>
      <c r="K1290" s="64" t="s">
        <v>1439</v>
      </c>
      <c r="L1290" s="64" t="s">
        <v>1439</v>
      </c>
      <c r="M1290" s="64" t="s">
        <v>1439</v>
      </c>
      <c r="N1290" s="64" t="s">
        <v>1439</v>
      </c>
      <c r="O1290" s="64" t="s">
        <v>1439</v>
      </c>
      <c r="P1290" s="64" t="s">
        <v>1439</v>
      </c>
      <c r="Q1290" s="64" t="s">
        <v>1439</v>
      </c>
    </row>
    <row r="1291" spans="1:17" ht="38.25" x14ac:dyDescent="0.2">
      <c r="A1291" s="68" t="s">
        <v>2813</v>
      </c>
      <c r="B1291" s="55" t="s">
        <v>1484</v>
      </c>
      <c r="C1291" s="66" t="s">
        <v>1439</v>
      </c>
      <c r="D1291" s="66">
        <v>35447</v>
      </c>
      <c r="E1291" s="67"/>
      <c r="F1291" s="66">
        <v>39565</v>
      </c>
      <c r="G1291" s="60">
        <v>3.8</v>
      </c>
      <c r="H1291" s="66" t="s">
        <v>1439</v>
      </c>
      <c r="I1291" s="64" t="s">
        <v>1439</v>
      </c>
      <c r="J1291" s="64" t="s">
        <v>1439</v>
      </c>
      <c r="K1291" s="64" t="s">
        <v>1439</v>
      </c>
      <c r="L1291" s="64" t="s">
        <v>1439</v>
      </c>
      <c r="M1291" s="64" t="s">
        <v>1439</v>
      </c>
      <c r="N1291" s="64" t="s">
        <v>1439</v>
      </c>
      <c r="O1291" s="64" t="s">
        <v>1439</v>
      </c>
      <c r="P1291" s="64" t="s">
        <v>1439</v>
      </c>
      <c r="Q1291" s="64" t="s">
        <v>1439</v>
      </c>
    </row>
    <row r="1292" spans="1:17" ht="25.5" x14ac:dyDescent="0.2">
      <c r="A1292" s="68" t="s">
        <v>2814</v>
      </c>
      <c r="B1292" s="55" t="s">
        <v>1486</v>
      </c>
      <c r="C1292" s="66">
        <v>7</v>
      </c>
      <c r="D1292" s="66">
        <v>32654</v>
      </c>
      <c r="E1292" s="60">
        <v>16.2</v>
      </c>
      <c r="F1292" s="63">
        <v>33549</v>
      </c>
      <c r="G1292" s="60">
        <v>13.5</v>
      </c>
      <c r="H1292" s="66" t="s">
        <v>1439</v>
      </c>
      <c r="I1292" s="64">
        <v>23872</v>
      </c>
      <c r="J1292" s="62">
        <v>24881</v>
      </c>
      <c r="K1292" s="62">
        <v>27067</v>
      </c>
      <c r="L1292" s="62">
        <v>30111</v>
      </c>
      <c r="M1292" s="64">
        <v>34352</v>
      </c>
      <c r="N1292" s="64" t="s">
        <v>1439</v>
      </c>
      <c r="O1292" s="64" t="s">
        <v>1439</v>
      </c>
      <c r="P1292" s="64" t="s">
        <v>1439</v>
      </c>
      <c r="Q1292" s="64" t="s">
        <v>1439</v>
      </c>
    </row>
    <row r="1293" spans="1:17" ht="25.5" x14ac:dyDescent="0.2">
      <c r="A1293" s="68" t="s">
        <v>2815</v>
      </c>
      <c r="B1293" s="55" t="s">
        <v>1488</v>
      </c>
      <c r="C1293" s="66" t="s">
        <v>1439</v>
      </c>
      <c r="D1293" s="66" t="s">
        <v>1439</v>
      </c>
      <c r="E1293" s="67"/>
      <c r="F1293" s="63">
        <v>33521</v>
      </c>
      <c r="G1293" s="60">
        <v>9.9</v>
      </c>
      <c r="H1293" s="66" t="s">
        <v>1439</v>
      </c>
      <c r="I1293" s="64" t="s">
        <v>1439</v>
      </c>
      <c r="J1293" s="64" t="s">
        <v>1439</v>
      </c>
      <c r="K1293" s="64" t="s">
        <v>1439</v>
      </c>
      <c r="L1293" s="64" t="s">
        <v>1439</v>
      </c>
      <c r="M1293" s="64" t="s">
        <v>1439</v>
      </c>
      <c r="N1293" s="64" t="s">
        <v>1439</v>
      </c>
      <c r="O1293" s="64" t="s">
        <v>1439</v>
      </c>
      <c r="P1293" s="64" t="s">
        <v>1439</v>
      </c>
      <c r="Q1293" s="64" t="s">
        <v>1439</v>
      </c>
    </row>
    <row r="1294" spans="1:17" ht="25.5" x14ac:dyDescent="0.2">
      <c r="A1294" s="68" t="s">
        <v>2816</v>
      </c>
      <c r="B1294" s="55" t="s">
        <v>1490</v>
      </c>
      <c r="C1294" s="66" t="s">
        <v>1439</v>
      </c>
      <c r="D1294" s="66" t="s">
        <v>1439</v>
      </c>
      <c r="E1294" s="67"/>
      <c r="F1294" s="66">
        <v>39810</v>
      </c>
      <c r="G1294" s="67"/>
      <c r="H1294" s="66" t="s">
        <v>1439</v>
      </c>
      <c r="I1294" s="64" t="s">
        <v>1439</v>
      </c>
      <c r="J1294" s="64" t="s">
        <v>1439</v>
      </c>
      <c r="K1294" s="64" t="s">
        <v>1439</v>
      </c>
      <c r="L1294" s="64" t="s">
        <v>1439</v>
      </c>
      <c r="M1294" s="64" t="s">
        <v>1439</v>
      </c>
      <c r="N1294" s="64" t="s">
        <v>1439</v>
      </c>
      <c r="O1294" s="64" t="s">
        <v>1439</v>
      </c>
      <c r="P1294" s="64" t="s">
        <v>1439</v>
      </c>
      <c r="Q1294" s="64" t="s">
        <v>1439</v>
      </c>
    </row>
    <row r="1295" spans="1:17" ht="38.25" x14ac:dyDescent="0.2">
      <c r="A1295" s="68" t="s">
        <v>2817</v>
      </c>
      <c r="B1295" s="55" t="s">
        <v>1492</v>
      </c>
      <c r="C1295" s="66">
        <v>12</v>
      </c>
      <c r="D1295" s="66">
        <v>37360</v>
      </c>
      <c r="E1295" s="60">
        <v>7.2</v>
      </c>
      <c r="F1295" s="63">
        <v>40091</v>
      </c>
      <c r="G1295" s="60">
        <v>9.9</v>
      </c>
      <c r="H1295" s="66">
        <v>22926</v>
      </c>
      <c r="I1295" s="62">
        <v>26119</v>
      </c>
      <c r="J1295" s="62">
        <v>27852</v>
      </c>
      <c r="K1295" s="64">
        <v>28906</v>
      </c>
      <c r="L1295" s="62">
        <v>34515</v>
      </c>
      <c r="M1295" s="64">
        <v>41420</v>
      </c>
      <c r="N1295" s="64">
        <v>46012</v>
      </c>
      <c r="O1295" s="64" t="s">
        <v>1439</v>
      </c>
      <c r="P1295" s="64" t="s">
        <v>1439</v>
      </c>
      <c r="Q1295" s="64" t="s">
        <v>1439</v>
      </c>
    </row>
    <row r="1296" spans="1:17" ht="38.25" x14ac:dyDescent="0.2">
      <c r="A1296" s="68" t="s">
        <v>2818</v>
      </c>
      <c r="B1296" s="55" t="s">
        <v>1494</v>
      </c>
      <c r="C1296" s="66">
        <v>9</v>
      </c>
      <c r="D1296" s="66">
        <v>36759</v>
      </c>
      <c r="E1296" s="60">
        <v>0.2</v>
      </c>
      <c r="F1296" s="63">
        <v>42131</v>
      </c>
      <c r="G1296" s="60">
        <v>-4</v>
      </c>
      <c r="H1296" s="66" t="s">
        <v>1439</v>
      </c>
      <c r="I1296" s="64" t="s">
        <v>1439</v>
      </c>
      <c r="J1296" s="64">
        <v>27511</v>
      </c>
      <c r="K1296" s="64">
        <v>30442</v>
      </c>
      <c r="L1296" s="64">
        <v>33845</v>
      </c>
      <c r="M1296" s="64" t="s">
        <v>1439</v>
      </c>
      <c r="N1296" s="64" t="s">
        <v>1439</v>
      </c>
      <c r="O1296" s="64" t="s">
        <v>1439</v>
      </c>
      <c r="P1296" s="64" t="s">
        <v>1439</v>
      </c>
      <c r="Q1296" s="64" t="s">
        <v>1439</v>
      </c>
    </row>
    <row r="1297" spans="1:17" ht="25.5" x14ac:dyDescent="0.2">
      <c r="A1297" s="68" t="s">
        <v>2819</v>
      </c>
      <c r="B1297" s="55" t="s">
        <v>1496</v>
      </c>
      <c r="C1297" s="66" t="s">
        <v>1439</v>
      </c>
      <c r="D1297" s="66" t="s">
        <v>1439</v>
      </c>
      <c r="E1297" s="67"/>
      <c r="F1297" s="66">
        <v>44057</v>
      </c>
      <c r="G1297" s="60">
        <v>7.3</v>
      </c>
      <c r="H1297" s="66" t="s">
        <v>1439</v>
      </c>
      <c r="I1297" s="64" t="s">
        <v>1439</v>
      </c>
      <c r="J1297" s="64" t="s">
        <v>1439</v>
      </c>
      <c r="K1297" s="64" t="s">
        <v>1439</v>
      </c>
      <c r="L1297" s="64">
        <v>35312</v>
      </c>
      <c r="M1297" s="64" t="s">
        <v>1439</v>
      </c>
      <c r="N1297" s="64" t="s">
        <v>1439</v>
      </c>
      <c r="O1297" s="64" t="s">
        <v>1439</v>
      </c>
      <c r="P1297" s="64" t="s">
        <v>1439</v>
      </c>
      <c r="Q1297" s="64" t="s">
        <v>1439</v>
      </c>
    </row>
    <row r="1298" spans="1:17" ht="25.5" x14ac:dyDescent="0.2">
      <c r="A1298" s="68" t="s">
        <v>2820</v>
      </c>
      <c r="B1298" s="55" t="s">
        <v>1498</v>
      </c>
      <c r="C1298" s="66">
        <v>16</v>
      </c>
      <c r="D1298" s="66">
        <v>37657</v>
      </c>
      <c r="E1298" s="67"/>
      <c r="F1298" s="63">
        <v>43256</v>
      </c>
      <c r="G1298" s="67"/>
      <c r="H1298" s="66">
        <v>23705</v>
      </c>
      <c r="I1298" s="62">
        <v>26533</v>
      </c>
      <c r="J1298" s="62">
        <v>26787</v>
      </c>
      <c r="K1298" s="62">
        <v>28378</v>
      </c>
      <c r="L1298" s="62">
        <v>32606</v>
      </c>
      <c r="M1298" s="64">
        <v>43636</v>
      </c>
      <c r="N1298" s="64" t="s">
        <v>1439</v>
      </c>
      <c r="O1298" s="64" t="s">
        <v>1439</v>
      </c>
      <c r="P1298" s="64" t="s">
        <v>1439</v>
      </c>
      <c r="Q1298" s="64" t="s">
        <v>1439</v>
      </c>
    </row>
    <row r="1299" spans="1:17" ht="25.5" x14ac:dyDescent="0.2">
      <c r="A1299" s="68" t="s">
        <v>2821</v>
      </c>
      <c r="B1299" s="55" t="s">
        <v>1500</v>
      </c>
      <c r="C1299" s="66" t="s">
        <v>1439</v>
      </c>
      <c r="D1299" s="66">
        <v>36909</v>
      </c>
      <c r="E1299" s="60">
        <v>5.3</v>
      </c>
      <c r="F1299" s="63">
        <v>39001</v>
      </c>
      <c r="G1299" s="60">
        <v>7.3</v>
      </c>
      <c r="H1299" s="66" t="s">
        <v>1439</v>
      </c>
      <c r="I1299" s="64" t="s">
        <v>1439</v>
      </c>
      <c r="J1299" s="64" t="s">
        <v>1439</v>
      </c>
      <c r="K1299" s="64" t="s">
        <v>1439</v>
      </c>
      <c r="L1299" s="64" t="s">
        <v>1439</v>
      </c>
      <c r="M1299" s="64" t="s">
        <v>1439</v>
      </c>
      <c r="N1299" s="64" t="s">
        <v>1439</v>
      </c>
      <c r="O1299" s="64" t="s">
        <v>1439</v>
      </c>
      <c r="P1299" s="64" t="s">
        <v>1439</v>
      </c>
      <c r="Q1299" s="64" t="s">
        <v>1439</v>
      </c>
    </row>
    <row r="1300" spans="1:17" ht="25.5" x14ac:dyDescent="0.2">
      <c r="A1300" s="68" t="s">
        <v>2822</v>
      </c>
      <c r="B1300" s="55" t="s">
        <v>1502</v>
      </c>
      <c r="C1300" s="66">
        <v>16</v>
      </c>
      <c r="D1300" s="63">
        <v>46730</v>
      </c>
      <c r="E1300" s="60">
        <v>9.9</v>
      </c>
      <c r="F1300" s="59">
        <v>49835</v>
      </c>
      <c r="G1300" s="60">
        <v>8</v>
      </c>
      <c r="H1300" s="63">
        <v>32801</v>
      </c>
      <c r="I1300" s="62">
        <v>36056</v>
      </c>
      <c r="J1300" s="62">
        <v>38552</v>
      </c>
      <c r="K1300" s="62">
        <v>41495</v>
      </c>
      <c r="L1300" s="62">
        <v>44557</v>
      </c>
      <c r="M1300" s="62">
        <v>50684</v>
      </c>
      <c r="N1300" s="64">
        <v>54088</v>
      </c>
      <c r="O1300" s="64">
        <v>56793</v>
      </c>
      <c r="P1300" s="64" t="s">
        <v>1439</v>
      </c>
      <c r="Q1300" s="64" t="s">
        <v>1439</v>
      </c>
    </row>
    <row r="1301" spans="1:17" ht="25.5" x14ac:dyDescent="0.2">
      <c r="A1301" s="68" t="s">
        <v>2823</v>
      </c>
      <c r="B1301" s="55" t="s">
        <v>1504</v>
      </c>
      <c r="C1301" s="66" t="s">
        <v>1439</v>
      </c>
      <c r="D1301" s="66">
        <v>31282</v>
      </c>
      <c r="E1301" s="67"/>
      <c r="F1301" s="66">
        <v>32630</v>
      </c>
      <c r="G1301" s="60">
        <v>19</v>
      </c>
      <c r="H1301" s="66" t="s">
        <v>1439</v>
      </c>
      <c r="I1301" s="64" t="s">
        <v>1439</v>
      </c>
      <c r="J1301" s="64" t="s">
        <v>1439</v>
      </c>
      <c r="K1301" s="64" t="s">
        <v>1439</v>
      </c>
      <c r="L1301" s="64" t="s">
        <v>1439</v>
      </c>
      <c r="M1301" s="64" t="s">
        <v>1439</v>
      </c>
      <c r="N1301" s="64" t="s">
        <v>1439</v>
      </c>
      <c r="O1301" s="64" t="s">
        <v>1439</v>
      </c>
      <c r="P1301" s="64" t="s">
        <v>1439</v>
      </c>
      <c r="Q1301" s="64" t="s">
        <v>1439</v>
      </c>
    </row>
    <row r="1302" spans="1:17" x14ac:dyDescent="0.2">
      <c r="A1302" s="68" t="s">
        <v>2824</v>
      </c>
      <c r="B1302" s="55" t="s">
        <v>1506</v>
      </c>
      <c r="C1302" s="66" t="s">
        <v>1439</v>
      </c>
      <c r="D1302" s="66" t="s">
        <v>1439</v>
      </c>
      <c r="E1302" s="67"/>
      <c r="F1302" s="66">
        <v>29102</v>
      </c>
      <c r="G1302" s="60">
        <v>-1.2</v>
      </c>
      <c r="H1302" s="66" t="s">
        <v>1439</v>
      </c>
      <c r="I1302" s="64" t="s">
        <v>1439</v>
      </c>
      <c r="J1302" s="64" t="s">
        <v>1439</v>
      </c>
      <c r="K1302" s="64" t="s">
        <v>1439</v>
      </c>
      <c r="L1302" s="64" t="s">
        <v>1439</v>
      </c>
      <c r="M1302" s="64" t="s">
        <v>1439</v>
      </c>
      <c r="N1302" s="64" t="s">
        <v>1439</v>
      </c>
      <c r="O1302" s="64" t="s">
        <v>1439</v>
      </c>
      <c r="P1302" s="64" t="s">
        <v>1439</v>
      </c>
      <c r="Q1302" s="64" t="s">
        <v>1439</v>
      </c>
    </row>
    <row r="1303" spans="1:17" ht="38.25" x14ac:dyDescent="0.2">
      <c r="A1303" s="68" t="s">
        <v>2825</v>
      </c>
      <c r="B1303" s="55" t="s">
        <v>1508</v>
      </c>
      <c r="C1303" s="66">
        <v>10</v>
      </c>
      <c r="D1303" s="66">
        <v>43487</v>
      </c>
      <c r="E1303" s="60">
        <v>6.7</v>
      </c>
      <c r="F1303" s="63">
        <v>47857</v>
      </c>
      <c r="G1303" s="60">
        <v>10.8</v>
      </c>
      <c r="H1303" s="66" t="s">
        <v>1439</v>
      </c>
      <c r="I1303" s="64">
        <v>29041</v>
      </c>
      <c r="J1303" s="64">
        <v>33548</v>
      </c>
      <c r="K1303" s="64">
        <v>34624</v>
      </c>
      <c r="L1303" s="64">
        <v>40068</v>
      </c>
      <c r="M1303" s="64">
        <v>48041</v>
      </c>
      <c r="N1303" s="64" t="s">
        <v>1439</v>
      </c>
      <c r="O1303" s="64" t="s">
        <v>1439</v>
      </c>
      <c r="P1303" s="64" t="s">
        <v>1439</v>
      </c>
      <c r="Q1303" s="64" t="s">
        <v>1439</v>
      </c>
    </row>
    <row r="1304" spans="1:17" ht="38.25" x14ac:dyDescent="0.2">
      <c r="A1304" s="54" t="s">
        <v>2826</v>
      </c>
      <c r="B1304" s="55" t="s">
        <v>1510</v>
      </c>
      <c r="C1304" s="66">
        <v>22</v>
      </c>
      <c r="D1304" s="66">
        <v>50805</v>
      </c>
      <c r="E1304" s="60">
        <v>0.5</v>
      </c>
      <c r="F1304" s="59">
        <v>57166</v>
      </c>
      <c r="G1304" s="60">
        <v>6.9</v>
      </c>
      <c r="H1304" s="63">
        <v>25906</v>
      </c>
      <c r="I1304" s="62">
        <v>38011</v>
      </c>
      <c r="J1304" s="62">
        <v>39716</v>
      </c>
      <c r="K1304" s="62">
        <v>40912</v>
      </c>
      <c r="L1304" s="62">
        <v>45458</v>
      </c>
      <c r="M1304" s="64">
        <v>58649</v>
      </c>
      <c r="N1304" s="64">
        <v>70723</v>
      </c>
      <c r="O1304" s="64">
        <v>75389</v>
      </c>
      <c r="P1304" s="64">
        <v>80725</v>
      </c>
      <c r="Q1304" s="64" t="s">
        <v>1439</v>
      </c>
    </row>
    <row r="1305" spans="1:17" ht="25.5" x14ac:dyDescent="0.2">
      <c r="A1305" s="68" t="s">
        <v>2827</v>
      </c>
      <c r="B1305" s="55" t="s">
        <v>1512</v>
      </c>
      <c r="C1305" s="66">
        <v>22</v>
      </c>
      <c r="D1305" s="66">
        <v>50805</v>
      </c>
      <c r="E1305" s="60">
        <v>0.5</v>
      </c>
      <c r="F1305" s="59">
        <v>57166</v>
      </c>
      <c r="G1305" s="60">
        <v>6.9</v>
      </c>
      <c r="H1305" s="63">
        <v>25906</v>
      </c>
      <c r="I1305" s="62">
        <v>38011</v>
      </c>
      <c r="J1305" s="62">
        <v>39716</v>
      </c>
      <c r="K1305" s="62">
        <v>40912</v>
      </c>
      <c r="L1305" s="62">
        <v>45458</v>
      </c>
      <c r="M1305" s="64">
        <v>58649</v>
      </c>
      <c r="N1305" s="64">
        <v>70723</v>
      </c>
      <c r="O1305" s="64">
        <v>75389</v>
      </c>
      <c r="P1305" s="64">
        <v>80725</v>
      </c>
      <c r="Q1305" s="64" t="s">
        <v>1439</v>
      </c>
    </row>
    <row r="1306" spans="1:17" ht="51" x14ac:dyDescent="0.2">
      <c r="A1306" s="54" t="s">
        <v>2828</v>
      </c>
      <c r="B1306" s="55" t="s">
        <v>1514</v>
      </c>
      <c r="C1306" s="66">
        <v>15</v>
      </c>
      <c r="D1306" s="63">
        <v>39295</v>
      </c>
      <c r="E1306" s="60">
        <v>9.6</v>
      </c>
      <c r="F1306" s="63">
        <v>42046</v>
      </c>
      <c r="G1306" s="60">
        <v>-0.9</v>
      </c>
      <c r="H1306" s="66" t="s">
        <v>1439</v>
      </c>
      <c r="I1306" s="64">
        <v>31043</v>
      </c>
      <c r="J1306" s="62">
        <v>33539</v>
      </c>
      <c r="K1306" s="62">
        <v>34330</v>
      </c>
      <c r="L1306" s="62">
        <v>37666</v>
      </c>
      <c r="M1306" s="62">
        <v>41977</v>
      </c>
      <c r="N1306" s="64">
        <v>44980</v>
      </c>
      <c r="O1306" s="64" t="s">
        <v>1439</v>
      </c>
      <c r="P1306" s="64" t="s">
        <v>1439</v>
      </c>
      <c r="Q1306" s="64" t="s">
        <v>1439</v>
      </c>
    </row>
    <row r="1307" spans="1:17" ht="25.5" x14ac:dyDescent="0.2">
      <c r="A1307" s="68" t="s">
        <v>2829</v>
      </c>
      <c r="B1307" s="55" t="s">
        <v>1516</v>
      </c>
      <c r="C1307" s="66">
        <v>8</v>
      </c>
      <c r="D1307" s="63">
        <v>37953</v>
      </c>
      <c r="E1307" s="60">
        <v>3.9</v>
      </c>
      <c r="F1307" s="63">
        <v>39790</v>
      </c>
      <c r="G1307" s="67"/>
      <c r="H1307" s="66" t="s">
        <v>1439</v>
      </c>
      <c r="I1307" s="64">
        <v>32915</v>
      </c>
      <c r="J1307" s="64">
        <v>33559</v>
      </c>
      <c r="K1307" s="64">
        <v>34054</v>
      </c>
      <c r="L1307" s="62">
        <v>37064</v>
      </c>
      <c r="M1307" s="64">
        <v>39928</v>
      </c>
      <c r="N1307" s="64" t="s">
        <v>1439</v>
      </c>
      <c r="O1307" s="64" t="s">
        <v>1439</v>
      </c>
      <c r="P1307" s="64" t="s">
        <v>1439</v>
      </c>
      <c r="Q1307" s="64" t="s">
        <v>1439</v>
      </c>
    </row>
    <row r="1308" spans="1:17" x14ac:dyDescent="0.2">
      <c r="A1308" s="68" t="s">
        <v>2830</v>
      </c>
      <c r="B1308" s="55" t="s">
        <v>1518</v>
      </c>
      <c r="C1308" s="59" t="s">
        <v>1667</v>
      </c>
      <c r="D1308" s="59"/>
      <c r="E1308" s="67"/>
      <c r="F1308" s="59"/>
      <c r="G1308" s="67"/>
      <c r="H1308" s="59"/>
      <c r="I1308" s="61"/>
      <c r="J1308" s="61"/>
      <c r="K1308" s="61"/>
      <c r="L1308" s="61"/>
      <c r="M1308" s="61"/>
      <c r="N1308" s="61"/>
      <c r="O1308" s="61"/>
      <c r="P1308" s="61"/>
      <c r="Q1308" s="61"/>
    </row>
    <row r="1309" spans="1:17" ht="38.25" x14ac:dyDescent="0.2">
      <c r="A1309" s="68" t="s">
        <v>2831</v>
      </c>
      <c r="B1309" s="55" t="s">
        <v>1520</v>
      </c>
      <c r="C1309" s="66" t="s">
        <v>1439</v>
      </c>
      <c r="D1309" s="66">
        <v>43039</v>
      </c>
      <c r="E1309" s="60">
        <v>20.2</v>
      </c>
      <c r="F1309" s="63">
        <v>46502</v>
      </c>
      <c r="G1309" s="60">
        <v>16.8</v>
      </c>
      <c r="H1309" s="66" t="s">
        <v>1439</v>
      </c>
      <c r="I1309" s="64" t="s">
        <v>1439</v>
      </c>
      <c r="J1309" s="64">
        <v>34621</v>
      </c>
      <c r="K1309" s="64">
        <v>36265</v>
      </c>
      <c r="L1309" s="64">
        <v>40002</v>
      </c>
      <c r="M1309" s="64">
        <v>45399</v>
      </c>
      <c r="N1309" s="64" t="s">
        <v>1439</v>
      </c>
      <c r="O1309" s="64" t="s">
        <v>1439</v>
      </c>
      <c r="P1309" s="64" t="s">
        <v>1439</v>
      </c>
      <c r="Q1309" s="64" t="s">
        <v>1439</v>
      </c>
    </row>
    <row r="1310" spans="1:17" ht="38.25" x14ac:dyDescent="0.2">
      <c r="A1310" s="68" t="s">
        <v>2832</v>
      </c>
      <c r="B1310" s="55" t="s">
        <v>1522</v>
      </c>
      <c r="C1310" s="59" t="s">
        <v>1667</v>
      </c>
      <c r="D1310" s="59"/>
      <c r="E1310" s="67"/>
      <c r="F1310" s="59"/>
      <c r="G1310" s="67"/>
      <c r="H1310" s="59"/>
      <c r="I1310" s="61"/>
      <c r="J1310" s="61"/>
      <c r="K1310" s="61"/>
      <c r="L1310" s="61"/>
      <c r="M1310" s="61"/>
      <c r="N1310" s="61"/>
      <c r="O1310" s="61"/>
      <c r="P1310" s="61"/>
      <c r="Q1310" s="61"/>
    </row>
    <row r="1311" spans="1:17" x14ac:dyDescent="0.2">
      <c r="A1311" s="54" t="s">
        <v>2833</v>
      </c>
      <c r="B1311" s="55" t="s">
        <v>1524</v>
      </c>
      <c r="C1311" s="63">
        <v>74</v>
      </c>
      <c r="D1311" s="59">
        <v>37103</v>
      </c>
      <c r="E1311" s="60">
        <v>10.5</v>
      </c>
      <c r="F1311" s="59">
        <v>41443</v>
      </c>
      <c r="G1311" s="60">
        <v>11.3</v>
      </c>
      <c r="H1311" s="66">
        <v>19777</v>
      </c>
      <c r="I1311" s="62">
        <v>26779</v>
      </c>
      <c r="J1311" s="61">
        <v>28146</v>
      </c>
      <c r="K1311" s="61">
        <v>29992</v>
      </c>
      <c r="L1311" s="61">
        <v>33386</v>
      </c>
      <c r="M1311" s="62">
        <v>41711</v>
      </c>
      <c r="N1311" s="62">
        <v>46917</v>
      </c>
      <c r="O1311" s="62">
        <v>50928</v>
      </c>
      <c r="P1311" s="64">
        <v>56576</v>
      </c>
      <c r="Q1311" s="64" t="s">
        <v>1439</v>
      </c>
    </row>
    <row r="1312" spans="1:17" ht="25.5" x14ac:dyDescent="0.2">
      <c r="A1312" s="68" t="s">
        <v>2834</v>
      </c>
      <c r="B1312" s="55" t="s">
        <v>1526</v>
      </c>
      <c r="C1312" s="66">
        <v>21</v>
      </c>
      <c r="D1312" s="63">
        <v>41568</v>
      </c>
      <c r="E1312" s="60">
        <v>18.8</v>
      </c>
      <c r="F1312" s="63">
        <v>45715</v>
      </c>
      <c r="G1312" s="60">
        <v>19</v>
      </c>
      <c r="H1312" s="66">
        <v>22831</v>
      </c>
      <c r="I1312" s="62">
        <v>28117</v>
      </c>
      <c r="J1312" s="62">
        <v>30206</v>
      </c>
      <c r="K1312" s="62">
        <v>32790</v>
      </c>
      <c r="L1312" s="62">
        <v>36862</v>
      </c>
      <c r="M1312" s="64">
        <v>45687</v>
      </c>
      <c r="N1312" s="64">
        <v>54040</v>
      </c>
      <c r="O1312" s="64">
        <v>56461</v>
      </c>
      <c r="P1312" s="64" t="s">
        <v>1439</v>
      </c>
      <c r="Q1312" s="64" t="s">
        <v>1439</v>
      </c>
    </row>
    <row r="1313" spans="1:17" x14ac:dyDescent="0.2">
      <c r="A1313" s="68" t="s">
        <v>2835</v>
      </c>
      <c r="B1313" s="55" t="s">
        <v>1528</v>
      </c>
      <c r="C1313" s="66">
        <v>11</v>
      </c>
      <c r="D1313" s="66">
        <v>39905</v>
      </c>
      <c r="E1313" s="60">
        <v>5.9</v>
      </c>
      <c r="F1313" s="63">
        <v>46180</v>
      </c>
      <c r="G1313" s="60">
        <v>13.4</v>
      </c>
      <c r="H1313" s="66" t="s">
        <v>1439</v>
      </c>
      <c r="I1313" s="64">
        <v>27236</v>
      </c>
      <c r="J1313" s="64">
        <v>31281</v>
      </c>
      <c r="K1313" s="64">
        <v>34842</v>
      </c>
      <c r="L1313" s="64">
        <v>37431</v>
      </c>
      <c r="M1313" s="64">
        <v>50142</v>
      </c>
      <c r="N1313" s="64">
        <v>57652</v>
      </c>
      <c r="O1313" s="64" t="s">
        <v>1439</v>
      </c>
      <c r="P1313" s="64" t="s">
        <v>1439</v>
      </c>
      <c r="Q1313" s="64" t="s">
        <v>1439</v>
      </c>
    </row>
    <row r="1314" spans="1:17" ht="25.5" x14ac:dyDescent="0.2">
      <c r="A1314" s="68" t="s">
        <v>2836</v>
      </c>
      <c r="B1314" s="55" t="s">
        <v>1530</v>
      </c>
      <c r="C1314" s="63">
        <v>42</v>
      </c>
      <c r="D1314" s="63">
        <v>34397</v>
      </c>
      <c r="E1314" s="60">
        <v>7.6</v>
      </c>
      <c r="F1314" s="59">
        <v>38013</v>
      </c>
      <c r="G1314" s="60">
        <v>6.7</v>
      </c>
      <c r="H1314" s="66">
        <v>14445</v>
      </c>
      <c r="I1314" s="62">
        <v>24354</v>
      </c>
      <c r="J1314" s="62">
        <v>27279</v>
      </c>
      <c r="K1314" s="62">
        <v>28292</v>
      </c>
      <c r="L1314" s="61">
        <v>31215</v>
      </c>
      <c r="M1314" s="62">
        <v>38541</v>
      </c>
      <c r="N1314" s="62">
        <v>42710</v>
      </c>
      <c r="O1314" s="64">
        <v>44223</v>
      </c>
      <c r="P1314" s="64">
        <v>47758</v>
      </c>
      <c r="Q1314" s="64" t="s">
        <v>1439</v>
      </c>
    </row>
    <row r="1315" spans="1:17" ht="51" x14ac:dyDescent="0.2">
      <c r="A1315" s="54" t="s">
        <v>2837</v>
      </c>
      <c r="B1315" s="55" t="s">
        <v>1532</v>
      </c>
      <c r="C1315" s="59">
        <v>203</v>
      </c>
      <c r="D1315" s="59">
        <v>23239</v>
      </c>
      <c r="E1315" s="60">
        <v>9.9</v>
      </c>
      <c r="F1315" s="59">
        <v>26421</v>
      </c>
      <c r="G1315" s="60">
        <v>8.5</v>
      </c>
      <c r="H1315" s="59">
        <v>8669</v>
      </c>
      <c r="I1315" s="61">
        <v>11784</v>
      </c>
      <c r="J1315" s="61">
        <v>13480</v>
      </c>
      <c r="K1315" s="61">
        <v>15047</v>
      </c>
      <c r="L1315" s="61">
        <v>19405</v>
      </c>
      <c r="M1315" s="61">
        <v>26630</v>
      </c>
      <c r="N1315" s="61">
        <v>30874</v>
      </c>
      <c r="O1315" s="61">
        <v>33448</v>
      </c>
      <c r="P1315" s="62">
        <v>36611</v>
      </c>
      <c r="Q1315" s="64">
        <v>44948</v>
      </c>
    </row>
    <row r="1316" spans="1:17" ht="38.25" x14ac:dyDescent="0.2">
      <c r="A1316" s="68" t="s">
        <v>2838</v>
      </c>
      <c r="B1316" s="55" t="s">
        <v>1534</v>
      </c>
      <c r="C1316" s="63">
        <v>31</v>
      </c>
      <c r="D1316" s="63">
        <v>32156</v>
      </c>
      <c r="E1316" s="60">
        <v>11.7</v>
      </c>
      <c r="F1316" s="59">
        <v>34244</v>
      </c>
      <c r="G1316" s="60">
        <v>6.7</v>
      </c>
      <c r="H1316" s="66">
        <v>16889</v>
      </c>
      <c r="I1316" s="62">
        <v>24431</v>
      </c>
      <c r="J1316" s="61">
        <v>25247</v>
      </c>
      <c r="K1316" s="61">
        <v>25899</v>
      </c>
      <c r="L1316" s="62">
        <v>29033</v>
      </c>
      <c r="M1316" s="62">
        <v>36184</v>
      </c>
      <c r="N1316" s="62">
        <v>39212</v>
      </c>
      <c r="O1316" s="62">
        <v>41306</v>
      </c>
      <c r="P1316" s="64">
        <v>42609</v>
      </c>
      <c r="Q1316" s="64" t="s">
        <v>1439</v>
      </c>
    </row>
    <row r="1317" spans="1:17" ht="38.25" x14ac:dyDescent="0.2">
      <c r="A1317" s="68" t="s">
        <v>2839</v>
      </c>
      <c r="B1317" s="55" t="s">
        <v>1536</v>
      </c>
      <c r="C1317" s="63">
        <v>42</v>
      </c>
      <c r="D1317" s="63">
        <v>32627</v>
      </c>
      <c r="E1317" s="60">
        <v>6.4</v>
      </c>
      <c r="F1317" s="63">
        <v>37575</v>
      </c>
      <c r="G1317" s="60">
        <v>4.5999999999999996</v>
      </c>
      <c r="H1317" s="66">
        <v>15702</v>
      </c>
      <c r="I1317" s="62">
        <v>22452</v>
      </c>
      <c r="J1317" s="62">
        <v>24156</v>
      </c>
      <c r="K1317" s="62">
        <v>25339</v>
      </c>
      <c r="L1317" s="62">
        <v>29140</v>
      </c>
      <c r="M1317" s="62">
        <v>36527</v>
      </c>
      <c r="N1317" s="62">
        <v>41113</v>
      </c>
      <c r="O1317" s="62">
        <v>43895</v>
      </c>
      <c r="P1317" s="64">
        <v>47535</v>
      </c>
      <c r="Q1317" s="64" t="s">
        <v>1439</v>
      </c>
    </row>
    <row r="1318" spans="1:17" ht="25.5" x14ac:dyDescent="0.2">
      <c r="A1318" s="68" t="s">
        <v>2840</v>
      </c>
      <c r="B1318" s="55" t="s">
        <v>1538</v>
      </c>
      <c r="C1318" s="59">
        <v>131</v>
      </c>
      <c r="D1318" s="63">
        <v>17839</v>
      </c>
      <c r="E1318" s="60">
        <v>12.3</v>
      </c>
      <c r="F1318" s="59">
        <v>21020</v>
      </c>
      <c r="G1318" s="60">
        <v>11.3</v>
      </c>
      <c r="H1318" s="63">
        <v>7499</v>
      </c>
      <c r="I1318" s="61">
        <v>9849</v>
      </c>
      <c r="J1318" s="61">
        <v>10841</v>
      </c>
      <c r="K1318" s="61">
        <v>12052</v>
      </c>
      <c r="L1318" s="61">
        <v>14490</v>
      </c>
      <c r="M1318" s="61">
        <v>21487</v>
      </c>
      <c r="N1318" s="61">
        <v>24617</v>
      </c>
      <c r="O1318" s="61">
        <v>26418</v>
      </c>
      <c r="P1318" s="62">
        <v>28388</v>
      </c>
      <c r="Q1318" s="64">
        <v>36131</v>
      </c>
    </row>
    <row r="1319" spans="1:17" ht="25.5" x14ac:dyDescent="0.2">
      <c r="A1319" s="54" t="s">
        <v>2841</v>
      </c>
      <c r="B1319" s="55" t="s">
        <v>1540</v>
      </c>
      <c r="C1319" s="63">
        <v>76</v>
      </c>
      <c r="D1319" s="59">
        <v>35947</v>
      </c>
      <c r="E1319" s="60">
        <v>10</v>
      </c>
      <c r="F1319" s="59">
        <v>39493</v>
      </c>
      <c r="G1319" s="60">
        <v>7</v>
      </c>
      <c r="H1319" s="63">
        <v>17381</v>
      </c>
      <c r="I1319" s="61">
        <v>25294</v>
      </c>
      <c r="J1319" s="61">
        <v>27598</v>
      </c>
      <c r="K1319" s="61">
        <v>29706</v>
      </c>
      <c r="L1319" s="61">
        <v>32901</v>
      </c>
      <c r="M1319" s="62">
        <v>39558</v>
      </c>
      <c r="N1319" s="62">
        <v>45423</v>
      </c>
      <c r="O1319" s="62">
        <v>47619</v>
      </c>
      <c r="P1319" s="62">
        <v>50248</v>
      </c>
      <c r="Q1319" s="64" t="s">
        <v>1439</v>
      </c>
    </row>
    <row r="1320" spans="1:17" ht="25.5" x14ac:dyDescent="0.2">
      <c r="A1320" s="68" t="s">
        <v>2842</v>
      </c>
      <c r="B1320" s="55" t="s">
        <v>1542</v>
      </c>
      <c r="C1320" s="63">
        <v>31</v>
      </c>
      <c r="D1320" s="63">
        <v>35860</v>
      </c>
      <c r="E1320" s="60">
        <v>8.6999999999999993</v>
      </c>
      <c r="F1320" s="59">
        <v>36887</v>
      </c>
      <c r="G1320" s="60">
        <v>6</v>
      </c>
      <c r="H1320" s="66" t="s">
        <v>1439</v>
      </c>
      <c r="I1320" s="64">
        <v>25323</v>
      </c>
      <c r="J1320" s="62">
        <v>27326</v>
      </c>
      <c r="K1320" s="62">
        <v>29964</v>
      </c>
      <c r="L1320" s="61">
        <v>33410</v>
      </c>
      <c r="M1320" s="62">
        <v>39162</v>
      </c>
      <c r="N1320" s="62">
        <v>44538</v>
      </c>
      <c r="O1320" s="62">
        <v>47103</v>
      </c>
      <c r="P1320" s="64">
        <v>49284</v>
      </c>
      <c r="Q1320" s="64" t="s">
        <v>1439</v>
      </c>
    </row>
    <row r="1321" spans="1:17" x14ac:dyDescent="0.2">
      <c r="A1321" s="68" t="s">
        <v>2843</v>
      </c>
      <c r="B1321" s="55" t="s">
        <v>1544</v>
      </c>
      <c r="C1321" s="66" t="s">
        <v>1439</v>
      </c>
      <c r="D1321" s="66" t="s">
        <v>1439</v>
      </c>
      <c r="E1321" s="67"/>
      <c r="F1321" s="66" t="s">
        <v>1439</v>
      </c>
      <c r="G1321" s="67"/>
      <c r="H1321" s="66" t="s">
        <v>1439</v>
      </c>
      <c r="I1321" s="64" t="s">
        <v>1439</v>
      </c>
      <c r="J1321" s="64" t="s">
        <v>1439</v>
      </c>
      <c r="K1321" s="64" t="s">
        <v>1439</v>
      </c>
      <c r="L1321" s="64" t="s">
        <v>1439</v>
      </c>
      <c r="M1321" s="64" t="s">
        <v>1439</v>
      </c>
      <c r="N1321" s="64" t="s">
        <v>1439</v>
      </c>
      <c r="O1321" s="64" t="s">
        <v>1439</v>
      </c>
      <c r="P1321" s="64" t="s">
        <v>1439</v>
      </c>
      <c r="Q1321" s="64" t="s">
        <v>1439</v>
      </c>
    </row>
    <row r="1322" spans="1:17" x14ac:dyDescent="0.2">
      <c r="A1322" s="68" t="s">
        <v>2844</v>
      </c>
      <c r="B1322" s="55" t="s">
        <v>1546</v>
      </c>
      <c r="C1322" s="66" t="s">
        <v>1439</v>
      </c>
      <c r="D1322" s="66" t="s">
        <v>1439</v>
      </c>
      <c r="E1322" s="67"/>
      <c r="F1322" s="66">
        <v>53688</v>
      </c>
      <c r="G1322" s="67"/>
      <c r="H1322" s="66" t="s">
        <v>1439</v>
      </c>
      <c r="I1322" s="64" t="s">
        <v>1439</v>
      </c>
      <c r="J1322" s="64" t="s">
        <v>1439</v>
      </c>
      <c r="K1322" s="64" t="s">
        <v>1439</v>
      </c>
      <c r="L1322" s="64" t="s">
        <v>1439</v>
      </c>
      <c r="M1322" s="64" t="s">
        <v>1439</v>
      </c>
      <c r="N1322" s="64" t="s">
        <v>1439</v>
      </c>
      <c r="O1322" s="64" t="s">
        <v>1439</v>
      </c>
      <c r="P1322" s="64" t="s">
        <v>1439</v>
      </c>
      <c r="Q1322" s="64" t="s">
        <v>1439</v>
      </c>
    </row>
    <row r="1323" spans="1:17" ht="25.5" x14ac:dyDescent="0.2">
      <c r="A1323" s="68" t="s">
        <v>2845</v>
      </c>
      <c r="B1323" s="55" t="s">
        <v>1548</v>
      </c>
      <c r="C1323" s="66">
        <v>26</v>
      </c>
      <c r="D1323" s="66">
        <v>38798</v>
      </c>
      <c r="E1323" s="60">
        <v>4.7</v>
      </c>
      <c r="F1323" s="63">
        <v>44094</v>
      </c>
      <c r="G1323" s="60">
        <v>4.5</v>
      </c>
      <c r="H1323" s="66">
        <v>19542</v>
      </c>
      <c r="I1323" s="62">
        <v>24758</v>
      </c>
      <c r="J1323" s="62">
        <v>26934</v>
      </c>
      <c r="K1323" s="62">
        <v>28337</v>
      </c>
      <c r="L1323" s="64">
        <v>33002</v>
      </c>
      <c r="M1323" s="64">
        <v>45259</v>
      </c>
      <c r="N1323" s="64" t="s">
        <v>1439</v>
      </c>
      <c r="O1323" s="64" t="s">
        <v>1439</v>
      </c>
      <c r="P1323" s="64" t="s">
        <v>1439</v>
      </c>
      <c r="Q1323" s="64" t="s">
        <v>1439</v>
      </c>
    </row>
    <row r="1324" spans="1:17" ht="25.5" x14ac:dyDescent="0.2">
      <c r="A1324" s="68" t="s">
        <v>2846</v>
      </c>
      <c r="B1324" s="55" t="s">
        <v>1550</v>
      </c>
      <c r="C1324" s="66">
        <v>14</v>
      </c>
      <c r="D1324" s="59">
        <v>33223</v>
      </c>
      <c r="E1324" s="60">
        <v>20.3</v>
      </c>
      <c r="F1324" s="59">
        <v>34006</v>
      </c>
      <c r="G1324" s="60">
        <v>18.2</v>
      </c>
      <c r="H1324" s="66">
        <v>21968</v>
      </c>
      <c r="I1324" s="62">
        <v>27582</v>
      </c>
      <c r="J1324" s="62">
        <v>29639</v>
      </c>
      <c r="K1324" s="61">
        <v>30257</v>
      </c>
      <c r="L1324" s="61">
        <v>31383</v>
      </c>
      <c r="M1324" s="62">
        <v>35137</v>
      </c>
      <c r="N1324" s="62">
        <v>37058</v>
      </c>
      <c r="O1324" s="62">
        <v>39083</v>
      </c>
      <c r="P1324" s="64">
        <v>41521</v>
      </c>
      <c r="Q1324" s="64" t="s">
        <v>1439</v>
      </c>
    </row>
    <row r="1325" spans="1:17" ht="38.25" x14ac:dyDescent="0.2">
      <c r="A1325" s="54" t="s">
        <v>2847</v>
      </c>
      <c r="B1325" s="55" t="s">
        <v>1552</v>
      </c>
      <c r="C1325" s="63">
        <v>71</v>
      </c>
      <c r="D1325" s="66">
        <v>17025</v>
      </c>
      <c r="E1325" s="67"/>
      <c r="F1325" s="63">
        <v>19240</v>
      </c>
      <c r="G1325" s="60">
        <v>10.199999999999999</v>
      </c>
      <c r="H1325" s="66" t="s">
        <v>1439</v>
      </c>
      <c r="I1325" s="64">
        <v>7362</v>
      </c>
      <c r="J1325" s="64">
        <v>8724</v>
      </c>
      <c r="K1325" s="64">
        <v>10019</v>
      </c>
      <c r="L1325" s="64">
        <v>13202</v>
      </c>
      <c r="M1325" s="62">
        <v>21360</v>
      </c>
      <c r="N1325" s="62">
        <v>24387</v>
      </c>
      <c r="O1325" s="64">
        <v>26981</v>
      </c>
      <c r="P1325" s="64">
        <v>29326</v>
      </c>
      <c r="Q1325" s="64" t="s">
        <v>1439</v>
      </c>
    </row>
    <row r="1326" spans="1:17" x14ac:dyDescent="0.2">
      <c r="A1326" s="68" t="s">
        <v>2848</v>
      </c>
      <c r="B1326" s="55" t="s">
        <v>1554</v>
      </c>
      <c r="C1326" s="66">
        <v>21</v>
      </c>
      <c r="D1326" s="66">
        <v>20561</v>
      </c>
      <c r="E1326" s="67"/>
      <c r="F1326" s="66">
        <v>21005</v>
      </c>
      <c r="G1326" s="67"/>
      <c r="H1326" s="66" t="s">
        <v>1439</v>
      </c>
      <c r="I1326" s="64" t="s">
        <v>1439</v>
      </c>
      <c r="J1326" s="64" t="s">
        <v>1439</v>
      </c>
      <c r="K1326" s="64" t="s">
        <v>1439</v>
      </c>
      <c r="L1326" s="64" t="s">
        <v>1439</v>
      </c>
      <c r="M1326" s="64">
        <v>23405</v>
      </c>
      <c r="N1326" s="64" t="s">
        <v>1439</v>
      </c>
      <c r="O1326" s="64" t="s">
        <v>1439</v>
      </c>
      <c r="P1326" s="64" t="s">
        <v>1439</v>
      </c>
      <c r="Q1326" s="64" t="s">
        <v>1439</v>
      </c>
    </row>
    <row r="1327" spans="1:17" ht="25.5" x14ac:dyDescent="0.2">
      <c r="A1327" s="68" t="s">
        <v>2849</v>
      </c>
      <c r="B1327" s="55" t="s">
        <v>1556</v>
      </c>
      <c r="C1327" s="63">
        <v>50</v>
      </c>
      <c r="D1327" s="66">
        <v>15582</v>
      </c>
      <c r="E1327" s="67"/>
      <c r="F1327" s="63">
        <v>18513</v>
      </c>
      <c r="G1327" s="60">
        <v>12.9</v>
      </c>
      <c r="H1327" s="66">
        <v>4757</v>
      </c>
      <c r="I1327" s="64">
        <v>6772</v>
      </c>
      <c r="J1327" s="62">
        <v>8003</v>
      </c>
      <c r="K1327" s="64">
        <v>9092</v>
      </c>
      <c r="L1327" s="64">
        <v>12122</v>
      </c>
      <c r="M1327" s="64">
        <v>20286</v>
      </c>
      <c r="N1327" s="64">
        <v>23986</v>
      </c>
      <c r="O1327" s="64">
        <v>24968</v>
      </c>
      <c r="P1327" s="64">
        <v>28534</v>
      </c>
      <c r="Q1327" s="64" t="s">
        <v>1439</v>
      </c>
    </row>
    <row r="1328" spans="1:17" ht="25.5" x14ac:dyDescent="0.2">
      <c r="A1328" s="54" t="s">
        <v>2850</v>
      </c>
      <c r="B1328" s="55" t="s">
        <v>1558</v>
      </c>
      <c r="C1328" s="63">
        <v>64</v>
      </c>
      <c r="D1328" s="63">
        <v>40194</v>
      </c>
      <c r="E1328" s="60">
        <v>10.8</v>
      </c>
      <c r="F1328" s="59">
        <v>47321</v>
      </c>
      <c r="G1328" s="60">
        <v>14.7</v>
      </c>
      <c r="H1328" s="63">
        <v>22264</v>
      </c>
      <c r="I1328" s="61">
        <v>27364</v>
      </c>
      <c r="J1328" s="61">
        <v>29173</v>
      </c>
      <c r="K1328" s="61">
        <v>31453</v>
      </c>
      <c r="L1328" s="61">
        <v>35462</v>
      </c>
      <c r="M1328" s="62">
        <v>45195</v>
      </c>
      <c r="N1328" s="62">
        <v>51554</v>
      </c>
      <c r="O1328" s="64">
        <v>56574</v>
      </c>
      <c r="P1328" s="64">
        <v>63618</v>
      </c>
      <c r="Q1328" s="64" t="s">
        <v>1439</v>
      </c>
    </row>
    <row r="1329" spans="1:17" x14ac:dyDescent="0.2">
      <c r="A1329" s="68" t="s">
        <v>2851</v>
      </c>
      <c r="B1329" s="55" t="s">
        <v>1560</v>
      </c>
      <c r="C1329" s="66" t="s">
        <v>1439</v>
      </c>
      <c r="D1329" s="66">
        <v>29629</v>
      </c>
      <c r="E1329" s="60">
        <v>-6.2</v>
      </c>
      <c r="F1329" s="63">
        <v>33777</v>
      </c>
      <c r="G1329" s="60">
        <v>0.9</v>
      </c>
      <c r="H1329" s="66" t="s">
        <v>1439</v>
      </c>
      <c r="I1329" s="64" t="s">
        <v>1439</v>
      </c>
      <c r="J1329" s="64">
        <v>26242</v>
      </c>
      <c r="K1329" s="62">
        <v>26699</v>
      </c>
      <c r="L1329" s="64">
        <v>27707</v>
      </c>
      <c r="M1329" s="64">
        <v>33572</v>
      </c>
      <c r="N1329" s="64" t="s">
        <v>1439</v>
      </c>
      <c r="O1329" s="64" t="s">
        <v>1439</v>
      </c>
      <c r="P1329" s="64" t="s">
        <v>1439</v>
      </c>
      <c r="Q1329" s="64" t="s">
        <v>1439</v>
      </c>
    </row>
    <row r="1330" spans="1:17" ht="51" x14ac:dyDescent="0.2">
      <c r="A1330" s="68" t="s">
        <v>2852</v>
      </c>
      <c r="B1330" s="55" t="s">
        <v>1562</v>
      </c>
      <c r="C1330" s="66" t="s">
        <v>1439</v>
      </c>
      <c r="D1330" s="66" t="s">
        <v>1439</v>
      </c>
      <c r="E1330" s="67"/>
      <c r="F1330" s="66" t="s">
        <v>1439</v>
      </c>
      <c r="G1330" s="67"/>
      <c r="H1330" s="66" t="s">
        <v>1439</v>
      </c>
      <c r="I1330" s="64" t="s">
        <v>1439</v>
      </c>
      <c r="J1330" s="64" t="s">
        <v>1439</v>
      </c>
      <c r="K1330" s="64" t="s">
        <v>1439</v>
      </c>
      <c r="L1330" s="64" t="s">
        <v>1439</v>
      </c>
      <c r="M1330" s="64" t="s">
        <v>1439</v>
      </c>
      <c r="N1330" s="64" t="s">
        <v>1439</v>
      </c>
      <c r="O1330" s="64" t="s">
        <v>1439</v>
      </c>
      <c r="P1330" s="64" t="s">
        <v>1439</v>
      </c>
      <c r="Q1330" s="64" t="s">
        <v>1439</v>
      </c>
    </row>
    <row r="1331" spans="1:17" ht="25.5" x14ac:dyDescent="0.2">
      <c r="A1331" s="68" t="s">
        <v>2853</v>
      </c>
      <c r="B1331" s="55" t="s">
        <v>1564</v>
      </c>
      <c r="C1331" s="66" t="s">
        <v>1439</v>
      </c>
      <c r="D1331" s="66" t="s">
        <v>1439</v>
      </c>
      <c r="E1331" s="67"/>
      <c r="F1331" s="66" t="s">
        <v>1439</v>
      </c>
      <c r="G1331" s="67"/>
      <c r="H1331" s="66" t="s">
        <v>1439</v>
      </c>
      <c r="I1331" s="64" t="s">
        <v>1439</v>
      </c>
      <c r="J1331" s="64" t="s">
        <v>1439</v>
      </c>
      <c r="K1331" s="64" t="s">
        <v>1439</v>
      </c>
      <c r="L1331" s="64" t="s">
        <v>1439</v>
      </c>
      <c r="M1331" s="64" t="s">
        <v>1439</v>
      </c>
      <c r="N1331" s="64" t="s">
        <v>1439</v>
      </c>
      <c r="O1331" s="64" t="s">
        <v>1439</v>
      </c>
      <c r="P1331" s="64" t="s">
        <v>1439</v>
      </c>
      <c r="Q1331" s="64" t="s">
        <v>1439</v>
      </c>
    </row>
    <row r="1332" spans="1:17" x14ac:dyDescent="0.2">
      <c r="A1332" s="68" t="s">
        <v>2854</v>
      </c>
      <c r="B1332" s="55" t="s">
        <v>1566</v>
      </c>
      <c r="C1332" s="66">
        <v>22</v>
      </c>
      <c r="D1332" s="63">
        <v>37929</v>
      </c>
      <c r="E1332" s="60">
        <v>2.9</v>
      </c>
      <c r="F1332" s="63">
        <v>42652</v>
      </c>
      <c r="G1332" s="60">
        <v>5.2</v>
      </c>
      <c r="H1332" s="66">
        <v>21229</v>
      </c>
      <c r="I1332" s="62">
        <v>28290</v>
      </c>
      <c r="J1332" s="62">
        <v>30871</v>
      </c>
      <c r="K1332" s="62">
        <v>32913</v>
      </c>
      <c r="L1332" s="62">
        <v>36479</v>
      </c>
      <c r="M1332" s="62">
        <v>44087</v>
      </c>
      <c r="N1332" s="64">
        <v>46729</v>
      </c>
      <c r="O1332" s="64">
        <v>48661</v>
      </c>
      <c r="P1332" s="64" t="s">
        <v>1439</v>
      </c>
      <c r="Q1332" s="64" t="s">
        <v>1439</v>
      </c>
    </row>
    <row r="1333" spans="1:17" ht="38.25" x14ac:dyDescent="0.2">
      <c r="A1333" s="68" t="s">
        <v>2855</v>
      </c>
      <c r="B1333" s="55" t="s">
        <v>1568</v>
      </c>
      <c r="C1333" s="66">
        <v>31</v>
      </c>
      <c r="D1333" s="66">
        <v>46804</v>
      </c>
      <c r="E1333" s="60">
        <v>5.5</v>
      </c>
      <c r="F1333" s="63">
        <v>52314</v>
      </c>
      <c r="G1333" s="60">
        <v>18.7</v>
      </c>
      <c r="H1333" s="66">
        <v>22202</v>
      </c>
      <c r="I1333" s="62">
        <v>28520</v>
      </c>
      <c r="J1333" s="62">
        <v>29780</v>
      </c>
      <c r="K1333" s="62">
        <v>32758</v>
      </c>
      <c r="L1333" s="64">
        <v>38236</v>
      </c>
      <c r="M1333" s="64">
        <v>53372</v>
      </c>
      <c r="N1333" s="64">
        <v>61016</v>
      </c>
      <c r="O1333" s="64">
        <v>64972</v>
      </c>
      <c r="P1333" s="64" t="s">
        <v>1439</v>
      </c>
      <c r="Q1333" s="64" t="s">
        <v>1439</v>
      </c>
    </row>
    <row r="1334" spans="1:17" ht="25.5" x14ac:dyDescent="0.2">
      <c r="A1334" s="68" t="s">
        <v>2856</v>
      </c>
      <c r="B1334" s="55" t="s">
        <v>1570</v>
      </c>
      <c r="C1334" s="66" t="s">
        <v>1439</v>
      </c>
      <c r="D1334" s="66" t="s">
        <v>1439</v>
      </c>
      <c r="E1334" s="67"/>
      <c r="F1334" s="66" t="s">
        <v>1439</v>
      </c>
      <c r="G1334" s="67"/>
      <c r="H1334" s="66" t="s">
        <v>1439</v>
      </c>
      <c r="I1334" s="64" t="s">
        <v>1439</v>
      </c>
      <c r="J1334" s="64" t="s">
        <v>1439</v>
      </c>
      <c r="K1334" s="64" t="s">
        <v>1439</v>
      </c>
      <c r="L1334" s="64" t="s">
        <v>1439</v>
      </c>
      <c r="M1334" s="64" t="s">
        <v>1439</v>
      </c>
      <c r="N1334" s="64" t="s">
        <v>1439</v>
      </c>
      <c r="O1334" s="64" t="s">
        <v>1439</v>
      </c>
      <c r="P1334" s="64" t="s">
        <v>1439</v>
      </c>
      <c r="Q1334" s="64" t="s">
        <v>1439</v>
      </c>
    </row>
    <row r="1335" spans="1:17" ht="25.5" x14ac:dyDescent="0.2">
      <c r="A1335" s="54" t="s">
        <v>2857</v>
      </c>
      <c r="B1335" s="55" t="s">
        <v>1572</v>
      </c>
      <c r="C1335" s="63">
        <v>98</v>
      </c>
      <c r="D1335" s="63">
        <v>46220</v>
      </c>
      <c r="E1335" s="60">
        <v>13.6</v>
      </c>
      <c r="F1335" s="59">
        <v>56799</v>
      </c>
      <c r="G1335" s="60">
        <v>19.100000000000001</v>
      </c>
      <c r="H1335" s="63">
        <v>22853</v>
      </c>
      <c r="I1335" s="61">
        <v>28113</v>
      </c>
      <c r="J1335" s="61">
        <v>31080</v>
      </c>
      <c r="K1335" s="61">
        <v>34098</v>
      </c>
      <c r="L1335" s="62">
        <v>39777</v>
      </c>
      <c r="M1335" s="62">
        <v>54830</v>
      </c>
      <c r="N1335" s="62">
        <v>63283</v>
      </c>
      <c r="O1335" s="62">
        <v>68261</v>
      </c>
      <c r="P1335" s="64">
        <v>74617</v>
      </c>
      <c r="Q1335" s="64" t="s">
        <v>1439</v>
      </c>
    </row>
    <row r="1336" spans="1:17" ht="38.25" x14ac:dyDescent="0.2">
      <c r="A1336" s="68" t="s">
        <v>2858</v>
      </c>
      <c r="B1336" s="55" t="s">
        <v>1574</v>
      </c>
      <c r="C1336" s="63">
        <v>66</v>
      </c>
      <c r="D1336" s="63">
        <v>45961</v>
      </c>
      <c r="E1336" s="60">
        <v>11.5</v>
      </c>
      <c r="F1336" s="59">
        <v>54346</v>
      </c>
      <c r="G1336" s="60">
        <v>12.1</v>
      </c>
      <c r="H1336" s="63">
        <v>22969</v>
      </c>
      <c r="I1336" s="62">
        <v>27998</v>
      </c>
      <c r="J1336" s="62">
        <v>30655</v>
      </c>
      <c r="K1336" s="62">
        <v>33917</v>
      </c>
      <c r="L1336" s="62">
        <v>39135</v>
      </c>
      <c r="M1336" s="62">
        <v>53732</v>
      </c>
      <c r="N1336" s="62">
        <v>63109</v>
      </c>
      <c r="O1336" s="62">
        <v>68789</v>
      </c>
      <c r="P1336" s="64">
        <v>75408</v>
      </c>
      <c r="Q1336" s="64" t="s">
        <v>1439</v>
      </c>
    </row>
    <row r="1337" spans="1:17" ht="38.25" x14ac:dyDescent="0.2">
      <c r="A1337" s="68" t="s">
        <v>2859</v>
      </c>
      <c r="B1337" s="55" t="s">
        <v>1576</v>
      </c>
      <c r="C1337" s="66">
        <v>11</v>
      </c>
      <c r="D1337" s="66">
        <v>43266</v>
      </c>
      <c r="E1337" s="60">
        <v>24.6</v>
      </c>
      <c r="F1337" s="66">
        <v>55131</v>
      </c>
      <c r="G1337" s="60">
        <v>20.5</v>
      </c>
      <c r="H1337" s="66" t="s">
        <v>1439</v>
      </c>
      <c r="I1337" s="62">
        <v>26612</v>
      </c>
      <c r="J1337" s="64">
        <v>28621</v>
      </c>
      <c r="K1337" s="62">
        <v>31966</v>
      </c>
      <c r="L1337" s="64">
        <v>36421</v>
      </c>
      <c r="M1337" s="64">
        <v>52899</v>
      </c>
      <c r="N1337" s="64" t="s">
        <v>1439</v>
      </c>
      <c r="O1337" s="64" t="s">
        <v>1439</v>
      </c>
      <c r="P1337" s="64" t="s">
        <v>1439</v>
      </c>
      <c r="Q1337" s="64" t="s">
        <v>1439</v>
      </c>
    </row>
    <row r="1338" spans="1:17" ht="38.25" x14ac:dyDescent="0.2">
      <c r="A1338" s="68" t="s">
        <v>2860</v>
      </c>
      <c r="B1338" s="55" t="s">
        <v>1578</v>
      </c>
      <c r="C1338" s="66">
        <v>22</v>
      </c>
      <c r="D1338" s="66">
        <v>48352</v>
      </c>
      <c r="E1338" s="67"/>
      <c r="F1338" s="66">
        <v>65138</v>
      </c>
      <c r="G1338" s="67"/>
      <c r="H1338" s="66">
        <v>21536</v>
      </c>
      <c r="I1338" s="64">
        <v>28680</v>
      </c>
      <c r="J1338" s="64">
        <v>32000</v>
      </c>
      <c r="K1338" s="62">
        <v>34914</v>
      </c>
      <c r="L1338" s="64">
        <v>41579</v>
      </c>
      <c r="M1338" s="64">
        <v>56487</v>
      </c>
      <c r="N1338" s="64" t="s">
        <v>1439</v>
      </c>
      <c r="O1338" s="64" t="s">
        <v>1439</v>
      </c>
      <c r="P1338" s="64" t="s">
        <v>1439</v>
      </c>
      <c r="Q1338" s="64" t="s">
        <v>1439</v>
      </c>
    </row>
    <row r="1339" spans="1:17" ht="25.5" x14ac:dyDescent="0.2">
      <c r="A1339" s="54" t="s">
        <v>2861</v>
      </c>
      <c r="B1339" s="55" t="s">
        <v>1217</v>
      </c>
      <c r="C1339" s="66">
        <v>23</v>
      </c>
      <c r="D1339" s="66">
        <v>31852</v>
      </c>
      <c r="E1339" s="60">
        <v>5.4</v>
      </c>
      <c r="F1339" s="63">
        <v>33231</v>
      </c>
      <c r="G1339" s="60">
        <v>4.7</v>
      </c>
      <c r="H1339" s="66" t="s">
        <v>1439</v>
      </c>
      <c r="I1339" s="64">
        <v>18697</v>
      </c>
      <c r="J1339" s="64">
        <v>20403</v>
      </c>
      <c r="K1339" s="64">
        <v>22050</v>
      </c>
      <c r="L1339" s="64">
        <v>28470</v>
      </c>
      <c r="M1339" s="62">
        <v>35758</v>
      </c>
      <c r="N1339" s="64">
        <v>39884</v>
      </c>
      <c r="O1339" s="64">
        <v>41137</v>
      </c>
      <c r="P1339" s="64" t="s">
        <v>1439</v>
      </c>
      <c r="Q1339" s="64" t="s">
        <v>1439</v>
      </c>
    </row>
    <row r="1340" spans="1:17" x14ac:dyDescent="0.2">
      <c r="A1340" s="68" t="s">
        <v>2862</v>
      </c>
      <c r="B1340" s="55" t="s">
        <v>1581</v>
      </c>
      <c r="C1340" s="66">
        <v>23</v>
      </c>
      <c r="D1340" s="66">
        <v>31852</v>
      </c>
      <c r="E1340" s="60">
        <v>5.4</v>
      </c>
      <c r="F1340" s="63">
        <v>33231</v>
      </c>
      <c r="G1340" s="60">
        <v>4.7</v>
      </c>
      <c r="H1340" s="66" t="s">
        <v>1439</v>
      </c>
      <c r="I1340" s="64">
        <v>18697</v>
      </c>
      <c r="J1340" s="64">
        <v>20403</v>
      </c>
      <c r="K1340" s="64">
        <v>22050</v>
      </c>
      <c r="L1340" s="64">
        <v>28470</v>
      </c>
      <c r="M1340" s="62">
        <v>35758</v>
      </c>
      <c r="N1340" s="64">
        <v>39884</v>
      </c>
      <c r="O1340" s="64">
        <v>41137</v>
      </c>
      <c r="P1340" s="64" t="s">
        <v>1439</v>
      </c>
      <c r="Q1340" s="64" t="s">
        <v>1439</v>
      </c>
    </row>
    <row r="1341" spans="1:17" ht="38.25" x14ac:dyDescent="0.2">
      <c r="A1341" s="54" t="s">
        <v>2863</v>
      </c>
      <c r="B1341" s="55" t="s">
        <v>1583</v>
      </c>
      <c r="C1341" s="63">
        <v>113</v>
      </c>
      <c r="D1341" s="59">
        <v>36355</v>
      </c>
      <c r="E1341" s="60">
        <v>4.8</v>
      </c>
      <c r="F1341" s="59">
        <v>42464</v>
      </c>
      <c r="G1341" s="60">
        <v>7.9</v>
      </c>
      <c r="H1341" s="66">
        <v>15491</v>
      </c>
      <c r="I1341" s="61">
        <v>23248</v>
      </c>
      <c r="J1341" s="61">
        <v>25003</v>
      </c>
      <c r="K1341" s="61">
        <v>27738</v>
      </c>
      <c r="L1341" s="61">
        <v>32137</v>
      </c>
      <c r="M1341" s="62">
        <v>41730</v>
      </c>
      <c r="N1341" s="62">
        <v>48047</v>
      </c>
      <c r="O1341" s="62">
        <v>52723</v>
      </c>
      <c r="P1341" s="62">
        <v>58258</v>
      </c>
      <c r="Q1341" s="64" t="s">
        <v>1439</v>
      </c>
    </row>
    <row r="1342" spans="1:17" ht="25.5" x14ac:dyDescent="0.2">
      <c r="A1342" s="68" t="s">
        <v>2864</v>
      </c>
      <c r="B1342" s="55" t="s">
        <v>1585</v>
      </c>
      <c r="C1342" s="63">
        <v>32</v>
      </c>
      <c r="D1342" s="66">
        <v>31968</v>
      </c>
      <c r="E1342" s="60">
        <v>11.6</v>
      </c>
      <c r="F1342" s="63">
        <v>41405</v>
      </c>
      <c r="G1342" s="60">
        <v>11.4</v>
      </c>
      <c r="H1342" s="66" t="s">
        <v>1439</v>
      </c>
      <c r="I1342" s="64">
        <v>21599</v>
      </c>
      <c r="J1342" s="61">
        <v>23483</v>
      </c>
      <c r="K1342" s="62">
        <v>24938</v>
      </c>
      <c r="L1342" s="62">
        <v>27981</v>
      </c>
      <c r="M1342" s="64">
        <v>39662</v>
      </c>
      <c r="N1342" s="64">
        <v>47920</v>
      </c>
      <c r="O1342" s="64">
        <v>52552</v>
      </c>
      <c r="P1342" s="64" t="s">
        <v>1439</v>
      </c>
      <c r="Q1342" s="64" t="s">
        <v>1439</v>
      </c>
    </row>
    <row r="1343" spans="1:17" ht="38.25" x14ac:dyDescent="0.2">
      <c r="A1343" s="68" t="s">
        <v>2865</v>
      </c>
      <c r="B1343" s="55" t="s">
        <v>1587</v>
      </c>
      <c r="C1343" s="66">
        <v>17</v>
      </c>
      <c r="D1343" s="66">
        <v>33677</v>
      </c>
      <c r="E1343" s="60">
        <v>5.3</v>
      </c>
      <c r="F1343" s="63">
        <v>44222</v>
      </c>
      <c r="G1343" s="60">
        <v>11.2</v>
      </c>
      <c r="H1343" s="66" t="s">
        <v>1439</v>
      </c>
      <c r="I1343" s="64">
        <v>22895</v>
      </c>
      <c r="J1343" s="64">
        <v>24732</v>
      </c>
      <c r="K1343" s="64">
        <v>26048</v>
      </c>
      <c r="L1343" s="62">
        <v>30000</v>
      </c>
      <c r="M1343" s="64">
        <v>41549</v>
      </c>
      <c r="N1343" s="64" t="s">
        <v>1439</v>
      </c>
      <c r="O1343" s="64" t="s">
        <v>1439</v>
      </c>
      <c r="P1343" s="64" t="s">
        <v>1439</v>
      </c>
      <c r="Q1343" s="64" t="s">
        <v>1439</v>
      </c>
    </row>
    <row r="1344" spans="1:17" ht="38.25" x14ac:dyDescent="0.2">
      <c r="A1344" s="68" t="s">
        <v>2866</v>
      </c>
      <c r="B1344" s="55" t="s">
        <v>1589</v>
      </c>
      <c r="C1344" s="63">
        <v>37</v>
      </c>
      <c r="D1344" s="59">
        <v>40525</v>
      </c>
      <c r="E1344" s="60">
        <v>2.9</v>
      </c>
      <c r="F1344" s="59">
        <v>43754</v>
      </c>
      <c r="G1344" s="60">
        <v>5</v>
      </c>
      <c r="H1344" s="66">
        <v>21454</v>
      </c>
      <c r="I1344" s="62">
        <v>28440</v>
      </c>
      <c r="J1344" s="62">
        <v>30994</v>
      </c>
      <c r="K1344" s="62">
        <v>32957</v>
      </c>
      <c r="L1344" s="62">
        <v>36860</v>
      </c>
      <c r="M1344" s="62">
        <v>43076</v>
      </c>
      <c r="N1344" s="64">
        <v>47600</v>
      </c>
      <c r="O1344" s="64">
        <v>50121</v>
      </c>
      <c r="P1344" s="64">
        <v>58290</v>
      </c>
      <c r="Q1344" s="64" t="s">
        <v>1439</v>
      </c>
    </row>
    <row r="1345" spans="1:17" ht="25.5" x14ac:dyDescent="0.2">
      <c r="A1345" s="68" t="s">
        <v>2867</v>
      </c>
      <c r="B1345" s="55" t="s">
        <v>1591</v>
      </c>
      <c r="C1345" s="66">
        <v>11</v>
      </c>
      <c r="D1345" s="66">
        <v>40862</v>
      </c>
      <c r="E1345" s="60">
        <v>5.4</v>
      </c>
      <c r="F1345" s="63">
        <v>48832</v>
      </c>
      <c r="G1345" s="60">
        <v>11.6</v>
      </c>
      <c r="H1345" s="66" t="s">
        <v>1439</v>
      </c>
      <c r="I1345" s="64">
        <v>28224</v>
      </c>
      <c r="J1345" s="64">
        <v>31362</v>
      </c>
      <c r="K1345" s="64">
        <v>32302</v>
      </c>
      <c r="L1345" s="64">
        <v>35117</v>
      </c>
      <c r="M1345" s="64">
        <v>49961</v>
      </c>
      <c r="N1345" s="64" t="s">
        <v>1439</v>
      </c>
      <c r="O1345" s="64" t="s">
        <v>1439</v>
      </c>
      <c r="P1345" s="64" t="s">
        <v>1439</v>
      </c>
      <c r="Q1345" s="64" t="s">
        <v>1439</v>
      </c>
    </row>
    <row r="1346" spans="1:17" ht="25.5" x14ac:dyDescent="0.2">
      <c r="A1346" s="68" t="s">
        <v>2868</v>
      </c>
      <c r="B1346" s="55" t="s">
        <v>1593</v>
      </c>
      <c r="C1346" s="66" t="s">
        <v>1439</v>
      </c>
      <c r="D1346" s="66" t="s">
        <v>1439</v>
      </c>
      <c r="E1346" s="67"/>
      <c r="F1346" s="66" t="s">
        <v>1439</v>
      </c>
      <c r="G1346" s="67"/>
      <c r="H1346" s="66" t="s">
        <v>1439</v>
      </c>
      <c r="I1346" s="64" t="s">
        <v>1439</v>
      </c>
      <c r="J1346" s="64" t="s">
        <v>1439</v>
      </c>
      <c r="K1346" s="64" t="s">
        <v>1439</v>
      </c>
      <c r="L1346" s="64" t="s">
        <v>1439</v>
      </c>
      <c r="M1346" s="64" t="s">
        <v>1439</v>
      </c>
      <c r="N1346" s="64" t="s">
        <v>1439</v>
      </c>
      <c r="O1346" s="64" t="s">
        <v>1439</v>
      </c>
      <c r="P1346" s="64" t="s">
        <v>1439</v>
      </c>
      <c r="Q1346" s="64" t="s">
        <v>1439</v>
      </c>
    </row>
    <row r="1347" spans="1:17" ht="25.5" x14ac:dyDescent="0.2">
      <c r="A1347" s="68" t="s">
        <v>2869</v>
      </c>
      <c r="B1347" s="55" t="s">
        <v>1595</v>
      </c>
      <c r="C1347" s="66" t="s">
        <v>1439</v>
      </c>
      <c r="D1347" s="66">
        <v>34946</v>
      </c>
      <c r="E1347" s="60">
        <v>8.8000000000000007</v>
      </c>
      <c r="F1347" s="66">
        <v>39179</v>
      </c>
      <c r="G1347" s="60">
        <v>5.5</v>
      </c>
      <c r="H1347" s="66" t="s">
        <v>1439</v>
      </c>
      <c r="I1347" s="64" t="s">
        <v>1439</v>
      </c>
      <c r="J1347" s="64" t="s">
        <v>1439</v>
      </c>
      <c r="K1347" s="64" t="s">
        <v>1439</v>
      </c>
      <c r="L1347" s="64" t="s">
        <v>1439</v>
      </c>
      <c r="M1347" s="64" t="s">
        <v>1439</v>
      </c>
      <c r="N1347" s="64" t="s">
        <v>1439</v>
      </c>
      <c r="O1347" s="64" t="s">
        <v>1439</v>
      </c>
      <c r="P1347" s="64" t="s">
        <v>1439</v>
      </c>
      <c r="Q1347" s="64" t="s">
        <v>1439</v>
      </c>
    </row>
    <row r="1348" spans="1:17" x14ac:dyDescent="0.2">
      <c r="A1348" s="68" t="s">
        <v>2870</v>
      </c>
      <c r="B1348" s="55" t="s">
        <v>1597</v>
      </c>
      <c r="C1348" s="66" t="s">
        <v>1439</v>
      </c>
      <c r="D1348" s="66" t="s">
        <v>1439</v>
      </c>
      <c r="E1348" s="67"/>
      <c r="F1348" s="66">
        <v>30329</v>
      </c>
      <c r="G1348" s="60">
        <v>-6.8</v>
      </c>
      <c r="H1348" s="66" t="s">
        <v>1439</v>
      </c>
      <c r="I1348" s="64" t="s">
        <v>1439</v>
      </c>
      <c r="J1348" s="64" t="s">
        <v>1439</v>
      </c>
      <c r="K1348" s="64" t="s">
        <v>1439</v>
      </c>
      <c r="L1348" s="64" t="s">
        <v>1439</v>
      </c>
      <c r="M1348" s="64" t="s">
        <v>1439</v>
      </c>
      <c r="N1348" s="64" t="s">
        <v>1439</v>
      </c>
      <c r="O1348" s="64" t="s">
        <v>1439</v>
      </c>
      <c r="P1348" s="64" t="s">
        <v>1439</v>
      </c>
      <c r="Q1348" s="64" t="s">
        <v>1439</v>
      </c>
    </row>
    <row r="1349" spans="1:17" ht="38.25" x14ac:dyDescent="0.2">
      <c r="A1349" s="54" t="s">
        <v>2871</v>
      </c>
      <c r="B1349" s="55" t="s">
        <v>1599</v>
      </c>
      <c r="C1349" s="63">
        <v>68</v>
      </c>
      <c r="D1349" s="59">
        <v>26099</v>
      </c>
      <c r="E1349" s="60">
        <v>10</v>
      </c>
      <c r="F1349" s="63">
        <v>31643</v>
      </c>
      <c r="G1349" s="60">
        <v>8.1</v>
      </c>
      <c r="H1349" s="63">
        <v>8605</v>
      </c>
      <c r="I1349" s="64">
        <v>13986</v>
      </c>
      <c r="J1349" s="62">
        <v>17013</v>
      </c>
      <c r="K1349" s="62">
        <v>20030</v>
      </c>
      <c r="L1349" s="61">
        <v>23093</v>
      </c>
      <c r="M1349" s="62">
        <v>29047</v>
      </c>
      <c r="N1349" s="62">
        <v>35460</v>
      </c>
      <c r="O1349" s="64">
        <v>39417</v>
      </c>
      <c r="P1349" s="64">
        <v>42237</v>
      </c>
      <c r="Q1349" s="64" t="s">
        <v>1439</v>
      </c>
    </row>
    <row r="1350" spans="1:17" ht="25.5" x14ac:dyDescent="0.2">
      <c r="A1350" s="68" t="s">
        <v>2872</v>
      </c>
      <c r="B1350" s="55" t="s">
        <v>1601</v>
      </c>
      <c r="C1350" s="66">
        <v>8</v>
      </c>
      <c r="D1350" s="66">
        <v>35621</v>
      </c>
      <c r="E1350" s="60">
        <v>3.1</v>
      </c>
      <c r="F1350" s="66">
        <v>41873</v>
      </c>
      <c r="G1350" s="60">
        <v>-1.7</v>
      </c>
      <c r="H1350" s="66" t="s">
        <v>1439</v>
      </c>
      <c r="I1350" s="64">
        <v>25553</v>
      </c>
      <c r="J1350" s="64">
        <v>26609</v>
      </c>
      <c r="K1350" s="64">
        <v>28274</v>
      </c>
      <c r="L1350" s="64">
        <v>31620</v>
      </c>
      <c r="M1350" s="64">
        <v>40833</v>
      </c>
      <c r="N1350" s="64" t="s">
        <v>1439</v>
      </c>
      <c r="O1350" s="64" t="s">
        <v>1439</v>
      </c>
      <c r="P1350" s="64" t="s">
        <v>1439</v>
      </c>
      <c r="Q1350" s="64" t="s">
        <v>1439</v>
      </c>
    </row>
    <row r="1351" spans="1:17" ht="25.5" x14ac:dyDescent="0.2">
      <c r="A1351" s="68" t="s">
        <v>2873</v>
      </c>
      <c r="B1351" s="55" t="s">
        <v>1603</v>
      </c>
      <c r="C1351" s="66">
        <v>14</v>
      </c>
      <c r="D1351" s="63">
        <v>25623</v>
      </c>
      <c r="E1351" s="60">
        <v>3.5</v>
      </c>
      <c r="F1351" s="66">
        <v>30436</v>
      </c>
      <c r="G1351" s="60">
        <v>3.2</v>
      </c>
      <c r="H1351" s="66" t="s">
        <v>1439</v>
      </c>
      <c r="I1351" s="64" t="s">
        <v>1439</v>
      </c>
      <c r="J1351" s="64" t="s">
        <v>1439</v>
      </c>
      <c r="K1351" s="64">
        <v>18927</v>
      </c>
      <c r="L1351" s="64">
        <v>21619</v>
      </c>
      <c r="M1351" s="64" t="s">
        <v>1439</v>
      </c>
      <c r="N1351" s="64" t="s">
        <v>1439</v>
      </c>
      <c r="O1351" s="64" t="s">
        <v>1439</v>
      </c>
      <c r="P1351" s="64" t="s">
        <v>1439</v>
      </c>
      <c r="Q1351" s="64" t="s">
        <v>1439</v>
      </c>
    </row>
    <row r="1352" spans="1:17" ht="38.25" x14ac:dyDescent="0.2">
      <c r="A1352" s="68" t="s">
        <v>2874</v>
      </c>
      <c r="B1352" s="55" t="s">
        <v>1605</v>
      </c>
      <c r="C1352" s="66" t="s">
        <v>1439</v>
      </c>
      <c r="D1352" s="66" t="s">
        <v>1439</v>
      </c>
      <c r="E1352" s="67"/>
      <c r="F1352" s="66">
        <v>29394</v>
      </c>
      <c r="G1352" s="60">
        <v>-1.5</v>
      </c>
      <c r="H1352" s="66" t="s">
        <v>1439</v>
      </c>
      <c r="I1352" s="64" t="s">
        <v>1439</v>
      </c>
      <c r="J1352" s="64" t="s">
        <v>1439</v>
      </c>
      <c r="K1352" s="64" t="s">
        <v>1439</v>
      </c>
      <c r="L1352" s="64" t="s">
        <v>1439</v>
      </c>
      <c r="M1352" s="64" t="s">
        <v>1439</v>
      </c>
      <c r="N1352" s="64" t="s">
        <v>1439</v>
      </c>
      <c r="O1352" s="64" t="s">
        <v>1439</v>
      </c>
      <c r="P1352" s="64" t="s">
        <v>1439</v>
      </c>
      <c r="Q1352" s="64" t="s">
        <v>1439</v>
      </c>
    </row>
    <row r="1353" spans="1:17" ht="25.5" x14ac:dyDescent="0.2">
      <c r="A1353" s="68" t="s">
        <v>2875</v>
      </c>
      <c r="B1353" s="55" t="s">
        <v>1607</v>
      </c>
      <c r="C1353" s="66" t="s">
        <v>1439</v>
      </c>
      <c r="D1353" s="66">
        <v>24066</v>
      </c>
      <c r="E1353" s="67"/>
      <c r="F1353" s="66">
        <v>25689</v>
      </c>
      <c r="G1353" s="67"/>
      <c r="H1353" s="66" t="s">
        <v>1439</v>
      </c>
      <c r="I1353" s="64" t="s">
        <v>1439</v>
      </c>
      <c r="J1353" s="64" t="s">
        <v>1439</v>
      </c>
      <c r="K1353" s="64" t="s">
        <v>1439</v>
      </c>
      <c r="L1353" s="64" t="s">
        <v>1439</v>
      </c>
      <c r="M1353" s="64" t="s">
        <v>1439</v>
      </c>
      <c r="N1353" s="64" t="s">
        <v>1439</v>
      </c>
      <c r="O1353" s="64" t="s">
        <v>1439</v>
      </c>
      <c r="P1353" s="64" t="s">
        <v>1439</v>
      </c>
      <c r="Q1353" s="64" t="s">
        <v>1439</v>
      </c>
    </row>
    <row r="1354" spans="1:17" ht="25.5" x14ac:dyDescent="0.2">
      <c r="A1354" s="68" t="s">
        <v>2876</v>
      </c>
      <c r="B1354" s="55" t="s">
        <v>1609</v>
      </c>
      <c r="C1354" s="66">
        <v>21</v>
      </c>
      <c r="D1354" s="66">
        <v>23075</v>
      </c>
      <c r="E1354" s="60">
        <v>32.4</v>
      </c>
      <c r="F1354" s="63">
        <v>24759</v>
      </c>
      <c r="G1354" s="60">
        <v>25.4</v>
      </c>
      <c r="H1354" s="66">
        <v>6789</v>
      </c>
      <c r="I1354" s="64">
        <v>9220</v>
      </c>
      <c r="J1354" s="64">
        <v>11270</v>
      </c>
      <c r="K1354" s="64">
        <v>13408</v>
      </c>
      <c r="L1354" s="64">
        <v>18104</v>
      </c>
      <c r="M1354" s="64">
        <v>26168</v>
      </c>
      <c r="N1354" s="64">
        <v>28742</v>
      </c>
      <c r="O1354" s="64">
        <v>33742</v>
      </c>
      <c r="P1354" s="64" t="s">
        <v>1439</v>
      </c>
      <c r="Q1354" s="64" t="s">
        <v>1439</v>
      </c>
    </row>
    <row r="1355" spans="1:17" ht="38.25" x14ac:dyDescent="0.2">
      <c r="A1355" s="68" t="s">
        <v>2877</v>
      </c>
      <c r="B1355" s="55" t="s">
        <v>1611</v>
      </c>
      <c r="C1355" s="66">
        <v>18</v>
      </c>
      <c r="D1355" s="66">
        <v>26285</v>
      </c>
      <c r="E1355" s="60">
        <v>-0.4</v>
      </c>
      <c r="F1355" s="66">
        <v>37423</v>
      </c>
      <c r="G1355" s="60">
        <v>4.4000000000000004</v>
      </c>
      <c r="H1355" s="66" t="s">
        <v>1439</v>
      </c>
      <c r="I1355" s="64">
        <v>18015</v>
      </c>
      <c r="J1355" s="64">
        <v>20130</v>
      </c>
      <c r="K1355" s="62">
        <v>21530</v>
      </c>
      <c r="L1355" s="62">
        <v>23814</v>
      </c>
      <c r="M1355" s="64">
        <v>30802</v>
      </c>
      <c r="N1355" s="64" t="s">
        <v>1439</v>
      </c>
      <c r="O1355" s="64" t="s">
        <v>1439</v>
      </c>
      <c r="P1355" s="64" t="s">
        <v>1439</v>
      </c>
      <c r="Q1355" s="64" t="s">
        <v>1439</v>
      </c>
    </row>
    <row r="1356" spans="1:17" ht="51" x14ac:dyDescent="0.2">
      <c r="A1356" s="54" t="s">
        <v>2878</v>
      </c>
      <c r="B1356" s="55" t="s">
        <v>1613</v>
      </c>
      <c r="C1356" s="59">
        <v>167</v>
      </c>
      <c r="D1356" s="59">
        <v>38583</v>
      </c>
      <c r="E1356" s="60">
        <v>5.8</v>
      </c>
      <c r="F1356" s="59">
        <v>38802</v>
      </c>
      <c r="G1356" s="60">
        <v>5.8</v>
      </c>
      <c r="H1356" s="63">
        <v>17999</v>
      </c>
      <c r="I1356" s="61">
        <v>25785</v>
      </c>
      <c r="J1356" s="61">
        <v>28663</v>
      </c>
      <c r="K1356" s="61">
        <v>30864</v>
      </c>
      <c r="L1356" s="61">
        <v>34804</v>
      </c>
      <c r="M1356" s="61">
        <v>42372</v>
      </c>
      <c r="N1356" s="61">
        <v>46634</v>
      </c>
      <c r="O1356" s="61">
        <v>48349</v>
      </c>
      <c r="P1356" s="61">
        <v>50104</v>
      </c>
      <c r="Q1356" s="62">
        <v>57301</v>
      </c>
    </row>
    <row r="1357" spans="1:17" ht="38.25" x14ac:dyDescent="0.2">
      <c r="A1357" s="68" t="s">
        <v>2879</v>
      </c>
      <c r="B1357" s="55" t="s">
        <v>1615</v>
      </c>
      <c r="C1357" s="59">
        <v>167</v>
      </c>
      <c r="D1357" s="59">
        <v>38583</v>
      </c>
      <c r="E1357" s="60">
        <v>5.8</v>
      </c>
      <c r="F1357" s="59">
        <v>38802</v>
      </c>
      <c r="G1357" s="60">
        <v>5.8</v>
      </c>
      <c r="H1357" s="63">
        <v>17999</v>
      </c>
      <c r="I1357" s="61">
        <v>25785</v>
      </c>
      <c r="J1357" s="61">
        <v>28663</v>
      </c>
      <c r="K1357" s="61">
        <v>30864</v>
      </c>
      <c r="L1357" s="61">
        <v>34804</v>
      </c>
      <c r="M1357" s="61">
        <v>42372</v>
      </c>
      <c r="N1357" s="61">
        <v>46634</v>
      </c>
      <c r="O1357" s="61">
        <v>48349</v>
      </c>
      <c r="P1357" s="61">
        <v>50104</v>
      </c>
      <c r="Q1357" s="62">
        <v>57301</v>
      </c>
    </row>
    <row r="1358" spans="1:17" x14ac:dyDescent="0.2">
      <c r="A1358" s="54" t="s">
        <v>2880</v>
      </c>
      <c r="B1358" s="55" t="s">
        <v>1617</v>
      </c>
      <c r="C1358" s="59">
        <v>420</v>
      </c>
      <c r="D1358" s="59">
        <v>31013</v>
      </c>
      <c r="E1358" s="60">
        <v>6.9</v>
      </c>
      <c r="F1358" s="59">
        <v>33237</v>
      </c>
      <c r="G1358" s="60">
        <v>10.6</v>
      </c>
      <c r="H1358" s="59">
        <v>11699</v>
      </c>
      <c r="I1358" s="61">
        <v>18042</v>
      </c>
      <c r="J1358" s="61">
        <v>20965</v>
      </c>
      <c r="K1358" s="61">
        <v>23622</v>
      </c>
      <c r="L1358" s="61">
        <v>27329</v>
      </c>
      <c r="M1358" s="61">
        <v>36283</v>
      </c>
      <c r="N1358" s="61">
        <v>42569</v>
      </c>
      <c r="O1358" s="61">
        <v>44933</v>
      </c>
      <c r="P1358" s="61">
        <v>47857</v>
      </c>
      <c r="Q1358" s="61">
        <v>54054</v>
      </c>
    </row>
    <row r="1359" spans="1:17" x14ac:dyDescent="0.2">
      <c r="A1359" s="68" t="s">
        <v>2881</v>
      </c>
      <c r="B1359" s="55" t="s">
        <v>1619</v>
      </c>
      <c r="C1359" s="59">
        <v>420</v>
      </c>
      <c r="D1359" s="59">
        <v>31013</v>
      </c>
      <c r="E1359" s="60">
        <v>6.9</v>
      </c>
      <c r="F1359" s="59">
        <v>33237</v>
      </c>
      <c r="G1359" s="60">
        <v>10.6</v>
      </c>
      <c r="H1359" s="59">
        <v>11699</v>
      </c>
      <c r="I1359" s="61">
        <v>18042</v>
      </c>
      <c r="J1359" s="61">
        <v>20965</v>
      </c>
      <c r="K1359" s="61">
        <v>23622</v>
      </c>
      <c r="L1359" s="61">
        <v>27329</v>
      </c>
      <c r="M1359" s="61">
        <v>36283</v>
      </c>
      <c r="N1359" s="61">
        <v>42569</v>
      </c>
      <c r="O1359" s="61">
        <v>44933</v>
      </c>
      <c r="P1359" s="61">
        <v>47857</v>
      </c>
      <c r="Q1359" s="61">
        <v>54054</v>
      </c>
    </row>
    <row r="1360" spans="1:17" ht="25.5" x14ac:dyDescent="0.2">
      <c r="A1360" s="54" t="s">
        <v>2882</v>
      </c>
      <c r="B1360" s="55" t="s">
        <v>1621</v>
      </c>
      <c r="C1360" s="59">
        <v>419</v>
      </c>
      <c r="D1360" s="59">
        <v>29551</v>
      </c>
      <c r="E1360" s="60">
        <v>4.8</v>
      </c>
      <c r="F1360" s="59">
        <v>34654</v>
      </c>
      <c r="G1360" s="60">
        <v>3</v>
      </c>
      <c r="H1360" s="59">
        <v>11816</v>
      </c>
      <c r="I1360" s="61">
        <v>17049</v>
      </c>
      <c r="J1360" s="61">
        <v>19734</v>
      </c>
      <c r="K1360" s="61">
        <v>22299</v>
      </c>
      <c r="L1360" s="61">
        <v>26067</v>
      </c>
      <c r="M1360" s="61">
        <v>34116</v>
      </c>
      <c r="N1360" s="61">
        <v>38821</v>
      </c>
      <c r="O1360" s="61">
        <v>42589</v>
      </c>
      <c r="P1360" s="61">
        <v>46953</v>
      </c>
      <c r="Q1360" s="62">
        <v>57175</v>
      </c>
    </row>
    <row r="1361" spans="1:17" ht="25.5" x14ac:dyDescent="0.2">
      <c r="A1361" s="68" t="s">
        <v>2883</v>
      </c>
      <c r="B1361" s="55" t="s">
        <v>1623</v>
      </c>
      <c r="C1361" s="59">
        <v>305</v>
      </c>
      <c r="D1361" s="59">
        <v>33335</v>
      </c>
      <c r="E1361" s="60">
        <v>4.9000000000000004</v>
      </c>
      <c r="F1361" s="59">
        <v>38483</v>
      </c>
      <c r="G1361" s="60">
        <v>3</v>
      </c>
      <c r="H1361" s="63">
        <v>13767</v>
      </c>
      <c r="I1361" s="61">
        <v>20283</v>
      </c>
      <c r="J1361" s="61">
        <v>23041</v>
      </c>
      <c r="K1361" s="61">
        <v>25697</v>
      </c>
      <c r="L1361" s="61">
        <v>29226</v>
      </c>
      <c r="M1361" s="61">
        <v>38089</v>
      </c>
      <c r="N1361" s="61">
        <v>43628</v>
      </c>
      <c r="O1361" s="61">
        <v>47074</v>
      </c>
      <c r="P1361" s="61">
        <v>50522</v>
      </c>
      <c r="Q1361" s="64">
        <v>61152</v>
      </c>
    </row>
    <row r="1362" spans="1:17" ht="25.5" x14ac:dyDescent="0.2">
      <c r="A1362" s="68" t="s">
        <v>2884</v>
      </c>
      <c r="B1362" s="55" t="s">
        <v>1625</v>
      </c>
      <c r="C1362" s="63">
        <v>53</v>
      </c>
      <c r="D1362" s="63">
        <v>22451</v>
      </c>
      <c r="E1362" s="60">
        <v>8.1</v>
      </c>
      <c r="F1362" s="59">
        <v>23497</v>
      </c>
      <c r="G1362" s="60">
        <v>3.2</v>
      </c>
      <c r="H1362" s="66">
        <v>9805</v>
      </c>
      <c r="I1362" s="62">
        <v>13422</v>
      </c>
      <c r="J1362" s="62">
        <v>14676</v>
      </c>
      <c r="K1362" s="62">
        <v>16372</v>
      </c>
      <c r="L1362" s="62">
        <v>19306</v>
      </c>
      <c r="M1362" s="62">
        <v>24568</v>
      </c>
      <c r="N1362" s="62">
        <v>27370</v>
      </c>
      <c r="O1362" s="62">
        <v>29511</v>
      </c>
      <c r="P1362" s="64">
        <v>31885</v>
      </c>
      <c r="Q1362" s="64" t="s">
        <v>1439</v>
      </c>
    </row>
    <row r="1363" spans="1:17" ht="25.5" x14ac:dyDescent="0.2">
      <c r="A1363" s="68" t="s">
        <v>2885</v>
      </c>
      <c r="B1363" s="55" t="s">
        <v>1627</v>
      </c>
      <c r="C1363" s="63">
        <v>61</v>
      </c>
      <c r="D1363" s="63">
        <v>23621</v>
      </c>
      <c r="E1363" s="60">
        <v>6.2</v>
      </c>
      <c r="F1363" s="63">
        <v>25151</v>
      </c>
      <c r="G1363" s="60">
        <v>4.9000000000000004</v>
      </c>
      <c r="H1363" s="66">
        <v>7306</v>
      </c>
      <c r="I1363" s="62">
        <v>12125</v>
      </c>
      <c r="J1363" s="62">
        <v>13810</v>
      </c>
      <c r="K1363" s="62">
        <v>15699</v>
      </c>
      <c r="L1363" s="62">
        <v>20372</v>
      </c>
      <c r="M1363" s="61">
        <v>25825</v>
      </c>
      <c r="N1363" s="62">
        <v>28359</v>
      </c>
      <c r="O1363" s="62">
        <v>30256</v>
      </c>
      <c r="P1363" s="64">
        <v>33261</v>
      </c>
      <c r="Q1363" s="64" t="s">
        <v>1439</v>
      </c>
    </row>
    <row r="1364" spans="1:17" ht="38.25" x14ac:dyDescent="0.2">
      <c r="A1364" s="54" t="s">
        <v>2886</v>
      </c>
      <c r="B1364" s="55" t="s">
        <v>1629</v>
      </c>
      <c r="C1364" s="63">
        <v>45</v>
      </c>
      <c r="D1364" s="63">
        <v>23324</v>
      </c>
      <c r="E1364" s="60">
        <v>1.8</v>
      </c>
      <c r="F1364" s="63">
        <v>25341</v>
      </c>
      <c r="G1364" s="60">
        <v>6.1</v>
      </c>
      <c r="H1364" s="66" t="s">
        <v>1439</v>
      </c>
      <c r="I1364" s="64">
        <v>9649</v>
      </c>
      <c r="J1364" s="64">
        <v>11387</v>
      </c>
      <c r="K1364" s="64">
        <v>14110</v>
      </c>
      <c r="L1364" s="64">
        <v>19271</v>
      </c>
      <c r="M1364" s="62">
        <v>27801</v>
      </c>
      <c r="N1364" s="62">
        <v>30547</v>
      </c>
      <c r="O1364" s="62">
        <v>32039</v>
      </c>
      <c r="P1364" s="64">
        <v>34753</v>
      </c>
      <c r="Q1364" s="64" t="s">
        <v>1439</v>
      </c>
    </row>
    <row r="1365" spans="1:17" ht="25.5" x14ac:dyDescent="0.2">
      <c r="A1365" s="68" t="s">
        <v>2887</v>
      </c>
      <c r="B1365" s="55" t="s">
        <v>1631</v>
      </c>
      <c r="C1365" s="66" t="s">
        <v>1439</v>
      </c>
      <c r="D1365" s="66">
        <v>28103</v>
      </c>
      <c r="E1365" s="60">
        <v>12</v>
      </c>
      <c r="F1365" s="66">
        <v>26348</v>
      </c>
      <c r="G1365" s="60">
        <v>6.7</v>
      </c>
      <c r="H1365" s="66" t="s">
        <v>1439</v>
      </c>
      <c r="I1365" s="64" t="s">
        <v>1439</v>
      </c>
      <c r="J1365" s="64" t="s">
        <v>1439</v>
      </c>
      <c r="K1365" s="64" t="s">
        <v>1439</v>
      </c>
      <c r="L1365" s="64" t="s">
        <v>1439</v>
      </c>
      <c r="M1365" s="64" t="s">
        <v>1439</v>
      </c>
      <c r="N1365" s="64" t="s">
        <v>1439</v>
      </c>
      <c r="O1365" s="64" t="s">
        <v>1439</v>
      </c>
      <c r="P1365" s="64" t="s">
        <v>1439</v>
      </c>
      <c r="Q1365" s="64" t="s">
        <v>1439</v>
      </c>
    </row>
    <row r="1366" spans="1:17" ht="38.25" x14ac:dyDescent="0.2">
      <c r="A1366" s="68" t="s">
        <v>2888</v>
      </c>
      <c r="B1366" s="55" t="s">
        <v>1633</v>
      </c>
      <c r="C1366" s="66">
        <v>10</v>
      </c>
      <c r="D1366" s="63">
        <v>26889</v>
      </c>
      <c r="E1366" s="60">
        <v>7.5</v>
      </c>
      <c r="F1366" s="63">
        <v>28205</v>
      </c>
      <c r="G1366" s="60">
        <v>8.4</v>
      </c>
      <c r="H1366" s="66" t="s">
        <v>1439</v>
      </c>
      <c r="I1366" s="64" t="s">
        <v>1439</v>
      </c>
      <c r="J1366" s="64" t="s">
        <v>1439</v>
      </c>
      <c r="K1366" s="64">
        <v>22023</v>
      </c>
      <c r="L1366" s="64">
        <v>23675</v>
      </c>
      <c r="M1366" s="64">
        <v>29623</v>
      </c>
      <c r="N1366" s="64" t="s">
        <v>1439</v>
      </c>
      <c r="O1366" s="64" t="s">
        <v>1439</v>
      </c>
      <c r="P1366" s="64" t="s">
        <v>1439</v>
      </c>
      <c r="Q1366" s="64" t="s">
        <v>1439</v>
      </c>
    </row>
    <row r="1367" spans="1:17" ht="25.5" x14ac:dyDescent="0.2">
      <c r="A1367" s="68" t="s">
        <v>2889</v>
      </c>
      <c r="B1367" s="55" t="s">
        <v>1635</v>
      </c>
      <c r="C1367" s="66" t="s">
        <v>1439</v>
      </c>
      <c r="D1367" s="66" t="s">
        <v>1439</v>
      </c>
      <c r="E1367" s="67"/>
      <c r="F1367" s="66">
        <v>19078</v>
      </c>
      <c r="G1367" s="60">
        <v>-22.5</v>
      </c>
      <c r="H1367" s="66" t="s">
        <v>1439</v>
      </c>
      <c r="I1367" s="64" t="s">
        <v>1439</v>
      </c>
      <c r="J1367" s="64" t="s">
        <v>1439</v>
      </c>
      <c r="K1367" s="64" t="s">
        <v>1439</v>
      </c>
      <c r="L1367" s="64" t="s">
        <v>1439</v>
      </c>
      <c r="M1367" s="64" t="s">
        <v>1439</v>
      </c>
      <c r="N1367" s="64" t="s">
        <v>1439</v>
      </c>
      <c r="O1367" s="64" t="s">
        <v>1439</v>
      </c>
      <c r="P1367" s="64" t="s">
        <v>1439</v>
      </c>
      <c r="Q1367" s="64" t="s">
        <v>1439</v>
      </c>
    </row>
    <row r="1368" spans="1:17" ht="38.25" x14ac:dyDescent="0.2">
      <c r="A1368" s="68" t="s">
        <v>2890</v>
      </c>
      <c r="B1368" s="55" t="s">
        <v>1637</v>
      </c>
      <c r="C1368" s="66">
        <v>27</v>
      </c>
      <c r="D1368" s="66">
        <v>20259</v>
      </c>
      <c r="E1368" s="60">
        <v>-5.2</v>
      </c>
      <c r="F1368" s="66">
        <v>24961</v>
      </c>
      <c r="G1368" s="60">
        <v>9.4</v>
      </c>
      <c r="H1368" s="66" t="s">
        <v>1439</v>
      </c>
      <c r="I1368" s="64">
        <v>8175</v>
      </c>
      <c r="J1368" s="64">
        <v>10013</v>
      </c>
      <c r="K1368" s="64">
        <v>11893</v>
      </c>
      <c r="L1368" s="64">
        <v>16115</v>
      </c>
      <c r="M1368" s="64">
        <v>25803</v>
      </c>
      <c r="N1368" s="64">
        <v>29806</v>
      </c>
      <c r="O1368" s="64">
        <v>32389</v>
      </c>
      <c r="P1368" s="64" t="s">
        <v>1439</v>
      </c>
      <c r="Q1368" s="64" t="s">
        <v>1439</v>
      </c>
    </row>
    <row r="1369" spans="1:17" ht="25.5" x14ac:dyDescent="0.2">
      <c r="A1369" s="54" t="s">
        <v>2891</v>
      </c>
      <c r="B1369" s="55" t="s">
        <v>1639</v>
      </c>
      <c r="C1369" s="63">
        <v>29</v>
      </c>
      <c r="D1369" s="63">
        <v>22313</v>
      </c>
      <c r="E1369" s="60">
        <v>7.7</v>
      </c>
      <c r="F1369" s="63">
        <v>26537</v>
      </c>
      <c r="G1369" s="60">
        <v>15</v>
      </c>
      <c r="H1369" s="66" t="s">
        <v>1439</v>
      </c>
      <c r="I1369" s="64">
        <v>11542</v>
      </c>
      <c r="J1369" s="64">
        <v>12911</v>
      </c>
      <c r="K1369" s="64">
        <v>14988</v>
      </c>
      <c r="L1369" s="64">
        <v>19218</v>
      </c>
      <c r="M1369" s="64">
        <v>26368</v>
      </c>
      <c r="N1369" s="64">
        <v>29971</v>
      </c>
      <c r="O1369" s="64" t="s">
        <v>1439</v>
      </c>
      <c r="P1369" s="64" t="s">
        <v>1439</v>
      </c>
      <c r="Q1369" s="64" t="s">
        <v>1439</v>
      </c>
    </row>
    <row r="1370" spans="1:17" ht="25.5" x14ac:dyDescent="0.2">
      <c r="A1370" s="68" t="s">
        <v>2892</v>
      </c>
      <c r="B1370" s="55" t="s">
        <v>1641</v>
      </c>
      <c r="C1370" s="66">
        <v>15</v>
      </c>
      <c r="D1370" s="66" t="s">
        <v>1439</v>
      </c>
      <c r="E1370" s="67"/>
      <c r="F1370" s="66">
        <v>27492</v>
      </c>
      <c r="G1370" s="60">
        <v>9</v>
      </c>
      <c r="H1370" s="66" t="s">
        <v>1439</v>
      </c>
      <c r="I1370" s="64" t="s">
        <v>1439</v>
      </c>
      <c r="J1370" s="64" t="s">
        <v>1439</v>
      </c>
      <c r="K1370" s="64" t="s">
        <v>1439</v>
      </c>
      <c r="L1370" s="64" t="s">
        <v>1439</v>
      </c>
      <c r="M1370" s="64" t="s">
        <v>1439</v>
      </c>
      <c r="N1370" s="64" t="s">
        <v>1439</v>
      </c>
      <c r="O1370" s="64" t="s">
        <v>1439</v>
      </c>
      <c r="P1370" s="64" t="s">
        <v>1439</v>
      </c>
      <c r="Q1370" s="64" t="s">
        <v>1439</v>
      </c>
    </row>
    <row r="1371" spans="1:17" ht="25.5" x14ac:dyDescent="0.2">
      <c r="A1371" s="68" t="s">
        <v>2893</v>
      </c>
      <c r="B1371" s="55" t="s">
        <v>1643</v>
      </c>
      <c r="C1371" s="66" t="s">
        <v>1439</v>
      </c>
      <c r="D1371" s="66">
        <v>19894</v>
      </c>
      <c r="E1371" s="67"/>
      <c r="F1371" s="63">
        <v>21516</v>
      </c>
      <c r="G1371" s="67"/>
      <c r="H1371" s="66" t="s">
        <v>1439</v>
      </c>
      <c r="I1371" s="64" t="s">
        <v>1439</v>
      </c>
      <c r="J1371" s="64" t="s">
        <v>1439</v>
      </c>
      <c r="K1371" s="64" t="s">
        <v>1439</v>
      </c>
      <c r="L1371" s="64" t="s">
        <v>1439</v>
      </c>
      <c r="M1371" s="64" t="s">
        <v>1439</v>
      </c>
      <c r="N1371" s="64" t="s">
        <v>1439</v>
      </c>
      <c r="O1371" s="64" t="s">
        <v>1439</v>
      </c>
      <c r="P1371" s="64" t="s">
        <v>1439</v>
      </c>
      <c r="Q1371" s="64" t="s">
        <v>1439</v>
      </c>
    </row>
    <row r="1372" spans="1:17" ht="25.5" x14ac:dyDescent="0.2">
      <c r="A1372" s="68" t="s">
        <v>2894</v>
      </c>
      <c r="B1372" s="55" t="s">
        <v>1645</v>
      </c>
      <c r="C1372" s="66">
        <v>13</v>
      </c>
      <c r="D1372" s="66">
        <v>22917</v>
      </c>
      <c r="E1372" s="60">
        <v>13.7</v>
      </c>
      <c r="F1372" s="66">
        <v>25967</v>
      </c>
      <c r="G1372" s="60">
        <v>24.8</v>
      </c>
      <c r="H1372" s="66" t="s">
        <v>1439</v>
      </c>
      <c r="I1372" s="64">
        <v>12520</v>
      </c>
      <c r="J1372" s="64" t="s">
        <v>1439</v>
      </c>
      <c r="K1372" s="64" t="s">
        <v>1439</v>
      </c>
      <c r="L1372" s="64">
        <v>20989</v>
      </c>
      <c r="M1372" s="64">
        <v>24798</v>
      </c>
      <c r="N1372" s="64">
        <v>27159</v>
      </c>
      <c r="O1372" s="64" t="s">
        <v>1439</v>
      </c>
      <c r="P1372" s="64" t="s">
        <v>1439</v>
      </c>
      <c r="Q1372" s="64" t="s">
        <v>1439</v>
      </c>
    </row>
    <row r="1373" spans="1:17" ht="76.5" x14ac:dyDescent="0.2">
      <c r="A1373" s="54" t="s">
        <v>2895</v>
      </c>
      <c r="B1373" s="55" t="s">
        <v>1647</v>
      </c>
      <c r="C1373" s="66" t="s">
        <v>1439</v>
      </c>
      <c r="D1373" s="66" t="s">
        <v>1439</v>
      </c>
      <c r="E1373" s="67"/>
      <c r="F1373" s="66">
        <v>9751</v>
      </c>
      <c r="G1373" s="60">
        <v>-17.8</v>
      </c>
      <c r="H1373" s="66" t="s">
        <v>1439</v>
      </c>
      <c r="I1373" s="64" t="s">
        <v>1439</v>
      </c>
      <c r="J1373" s="64" t="s">
        <v>1439</v>
      </c>
      <c r="K1373" s="64" t="s">
        <v>1439</v>
      </c>
      <c r="L1373" s="64" t="s">
        <v>1439</v>
      </c>
      <c r="M1373" s="64" t="s">
        <v>1439</v>
      </c>
      <c r="N1373" s="64" t="s">
        <v>1439</v>
      </c>
      <c r="O1373" s="64" t="s">
        <v>1439</v>
      </c>
      <c r="P1373" s="64" t="s">
        <v>1439</v>
      </c>
      <c r="Q1373" s="64" t="s">
        <v>1439</v>
      </c>
    </row>
    <row r="1374" spans="1:17" ht="38.25" x14ac:dyDescent="0.2">
      <c r="A1374" s="68" t="s">
        <v>2896</v>
      </c>
      <c r="B1374" s="55" t="s">
        <v>1649</v>
      </c>
      <c r="C1374" s="66" t="s">
        <v>1439</v>
      </c>
      <c r="D1374" s="66" t="s">
        <v>1439</v>
      </c>
      <c r="E1374" s="67"/>
      <c r="F1374" s="66">
        <v>9751</v>
      </c>
      <c r="G1374" s="60">
        <v>-17.8</v>
      </c>
      <c r="H1374" s="66" t="s">
        <v>1439</v>
      </c>
      <c r="I1374" s="64" t="s">
        <v>1439</v>
      </c>
      <c r="J1374" s="64" t="s">
        <v>1439</v>
      </c>
      <c r="K1374" s="64" t="s">
        <v>1439</v>
      </c>
      <c r="L1374" s="64" t="s">
        <v>1439</v>
      </c>
      <c r="M1374" s="64" t="s">
        <v>1439</v>
      </c>
      <c r="N1374" s="64" t="s">
        <v>1439</v>
      </c>
      <c r="O1374" s="64" t="s">
        <v>1439</v>
      </c>
      <c r="P1374" s="64" t="s">
        <v>1439</v>
      </c>
      <c r="Q1374" s="64" t="s">
        <v>1439</v>
      </c>
    </row>
    <row r="1375" spans="1:17" ht="51" x14ac:dyDescent="0.2">
      <c r="A1375" s="68" t="s">
        <v>2897</v>
      </c>
      <c r="B1375" s="55" t="s">
        <v>1651</v>
      </c>
      <c r="C1375" s="59" t="s">
        <v>1450</v>
      </c>
      <c r="D1375" s="59"/>
      <c r="E1375" s="67"/>
      <c r="F1375" s="59"/>
      <c r="G1375" s="67"/>
      <c r="H1375" s="59"/>
      <c r="I1375" s="61"/>
      <c r="J1375" s="61"/>
      <c r="K1375" s="61"/>
      <c r="L1375" s="61"/>
      <c r="M1375" s="61"/>
      <c r="N1375" s="61"/>
      <c r="O1375" s="61"/>
      <c r="P1375" s="61"/>
      <c r="Q1375" s="61"/>
    </row>
    <row r="1376" spans="1:17" ht="38.25" x14ac:dyDescent="0.2">
      <c r="A1376" s="54" t="s">
        <v>2898</v>
      </c>
      <c r="B1376" s="55" t="s">
        <v>1653</v>
      </c>
      <c r="C1376" s="59" t="s">
        <v>1667</v>
      </c>
      <c r="D1376" s="59"/>
      <c r="E1376" s="67"/>
      <c r="F1376" s="59"/>
      <c r="G1376" s="67"/>
      <c r="H1376" s="59"/>
      <c r="I1376" s="61"/>
      <c r="J1376" s="61"/>
      <c r="K1376" s="61"/>
      <c r="L1376" s="61"/>
      <c r="M1376" s="61"/>
      <c r="N1376" s="61"/>
      <c r="O1376" s="61"/>
      <c r="P1376" s="61"/>
      <c r="Q1376" s="61"/>
    </row>
    <row r="1377" spans="1:17" ht="39" thickBot="1" x14ac:dyDescent="0.25">
      <c r="A1377" s="69" t="s">
        <v>2899</v>
      </c>
      <c r="B1377" s="70" t="s">
        <v>1655</v>
      </c>
      <c r="C1377" s="71" t="s">
        <v>1667</v>
      </c>
      <c r="D1377" s="71"/>
      <c r="E1377" s="72"/>
      <c r="F1377" s="71"/>
      <c r="G1377" s="72"/>
      <c r="H1377" s="71"/>
      <c r="I1377" s="73"/>
      <c r="J1377" s="73"/>
      <c r="K1377" s="73"/>
      <c r="L1377" s="73"/>
      <c r="M1377" s="73"/>
      <c r="N1377" s="73"/>
      <c r="O1377" s="73"/>
      <c r="P1377" s="73"/>
      <c r="Q1377" s="73"/>
    </row>
    <row r="1378" spans="1:17" x14ac:dyDescent="0.2">
      <c r="A1378" s="111" t="s">
        <v>1377</v>
      </c>
      <c r="B1378" s="111"/>
      <c r="C1378" s="111"/>
      <c r="D1378" s="111"/>
      <c r="E1378" s="111"/>
      <c r="F1378" s="111"/>
      <c r="G1378" s="111"/>
      <c r="H1378" s="111"/>
      <c r="I1378" s="111"/>
      <c r="J1378" s="111"/>
      <c r="K1378" s="111"/>
      <c r="L1378" s="111"/>
      <c r="M1378" s="111"/>
      <c r="N1378" s="111"/>
      <c r="O1378" s="111"/>
      <c r="P1378" s="111"/>
      <c r="Q1378" s="111"/>
    </row>
    <row r="1379" spans="1:17" x14ac:dyDescent="0.2">
      <c r="A1379" s="97" t="s">
        <v>1380</v>
      </c>
      <c r="B1379" s="97"/>
      <c r="C1379" s="97"/>
      <c r="D1379" s="97"/>
      <c r="E1379" s="97"/>
      <c r="F1379" s="97"/>
      <c r="G1379" s="97"/>
      <c r="H1379" s="97"/>
      <c r="I1379" s="97"/>
      <c r="J1379" s="97"/>
      <c r="K1379" s="97"/>
      <c r="L1379" s="97"/>
      <c r="M1379" s="97"/>
      <c r="N1379" s="97"/>
      <c r="O1379" s="97"/>
      <c r="P1379" s="97"/>
      <c r="Q1379" s="97"/>
    </row>
    <row r="1380" spans="1:17" x14ac:dyDescent="0.2">
      <c r="A1380" s="97" t="s">
        <v>1383</v>
      </c>
      <c r="B1380" s="97"/>
      <c r="C1380" s="97"/>
      <c r="D1380" s="97"/>
      <c r="E1380" s="97"/>
      <c r="F1380" s="97"/>
      <c r="G1380" s="97"/>
      <c r="H1380" s="97"/>
      <c r="I1380" s="97"/>
      <c r="J1380" s="97"/>
      <c r="K1380" s="97"/>
      <c r="L1380" s="97"/>
      <c r="M1380" s="97"/>
      <c r="N1380" s="97"/>
      <c r="O1380" s="97"/>
      <c r="P1380" s="97"/>
      <c r="Q1380" s="97"/>
    </row>
    <row r="1381" spans="1:17" x14ac:dyDescent="0.2">
      <c r="A1381" s="97" t="s">
        <v>1386</v>
      </c>
      <c r="B1381" s="97"/>
      <c r="C1381" s="97"/>
      <c r="D1381" s="97"/>
      <c r="E1381" s="97"/>
      <c r="F1381" s="97"/>
      <c r="G1381" s="97"/>
      <c r="H1381" s="97"/>
      <c r="I1381" s="97"/>
      <c r="J1381" s="97"/>
      <c r="K1381" s="97"/>
      <c r="L1381" s="97"/>
      <c r="M1381" s="97"/>
      <c r="N1381" s="97"/>
      <c r="O1381" s="97"/>
      <c r="P1381" s="97"/>
      <c r="Q1381" s="97"/>
    </row>
    <row r="1382" spans="1:17" x14ac:dyDescent="0.2">
      <c r="A1382" s="98" t="s">
        <v>1389</v>
      </c>
      <c r="B1382" s="98"/>
      <c r="C1382" s="98"/>
      <c r="D1382" s="98"/>
      <c r="E1382" s="98"/>
      <c r="F1382" s="98"/>
      <c r="G1382" s="98"/>
      <c r="H1382" s="98"/>
      <c r="I1382" s="98"/>
      <c r="J1382" s="98"/>
      <c r="K1382" s="98"/>
      <c r="L1382" s="98"/>
      <c r="M1382" s="98"/>
      <c r="N1382" s="98"/>
      <c r="O1382" s="98"/>
      <c r="P1382" s="98"/>
      <c r="Q1382" s="98"/>
    </row>
  </sheetData>
  <mergeCells count="10">
    <mergeCell ref="A1379:Q1379"/>
    <mergeCell ref="A1380:Q1380"/>
    <mergeCell ref="A1381:Q1381"/>
    <mergeCell ref="A1382:Q1382"/>
    <mergeCell ref="T7:Y7"/>
    <mergeCell ref="T8:Y8"/>
    <mergeCell ref="T9:Y9"/>
    <mergeCell ref="T10:Y10"/>
    <mergeCell ref="T11:Y11"/>
    <mergeCell ref="A1378:Q1378"/>
  </mergeCells>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A0366-13BA-4372-95F0-D4C641EE7902}">
  <dimension ref="A1:Y1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7" sqref="A7:Q7"/>
    </sheetView>
  </sheetViews>
  <sheetFormatPr defaultRowHeight="12.75" x14ac:dyDescent="0.2"/>
  <cols>
    <col min="1" max="1" width="30.7109375" style="25" customWidth="1"/>
    <col min="2" max="2" width="7" style="25" customWidth="1"/>
    <col min="3" max="3" width="13.28515625" style="25" customWidth="1"/>
    <col min="4" max="4" width="9.5703125" style="25" customWidth="1"/>
    <col min="5" max="5" width="12.28515625" style="25" customWidth="1"/>
    <col min="6" max="6" width="9.140625" style="25"/>
    <col min="7" max="7" width="12.28515625" style="25" customWidth="1"/>
    <col min="8" max="17" width="7.28515625" style="25" customWidth="1"/>
    <col min="18" max="18" width="2.7109375" style="25" customWidth="1"/>
    <col min="19" max="19" width="22" style="25" customWidth="1"/>
    <col min="20" max="16384" width="9.140625" style="25"/>
  </cols>
  <sheetData>
    <row r="1" spans="1:25" ht="18.75" x14ac:dyDescent="0.25">
      <c r="A1" s="21" t="s">
        <v>1363</v>
      </c>
      <c r="B1" s="22"/>
      <c r="C1" s="23"/>
      <c r="D1" s="24"/>
      <c r="E1" s="24"/>
      <c r="F1" s="24"/>
      <c r="G1" s="24"/>
      <c r="H1" s="24"/>
      <c r="I1" s="24"/>
      <c r="J1" s="24"/>
      <c r="K1" s="24"/>
      <c r="L1" s="24"/>
      <c r="M1" s="24"/>
      <c r="N1" s="24"/>
      <c r="O1" s="24"/>
      <c r="P1" s="24"/>
      <c r="Q1" s="24"/>
      <c r="S1" s="26"/>
    </row>
    <row r="2" spans="1:25" ht="12.75" customHeight="1" thickBot="1" x14ac:dyDescent="0.3">
      <c r="A2" s="27"/>
      <c r="B2" s="27"/>
      <c r="C2" s="27"/>
      <c r="D2" s="27"/>
      <c r="E2" s="27"/>
      <c r="F2" s="27"/>
      <c r="G2" s="27"/>
      <c r="H2" s="27"/>
      <c r="I2" s="27"/>
      <c r="J2" s="27"/>
      <c r="K2" s="27"/>
      <c r="L2" s="27"/>
      <c r="M2" s="27"/>
      <c r="N2" s="27"/>
      <c r="O2" s="27"/>
      <c r="P2" s="27"/>
      <c r="Q2" s="27"/>
      <c r="S2" s="28"/>
    </row>
    <row r="3" spans="1:25" x14ac:dyDescent="0.2">
      <c r="A3" s="29"/>
      <c r="B3" s="30"/>
      <c r="C3" s="31" t="s">
        <v>1364</v>
      </c>
      <c r="D3" s="32"/>
      <c r="E3" s="33" t="s">
        <v>1365</v>
      </c>
      <c r="F3" s="32"/>
      <c r="G3" s="33" t="s">
        <v>1365</v>
      </c>
      <c r="H3" s="30"/>
      <c r="I3" s="30"/>
      <c r="J3" s="30"/>
      <c r="K3" s="30"/>
      <c r="L3" s="30"/>
      <c r="M3" s="30"/>
      <c r="N3" s="30"/>
      <c r="O3" s="30"/>
      <c r="P3" s="30"/>
      <c r="Q3" s="30"/>
      <c r="S3" s="34"/>
    </row>
    <row r="4" spans="1:25" ht="12.75" customHeight="1" x14ac:dyDescent="0.2">
      <c r="A4" s="30"/>
      <c r="B4" s="30"/>
      <c r="C4" s="31" t="s">
        <v>1366</v>
      </c>
      <c r="D4" s="32"/>
      <c r="E4" s="33" t="s">
        <v>1367</v>
      </c>
      <c r="F4" s="32"/>
      <c r="G4" s="33" t="s">
        <v>1367</v>
      </c>
      <c r="H4" s="30" t="s">
        <v>1368</v>
      </c>
      <c r="I4" s="30"/>
      <c r="J4" s="30"/>
      <c r="K4" s="30"/>
      <c r="L4" s="30"/>
      <c r="M4" s="30"/>
      <c r="N4" s="30"/>
      <c r="O4" s="30"/>
      <c r="P4" s="30"/>
      <c r="Q4" s="30"/>
      <c r="S4" s="35"/>
    </row>
    <row r="5" spans="1:25" x14ac:dyDescent="0.2">
      <c r="A5" s="30" t="s">
        <v>1369</v>
      </c>
      <c r="B5" s="30" t="s">
        <v>1370</v>
      </c>
      <c r="C5" s="31" t="s">
        <v>1371</v>
      </c>
      <c r="D5" s="32" t="s">
        <v>1372</v>
      </c>
      <c r="E5" s="33" t="s">
        <v>1373</v>
      </c>
      <c r="F5" s="32" t="s">
        <v>1374</v>
      </c>
      <c r="G5" s="33" t="s">
        <v>1373</v>
      </c>
      <c r="H5" s="30">
        <v>10</v>
      </c>
      <c r="I5" s="30">
        <v>20</v>
      </c>
      <c r="J5" s="30">
        <v>25</v>
      </c>
      <c r="K5" s="30">
        <v>30</v>
      </c>
      <c r="L5" s="30">
        <v>40</v>
      </c>
      <c r="M5" s="30">
        <v>60</v>
      </c>
      <c r="N5" s="30">
        <v>70</v>
      </c>
      <c r="O5" s="30">
        <v>75</v>
      </c>
      <c r="P5" s="30">
        <v>80</v>
      </c>
      <c r="Q5" s="30">
        <v>90</v>
      </c>
    </row>
    <row r="6" spans="1:25" ht="13.5" thickBot="1" x14ac:dyDescent="0.25">
      <c r="A6" s="36" t="s">
        <v>1375</v>
      </c>
      <c r="B6" s="37" t="s">
        <v>1376</v>
      </c>
      <c r="C6" s="38">
        <v>17248</v>
      </c>
      <c r="D6" s="38">
        <v>37430</v>
      </c>
      <c r="E6" s="39">
        <v>6.9</v>
      </c>
      <c r="F6" s="38">
        <v>45836</v>
      </c>
      <c r="G6" s="39">
        <v>8.1999999999999993</v>
      </c>
      <c r="H6" s="38">
        <v>22763</v>
      </c>
      <c r="I6" s="40">
        <v>26250</v>
      </c>
      <c r="J6" s="40">
        <v>27986</v>
      </c>
      <c r="K6" s="40">
        <v>29731</v>
      </c>
      <c r="L6" s="40">
        <v>33276</v>
      </c>
      <c r="M6" s="40">
        <v>42148</v>
      </c>
      <c r="N6" s="40">
        <v>47898</v>
      </c>
      <c r="O6" s="40">
        <v>51391</v>
      </c>
      <c r="P6" s="40">
        <v>55912</v>
      </c>
      <c r="Q6" s="40">
        <v>72150</v>
      </c>
    </row>
    <row r="7" spans="1:25" x14ac:dyDescent="0.2">
      <c r="A7" s="111" t="s">
        <v>1377</v>
      </c>
      <c r="B7" s="111"/>
      <c r="C7" s="111"/>
      <c r="D7" s="111"/>
      <c r="E7" s="111"/>
      <c r="F7" s="111"/>
      <c r="G7" s="111"/>
      <c r="H7" s="111"/>
      <c r="I7" s="111"/>
      <c r="J7" s="111"/>
      <c r="K7" s="111"/>
      <c r="L7" s="111"/>
      <c r="M7" s="111"/>
      <c r="N7" s="111"/>
      <c r="O7" s="111"/>
      <c r="P7" s="111"/>
      <c r="Q7" s="111"/>
      <c r="S7" s="41" t="s">
        <v>1378</v>
      </c>
      <c r="T7" s="99" t="s">
        <v>1379</v>
      </c>
      <c r="U7" s="100"/>
      <c r="V7" s="100"/>
      <c r="W7" s="100"/>
      <c r="X7" s="100"/>
      <c r="Y7" s="101"/>
    </row>
    <row r="8" spans="1:25" x14ac:dyDescent="0.2">
      <c r="A8" s="97" t="s">
        <v>1380</v>
      </c>
      <c r="B8" s="97"/>
      <c r="C8" s="97"/>
      <c r="D8" s="97"/>
      <c r="E8" s="97"/>
      <c r="F8" s="97"/>
      <c r="G8" s="97"/>
      <c r="H8" s="97"/>
      <c r="I8" s="97"/>
      <c r="J8" s="97"/>
      <c r="K8" s="97"/>
      <c r="L8" s="97"/>
      <c r="M8" s="97"/>
      <c r="N8" s="97"/>
      <c r="O8" s="97"/>
      <c r="P8" s="97"/>
      <c r="Q8" s="97"/>
      <c r="S8" s="42" t="s">
        <v>1381</v>
      </c>
      <c r="T8" s="102" t="s">
        <v>1382</v>
      </c>
      <c r="U8" s="103"/>
      <c r="V8" s="103"/>
      <c r="W8" s="103"/>
      <c r="X8" s="103"/>
      <c r="Y8" s="104"/>
    </row>
    <row r="9" spans="1:25" x14ac:dyDescent="0.2">
      <c r="A9" s="97" t="s">
        <v>1383</v>
      </c>
      <c r="B9" s="97"/>
      <c r="C9" s="97"/>
      <c r="D9" s="97"/>
      <c r="E9" s="97"/>
      <c r="F9" s="97"/>
      <c r="G9" s="97"/>
      <c r="H9" s="97"/>
      <c r="I9" s="97"/>
      <c r="J9" s="97"/>
      <c r="K9" s="97"/>
      <c r="L9" s="97"/>
      <c r="M9" s="97"/>
      <c r="N9" s="97"/>
      <c r="O9" s="97"/>
      <c r="P9" s="97"/>
      <c r="Q9" s="97"/>
      <c r="S9" s="43" t="s">
        <v>1384</v>
      </c>
      <c r="T9" s="105" t="s">
        <v>1385</v>
      </c>
      <c r="U9" s="106"/>
      <c r="V9" s="106"/>
      <c r="W9" s="106"/>
      <c r="X9" s="106"/>
      <c r="Y9" s="107"/>
    </row>
    <row r="10" spans="1:25" x14ac:dyDescent="0.2">
      <c r="A10" s="97" t="s">
        <v>1386</v>
      </c>
      <c r="B10" s="97"/>
      <c r="C10" s="97"/>
      <c r="D10" s="97"/>
      <c r="E10" s="97"/>
      <c r="F10" s="97"/>
      <c r="G10" s="97"/>
      <c r="H10" s="97"/>
      <c r="I10" s="97"/>
      <c r="J10" s="97"/>
      <c r="K10" s="97"/>
      <c r="L10" s="97"/>
      <c r="M10" s="97"/>
      <c r="N10" s="97"/>
      <c r="O10" s="97"/>
      <c r="P10" s="97"/>
      <c r="Q10" s="97"/>
      <c r="S10" s="44" t="s">
        <v>1387</v>
      </c>
      <c r="T10" s="108" t="s">
        <v>1388</v>
      </c>
      <c r="U10" s="109"/>
      <c r="V10" s="109"/>
      <c r="W10" s="109"/>
      <c r="X10" s="109"/>
      <c r="Y10" s="110"/>
    </row>
    <row r="11" spans="1:25" x14ac:dyDescent="0.2">
      <c r="A11" s="98" t="s">
        <v>1389</v>
      </c>
      <c r="B11" s="98"/>
      <c r="C11" s="98"/>
      <c r="D11" s="98"/>
      <c r="E11" s="98"/>
      <c r="F11" s="98"/>
      <c r="G11" s="98"/>
      <c r="H11" s="98"/>
      <c r="I11" s="98"/>
      <c r="J11" s="98"/>
      <c r="K11" s="98"/>
      <c r="L11" s="98"/>
      <c r="M11" s="98"/>
      <c r="N11" s="98"/>
      <c r="O11" s="98"/>
      <c r="P11" s="98"/>
      <c r="Q11" s="98"/>
      <c r="S11" s="45" t="s">
        <v>1390</v>
      </c>
      <c r="T11" s="108" t="s">
        <v>1391</v>
      </c>
      <c r="U11" s="109"/>
      <c r="V11" s="109"/>
      <c r="W11" s="109"/>
      <c r="X11" s="109"/>
      <c r="Y11" s="110"/>
    </row>
    <row r="12" spans="1:25" ht="15" x14ac:dyDescent="0.2">
      <c r="C12" s="46"/>
      <c r="D12" s="46"/>
      <c r="E12" s="46"/>
      <c r="F12" s="46"/>
      <c r="G12" s="46"/>
      <c r="H12" s="46"/>
      <c r="I12" s="46"/>
      <c r="J12" s="46"/>
      <c r="K12" s="46"/>
      <c r="L12" s="46"/>
      <c r="M12" s="46"/>
      <c r="N12" s="46"/>
      <c r="O12" s="46"/>
      <c r="P12" s="46"/>
      <c r="Q12" s="46"/>
      <c r="S12" s="47" t="s">
        <v>1392</v>
      </c>
      <c r="T12" s="48"/>
      <c r="U12" s="48"/>
      <c r="V12" s="48"/>
      <c r="W12" s="48"/>
      <c r="X12" s="48"/>
      <c r="Y12" s="48"/>
    </row>
    <row r="13" spans="1:25" ht="15" x14ac:dyDescent="0.2">
      <c r="S13" s="47" t="s">
        <v>1393</v>
      </c>
      <c r="T13" s="48"/>
      <c r="U13" s="48"/>
      <c r="V13" s="48"/>
      <c r="W13" s="48"/>
      <c r="X13" s="48"/>
      <c r="Y13" s="48"/>
    </row>
    <row r="14" spans="1:25" ht="15" x14ac:dyDescent="0.2">
      <c r="S14" s="47" t="s">
        <v>1394</v>
      </c>
      <c r="T14" s="48"/>
      <c r="U14" s="48"/>
      <c r="V14" s="48"/>
      <c r="W14" s="48"/>
      <c r="X14" s="48"/>
      <c r="Y14" s="48"/>
    </row>
  </sheetData>
  <mergeCells count="10">
    <mergeCell ref="A10:Q10"/>
    <mergeCell ref="T10:Y10"/>
    <mergeCell ref="A11:Q11"/>
    <mergeCell ref="T11:Y11"/>
    <mergeCell ref="A7:Q7"/>
    <mergeCell ref="T7:Y7"/>
    <mergeCell ref="A8:Q8"/>
    <mergeCell ref="T8:Y8"/>
    <mergeCell ref="A9:Q9"/>
    <mergeCell ref="T9:Y9"/>
  </mergeCells>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BB5FE-9B08-4409-A727-031CAFC2F13C}">
  <dimension ref="A1:Y1382"/>
  <sheetViews>
    <sheetView showGridLines="0" zoomScale="70" workbookViewId="0">
      <pane xSplit="2" ySplit="5" topLeftCell="C28" activePane="bottomRight" state="frozen"/>
      <selection activeCell="A3" sqref="A3"/>
      <selection pane="topRight" activeCell="A3" sqref="A3"/>
      <selection pane="bottomLeft" activeCell="A3" sqref="A3"/>
      <selection pane="bottomRight" activeCell="I36" sqref="I36"/>
    </sheetView>
  </sheetViews>
  <sheetFormatPr defaultRowHeight="12.75" x14ac:dyDescent="0.2"/>
  <cols>
    <col min="1" max="1" width="30.7109375" style="25" customWidth="1"/>
    <col min="2" max="2" width="11.7109375" style="25" customWidth="1"/>
    <col min="3" max="3" width="13.28515625" style="25" customWidth="1"/>
    <col min="4" max="4" width="9.5703125" style="25" customWidth="1"/>
    <col min="5" max="5" width="12.28515625" style="25" customWidth="1"/>
    <col min="6" max="6" width="9.140625" style="25"/>
    <col min="7" max="7" width="12.28515625" style="25" customWidth="1"/>
    <col min="8" max="17" width="7.28515625" style="25" customWidth="1"/>
    <col min="18" max="18" width="2.7109375" style="25" customWidth="1"/>
    <col min="19" max="19" width="22" style="25" customWidth="1"/>
    <col min="20" max="16384" width="9.140625" style="25"/>
  </cols>
  <sheetData>
    <row r="1" spans="1:25" ht="18.75" x14ac:dyDescent="0.25">
      <c r="A1" s="21" t="s">
        <v>1400</v>
      </c>
      <c r="B1" s="22"/>
      <c r="C1" s="23"/>
      <c r="D1" s="24"/>
      <c r="E1" s="24"/>
      <c r="F1" s="24"/>
      <c r="G1" s="24"/>
      <c r="H1" s="24"/>
      <c r="I1" s="24"/>
      <c r="J1" s="24"/>
      <c r="K1" s="24"/>
      <c r="L1" s="24"/>
      <c r="M1" s="24"/>
      <c r="N1" s="24"/>
      <c r="O1" s="24"/>
      <c r="P1" s="24"/>
      <c r="Q1" s="24"/>
      <c r="S1" s="26"/>
    </row>
    <row r="2" spans="1:25" ht="12.75" customHeight="1" thickBot="1" x14ac:dyDescent="0.3">
      <c r="A2" s="27"/>
      <c r="B2" s="27"/>
      <c r="C2" s="27"/>
      <c r="D2" s="27"/>
      <c r="E2" s="27"/>
      <c r="F2" s="27"/>
      <c r="G2" s="27"/>
      <c r="H2" s="27"/>
      <c r="I2" s="27"/>
      <c r="J2" s="27"/>
      <c r="K2" s="27"/>
      <c r="L2" s="27"/>
      <c r="M2" s="27"/>
      <c r="N2" s="27"/>
      <c r="O2" s="27"/>
      <c r="P2" s="27"/>
      <c r="Q2" s="27"/>
      <c r="S2" s="28"/>
    </row>
    <row r="3" spans="1:25" x14ac:dyDescent="0.2">
      <c r="A3" s="29"/>
      <c r="B3" s="30"/>
      <c r="C3" s="31" t="s">
        <v>1364</v>
      </c>
      <c r="D3" s="32"/>
      <c r="E3" s="33" t="s">
        <v>1365</v>
      </c>
      <c r="F3" s="32"/>
      <c r="G3" s="33" t="s">
        <v>1365</v>
      </c>
      <c r="H3" s="30"/>
      <c r="I3" s="30"/>
      <c r="J3" s="30"/>
      <c r="K3" s="30"/>
      <c r="L3" s="30"/>
      <c r="M3" s="30"/>
      <c r="N3" s="30"/>
      <c r="O3" s="30"/>
      <c r="P3" s="30"/>
      <c r="Q3" s="30"/>
      <c r="S3" s="34"/>
    </row>
    <row r="4" spans="1:25" ht="12.75" customHeight="1" x14ac:dyDescent="0.2">
      <c r="A4" s="30"/>
      <c r="B4" s="30"/>
      <c r="C4" s="31" t="s">
        <v>1366</v>
      </c>
      <c r="D4" s="32"/>
      <c r="E4" s="33" t="s">
        <v>1367</v>
      </c>
      <c r="F4" s="32"/>
      <c r="G4" s="33" t="s">
        <v>1367</v>
      </c>
      <c r="H4" s="30" t="s">
        <v>1368</v>
      </c>
      <c r="I4" s="30"/>
      <c r="J4" s="30"/>
      <c r="K4" s="30"/>
      <c r="L4" s="30"/>
      <c r="M4" s="30"/>
      <c r="N4" s="30"/>
      <c r="O4" s="30"/>
      <c r="P4" s="30"/>
      <c r="Q4" s="30"/>
      <c r="S4" s="35"/>
    </row>
    <row r="5" spans="1:25" x14ac:dyDescent="0.2">
      <c r="A5" s="30" t="s">
        <v>1369</v>
      </c>
      <c r="B5" s="30" t="s">
        <v>1370</v>
      </c>
      <c r="C5" s="31" t="s">
        <v>1371</v>
      </c>
      <c r="D5" s="32" t="s">
        <v>1372</v>
      </c>
      <c r="E5" s="33" t="s">
        <v>1373</v>
      </c>
      <c r="F5" s="32" t="s">
        <v>1374</v>
      </c>
      <c r="G5" s="33" t="s">
        <v>1373</v>
      </c>
      <c r="H5" s="30">
        <v>10</v>
      </c>
      <c r="I5" s="30">
        <v>20</v>
      </c>
      <c r="J5" s="30">
        <v>25</v>
      </c>
      <c r="K5" s="30">
        <v>30</v>
      </c>
      <c r="L5" s="30">
        <v>40</v>
      </c>
      <c r="M5" s="30">
        <v>60</v>
      </c>
      <c r="N5" s="30">
        <v>70</v>
      </c>
      <c r="O5" s="30">
        <v>75</v>
      </c>
      <c r="P5" s="30">
        <v>80</v>
      </c>
      <c r="Q5" s="30">
        <v>90</v>
      </c>
    </row>
    <row r="6" spans="1:25" x14ac:dyDescent="0.2">
      <c r="A6" s="49" t="s">
        <v>1401</v>
      </c>
      <c r="B6" s="50" t="s">
        <v>1402</v>
      </c>
      <c r="C6" s="51">
        <v>17248</v>
      </c>
      <c r="D6" s="51">
        <v>37430</v>
      </c>
      <c r="E6" s="52">
        <v>6.9</v>
      </c>
      <c r="F6" s="51">
        <v>45836</v>
      </c>
      <c r="G6" s="52">
        <v>8.1999999999999993</v>
      </c>
      <c r="H6" s="51">
        <v>22763</v>
      </c>
      <c r="I6" s="53">
        <v>26250</v>
      </c>
      <c r="J6" s="53">
        <v>27986</v>
      </c>
      <c r="K6" s="53">
        <v>29731</v>
      </c>
      <c r="L6" s="53">
        <v>33276</v>
      </c>
      <c r="M6" s="53">
        <v>42148</v>
      </c>
      <c r="N6" s="53">
        <v>47898</v>
      </c>
      <c r="O6" s="53">
        <v>51391</v>
      </c>
      <c r="P6" s="53">
        <v>55912</v>
      </c>
      <c r="Q6" s="53">
        <v>72150</v>
      </c>
    </row>
    <row r="7" spans="1:25" x14ac:dyDescent="0.2">
      <c r="A7" s="54" t="s">
        <v>1403</v>
      </c>
      <c r="B7" s="55" t="s">
        <v>1404</v>
      </c>
      <c r="C7" s="56">
        <v>16654</v>
      </c>
      <c r="D7" s="56">
        <v>37514</v>
      </c>
      <c r="E7" s="57">
        <v>6.9</v>
      </c>
      <c r="F7" s="56">
        <v>46058</v>
      </c>
      <c r="G7" s="57">
        <v>8.3000000000000007</v>
      </c>
      <c r="H7" s="56">
        <v>22799</v>
      </c>
      <c r="I7" s="58">
        <v>26306</v>
      </c>
      <c r="J7" s="58">
        <v>28033</v>
      </c>
      <c r="K7" s="58">
        <v>29807</v>
      </c>
      <c r="L7" s="58">
        <v>33394</v>
      </c>
      <c r="M7" s="58">
        <v>42308</v>
      </c>
      <c r="N7" s="58">
        <v>48084</v>
      </c>
      <c r="O7" s="58">
        <v>51609</v>
      </c>
      <c r="P7" s="58">
        <v>56144</v>
      </c>
      <c r="Q7" s="58">
        <v>72500</v>
      </c>
      <c r="S7" s="41" t="s">
        <v>1378</v>
      </c>
      <c r="T7" s="99" t="s">
        <v>1379</v>
      </c>
      <c r="U7" s="100"/>
      <c r="V7" s="100"/>
      <c r="W7" s="100"/>
      <c r="X7" s="100"/>
      <c r="Y7" s="101"/>
    </row>
    <row r="8" spans="1:25" x14ac:dyDescent="0.2">
      <c r="A8" s="54" t="s">
        <v>1405</v>
      </c>
      <c r="B8" s="55" t="s">
        <v>1406</v>
      </c>
      <c r="C8" s="56">
        <v>15148</v>
      </c>
      <c r="D8" s="56">
        <v>37468</v>
      </c>
      <c r="E8" s="57">
        <v>6.9</v>
      </c>
      <c r="F8" s="56">
        <v>46320</v>
      </c>
      <c r="G8" s="57">
        <v>8.3000000000000007</v>
      </c>
      <c r="H8" s="56">
        <v>22709</v>
      </c>
      <c r="I8" s="58">
        <v>26222</v>
      </c>
      <c r="J8" s="58">
        <v>27996</v>
      </c>
      <c r="K8" s="58">
        <v>29754</v>
      </c>
      <c r="L8" s="58">
        <v>33304</v>
      </c>
      <c r="M8" s="58">
        <v>42265</v>
      </c>
      <c r="N8" s="58">
        <v>48155</v>
      </c>
      <c r="O8" s="58">
        <v>51832</v>
      </c>
      <c r="P8" s="58">
        <v>56435</v>
      </c>
      <c r="Q8" s="58">
        <v>73092</v>
      </c>
      <c r="S8" s="42" t="s">
        <v>1381</v>
      </c>
      <c r="T8" s="102" t="s">
        <v>1382</v>
      </c>
      <c r="U8" s="103"/>
      <c r="V8" s="103"/>
      <c r="W8" s="103"/>
      <c r="X8" s="103"/>
      <c r="Y8" s="104"/>
    </row>
    <row r="9" spans="1:25" x14ac:dyDescent="0.2">
      <c r="A9" s="54" t="s">
        <v>1407</v>
      </c>
      <c r="B9" s="55" t="s">
        <v>1408</v>
      </c>
      <c r="C9" s="59">
        <v>14397</v>
      </c>
      <c r="D9" s="59">
        <v>37630</v>
      </c>
      <c r="E9" s="60">
        <v>6.9</v>
      </c>
      <c r="F9" s="59">
        <v>46739</v>
      </c>
      <c r="G9" s="60">
        <v>8.4</v>
      </c>
      <c r="H9" s="59">
        <v>22760</v>
      </c>
      <c r="I9" s="61">
        <v>26307</v>
      </c>
      <c r="J9" s="61">
        <v>28070</v>
      </c>
      <c r="K9" s="61">
        <v>29856</v>
      </c>
      <c r="L9" s="61">
        <v>33479</v>
      </c>
      <c r="M9" s="61">
        <v>42516</v>
      </c>
      <c r="N9" s="61">
        <v>48481</v>
      </c>
      <c r="O9" s="61">
        <v>52266</v>
      </c>
      <c r="P9" s="61">
        <v>56952</v>
      </c>
      <c r="Q9" s="61">
        <v>74092</v>
      </c>
      <c r="S9" s="43" t="s">
        <v>1384</v>
      </c>
      <c r="T9" s="105" t="s">
        <v>1385</v>
      </c>
      <c r="U9" s="106"/>
      <c r="V9" s="106"/>
      <c r="W9" s="106"/>
      <c r="X9" s="106"/>
      <c r="Y9" s="107"/>
    </row>
    <row r="10" spans="1:25" x14ac:dyDescent="0.2">
      <c r="A10" s="54" t="s">
        <v>1409</v>
      </c>
      <c r="B10" s="55" t="s">
        <v>1410</v>
      </c>
      <c r="C10" s="59">
        <v>581</v>
      </c>
      <c r="D10" s="59">
        <v>32960</v>
      </c>
      <c r="E10" s="60">
        <v>6</v>
      </c>
      <c r="F10" s="59">
        <v>38321</v>
      </c>
      <c r="G10" s="60">
        <v>8.9</v>
      </c>
      <c r="H10" s="59">
        <v>21635</v>
      </c>
      <c r="I10" s="61">
        <v>24500</v>
      </c>
      <c r="J10" s="61">
        <v>25609</v>
      </c>
      <c r="K10" s="61">
        <v>26906</v>
      </c>
      <c r="L10" s="61">
        <v>29777</v>
      </c>
      <c r="M10" s="61">
        <v>37040</v>
      </c>
      <c r="N10" s="61">
        <v>41705</v>
      </c>
      <c r="O10" s="61">
        <v>44724</v>
      </c>
      <c r="P10" s="61">
        <v>47752</v>
      </c>
      <c r="Q10" s="62">
        <v>59640</v>
      </c>
      <c r="S10" s="44" t="s">
        <v>1387</v>
      </c>
      <c r="T10" s="108" t="s">
        <v>1388</v>
      </c>
      <c r="U10" s="109"/>
      <c r="V10" s="109"/>
      <c r="W10" s="109"/>
      <c r="X10" s="109"/>
      <c r="Y10" s="110"/>
    </row>
    <row r="11" spans="1:25" x14ac:dyDescent="0.2">
      <c r="A11" s="54" t="s">
        <v>1411</v>
      </c>
      <c r="B11" s="55" t="s">
        <v>1412</v>
      </c>
      <c r="C11" s="59">
        <v>1840</v>
      </c>
      <c r="D11" s="59">
        <v>35170</v>
      </c>
      <c r="E11" s="60">
        <v>6.3</v>
      </c>
      <c r="F11" s="59">
        <v>41105</v>
      </c>
      <c r="G11" s="60">
        <v>7.9</v>
      </c>
      <c r="H11" s="59">
        <v>22137</v>
      </c>
      <c r="I11" s="61">
        <v>25281</v>
      </c>
      <c r="J11" s="61">
        <v>26729</v>
      </c>
      <c r="K11" s="61">
        <v>28301</v>
      </c>
      <c r="L11" s="61">
        <v>31488</v>
      </c>
      <c r="M11" s="61">
        <v>39566</v>
      </c>
      <c r="N11" s="61">
        <v>44945</v>
      </c>
      <c r="O11" s="61">
        <v>48284</v>
      </c>
      <c r="P11" s="61">
        <v>52353</v>
      </c>
      <c r="Q11" s="61">
        <v>65572</v>
      </c>
      <c r="S11" s="45" t="s">
        <v>1390</v>
      </c>
      <c r="T11" s="108" t="s">
        <v>1391</v>
      </c>
      <c r="U11" s="109"/>
      <c r="V11" s="109"/>
      <c r="W11" s="109"/>
      <c r="X11" s="109"/>
      <c r="Y11" s="110"/>
    </row>
    <row r="12" spans="1:25" ht="15" x14ac:dyDescent="0.2">
      <c r="A12" s="54" t="s">
        <v>1413</v>
      </c>
      <c r="B12" s="55" t="s">
        <v>1414</v>
      </c>
      <c r="C12" s="56">
        <v>1365</v>
      </c>
      <c r="D12" s="56">
        <v>34401</v>
      </c>
      <c r="E12" s="57">
        <v>7.8</v>
      </c>
      <c r="F12" s="56">
        <v>39732</v>
      </c>
      <c r="G12" s="57">
        <v>7.8</v>
      </c>
      <c r="H12" s="56">
        <v>22103</v>
      </c>
      <c r="I12" s="58">
        <v>25146</v>
      </c>
      <c r="J12" s="58">
        <v>26505</v>
      </c>
      <c r="K12" s="58">
        <v>28024</v>
      </c>
      <c r="L12" s="58">
        <v>31036</v>
      </c>
      <c r="M12" s="58">
        <v>38431</v>
      </c>
      <c r="N12" s="58">
        <v>43729</v>
      </c>
      <c r="O12" s="58">
        <v>46618</v>
      </c>
      <c r="P12" s="58">
        <v>50249</v>
      </c>
      <c r="Q12" s="58">
        <v>62733</v>
      </c>
      <c r="S12" s="47" t="s">
        <v>1392</v>
      </c>
      <c r="T12" s="48"/>
      <c r="U12" s="48"/>
      <c r="V12" s="48"/>
      <c r="W12" s="48"/>
      <c r="X12" s="48"/>
      <c r="Y12" s="48"/>
    </row>
    <row r="13" spans="1:25" ht="15" x14ac:dyDescent="0.2">
      <c r="A13" s="54" t="s">
        <v>1415</v>
      </c>
      <c r="B13" s="55" t="s">
        <v>1416</v>
      </c>
      <c r="C13" s="59">
        <v>1133</v>
      </c>
      <c r="D13" s="59">
        <v>33973</v>
      </c>
      <c r="E13" s="60">
        <v>7.2</v>
      </c>
      <c r="F13" s="59">
        <v>39271</v>
      </c>
      <c r="G13" s="60">
        <v>7.3</v>
      </c>
      <c r="H13" s="59">
        <v>21931</v>
      </c>
      <c r="I13" s="61">
        <v>24830</v>
      </c>
      <c r="J13" s="61">
        <v>26216</v>
      </c>
      <c r="K13" s="61">
        <v>27768</v>
      </c>
      <c r="L13" s="61">
        <v>30590</v>
      </c>
      <c r="M13" s="61">
        <v>37942</v>
      </c>
      <c r="N13" s="61">
        <v>42929</v>
      </c>
      <c r="O13" s="61">
        <v>45777</v>
      </c>
      <c r="P13" s="61">
        <v>49737</v>
      </c>
      <c r="Q13" s="62">
        <v>61599</v>
      </c>
      <c r="S13" s="47" t="s">
        <v>1393</v>
      </c>
      <c r="T13" s="48"/>
      <c r="U13" s="48"/>
      <c r="V13" s="48"/>
      <c r="W13" s="48"/>
      <c r="X13" s="48"/>
      <c r="Y13" s="48"/>
    </row>
    <row r="14" spans="1:25" ht="15" x14ac:dyDescent="0.2">
      <c r="A14" s="54" t="s">
        <v>1417</v>
      </c>
      <c r="B14" s="55" t="s">
        <v>1418</v>
      </c>
      <c r="C14" s="59">
        <v>1380</v>
      </c>
      <c r="D14" s="59">
        <v>34938</v>
      </c>
      <c r="E14" s="60">
        <v>4.8</v>
      </c>
      <c r="F14" s="59">
        <v>41482</v>
      </c>
      <c r="G14" s="60">
        <v>6.4</v>
      </c>
      <c r="H14" s="59">
        <v>22035</v>
      </c>
      <c r="I14" s="61">
        <v>25061</v>
      </c>
      <c r="J14" s="61">
        <v>26585</v>
      </c>
      <c r="K14" s="61">
        <v>28176</v>
      </c>
      <c r="L14" s="61">
        <v>31407</v>
      </c>
      <c r="M14" s="61">
        <v>39058</v>
      </c>
      <c r="N14" s="61">
        <v>44698</v>
      </c>
      <c r="O14" s="61">
        <v>47717</v>
      </c>
      <c r="P14" s="61">
        <v>51461</v>
      </c>
      <c r="Q14" s="61">
        <v>63713</v>
      </c>
      <c r="S14" s="47" t="s">
        <v>1394</v>
      </c>
      <c r="T14" s="48"/>
      <c r="U14" s="48"/>
      <c r="V14" s="48"/>
      <c r="W14" s="48"/>
      <c r="X14" s="48"/>
      <c r="Y14" s="48"/>
    </row>
    <row r="15" spans="1:25" x14ac:dyDescent="0.2">
      <c r="A15" s="54" t="s">
        <v>1419</v>
      </c>
      <c r="B15" s="55" t="s">
        <v>1420</v>
      </c>
      <c r="C15" s="59">
        <v>1460</v>
      </c>
      <c r="D15" s="59">
        <v>36949</v>
      </c>
      <c r="E15" s="60">
        <v>6</v>
      </c>
      <c r="F15" s="59">
        <v>44093</v>
      </c>
      <c r="G15" s="60">
        <v>8.1</v>
      </c>
      <c r="H15" s="59">
        <v>22451</v>
      </c>
      <c r="I15" s="61">
        <v>26072</v>
      </c>
      <c r="J15" s="61">
        <v>27904</v>
      </c>
      <c r="K15" s="61">
        <v>29720</v>
      </c>
      <c r="L15" s="61">
        <v>33000</v>
      </c>
      <c r="M15" s="61">
        <v>41368</v>
      </c>
      <c r="N15" s="61">
        <v>47268</v>
      </c>
      <c r="O15" s="61">
        <v>50409</v>
      </c>
      <c r="P15" s="61">
        <v>54202</v>
      </c>
      <c r="Q15" s="61">
        <v>70052</v>
      </c>
    </row>
    <row r="16" spans="1:25" x14ac:dyDescent="0.2">
      <c r="A16" s="54" t="s">
        <v>1421</v>
      </c>
      <c r="B16" s="55" t="s">
        <v>1422</v>
      </c>
      <c r="C16" s="59">
        <v>2840</v>
      </c>
      <c r="D16" s="59">
        <v>47455</v>
      </c>
      <c r="E16" s="60">
        <v>6.2</v>
      </c>
      <c r="F16" s="59">
        <v>65994</v>
      </c>
      <c r="G16" s="60">
        <v>8.6</v>
      </c>
      <c r="H16" s="59">
        <v>26121</v>
      </c>
      <c r="I16" s="61">
        <v>31566</v>
      </c>
      <c r="J16" s="61">
        <v>34365</v>
      </c>
      <c r="K16" s="61">
        <v>36627</v>
      </c>
      <c r="L16" s="61">
        <v>41788</v>
      </c>
      <c r="M16" s="61">
        <v>54213</v>
      </c>
      <c r="N16" s="61">
        <v>63000</v>
      </c>
      <c r="O16" s="61">
        <v>69054</v>
      </c>
      <c r="P16" s="61">
        <v>77114</v>
      </c>
      <c r="Q16" s="61">
        <v>105146</v>
      </c>
    </row>
    <row r="17" spans="1:17" x14ac:dyDescent="0.2">
      <c r="A17" s="54" t="s">
        <v>1423</v>
      </c>
      <c r="B17" s="55" t="s">
        <v>1424</v>
      </c>
      <c r="C17" s="59">
        <v>2435</v>
      </c>
      <c r="D17" s="59">
        <v>39038</v>
      </c>
      <c r="E17" s="60">
        <v>6.9</v>
      </c>
      <c r="F17" s="59">
        <v>46006</v>
      </c>
      <c r="G17" s="60">
        <v>7.8</v>
      </c>
      <c r="H17" s="59">
        <v>23310</v>
      </c>
      <c r="I17" s="61">
        <v>27128</v>
      </c>
      <c r="J17" s="61">
        <v>29047</v>
      </c>
      <c r="K17" s="61">
        <v>30752</v>
      </c>
      <c r="L17" s="61">
        <v>34654</v>
      </c>
      <c r="M17" s="61">
        <v>43858</v>
      </c>
      <c r="N17" s="61">
        <v>49973</v>
      </c>
      <c r="O17" s="61">
        <v>53597</v>
      </c>
      <c r="P17" s="61">
        <v>58183</v>
      </c>
      <c r="Q17" s="61">
        <v>74189</v>
      </c>
    </row>
    <row r="18" spans="1:17" x14ac:dyDescent="0.2">
      <c r="A18" s="54" t="s">
        <v>1425</v>
      </c>
      <c r="B18" s="55" t="s">
        <v>1426</v>
      </c>
      <c r="C18" s="59">
        <v>1363</v>
      </c>
      <c r="D18" s="59">
        <v>35634</v>
      </c>
      <c r="E18" s="60">
        <v>6</v>
      </c>
      <c r="F18" s="59">
        <v>40509</v>
      </c>
      <c r="G18" s="60">
        <v>5.2</v>
      </c>
      <c r="H18" s="59">
        <v>22269</v>
      </c>
      <c r="I18" s="61">
        <v>25513</v>
      </c>
      <c r="J18" s="61">
        <v>26916</v>
      </c>
      <c r="K18" s="61">
        <v>28409</v>
      </c>
      <c r="L18" s="61">
        <v>31748</v>
      </c>
      <c r="M18" s="61">
        <v>39589</v>
      </c>
      <c r="N18" s="61">
        <v>44413</v>
      </c>
      <c r="O18" s="61">
        <v>47012</v>
      </c>
      <c r="P18" s="61">
        <v>51125</v>
      </c>
      <c r="Q18" s="61">
        <v>63735</v>
      </c>
    </row>
    <row r="19" spans="1:17" x14ac:dyDescent="0.2">
      <c r="A19" s="54" t="s">
        <v>1427</v>
      </c>
      <c r="B19" s="55" t="s">
        <v>1428</v>
      </c>
      <c r="C19" s="59">
        <v>751</v>
      </c>
      <c r="D19" s="59">
        <v>34303</v>
      </c>
      <c r="E19" s="60">
        <v>6</v>
      </c>
      <c r="F19" s="59">
        <v>38295</v>
      </c>
      <c r="G19" s="60">
        <v>7.2</v>
      </c>
      <c r="H19" s="59">
        <v>21923</v>
      </c>
      <c r="I19" s="61">
        <v>24873</v>
      </c>
      <c r="J19" s="61">
        <v>26340</v>
      </c>
      <c r="K19" s="61">
        <v>27816</v>
      </c>
      <c r="L19" s="61">
        <v>30825</v>
      </c>
      <c r="M19" s="61">
        <v>38018</v>
      </c>
      <c r="N19" s="61">
        <v>42997</v>
      </c>
      <c r="O19" s="61">
        <v>45470</v>
      </c>
      <c r="P19" s="61">
        <v>48403</v>
      </c>
      <c r="Q19" s="62">
        <v>57750</v>
      </c>
    </row>
    <row r="20" spans="1:17" x14ac:dyDescent="0.2">
      <c r="A20" s="54" t="s">
        <v>1429</v>
      </c>
      <c r="B20" s="55" t="s">
        <v>1430</v>
      </c>
      <c r="C20" s="59">
        <v>1506</v>
      </c>
      <c r="D20" s="59">
        <v>38315</v>
      </c>
      <c r="E20" s="60">
        <v>7.8</v>
      </c>
      <c r="F20" s="59">
        <v>43425</v>
      </c>
      <c r="G20" s="60">
        <v>8.4</v>
      </c>
      <c r="H20" s="59">
        <v>23680</v>
      </c>
      <c r="I20" s="61">
        <v>27105</v>
      </c>
      <c r="J20" s="61">
        <v>28682</v>
      </c>
      <c r="K20" s="61">
        <v>30468</v>
      </c>
      <c r="L20" s="61">
        <v>34280</v>
      </c>
      <c r="M20" s="61">
        <v>42684</v>
      </c>
      <c r="N20" s="61">
        <v>47803</v>
      </c>
      <c r="O20" s="61">
        <v>50275</v>
      </c>
      <c r="P20" s="61">
        <v>54035</v>
      </c>
      <c r="Q20" s="61">
        <v>66995</v>
      </c>
    </row>
    <row r="21" spans="1:17" x14ac:dyDescent="0.2">
      <c r="A21" s="54" t="s">
        <v>1431</v>
      </c>
      <c r="B21" s="55" t="s">
        <v>1432</v>
      </c>
      <c r="C21" s="59">
        <v>594</v>
      </c>
      <c r="D21" s="59">
        <v>34378</v>
      </c>
      <c r="E21" s="60">
        <v>5</v>
      </c>
      <c r="F21" s="59">
        <v>39612</v>
      </c>
      <c r="G21" s="60">
        <v>4.4000000000000004</v>
      </c>
      <c r="H21" s="59">
        <v>22128</v>
      </c>
      <c r="I21" s="61">
        <v>24955</v>
      </c>
      <c r="J21" s="61">
        <v>26360</v>
      </c>
      <c r="K21" s="61">
        <v>27555</v>
      </c>
      <c r="L21" s="61">
        <v>30711</v>
      </c>
      <c r="M21" s="61">
        <v>38343</v>
      </c>
      <c r="N21" s="61">
        <v>42872</v>
      </c>
      <c r="O21" s="61">
        <v>45083</v>
      </c>
      <c r="P21" s="61">
        <v>48643</v>
      </c>
      <c r="Q21" s="62">
        <v>60098</v>
      </c>
    </row>
    <row r="22" spans="1:17" x14ac:dyDescent="0.2">
      <c r="A22" s="54" t="s">
        <v>1433</v>
      </c>
      <c r="B22" s="55" t="s">
        <v>1376</v>
      </c>
      <c r="C22" s="59">
        <v>17242</v>
      </c>
      <c r="D22" s="59">
        <v>37433</v>
      </c>
      <c r="E22" s="60">
        <v>6.9</v>
      </c>
      <c r="F22" s="59">
        <v>45837</v>
      </c>
      <c r="G22" s="60">
        <v>8.1999999999999993</v>
      </c>
      <c r="H22" s="59">
        <v>22763</v>
      </c>
      <c r="I22" s="61">
        <v>26250</v>
      </c>
      <c r="J22" s="61">
        <v>27987</v>
      </c>
      <c r="K22" s="61">
        <v>29733</v>
      </c>
      <c r="L22" s="61">
        <v>33277</v>
      </c>
      <c r="M22" s="61">
        <v>42150</v>
      </c>
      <c r="N22" s="61">
        <v>47899</v>
      </c>
      <c r="O22" s="61">
        <v>51391</v>
      </c>
      <c r="P22" s="61">
        <v>55913</v>
      </c>
      <c r="Q22" s="61">
        <v>72151</v>
      </c>
    </row>
    <row r="23" spans="1:17" ht="25.5" x14ac:dyDescent="0.2">
      <c r="A23" s="54" t="s">
        <v>1434</v>
      </c>
      <c r="B23" s="55" t="s">
        <v>1376</v>
      </c>
      <c r="C23" s="59">
        <v>2297</v>
      </c>
      <c r="D23" s="59">
        <v>37867</v>
      </c>
      <c r="E23" s="60">
        <v>5.9</v>
      </c>
      <c r="F23" s="59">
        <v>44016</v>
      </c>
      <c r="G23" s="60">
        <v>6.5</v>
      </c>
      <c r="H23" s="59">
        <v>23856</v>
      </c>
      <c r="I23" s="61">
        <v>27039</v>
      </c>
      <c r="J23" s="61">
        <v>28695</v>
      </c>
      <c r="K23" s="61">
        <v>30386</v>
      </c>
      <c r="L23" s="61">
        <v>34010</v>
      </c>
      <c r="M23" s="61">
        <v>42557</v>
      </c>
      <c r="N23" s="61">
        <v>48223</v>
      </c>
      <c r="O23" s="61">
        <v>51295</v>
      </c>
      <c r="P23" s="61">
        <v>55315</v>
      </c>
      <c r="Q23" s="61">
        <v>69382</v>
      </c>
    </row>
    <row r="24" spans="1:17" x14ac:dyDescent="0.2">
      <c r="A24" s="54" t="s">
        <v>1435</v>
      </c>
      <c r="B24" s="55" t="s">
        <v>1376</v>
      </c>
      <c r="C24" s="59">
        <v>2003</v>
      </c>
      <c r="D24" s="59">
        <v>37071</v>
      </c>
      <c r="E24" s="60">
        <v>5.5</v>
      </c>
      <c r="F24" s="59">
        <v>43164</v>
      </c>
      <c r="G24" s="60">
        <v>6.2</v>
      </c>
      <c r="H24" s="59">
        <v>23638</v>
      </c>
      <c r="I24" s="61">
        <v>26740</v>
      </c>
      <c r="J24" s="61">
        <v>28257</v>
      </c>
      <c r="K24" s="61">
        <v>29901</v>
      </c>
      <c r="L24" s="61">
        <v>33278</v>
      </c>
      <c r="M24" s="61">
        <v>41728</v>
      </c>
      <c r="N24" s="61">
        <v>47252</v>
      </c>
      <c r="O24" s="61">
        <v>50481</v>
      </c>
      <c r="P24" s="61">
        <v>54276</v>
      </c>
      <c r="Q24" s="61">
        <v>67235</v>
      </c>
    </row>
    <row r="25" spans="1:17" x14ac:dyDescent="0.2">
      <c r="A25" s="54" t="s">
        <v>1436</v>
      </c>
      <c r="B25" s="55" t="s">
        <v>1376</v>
      </c>
      <c r="C25" s="59">
        <v>14099</v>
      </c>
      <c r="D25" s="59">
        <v>37167</v>
      </c>
      <c r="E25" s="60">
        <v>6.8</v>
      </c>
      <c r="F25" s="59">
        <v>46071</v>
      </c>
      <c r="G25" s="60">
        <v>8.5</v>
      </c>
      <c r="H25" s="59">
        <v>22500</v>
      </c>
      <c r="I25" s="61">
        <v>26023</v>
      </c>
      <c r="J25" s="61">
        <v>27742</v>
      </c>
      <c r="K25" s="61">
        <v>29468</v>
      </c>
      <c r="L25" s="61">
        <v>32983</v>
      </c>
      <c r="M25" s="61">
        <v>41939</v>
      </c>
      <c r="N25" s="61">
        <v>47700</v>
      </c>
      <c r="O25" s="61">
        <v>51170</v>
      </c>
      <c r="P25" s="61">
        <v>55752</v>
      </c>
      <c r="Q25" s="61">
        <v>72500</v>
      </c>
    </row>
    <row r="26" spans="1:17" ht="25.5" x14ac:dyDescent="0.2">
      <c r="A26" s="54" t="s">
        <v>1437</v>
      </c>
      <c r="B26" s="55" t="s">
        <v>1438</v>
      </c>
      <c r="C26" s="63">
        <v>93</v>
      </c>
      <c r="D26" s="59">
        <v>31795</v>
      </c>
      <c r="E26" s="60">
        <v>8</v>
      </c>
      <c r="F26" s="59">
        <v>34848</v>
      </c>
      <c r="G26" s="60">
        <v>6.1</v>
      </c>
      <c r="H26" s="63">
        <v>21722</v>
      </c>
      <c r="I26" s="61">
        <v>24338</v>
      </c>
      <c r="J26" s="61">
        <v>25521</v>
      </c>
      <c r="K26" s="61">
        <v>26582</v>
      </c>
      <c r="L26" s="61">
        <v>29055</v>
      </c>
      <c r="M26" s="61">
        <v>34645</v>
      </c>
      <c r="N26" s="62">
        <v>37674</v>
      </c>
      <c r="O26" s="62">
        <v>39587</v>
      </c>
      <c r="P26" s="62">
        <v>42186</v>
      </c>
      <c r="Q26" s="64" t="s">
        <v>1439</v>
      </c>
    </row>
    <row r="27" spans="1:17" ht="40.5" x14ac:dyDescent="0.2">
      <c r="A27" s="65" t="s">
        <v>1440</v>
      </c>
      <c r="B27" s="55" t="s">
        <v>1441</v>
      </c>
      <c r="C27" s="63">
        <v>81</v>
      </c>
      <c r="D27" s="59">
        <v>31219</v>
      </c>
      <c r="E27" s="60">
        <v>7.7</v>
      </c>
      <c r="F27" s="59">
        <v>33828</v>
      </c>
      <c r="G27" s="60">
        <v>6.9</v>
      </c>
      <c r="H27" s="63">
        <v>21373</v>
      </c>
      <c r="I27" s="61">
        <v>23956</v>
      </c>
      <c r="J27" s="61">
        <v>25025</v>
      </c>
      <c r="K27" s="61">
        <v>26030</v>
      </c>
      <c r="L27" s="61">
        <v>28855</v>
      </c>
      <c r="M27" s="61">
        <v>34066</v>
      </c>
      <c r="N27" s="62">
        <v>36588</v>
      </c>
      <c r="O27" s="62">
        <v>38855</v>
      </c>
      <c r="P27" s="64">
        <v>41063</v>
      </c>
      <c r="Q27" s="64" t="s">
        <v>1439</v>
      </c>
    </row>
    <row r="28" spans="1:17" ht="13.5" x14ac:dyDescent="0.2">
      <c r="A28" s="65" t="s">
        <v>1442</v>
      </c>
      <c r="B28" s="55" t="s">
        <v>1443</v>
      </c>
      <c r="C28" s="66">
        <v>8</v>
      </c>
      <c r="D28" s="66">
        <v>30394</v>
      </c>
      <c r="E28" s="60">
        <v>2.1</v>
      </c>
      <c r="F28" s="63">
        <v>33347</v>
      </c>
      <c r="G28" s="60">
        <v>-0.3</v>
      </c>
      <c r="H28" s="66" t="s">
        <v>1439</v>
      </c>
      <c r="I28" s="64">
        <v>25222</v>
      </c>
      <c r="J28" s="61">
        <v>26900</v>
      </c>
      <c r="K28" s="62">
        <v>27323</v>
      </c>
      <c r="L28" s="64">
        <v>27941</v>
      </c>
      <c r="M28" s="64">
        <v>35360</v>
      </c>
      <c r="N28" s="64">
        <v>39578</v>
      </c>
      <c r="O28" s="64" t="s">
        <v>1439</v>
      </c>
      <c r="P28" s="64" t="s">
        <v>1439</v>
      </c>
      <c r="Q28" s="64" t="s">
        <v>1439</v>
      </c>
    </row>
    <row r="29" spans="1:17" ht="13.5" x14ac:dyDescent="0.2">
      <c r="A29" s="65" t="s">
        <v>1444</v>
      </c>
      <c r="B29" s="55" t="s">
        <v>1445</v>
      </c>
      <c r="C29" s="66" t="s">
        <v>1439</v>
      </c>
      <c r="D29" s="66">
        <v>41005</v>
      </c>
      <c r="E29" s="60">
        <v>-3.8</v>
      </c>
      <c r="F29" s="66">
        <v>57035</v>
      </c>
      <c r="G29" s="60">
        <v>8.1999999999999993</v>
      </c>
      <c r="H29" s="66" t="s">
        <v>1439</v>
      </c>
      <c r="I29" s="64" t="s">
        <v>1439</v>
      </c>
      <c r="J29" s="64" t="s">
        <v>1439</v>
      </c>
      <c r="K29" s="64" t="s">
        <v>1439</v>
      </c>
      <c r="L29" s="64">
        <v>39274</v>
      </c>
      <c r="M29" s="64" t="s">
        <v>1439</v>
      </c>
      <c r="N29" s="64" t="s">
        <v>1439</v>
      </c>
      <c r="O29" s="64" t="s">
        <v>1439</v>
      </c>
      <c r="P29" s="64" t="s">
        <v>1439</v>
      </c>
      <c r="Q29" s="64" t="s">
        <v>1439</v>
      </c>
    </row>
    <row r="30" spans="1:17" x14ac:dyDescent="0.2">
      <c r="A30" s="54" t="s">
        <v>1446</v>
      </c>
      <c r="B30" s="55" t="s">
        <v>1447</v>
      </c>
      <c r="C30" s="66">
        <v>23</v>
      </c>
      <c r="D30" s="63">
        <v>47599</v>
      </c>
      <c r="E30" s="60">
        <v>6</v>
      </c>
      <c r="F30" s="63">
        <v>57424</v>
      </c>
      <c r="G30" s="60">
        <v>6</v>
      </c>
      <c r="H30" s="63">
        <v>27234</v>
      </c>
      <c r="I30" s="62">
        <v>33318</v>
      </c>
      <c r="J30" s="62">
        <v>35531</v>
      </c>
      <c r="K30" s="62">
        <v>37602</v>
      </c>
      <c r="L30" s="62">
        <v>42734</v>
      </c>
      <c r="M30" s="62">
        <v>56657</v>
      </c>
      <c r="N30" s="64">
        <v>62056</v>
      </c>
      <c r="O30" s="64" t="s">
        <v>1439</v>
      </c>
      <c r="P30" s="64" t="s">
        <v>1439</v>
      </c>
      <c r="Q30" s="64" t="s">
        <v>1439</v>
      </c>
    </row>
    <row r="31" spans="1:17" ht="13.5" x14ac:dyDescent="0.2">
      <c r="A31" s="65" t="s">
        <v>1448</v>
      </c>
      <c r="B31" s="55" t="s">
        <v>1449</v>
      </c>
      <c r="C31" s="59" t="s">
        <v>1450</v>
      </c>
      <c r="D31" s="59"/>
      <c r="E31" s="67"/>
      <c r="F31" s="59"/>
      <c r="G31" s="67"/>
      <c r="H31" s="59"/>
      <c r="I31" s="61"/>
      <c r="J31" s="61"/>
      <c r="K31" s="61"/>
      <c r="L31" s="61"/>
      <c r="M31" s="61"/>
      <c r="N31" s="61"/>
      <c r="O31" s="61"/>
      <c r="P31" s="61"/>
      <c r="Q31" s="61"/>
    </row>
    <row r="32" spans="1:17" ht="27" x14ac:dyDescent="0.2">
      <c r="A32" s="65" t="s">
        <v>1451</v>
      </c>
      <c r="B32" s="55" t="s">
        <v>1452</v>
      </c>
      <c r="C32" s="66" t="s">
        <v>1439</v>
      </c>
      <c r="D32" s="66">
        <v>79052</v>
      </c>
      <c r="E32" s="60">
        <v>-8</v>
      </c>
      <c r="F32" s="66">
        <v>94756</v>
      </c>
      <c r="G32" s="60">
        <v>3.5</v>
      </c>
      <c r="H32" s="66" t="s">
        <v>1439</v>
      </c>
      <c r="I32" s="64" t="s">
        <v>1439</v>
      </c>
      <c r="J32" s="64" t="s">
        <v>1439</v>
      </c>
      <c r="K32" s="64" t="s">
        <v>1439</v>
      </c>
      <c r="L32" s="64" t="s">
        <v>1439</v>
      </c>
      <c r="M32" s="64" t="s">
        <v>1439</v>
      </c>
      <c r="N32" s="64" t="s">
        <v>1439</v>
      </c>
      <c r="O32" s="64" t="s">
        <v>1439</v>
      </c>
      <c r="P32" s="64" t="s">
        <v>1439</v>
      </c>
      <c r="Q32" s="64" t="s">
        <v>1439</v>
      </c>
    </row>
    <row r="33" spans="1:17" ht="13.5" x14ac:dyDescent="0.2">
      <c r="A33" s="65" t="s">
        <v>1453</v>
      </c>
      <c r="B33" s="55" t="s">
        <v>1454</v>
      </c>
      <c r="C33" s="59" t="s">
        <v>1450</v>
      </c>
      <c r="D33" s="59"/>
      <c r="E33" s="67"/>
      <c r="F33" s="59"/>
      <c r="G33" s="67"/>
      <c r="H33" s="59"/>
      <c r="I33" s="61"/>
      <c r="J33" s="61"/>
      <c r="K33" s="61"/>
      <c r="L33" s="61"/>
      <c r="M33" s="61"/>
      <c r="N33" s="61"/>
      <c r="O33" s="61"/>
      <c r="P33" s="61"/>
      <c r="Q33" s="61"/>
    </row>
    <row r="34" spans="1:17" ht="13.5" x14ac:dyDescent="0.2">
      <c r="A34" s="65" t="s">
        <v>1455</v>
      </c>
      <c r="B34" s="55" t="s">
        <v>1456</v>
      </c>
      <c r="C34" s="66">
        <v>14</v>
      </c>
      <c r="D34" s="63">
        <v>40820</v>
      </c>
      <c r="E34" s="60">
        <v>0.1</v>
      </c>
      <c r="F34" s="63">
        <v>42868</v>
      </c>
      <c r="G34" s="60">
        <v>-4</v>
      </c>
      <c r="H34" s="66">
        <v>25551</v>
      </c>
      <c r="I34" s="62">
        <v>30191</v>
      </c>
      <c r="J34" s="62">
        <v>31130</v>
      </c>
      <c r="K34" s="62">
        <v>33839</v>
      </c>
      <c r="L34" s="62">
        <v>37179</v>
      </c>
      <c r="M34" s="62">
        <v>44639</v>
      </c>
      <c r="N34" s="64">
        <v>47497</v>
      </c>
      <c r="O34" s="64">
        <v>50528</v>
      </c>
      <c r="P34" s="64" t="s">
        <v>1439</v>
      </c>
      <c r="Q34" s="64" t="s">
        <v>1439</v>
      </c>
    </row>
    <row r="35" spans="1:17" ht="13.5" x14ac:dyDescent="0.2">
      <c r="A35" s="65" t="s">
        <v>1457</v>
      </c>
      <c r="B35" s="55" t="s">
        <v>1458</v>
      </c>
      <c r="C35" s="66" t="s">
        <v>1439</v>
      </c>
      <c r="D35" s="66">
        <v>59625</v>
      </c>
      <c r="E35" s="60">
        <v>26.5</v>
      </c>
      <c r="F35" s="66">
        <v>66970</v>
      </c>
      <c r="G35" s="60">
        <v>24.9</v>
      </c>
      <c r="H35" s="66" t="s">
        <v>1439</v>
      </c>
      <c r="I35" s="64" t="s">
        <v>1439</v>
      </c>
      <c r="J35" s="64" t="s">
        <v>1439</v>
      </c>
      <c r="K35" s="64">
        <v>39412</v>
      </c>
      <c r="L35" s="64">
        <v>53961</v>
      </c>
      <c r="M35" s="64" t="s">
        <v>1439</v>
      </c>
      <c r="N35" s="64" t="s">
        <v>1439</v>
      </c>
      <c r="O35" s="64" t="s">
        <v>1439</v>
      </c>
      <c r="P35" s="64" t="s">
        <v>1439</v>
      </c>
      <c r="Q35" s="64" t="s">
        <v>1439</v>
      </c>
    </row>
    <row r="36" spans="1:17" x14ac:dyDescent="0.2">
      <c r="A36" s="54" t="s">
        <v>1459</v>
      </c>
      <c r="B36" s="55" t="s">
        <v>1460</v>
      </c>
      <c r="C36" s="59">
        <v>2003</v>
      </c>
      <c r="D36" s="59">
        <v>37071</v>
      </c>
      <c r="E36" s="60">
        <v>5.5</v>
      </c>
      <c r="F36" s="59">
        <v>43164</v>
      </c>
      <c r="G36" s="60">
        <v>6.2</v>
      </c>
      <c r="H36" s="59">
        <v>23638</v>
      </c>
      <c r="I36" s="61">
        <v>26740</v>
      </c>
      <c r="J36" s="61">
        <v>28257</v>
      </c>
      <c r="K36" s="61">
        <v>29901</v>
      </c>
      <c r="L36" s="61">
        <v>33278</v>
      </c>
      <c r="M36" s="61">
        <v>41728</v>
      </c>
      <c r="N36" s="61">
        <v>47252</v>
      </c>
      <c r="O36" s="61">
        <v>50481</v>
      </c>
      <c r="P36" s="61">
        <v>54276</v>
      </c>
      <c r="Q36" s="61">
        <v>67235</v>
      </c>
    </row>
    <row r="37" spans="1:17" ht="13.5" x14ac:dyDescent="0.2">
      <c r="A37" s="65" t="s">
        <v>1461</v>
      </c>
      <c r="B37" s="55" t="s">
        <v>1462</v>
      </c>
      <c r="C37" s="59">
        <v>274</v>
      </c>
      <c r="D37" s="59">
        <v>32139</v>
      </c>
      <c r="E37" s="60">
        <v>10.4</v>
      </c>
      <c r="F37" s="59">
        <v>38334</v>
      </c>
      <c r="G37" s="60">
        <v>12</v>
      </c>
      <c r="H37" s="59">
        <v>21861</v>
      </c>
      <c r="I37" s="61">
        <v>24654</v>
      </c>
      <c r="J37" s="61">
        <v>25621</v>
      </c>
      <c r="K37" s="61">
        <v>26643</v>
      </c>
      <c r="L37" s="61">
        <v>29042</v>
      </c>
      <c r="M37" s="61">
        <v>35132</v>
      </c>
      <c r="N37" s="61">
        <v>39710</v>
      </c>
      <c r="O37" s="62">
        <v>42199</v>
      </c>
      <c r="P37" s="62">
        <v>45914</v>
      </c>
      <c r="Q37" s="64">
        <v>57038</v>
      </c>
    </row>
    <row r="38" spans="1:17" ht="13.5" x14ac:dyDescent="0.2">
      <c r="A38" s="65" t="s">
        <v>1463</v>
      </c>
      <c r="B38" s="55" t="s">
        <v>1464</v>
      </c>
      <c r="C38" s="63">
        <v>40</v>
      </c>
      <c r="D38" s="63">
        <v>38487</v>
      </c>
      <c r="E38" s="60">
        <v>0.9</v>
      </c>
      <c r="F38" s="59">
        <v>44867</v>
      </c>
      <c r="G38" s="60">
        <v>1.9</v>
      </c>
      <c r="H38" s="59">
        <v>26007</v>
      </c>
      <c r="I38" s="61">
        <v>28752</v>
      </c>
      <c r="J38" s="61">
        <v>30741</v>
      </c>
      <c r="K38" s="61">
        <v>32051</v>
      </c>
      <c r="L38" s="61">
        <v>35236</v>
      </c>
      <c r="M38" s="62">
        <v>42645</v>
      </c>
      <c r="N38" s="62">
        <v>48317</v>
      </c>
      <c r="O38" s="64">
        <v>50807</v>
      </c>
      <c r="P38" s="64">
        <v>55351</v>
      </c>
      <c r="Q38" s="64" t="s">
        <v>1439</v>
      </c>
    </row>
    <row r="39" spans="1:17" ht="27" x14ac:dyDescent="0.2">
      <c r="A39" s="65" t="s">
        <v>1465</v>
      </c>
      <c r="B39" s="55" t="s">
        <v>1466</v>
      </c>
      <c r="C39" s="59" t="s">
        <v>1450</v>
      </c>
      <c r="D39" s="59"/>
      <c r="E39" s="67"/>
      <c r="F39" s="59"/>
      <c r="G39" s="67"/>
      <c r="H39" s="59"/>
      <c r="I39" s="61"/>
      <c r="J39" s="61"/>
      <c r="K39" s="61"/>
      <c r="L39" s="61"/>
      <c r="M39" s="61"/>
      <c r="N39" s="61"/>
      <c r="O39" s="61"/>
      <c r="P39" s="61"/>
      <c r="Q39" s="61"/>
    </row>
    <row r="40" spans="1:17" ht="13.5" x14ac:dyDescent="0.2">
      <c r="A40" s="65" t="s">
        <v>1467</v>
      </c>
      <c r="B40" s="55" t="s">
        <v>1468</v>
      </c>
      <c r="C40" s="63">
        <v>35</v>
      </c>
      <c r="D40" s="59">
        <v>28024</v>
      </c>
      <c r="E40" s="60">
        <v>2.1</v>
      </c>
      <c r="F40" s="59">
        <v>33059</v>
      </c>
      <c r="G40" s="60">
        <v>3.8</v>
      </c>
      <c r="H40" s="59">
        <v>21210</v>
      </c>
      <c r="I40" s="61">
        <v>22739</v>
      </c>
      <c r="J40" s="61">
        <v>23332</v>
      </c>
      <c r="K40" s="61">
        <v>24194</v>
      </c>
      <c r="L40" s="61">
        <v>25992</v>
      </c>
      <c r="M40" s="62">
        <v>30794</v>
      </c>
      <c r="N40" s="62">
        <v>34085</v>
      </c>
      <c r="O40" s="62">
        <v>36439</v>
      </c>
      <c r="P40" s="64" t="s">
        <v>1439</v>
      </c>
      <c r="Q40" s="64" t="s">
        <v>1439</v>
      </c>
    </row>
    <row r="41" spans="1:17" ht="13.5" x14ac:dyDescent="0.2">
      <c r="A41" s="65" t="s">
        <v>1469</v>
      </c>
      <c r="B41" s="55" t="s">
        <v>1470</v>
      </c>
      <c r="C41" s="66">
        <v>7</v>
      </c>
      <c r="D41" s="63">
        <v>24945</v>
      </c>
      <c r="E41" s="60">
        <v>8.5</v>
      </c>
      <c r="F41" s="63">
        <v>28153</v>
      </c>
      <c r="G41" s="60">
        <v>11.5</v>
      </c>
      <c r="H41" s="66" t="s">
        <v>1439</v>
      </c>
      <c r="I41" s="62">
        <v>21165</v>
      </c>
      <c r="J41" s="62">
        <v>21983</v>
      </c>
      <c r="K41" s="62">
        <v>22834</v>
      </c>
      <c r="L41" s="62">
        <v>23743</v>
      </c>
      <c r="M41" s="64">
        <v>26625</v>
      </c>
      <c r="N41" s="64" t="s">
        <v>1439</v>
      </c>
      <c r="O41" s="64" t="s">
        <v>1439</v>
      </c>
      <c r="P41" s="64" t="s">
        <v>1439</v>
      </c>
      <c r="Q41" s="64" t="s">
        <v>1439</v>
      </c>
    </row>
    <row r="42" spans="1:17" ht="27" x14ac:dyDescent="0.2">
      <c r="A42" s="65" t="s">
        <v>1471</v>
      </c>
      <c r="B42" s="55" t="s">
        <v>1472</v>
      </c>
      <c r="C42" s="66" t="s">
        <v>1439</v>
      </c>
      <c r="D42" s="66">
        <v>27969</v>
      </c>
      <c r="E42" s="60">
        <v>7.6</v>
      </c>
      <c r="F42" s="63">
        <v>31110</v>
      </c>
      <c r="G42" s="60">
        <v>5.4</v>
      </c>
      <c r="H42" s="66" t="s">
        <v>1439</v>
      </c>
      <c r="I42" s="64" t="s">
        <v>1439</v>
      </c>
      <c r="J42" s="62">
        <v>23353</v>
      </c>
      <c r="K42" s="62">
        <v>23954</v>
      </c>
      <c r="L42" s="64">
        <v>24540</v>
      </c>
      <c r="M42" s="64">
        <v>32006</v>
      </c>
      <c r="N42" s="64" t="s">
        <v>1439</v>
      </c>
      <c r="O42" s="64" t="s">
        <v>1439</v>
      </c>
      <c r="P42" s="64" t="s">
        <v>1439</v>
      </c>
      <c r="Q42" s="64" t="s">
        <v>1439</v>
      </c>
    </row>
    <row r="43" spans="1:17" ht="67.5" x14ac:dyDescent="0.2">
      <c r="A43" s="65" t="s">
        <v>1473</v>
      </c>
      <c r="B43" s="55" t="s">
        <v>1474</v>
      </c>
      <c r="C43" s="63">
        <v>44</v>
      </c>
      <c r="D43" s="63">
        <v>33872</v>
      </c>
      <c r="E43" s="60">
        <v>6.1</v>
      </c>
      <c r="F43" s="63">
        <v>38997</v>
      </c>
      <c r="G43" s="60">
        <v>-3.1</v>
      </c>
      <c r="H43" s="59">
        <v>22636</v>
      </c>
      <c r="I43" s="61">
        <v>26122</v>
      </c>
      <c r="J43" s="61">
        <v>26947</v>
      </c>
      <c r="K43" s="61">
        <v>28093</v>
      </c>
      <c r="L43" s="61">
        <v>30211</v>
      </c>
      <c r="M43" s="62">
        <v>36741</v>
      </c>
      <c r="N43" s="62">
        <v>40727</v>
      </c>
      <c r="O43" s="62">
        <v>43449</v>
      </c>
      <c r="P43" s="64">
        <v>47007</v>
      </c>
      <c r="Q43" s="64" t="s">
        <v>1439</v>
      </c>
    </row>
    <row r="44" spans="1:17" ht="27" x14ac:dyDescent="0.2">
      <c r="A44" s="65" t="s">
        <v>1475</v>
      </c>
      <c r="B44" s="55" t="s">
        <v>1476</v>
      </c>
      <c r="C44" s="63">
        <v>40</v>
      </c>
      <c r="D44" s="63">
        <v>35534</v>
      </c>
      <c r="E44" s="60">
        <v>3.6</v>
      </c>
      <c r="F44" s="59">
        <v>40159</v>
      </c>
      <c r="G44" s="60">
        <v>2.2000000000000002</v>
      </c>
      <c r="H44" s="59">
        <v>23166</v>
      </c>
      <c r="I44" s="61">
        <v>26078</v>
      </c>
      <c r="J44" s="61">
        <v>26998</v>
      </c>
      <c r="K44" s="61">
        <v>28573</v>
      </c>
      <c r="L44" s="62">
        <v>31870</v>
      </c>
      <c r="M44" s="62">
        <v>39204</v>
      </c>
      <c r="N44" s="62">
        <v>43276</v>
      </c>
      <c r="O44" s="64">
        <v>46258</v>
      </c>
      <c r="P44" s="64">
        <v>49535</v>
      </c>
      <c r="Q44" s="64" t="s">
        <v>1439</v>
      </c>
    </row>
    <row r="45" spans="1:17" ht="27" x14ac:dyDescent="0.2">
      <c r="A45" s="65" t="s">
        <v>1477</v>
      </c>
      <c r="B45" s="55" t="s">
        <v>1478</v>
      </c>
      <c r="C45" s="63">
        <v>46</v>
      </c>
      <c r="D45" s="63">
        <v>31000</v>
      </c>
      <c r="E45" s="60">
        <v>4.3</v>
      </c>
      <c r="F45" s="59">
        <v>36813</v>
      </c>
      <c r="G45" s="60">
        <v>7.2</v>
      </c>
      <c r="H45" s="59">
        <v>22077</v>
      </c>
      <c r="I45" s="61">
        <v>24762</v>
      </c>
      <c r="J45" s="61">
        <v>25938</v>
      </c>
      <c r="K45" s="61">
        <v>26719</v>
      </c>
      <c r="L45" s="61">
        <v>28634</v>
      </c>
      <c r="M45" s="62">
        <v>34894</v>
      </c>
      <c r="N45" s="62">
        <v>39686</v>
      </c>
      <c r="O45" s="64">
        <v>42370</v>
      </c>
      <c r="P45" s="64">
        <v>46279</v>
      </c>
      <c r="Q45" s="64" t="s">
        <v>1439</v>
      </c>
    </row>
    <row r="46" spans="1:17" ht="27" x14ac:dyDescent="0.2">
      <c r="A46" s="65" t="s">
        <v>1479</v>
      </c>
      <c r="B46" s="55" t="s">
        <v>1480</v>
      </c>
      <c r="C46" s="66">
        <v>9</v>
      </c>
      <c r="D46" s="66">
        <v>62159</v>
      </c>
      <c r="E46" s="60">
        <v>1.7</v>
      </c>
      <c r="F46" s="63">
        <v>64306</v>
      </c>
      <c r="G46" s="60">
        <v>4.7</v>
      </c>
      <c r="H46" s="66" t="s">
        <v>1439</v>
      </c>
      <c r="I46" s="64">
        <v>34951</v>
      </c>
      <c r="J46" s="64" t="s">
        <v>1439</v>
      </c>
      <c r="K46" s="64" t="s">
        <v>1439</v>
      </c>
      <c r="L46" s="64">
        <v>55015</v>
      </c>
      <c r="M46" s="64">
        <v>68117</v>
      </c>
      <c r="N46" s="64" t="s">
        <v>1439</v>
      </c>
      <c r="O46" s="64" t="s">
        <v>1439</v>
      </c>
      <c r="P46" s="64" t="s">
        <v>1439</v>
      </c>
      <c r="Q46" s="64" t="s">
        <v>1439</v>
      </c>
    </row>
    <row r="47" spans="1:17" ht="27" x14ac:dyDescent="0.2">
      <c r="A47" s="65" t="s">
        <v>1481</v>
      </c>
      <c r="B47" s="55" t="s">
        <v>1482</v>
      </c>
      <c r="C47" s="63">
        <v>77</v>
      </c>
      <c r="D47" s="63">
        <v>37484</v>
      </c>
      <c r="E47" s="60">
        <v>3.5</v>
      </c>
      <c r="F47" s="63">
        <v>45051</v>
      </c>
      <c r="G47" s="60">
        <v>1.2</v>
      </c>
      <c r="H47" s="59">
        <v>24816</v>
      </c>
      <c r="I47" s="61">
        <v>27948</v>
      </c>
      <c r="J47" s="61">
        <v>29245</v>
      </c>
      <c r="K47" s="61">
        <v>30280</v>
      </c>
      <c r="L47" s="61">
        <v>33006</v>
      </c>
      <c r="M47" s="62">
        <v>42305</v>
      </c>
      <c r="N47" s="62">
        <v>47950</v>
      </c>
      <c r="O47" s="62">
        <v>51660</v>
      </c>
      <c r="P47" s="64">
        <v>55129</v>
      </c>
      <c r="Q47" s="64" t="s">
        <v>1439</v>
      </c>
    </row>
    <row r="48" spans="1:17" ht="40.5" x14ac:dyDescent="0.2">
      <c r="A48" s="65" t="s">
        <v>1483</v>
      </c>
      <c r="B48" s="55" t="s">
        <v>1484</v>
      </c>
      <c r="C48" s="66">
        <v>39</v>
      </c>
      <c r="D48" s="63">
        <v>36853</v>
      </c>
      <c r="E48" s="60">
        <v>2</v>
      </c>
      <c r="F48" s="59">
        <v>43804</v>
      </c>
      <c r="G48" s="60">
        <v>7.3</v>
      </c>
      <c r="H48" s="59">
        <v>25807</v>
      </c>
      <c r="I48" s="61">
        <v>28419</v>
      </c>
      <c r="J48" s="61">
        <v>30007</v>
      </c>
      <c r="K48" s="61">
        <v>31359</v>
      </c>
      <c r="L48" s="62">
        <v>34210</v>
      </c>
      <c r="M48" s="62">
        <v>41298</v>
      </c>
      <c r="N48" s="64">
        <v>44965</v>
      </c>
      <c r="O48" s="64">
        <v>49008</v>
      </c>
      <c r="P48" s="64" t="s">
        <v>1439</v>
      </c>
      <c r="Q48" s="64" t="s">
        <v>1439</v>
      </c>
    </row>
    <row r="49" spans="1:17" ht="27" x14ac:dyDescent="0.2">
      <c r="A49" s="65" t="s">
        <v>1485</v>
      </c>
      <c r="B49" s="55" t="s">
        <v>1486</v>
      </c>
      <c r="C49" s="63">
        <v>134</v>
      </c>
      <c r="D49" s="59">
        <v>32305</v>
      </c>
      <c r="E49" s="60">
        <v>4.4000000000000004</v>
      </c>
      <c r="F49" s="59">
        <v>38199</v>
      </c>
      <c r="G49" s="60">
        <v>6.1</v>
      </c>
      <c r="H49" s="59">
        <v>22523</v>
      </c>
      <c r="I49" s="61">
        <v>24951</v>
      </c>
      <c r="J49" s="61">
        <v>25912</v>
      </c>
      <c r="K49" s="61">
        <v>27032</v>
      </c>
      <c r="L49" s="61">
        <v>29428</v>
      </c>
      <c r="M49" s="61">
        <v>36109</v>
      </c>
      <c r="N49" s="61">
        <v>40346</v>
      </c>
      <c r="O49" s="62">
        <v>43496</v>
      </c>
      <c r="P49" s="62">
        <v>46283</v>
      </c>
      <c r="Q49" s="64" t="s">
        <v>1439</v>
      </c>
    </row>
    <row r="50" spans="1:17" ht="27" x14ac:dyDescent="0.2">
      <c r="A50" s="65" t="s">
        <v>1487</v>
      </c>
      <c r="B50" s="55" t="s">
        <v>1488</v>
      </c>
      <c r="C50" s="63">
        <v>73</v>
      </c>
      <c r="D50" s="59">
        <v>36264</v>
      </c>
      <c r="E50" s="60">
        <v>3.2</v>
      </c>
      <c r="F50" s="59">
        <v>41025</v>
      </c>
      <c r="G50" s="60">
        <v>6.9</v>
      </c>
      <c r="H50" s="59">
        <v>24705</v>
      </c>
      <c r="I50" s="61">
        <v>27695</v>
      </c>
      <c r="J50" s="61">
        <v>29677</v>
      </c>
      <c r="K50" s="61">
        <v>31281</v>
      </c>
      <c r="L50" s="61">
        <v>32875</v>
      </c>
      <c r="M50" s="62">
        <v>41262</v>
      </c>
      <c r="N50" s="62">
        <v>45378</v>
      </c>
      <c r="O50" s="62">
        <v>48156</v>
      </c>
      <c r="P50" s="62">
        <v>51181</v>
      </c>
      <c r="Q50" s="64" t="s">
        <v>1439</v>
      </c>
    </row>
    <row r="51" spans="1:17" ht="13.5" x14ac:dyDescent="0.2">
      <c r="A51" s="65" t="s">
        <v>1489</v>
      </c>
      <c r="B51" s="55" t="s">
        <v>1490</v>
      </c>
      <c r="C51" s="63">
        <v>67</v>
      </c>
      <c r="D51" s="63">
        <v>42719</v>
      </c>
      <c r="E51" s="60">
        <v>3.2</v>
      </c>
      <c r="F51" s="59">
        <v>47712</v>
      </c>
      <c r="G51" s="60">
        <v>5.8</v>
      </c>
      <c r="H51" s="59">
        <v>26759</v>
      </c>
      <c r="I51" s="61">
        <v>31333</v>
      </c>
      <c r="J51" s="61">
        <v>33449</v>
      </c>
      <c r="K51" s="61">
        <v>35151</v>
      </c>
      <c r="L51" s="61">
        <v>38772</v>
      </c>
      <c r="M51" s="62">
        <v>47654</v>
      </c>
      <c r="N51" s="62">
        <v>53866</v>
      </c>
      <c r="O51" s="62">
        <v>58039</v>
      </c>
      <c r="P51" s="64">
        <v>63440</v>
      </c>
      <c r="Q51" s="64" t="s">
        <v>1439</v>
      </c>
    </row>
    <row r="52" spans="1:17" ht="40.5" x14ac:dyDescent="0.2">
      <c r="A52" s="65" t="s">
        <v>1491</v>
      </c>
      <c r="B52" s="55" t="s">
        <v>1492</v>
      </c>
      <c r="C52" s="59">
        <v>236</v>
      </c>
      <c r="D52" s="59">
        <v>36346</v>
      </c>
      <c r="E52" s="60">
        <v>6.5</v>
      </c>
      <c r="F52" s="59">
        <v>41134</v>
      </c>
      <c r="G52" s="60">
        <v>5.5</v>
      </c>
      <c r="H52" s="59">
        <v>24033</v>
      </c>
      <c r="I52" s="61">
        <v>27204</v>
      </c>
      <c r="J52" s="61">
        <v>28752</v>
      </c>
      <c r="K52" s="61">
        <v>29987</v>
      </c>
      <c r="L52" s="61">
        <v>33085</v>
      </c>
      <c r="M52" s="61">
        <v>40378</v>
      </c>
      <c r="N52" s="61">
        <v>44741</v>
      </c>
      <c r="O52" s="61">
        <v>47416</v>
      </c>
      <c r="P52" s="61">
        <v>50260</v>
      </c>
      <c r="Q52" s="64">
        <v>60181</v>
      </c>
    </row>
    <row r="53" spans="1:17" ht="27" x14ac:dyDescent="0.2">
      <c r="A53" s="65" t="s">
        <v>1493</v>
      </c>
      <c r="B53" s="55" t="s">
        <v>1494</v>
      </c>
      <c r="C53" s="63">
        <v>117</v>
      </c>
      <c r="D53" s="63">
        <v>40000</v>
      </c>
      <c r="E53" s="60">
        <v>-1.6</v>
      </c>
      <c r="F53" s="59">
        <v>47642</v>
      </c>
      <c r="G53" s="60">
        <v>3.8</v>
      </c>
      <c r="H53" s="59">
        <v>23738</v>
      </c>
      <c r="I53" s="61">
        <v>27622</v>
      </c>
      <c r="J53" s="61">
        <v>29655</v>
      </c>
      <c r="K53" s="61">
        <v>31375</v>
      </c>
      <c r="L53" s="61">
        <v>35045</v>
      </c>
      <c r="M53" s="62">
        <v>46999</v>
      </c>
      <c r="N53" s="62">
        <v>52411</v>
      </c>
      <c r="O53" s="62">
        <v>56796</v>
      </c>
      <c r="P53" s="62">
        <v>60692</v>
      </c>
      <c r="Q53" s="64" t="s">
        <v>1439</v>
      </c>
    </row>
    <row r="54" spans="1:17" ht="27" x14ac:dyDescent="0.2">
      <c r="A54" s="65" t="s">
        <v>1495</v>
      </c>
      <c r="B54" s="55" t="s">
        <v>1496</v>
      </c>
      <c r="C54" s="63">
        <v>91</v>
      </c>
      <c r="D54" s="59">
        <v>38479</v>
      </c>
      <c r="E54" s="60">
        <v>8</v>
      </c>
      <c r="F54" s="59">
        <v>45711</v>
      </c>
      <c r="G54" s="60">
        <v>6.3</v>
      </c>
      <c r="H54" s="59">
        <v>23148</v>
      </c>
      <c r="I54" s="61">
        <v>26987</v>
      </c>
      <c r="J54" s="61">
        <v>28581</v>
      </c>
      <c r="K54" s="61">
        <v>30020</v>
      </c>
      <c r="L54" s="61">
        <v>34221</v>
      </c>
      <c r="M54" s="62">
        <v>43473</v>
      </c>
      <c r="N54" s="62">
        <v>51818</v>
      </c>
      <c r="O54" s="62">
        <v>54485</v>
      </c>
      <c r="P54" s="62">
        <v>57827</v>
      </c>
      <c r="Q54" s="64" t="s">
        <v>1439</v>
      </c>
    </row>
    <row r="55" spans="1:17" ht="27" x14ac:dyDescent="0.2">
      <c r="A55" s="65" t="s">
        <v>1497</v>
      </c>
      <c r="B55" s="55" t="s">
        <v>1498</v>
      </c>
      <c r="C55" s="63">
        <v>175</v>
      </c>
      <c r="D55" s="59">
        <v>40000</v>
      </c>
      <c r="E55" s="60">
        <v>4.5999999999999996</v>
      </c>
      <c r="F55" s="59">
        <v>47769</v>
      </c>
      <c r="G55" s="60">
        <v>6.6</v>
      </c>
      <c r="H55" s="59">
        <v>25340</v>
      </c>
      <c r="I55" s="61">
        <v>28582</v>
      </c>
      <c r="J55" s="61">
        <v>30595</v>
      </c>
      <c r="K55" s="61">
        <v>32694</v>
      </c>
      <c r="L55" s="61">
        <v>36152</v>
      </c>
      <c r="M55" s="61">
        <v>44329</v>
      </c>
      <c r="N55" s="61">
        <v>49735</v>
      </c>
      <c r="O55" s="62">
        <v>52669</v>
      </c>
      <c r="P55" s="62">
        <v>56447</v>
      </c>
      <c r="Q55" s="64" t="s">
        <v>1439</v>
      </c>
    </row>
    <row r="56" spans="1:17" ht="27" x14ac:dyDescent="0.2">
      <c r="A56" s="65" t="s">
        <v>1499</v>
      </c>
      <c r="B56" s="55" t="s">
        <v>1500</v>
      </c>
      <c r="C56" s="63">
        <v>107</v>
      </c>
      <c r="D56" s="63">
        <v>40463</v>
      </c>
      <c r="E56" s="60">
        <v>1.3</v>
      </c>
      <c r="F56" s="59">
        <v>45160</v>
      </c>
      <c r="G56" s="60">
        <v>4.0999999999999996</v>
      </c>
      <c r="H56" s="63">
        <v>24584</v>
      </c>
      <c r="I56" s="62">
        <v>28650</v>
      </c>
      <c r="J56" s="62">
        <v>30680</v>
      </c>
      <c r="K56" s="61">
        <v>32374</v>
      </c>
      <c r="L56" s="62">
        <v>36147</v>
      </c>
      <c r="M56" s="62">
        <v>44792</v>
      </c>
      <c r="N56" s="62">
        <v>50992</v>
      </c>
      <c r="O56" s="62">
        <v>54182</v>
      </c>
      <c r="P56" s="64">
        <v>58604</v>
      </c>
      <c r="Q56" s="64" t="s">
        <v>1439</v>
      </c>
    </row>
    <row r="57" spans="1:17" ht="27" x14ac:dyDescent="0.2">
      <c r="A57" s="65" t="s">
        <v>1501</v>
      </c>
      <c r="B57" s="55" t="s">
        <v>1502</v>
      </c>
      <c r="C57" s="59">
        <v>186</v>
      </c>
      <c r="D57" s="59">
        <v>48815</v>
      </c>
      <c r="E57" s="60">
        <v>5.7</v>
      </c>
      <c r="F57" s="59">
        <v>51676</v>
      </c>
      <c r="G57" s="60">
        <v>5.9</v>
      </c>
      <c r="H57" s="59">
        <v>29927</v>
      </c>
      <c r="I57" s="61">
        <v>34973</v>
      </c>
      <c r="J57" s="61">
        <v>38286</v>
      </c>
      <c r="K57" s="61">
        <v>40668</v>
      </c>
      <c r="L57" s="61">
        <v>44973</v>
      </c>
      <c r="M57" s="61">
        <v>53265</v>
      </c>
      <c r="N57" s="61">
        <v>57805</v>
      </c>
      <c r="O57" s="61">
        <v>61005</v>
      </c>
      <c r="P57" s="61">
        <v>64530</v>
      </c>
      <c r="Q57" s="64">
        <v>74780</v>
      </c>
    </row>
    <row r="58" spans="1:17" ht="13.5" x14ac:dyDescent="0.2">
      <c r="A58" s="65" t="s">
        <v>1503</v>
      </c>
      <c r="B58" s="55" t="s">
        <v>1504</v>
      </c>
      <c r="C58" s="66">
        <v>60</v>
      </c>
      <c r="D58" s="63">
        <v>30114</v>
      </c>
      <c r="E58" s="60">
        <v>6.8</v>
      </c>
      <c r="F58" s="59">
        <v>33782</v>
      </c>
      <c r="G58" s="60">
        <v>3</v>
      </c>
      <c r="H58" s="59">
        <v>22065</v>
      </c>
      <c r="I58" s="61">
        <v>24201</v>
      </c>
      <c r="J58" s="61">
        <v>24918</v>
      </c>
      <c r="K58" s="61">
        <v>25761</v>
      </c>
      <c r="L58" s="61">
        <v>27759</v>
      </c>
      <c r="M58" s="62">
        <v>32601</v>
      </c>
      <c r="N58" s="62">
        <v>36496</v>
      </c>
      <c r="O58" s="64">
        <v>38548</v>
      </c>
      <c r="P58" s="64" t="s">
        <v>1439</v>
      </c>
      <c r="Q58" s="64" t="s">
        <v>1439</v>
      </c>
    </row>
    <row r="59" spans="1:17" ht="13.5" x14ac:dyDescent="0.2">
      <c r="A59" s="65" t="s">
        <v>1505</v>
      </c>
      <c r="B59" s="55" t="s">
        <v>1506</v>
      </c>
      <c r="C59" s="63">
        <v>65</v>
      </c>
      <c r="D59" s="59">
        <v>34312</v>
      </c>
      <c r="E59" s="60">
        <v>7.6</v>
      </c>
      <c r="F59" s="59">
        <v>42296</v>
      </c>
      <c r="G59" s="60">
        <v>9.8000000000000007</v>
      </c>
      <c r="H59" s="59">
        <v>22440</v>
      </c>
      <c r="I59" s="61">
        <v>24948</v>
      </c>
      <c r="J59" s="61">
        <v>26003</v>
      </c>
      <c r="K59" s="61">
        <v>28020</v>
      </c>
      <c r="L59" s="61">
        <v>31551</v>
      </c>
      <c r="M59" s="62">
        <v>38381</v>
      </c>
      <c r="N59" s="62">
        <v>44293</v>
      </c>
      <c r="O59" s="64">
        <v>47220</v>
      </c>
      <c r="P59" s="64">
        <v>53873</v>
      </c>
      <c r="Q59" s="64" t="s">
        <v>1439</v>
      </c>
    </row>
    <row r="60" spans="1:17" ht="27" x14ac:dyDescent="0.2">
      <c r="A60" s="65" t="s">
        <v>1507</v>
      </c>
      <c r="B60" s="55" t="s">
        <v>1508</v>
      </c>
      <c r="C60" s="63">
        <v>74</v>
      </c>
      <c r="D60" s="63">
        <v>42828</v>
      </c>
      <c r="E60" s="60">
        <v>7.5</v>
      </c>
      <c r="F60" s="59">
        <v>47284</v>
      </c>
      <c r="G60" s="60">
        <v>10.4</v>
      </c>
      <c r="H60" s="59">
        <v>25317</v>
      </c>
      <c r="I60" s="61">
        <v>29742</v>
      </c>
      <c r="J60" s="61">
        <v>32225</v>
      </c>
      <c r="K60" s="61">
        <v>34347</v>
      </c>
      <c r="L60" s="61">
        <v>37428</v>
      </c>
      <c r="M60" s="62">
        <v>48597</v>
      </c>
      <c r="N60" s="62">
        <v>53007</v>
      </c>
      <c r="O60" s="62">
        <v>56177</v>
      </c>
      <c r="P60" s="64">
        <v>59728</v>
      </c>
      <c r="Q60" s="64" t="s">
        <v>1439</v>
      </c>
    </row>
    <row r="61" spans="1:17" ht="38.25" x14ac:dyDescent="0.2">
      <c r="A61" s="54" t="s">
        <v>1509</v>
      </c>
      <c r="B61" s="55" t="s">
        <v>1510</v>
      </c>
      <c r="C61" s="63">
        <v>99</v>
      </c>
      <c r="D61" s="59">
        <v>53161</v>
      </c>
      <c r="E61" s="60">
        <v>4.7</v>
      </c>
      <c r="F61" s="59">
        <v>60036</v>
      </c>
      <c r="G61" s="60">
        <v>6.1</v>
      </c>
      <c r="H61" s="63">
        <v>27775</v>
      </c>
      <c r="I61" s="61">
        <v>35935</v>
      </c>
      <c r="J61" s="61">
        <v>38434</v>
      </c>
      <c r="K61" s="61">
        <v>40803</v>
      </c>
      <c r="L61" s="61">
        <v>46973</v>
      </c>
      <c r="M61" s="62">
        <v>59721</v>
      </c>
      <c r="N61" s="62">
        <v>69700</v>
      </c>
      <c r="O61" s="62">
        <v>74759</v>
      </c>
      <c r="P61" s="62">
        <v>79392</v>
      </c>
      <c r="Q61" s="64" t="s">
        <v>1439</v>
      </c>
    </row>
    <row r="62" spans="1:17" ht="27" x14ac:dyDescent="0.2">
      <c r="A62" s="65" t="s">
        <v>1511</v>
      </c>
      <c r="B62" s="55" t="s">
        <v>1512</v>
      </c>
      <c r="C62" s="63">
        <v>99</v>
      </c>
      <c r="D62" s="59">
        <v>53161</v>
      </c>
      <c r="E62" s="60">
        <v>4.7</v>
      </c>
      <c r="F62" s="59">
        <v>60036</v>
      </c>
      <c r="G62" s="60">
        <v>6.1</v>
      </c>
      <c r="H62" s="63">
        <v>27775</v>
      </c>
      <c r="I62" s="61">
        <v>35935</v>
      </c>
      <c r="J62" s="61">
        <v>38434</v>
      </c>
      <c r="K62" s="61">
        <v>40803</v>
      </c>
      <c r="L62" s="61">
        <v>46973</v>
      </c>
      <c r="M62" s="62">
        <v>59721</v>
      </c>
      <c r="N62" s="62">
        <v>69700</v>
      </c>
      <c r="O62" s="62">
        <v>74759</v>
      </c>
      <c r="P62" s="62">
        <v>79392</v>
      </c>
      <c r="Q62" s="64" t="s">
        <v>1439</v>
      </c>
    </row>
    <row r="63" spans="1:17" ht="38.25" x14ac:dyDescent="0.2">
      <c r="A63" s="54" t="s">
        <v>1513</v>
      </c>
      <c r="B63" s="55" t="s">
        <v>1514</v>
      </c>
      <c r="C63" s="59">
        <v>172</v>
      </c>
      <c r="D63" s="59">
        <v>39447</v>
      </c>
      <c r="E63" s="60">
        <v>8.6</v>
      </c>
      <c r="F63" s="59">
        <v>42857</v>
      </c>
      <c r="G63" s="60">
        <v>8.6999999999999993</v>
      </c>
      <c r="H63" s="63">
        <v>25161</v>
      </c>
      <c r="I63" s="61">
        <v>28983</v>
      </c>
      <c r="J63" s="61">
        <v>31075</v>
      </c>
      <c r="K63" s="61">
        <v>33118</v>
      </c>
      <c r="L63" s="61">
        <v>36295</v>
      </c>
      <c r="M63" s="61">
        <v>42993</v>
      </c>
      <c r="N63" s="61">
        <v>46754</v>
      </c>
      <c r="O63" s="61">
        <v>49467</v>
      </c>
      <c r="P63" s="62">
        <v>51871</v>
      </c>
      <c r="Q63" s="64" t="s">
        <v>1439</v>
      </c>
    </row>
    <row r="64" spans="1:17" ht="27" x14ac:dyDescent="0.2">
      <c r="A64" s="65" t="s">
        <v>1515</v>
      </c>
      <c r="B64" s="55" t="s">
        <v>1516</v>
      </c>
      <c r="C64" s="63">
        <v>60</v>
      </c>
      <c r="D64" s="59">
        <v>42193</v>
      </c>
      <c r="E64" s="60">
        <v>9.8000000000000007</v>
      </c>
      <c r="F64" s="59">
        <v>44536</v>
      </c>
      <c r="G64" s="60">
        <v>4.4000000000000004</v>
      </c>
      <c r="H64" s="59">
        <v>27182</v>
      </c>
      <c r="I64" s="61">
        <v>33134</v>
      </c>
      <c r="J64" s="61">
        <v>34347</v>
      </c>
      <c r="K64" s="61">
        <v>36405</v>
      </c>
      <c r="L64" s="61">
        <v>39167</v>
      </c>
      <c r="M64" s="61">
        <v>45046</v>
      </c>
      <c r="N64" s="61">
        <v>48642</v>
      </c>
      <c r="O64" s="62">
        <v>50345</v>
      </c>
      <c r="P64" s="62">
        <v>52680</v>
      </c>
      <c r="Q64" s="64" t="s">
        <v>1439</v>
      </c>
    </row>
    <row r="65" spans="1:17" ht="13.5" x14ac:dyDescent="0.2">
      <c r="A65" s="65" t="s">
        <v>1517</v>
      </c>
      <c r="B65" s="55" t="s">
        <v>1518</v>
      </c>
      <c r="C65" s="66">
        <v>18</v>
      </c>
      <c r="D65" s="63">
        <v>40329</v>
      </c>
      <c r="E65" s="60">
        <v>3.5</v>
      </c>
      <c r="F65" s="59">
        <v>43893</v>
      </c>
      <c r="G65" s="60">
        <v>6.5</v>
      </c>
      <c r="H65" s="63">
        <v>27583</v>
      </c>
      <c r="I65" s="62">
        <v>31685</v>
      </c>
      <c r="J65" s="62">
        <v>32946</v>
      </c>
      <c r="K65" s="62">
        <v>34915</v>
      </c>
      <c r="L65" s="62">
        <v>38551</v>
      </c>
      <c r="M65" s="62">
        <v>44531</v>
      </c>
      <c r="N65" s="64">
        <v>50271</v>
      </c>
      <c r="O65" s="64">
        <v>51676</v>
      </c>
      <c r="P65" s="64" t="s">
        <v>1439</v>
      </c>
      <c r="Q65" s="64" t="s">
        <v>1439</v>
      </c>
    </row>
    <row r="66" spans="1:17" ht="40.5" x14ac:dyDescent="0.2">
      <c r="A66" s="65" t="s">
        <v>1519</v>
      </c>
      <c r="B66" s="55" t="s">
        <v>1520</v>
      </c>
      <c r="C66" s="63">
        <v>91</v>
      </c>
      <c r="D66" s="63">
        <v>36827</v>
      </c>
      <c r="E66" s="60">
        <v>8</v>
      </c>
      <c r="F66" s="59">
        <v>41586</v>
      </c>
      <c r="G66" s="60">
        <v>10.9</v>
      </c>
      <c r="H66" s="66" t="s">
        <v>1439</v>
      </c>
      <c r="I66" s="62">
        <v>27019</v>
      </c>
      <c r="J66" s="62">
        <v>28635</v>
      </c>
      <c r="K66" s="62">
        <v>30017</v>
      </c>
      <c r="L66" s="62">
        <v>33877</v>
      </c>
      <c r="M66" s="62">
        <v>40660</v>
      </c>
      <c r="N66" s="62">
        <v>44828</v>
      </c>
      <c r="O66" s="64">
        <v>47493</v>
      </c>
      <c r="P66" s="64">
        <v>50909</v>
      </c>
      <c r="Q66" s="64" t="s">
        <v>1439</v>
      </c>
    </row>
    <row r="67" spans="1:17" ht="27" x14ac:dyDescent="0.2">
      <c r="A67" s="65" t="s">
        <v>1521</v>
      </c>
      <c r="B67" s="55" t="s">
        <v>1522</v>
      </c>
      <c r="C67" s="66" t="s">
        <v>1439</v>
      </c>
      <c r="D67" s="66">
        <v>36446</v>
      </c>
      <c r="E67" s="60">
        <v>7.3</v>
      </c>
      <c r="F67" s="63">
        <v>42030</v>
      </c>
      <c r="G67" s="60">
        <v>18.8</v>
      </c>
      <c r="H67" s="66" t="s">
        <v>1439</v>
      </c>
      <c r="I67" s="64" t="s">
        <v>1439</v>
      </c>
      <c r="J67" s="64" t="s">
        <v>1439</v>
      </c>
      <c r="K67" s="64" t="s">
        <v>1439</v>
      </c>
      <c r="L67" s="64">
        <v>34857</v>
      </c>
      <c r="M67" s="64" t="s">
        <v>1439</v>
      </c>
      <c r="N67" s="64" t="s">
        <v>1439</v>
      </c>
      <c r="O67" s="64" t="s">
        <v>1439</v>
      </c>
      <c r="P67" s="64" t="s">
        <v>1439</v>
      </c>
      <c r="Q67" s="64" t="s">
        <v>1439</v>
      </c>
    </row>
    <row r="68" spans="1:17" x14ac:dyDescent="0.2">
      <c r="A68" s="54" t="s">
        <v>1523</v>
      </c>
      <c r="B68" s="55" t="s">
        <v>1524</v>
      </c>
      <c r="C68" s="59">
        <v>750</v>
      </c>
      <c r="D68" s="59">
        <v>41319</v>
      </c>
      <c r="E68" s="60">
        <v>7.7</v>
      </c>
      <c r="F68" s="59">
        <v>48311</v>
      </c>
      <c r="G68" s="60">
        <v>8.6</v>
      </c>
      <c r="H68" s="59">
        <v>24574</v>
      </c>
      <c r="I68" s="61">
        <v>29419</v>
      </c>
      <c r="J68" s="61">
        <v>31545</v>
      </c>
      <c r="K68" s="61">
        <v>33461</v>
      </c>
      <c r="L68" s="61">
        <v>37361</v>
      </c>
      <c r="M68" s="61">
        <v>45872</v>
      </c>
      <c r="N68" s="61">
        <v>52664</v>
      </c>
      <c r="O68" s="61">
        <v>57098</v>
      </c>
      <c r="P68" s="61">
        <v>62124</v>
      </c>
      <c r="Q68" s="62">
        <v>76974</v>
      </c>
    </row>
    <row r="69" spans="1:17" ht="13.5" x14ac:dyDescent="0.2">
      <c r="A69" s="65" t="s">
        <v>1525</v>
      </c>
      <c r="B69" s="55" t="s">
        <v>1526</v>
      </c>
      <c r="C69" s="59">
        <v>242</v>
      </c>
      <c r="D69" s="59">
        <v>45717</v>
      </c>
      <c r="E69" s="60">
        <v>8.9</v>
      </c>
      <c r="F69" s="59">
        <v>56282</v>
      </c>
      <c r="G69" s="60">
        <v>9.5</v>
      </c>
      <c r="H69" s="59">
        <v>25318</v>
      </c>
      <c r="I69" s="61">
        <v>31128</v>
      </c>
      <c r="J69" s="61">
        <v>33116</v>
      </c>
      <c r="K69" s="61">
        <v>35655</v>
      </c>
      <c r="L69" s="61">
        <v>40912</v>
      </c>
      <c r="M69" s="61">
        <v>53278</v>
      </c>
      <c r="N69" s="61">
        <v>62121</v>
      </c>
      <c r="O69" s="61">
        <v>66630</v>
      </c>
      <c r="P69" s="62">
        <v>72332</v>
      </c>
      <c r="Q69" s="64">
        <v>92301</v>
      </c>
    </row>
    <row r="70" spans="1:17" ht="13.5" x14ac:dyDescent="0.2">
      <c r="A70" s="65" t="s">
        <v>1527</v>
      </c>
      <c r="B70" s="55" t="s">
        <v>1528</v>
      </c>
      <c r="C70" s="63">
        <v>135</v>
      </c>
      <c r="D70" s="59">
        <v>44018</v>
      </c>
      <c r="E70" s="60">
        <v>8.6999999999999993</v>
      </c>
      <c r="F70" s="59">
        <v>49586</v>
      </c>
      <c r="G70" s="60">
        <v>9.3000000000000007</v>
      </c>
      <c r="H70" s="59">
        <v>25074</v>
      </c>
      <c r="I70" s="61">
        <v>30771</v>
      </c>
      <c r="J70" s="61">
        <v>33037</v>
      </c>
      <c r="K70" s="61">
        <v>35494</v>
      </c>
      <c r="L70" s="61">
        <v>39291</v>
      </c>
      <c r="M70" s="61">
        <v>50000</v>
      </c>
      <c r="N70" s="62">
        <v>57412</v>
      </c>
      <c r="O70" s="62">
        <v>61474</v>
      </c>
      <c r="P70" s="62">
        <v>66019</v>
      </c>
      <c r="Q70" s="64" t="s">
        <v>1439</v>
      </c>
    </row>
    <row r="71" spans="1:17" ht="27" x14ac:dyDescent="0.2">
      <c r="A71" s="65" t="s">
        <v>1529</v>
      </c>
      <c r="B71" s="55" t="s">
        <v>1530</v>
      </c>
      <c r="C71" s="59">
        <v>373</v>
      </c>
      <c r="D71" s="59">
        <v>38719</v>
      </c>
      <c r="E71" s="60">
        <v>8.1</v>
      </c>
      <c r="F71" s="59">
        <v>42680</v>
      </c>
      <c r="G71" s="60">
        <v>7.8</v>
      </c>
      <c r="H71" s="59">
        <v>23999</v>
      </c>
      <c r="I71" s="61">
        <v>28198</v>
      </c>
      <c r="J71" s="61">
        <v>30023</v>
      </c>
      <c r="K71" s="61">
        <v>31898</v>
      </c>
      <c r="L71" s="61">
        <v>35077</v>
      </c>
      <c r="M71" s="61">
        <v>42167</v>
      </c>
      <c r="N71" s="61">
        <v>46695</v>
      </c>
      <c r="O71" s="61">
        <v>49805</v>
      </c>
      <c r="P71" s="61">
        <v>53379</v>
      </c>
      <c r="Q71" s="62">
        <v>65275</v>
      </c>
    </row>
    <row r="72" spans="1:17" ht="38.25" x14ac:dyDescent="0.2">
      <c r="A72" s="54" t="s">
        <v>1531</v>
      </c>
      <c r="B72" s="55" t="s">
        <v>1532</v>
      </c>
      <c r="C72" s="59">
        <v>2013</v>
      </c>
      <c r="D72" s="59">
        <v>32126</v>
      </c>
      <c r="E72" s="60">
        <v>8.3000000000000007</v>
      </c>
      <c r="F72" s="59">
        <v>39813</v>
      </c>
      <c r="G72" s="60">
        <v>8.8000000000000007</v>
      </c>
      <c r="H72" s="59">
        <v>21617</v>
      </c>
      <c r="I72" s="61">
        <v>24061</v>
      </c>
      <c r="J72" s="61">
        <v>25152</v>
      </c>
      <c r="K72" s="61">
        <v>26326</v>
      </c>
      <c r="L72" s="61">
        <v>28992</v>
      </c>
      <c r="M72" s="61">
        <v>35716</v>
      </c>
      <c r="N72" s="61">
        <v>40866</v>
      </c>
      <c r="O72" s="61">
        <v>43977</v>
      </c>
      <c r="P72" s="61">
        <v>48471</v>
      </c>
      <c r="Q72" s="61">
        <v>64111</v>
      </c>
    </row>
    <row r="73" spans="1:17" ht="40.5" x14ac:dyDescent="0.2">
      <c r="A73" s="65" t="s">
        <v>1533</v>
      </c>
      <c r="B73" s="55" t="s">
        <v>1534</v>
      </c>
      <c r="C73" s="59">
        <v>331</v>
      </c>
      <c r="D73" s="59">
        <v>33751</v>
      </c>
      <c r="E73" s="60">
        <v>8.4</v>
      </c>
      <c r="F73" s="59">
        <v>38194</v>
      </c>
      <c r="G73" s="60">
        <v>8.9</v>
      </c>
      <c r="H73" s="59">
        <v>23125</v>
      </c>
      <c r="I73" s="61">
        <v>25635</v>
      </c>
      <c r="J73" s="61">
        <v>26945</v>
      </c>
      <c r="K73" s="61">
        <v>28233</v>
      </c>
      <c r="L73" s="61">
        <v>30970</v>
      </c>
      <c r="M73" s="61">
        <v>36680</v>
      </c>
      <c r="N73" s="61">
        <v>40089</v>
      </c>
      <c r="O73" s="61">
        <v>42596</v>
      </c>
      <c r="P73" s="61">
        <v>46423</v>
      </c>
      <c r="Q73" s="62">
        <v>55963</v>
      </c>
    </row>
    <row r="74" spans="1:17" ht="27" x14ac:dyDescent="0.2">
      <c r="A74" s="65" t="s">
        <v>1535</v>
      </c>
      <c r="B74" s="55" t="s">
        <v>1536</v>
      </c>
      <c r="C74" s="59">
        <v>820</v>
      </c>
      <c r="D74" s="59">
        <v>35489</v>
      </c>
      <c r="E74" s="60">
        <v>6.1</v>
      </c>
      <c r="F74" s="59">
        <v>44528</v>
      </c>
      <c r="G74" s="60">
        <v>5.5</v>
      </c>
      <c r="H74" s="59">
        <v>23571</v>
      </c>
      <c r="I74" s="61">
        <v>26156</v>
      </c>
      <c r="J74" s="61">
        <v>27540</v>
      </c>
      <c r="K74" s="61">
        <v>29032</v>
      </c>
      <c r="L74" s="61">
        <v>32141</v>
      </c>
      <c r="M74" s="61">
        <v>40490</v>
      </c>
      <c r="N74" s="61">
        <v>46368</v>
      </c>
      <c r="O74" s="61">
        <v>50449</v>
      </c>
      <c r="P74" s="61">
        <v>56039</v>
      </c>
      <c r="Q74" s="62">
        <v>74663</v>
      </c>
    </row>
    <row r="75" spans="1:17" ht="27" x14ac:dyDescent="0.2">
      <c r="A75" s="65" t="s">
        <v>1537</v>
      </c>
      <c r="B75" s="55" t="s">
        <v>1538</v>
      </c>
      <c r="C75" s="59">
        <v>862</v>
      </c>
      <c r="D75" s="59">
        <v>28384</v>
      </c>
      <c r="E75" s="60">
        <v>9.1999999999999993</v>
      </c>
      <c r="F75" s="59">
        <v>35951</v>
      </c>
      <c r="G75" s="60">
        <v>11.9</v>
      </c>
      <c r="H75" s="59">
        <v>19921</v>
      </c>
      <c r="I75" s="61">
        <v>22346</v>
      </c>
      <c r="J75" s="61">
        <v>23172</v>
      </c>
      <c r="K75" s="61">
        <v>24002</v>
      </c>
      <c r="L75" s="61">
        <v>25984</v>
      </c>
      <c r="M75" s="61">
        <v>31275</v>
      </c>
      <c r="N75" s="61">
        <v>35531</v>
      </c>
      <c r="O75" s="61">
        <v>38342</v>
      </c>
      <c r="P75" s="61">
        <v>42002</v>
      </c>
      <c r="Q75" s="62">
        <v>56803</v>
      </c>
    </row>
    <row r="76" spans="1:17" ht="25.5" x14ac:dyDescent="0.2">
      <c r="A76" s="54" t="s">
        <v>1539</v>
      </c>
      <c r="B76" s="55" t="s">
        <v>1540</v>
      </c>
      <c r="C76" s="59">
        <v>832</v>
      </c>
      <c r="D76" s="59">
        <v>38101</v>
      </c>
      <c r="E76" s="60">
        <v>8.1999999999999993</v>
      </c>
      <c r="F76" s="59">
        <v>43648</v>
      </c>
      <c r="G76" s="60">
        <v>7.8</v>
      </c>
      <c r="H76" s="59">
        <v>24846</v>
      </c>
      <c r="I76" s="61">
        <v>28618</v>
      </c>
      <c r="J76" s="61">
        <v>30196</v>
      </c>
      <c r="K76" s="61">
        <v>31563</v>
      </c>
      <c r="L76" s="61">
        <v>34988</v>
      </c>
      <c r="M76" s="61">
        <v>41907</v>
      </c>
      <c r="N76" s="61">
        <v>46842</v>
      </c>
      <c r="O76" s="61">
        <v>49941</v>
      </c>
      <c r="P76" s="61">
        <v>54126</v>
      </c>
      <c r="Q76" s="61">
        <v>66981</v>
      </c>
    </row>
    <row r="77" spans="1:17" ht="27" x14ac:dyDescent="0.2">
      <c r="A77" s="65" t="s">
        <v>1541</v>
      </c>
      <c r="B77" s="55" t="s">
        <v>1542</v>
      </c>
      <c r="C77" s="59">
        <v>325</v>
      </c>
      <c r="D77" s="59">
        <v>39521</v>
      </c>
      <c r="E77" s="60">
        <v>5.3</v>
      </c>
      <c r="F77" s="59">
        <v>44138</v>
      </c>
      <c r="G77" s="60">
        <v>6.2</v>
      </c>
      <c r="H77" s="59">
        <v>25357</v>
      </c>
      <c r="I77" s="61">
        <v>29501</v>
      </c>
      <c r="J77" s="61">
        <v>31200</v>
      </c>
      <c r="K77" s="61">
        <v>32824</v>
      </c>
      <c r="L77" s="61">
        <v>36012</v>
      </c>
      <c r="M77" s="61">
        <v>43137</v>
      </c>
      <c r="N77" s="61">
        <v>47610</v>
      </c>
      <c r="O77" s="61">
        <v>50611</v>
      </c>
      <c r="P77" s="61">
        <v>54629</v>
      </c>
      <c r="Q77" s="62">
        <v>65496</v>
      </c>
    </row>
    <row r="78" spans="1:17" ht="13.5" x14ac:dyDescent="0.2">
      <c r="A78" s="65" t="s">
        <v>1543</v>
      </c>
      <c r="B78" s="55" t="s">
        <v>1544</v>
      </c>
      <c r="C78" s="66">
        <v>9</v>
      </c>
      <c r="D78" s="66">
        <v>40791</v>
      </c>
      <c r="E78" s="60">
        <v>-3</v>
      </c>
      <c r="F78" s="63">
        <v>44701</v>
      </c>
      <c r="G78" s="60">
        <v>-10.6</v>
      </c>
      <c r="H78" s="66" t="s">
        <v>1439</v>
      </c>
      <c r="I78" s="64" t="s">
        <v>1439</v>
      </c>
      <c r="J78" s="64">
        <v>29481</v>
      </c>
      <c r="K78" s="64">
        <v>32736</v>
      </c>
      <c r="L78" s="64">
        <v>37621</v>
      </c>
      <c r="M78" s="64">
        <v>46430</v>
      </c>
      <c r="N78" s="64" t="s">
        <v>1439</v>
      </c>
      <c r="O78" s="64" t="s">
        <v>1439</v>
      </c>
      <c r="P78" s="64" t="s">
        <v>1439</v>
      </c>
      <c r="Q78" s="64" t="s">
        <v>1439</v>
      </c>
    </row>
    <row r="79" spans="1:17" ht="13.5" x14ac:dyDescent="0.2">
      <c r="A79" s="65" t="s">
        <v>1545</v>
      </c>
      <c r="B79" s="55" t="s">
        <v>1546</v>
      </c>
      <c r="C79" s="63">
        <v>31</v>
      </c>
      <c r="D79" s="63">
        <v>42790</v>
      </c>
      <c r="E79" s="60">
        <v>17.5</v>
      </c>
      <c r="F79" s="59">
        <v>51356</v>
      </c>
      <c r="G79" s="60">
        <v>9.9</v>
      </c>
      <c r="H79" s="63">
        <v>26937</v>
      </c>
      <c r="I79" s="61">
        <v>31092</v>
      </c>
      <c r="J79" s="61">
        <v>32064</v>
      </c>
      <c r="K79" s="61">
        <v>33498</v>
      </c>
      <c r="L79" s="62">
        <v>37821</v>
      </c>
      <c r="M79" s="62">
        <v>48150</v>
      </c>
      <c r="N79" s="64">
        <v>54513</v>
      </c>
      <c r="O79" s="64">
        <v>63229</v>
      </c>
      <c r="P79" s="64" t="s">
        <v>1439</v>
      </c>
      <c r="Q79" s="64" t="s">
        <v>1439</v>
      </c>
    </row>
    <row r="80" spans="1:17" ht="27" x14ac:dyDescent="0.2">
      <c r="A80" s="65" t="s">
        <v>1547</v>
      </c>
      <c r="B80" s="55" t="s">
        <v>1548</v>
      </c>
      <c r="C80" s="59">
        <v>303</v>
      </c>
      <c r="D80" s="59">
        <v>38274</v>
      </c>
      <c r="E80" s="60">
        <v>6.6</v>
      </c>
      <c r="F80" s="59">
        <v>44976</v>
      </c>
      <c r="G80" s="60">
        <v>8.4</v>
      </c>
      <c r="H80" s="59">
        <v>23902</v>
      </c>
      <c r="I80" s="61">
        <v>27150</v>
      </c>
      <c r="J80" s="61">
        <v>28694</v>
      </c>
      <c r="K80" s="61">
        <v>30385</v>
      </c>
      <c r="L80" s="61">
        <v>34507</v>
      </c>
      <c r="M80" s="61">
        <v>43063</v>
      </c>
      <c r="N80" s="61">
        <v>48713</v>
      </c>
      <c r="O80" s="61">
        <v>52335</v>
      </c>
      <c r="P80" s="62">
        <v>57116</v>
      </c>
      <c r="Q80" s="64">
        <v>73298</v>
      </c>
    </row>
    <row r="81" spans="1:17" ht="13.5" x14ac:dyDescent="0.2">
      <c r="A81" s="65" t="s">
        <v>1549</v>
      </c>
      <c r="B81" s="55" t="s">
        <v>1550</v>
      </c>
      <c r="C81" s="59">
        <v>163</v>
      </c>
      <c r="D81" s="59">
        <v>35387</v>
      </c>
      <c r="E81" s="60">
        <v>15.1</v>
      </c>
      <c r="F81" s="59">
        <v>38687</v>
      </c>
      <c r="G81" s="60">
        <v>11.6</v>
      </c>
      <c r="H81" s="59">
        <v>26107</v>
      </c>
      <c r="I81" s="61">
        <v>29477</v>
      </c>
      <c r="J81" s="61">
        <v>30202</v>
      </c>
      <c r="K81" s="61">
        <v>31060</v>
      </c>
      <c r="L81" s="61">
        <v>33054</v>
      </c>
      <c r="M81" s="61">
        <v>37655</v>
      </c>
      <c r="N81" s="61">
        <v>40843</v>
      </c>
      <c r="O81" s="61">
        <v>43137</v>
      </c>
      <c r="P81" s="61">
        <v>45831</v>
      </c>
      <c r="Q81" s="62">
        <v>54338</v>
      </c>
    </row>
    <row r="82" spans="1:17" ht="25.5" x14ac:dyDescent="0.2">
      <c r="A82" s="54" t="s">
        <v>1551</v>
      </c>
      <c r="B82" s="55" t="s">
        <v>1552</v>
      </c>
      <c r="C82" s="59">
        <v>459</v>
      </c>
      <c r="D82" s="59">
        <v>27414</v>
      </c>
      <c r="E82" s="60">
        <v>7.3</v>
      </c>
      <c r="F82" s="59">
        <v>31122</v>
      </c>
      <c r="G82" s="60">
        <v>7.3</v>
      </c>
      <c r="H82" s="59">
        <v>17194</v>
      </c>
      <c r="I82" s="61">
        <v>20817</v>
      </c>
      <c r="J82" s="61">
        <v>22085</v>
      </c>
      <c r="K82" s="61">
        <v>23120</v>
      </c>
      <c r="L82" s="61">
        <v>25207</v>
      </c>
      <c r="M82" s="61">
        <v>30045</v>
      </c>
      <c r="N82" s="61">
        <v>33164</v>
      </c>
      <c r="O82" s="61">
        <v>35442</v>
      </c>
      <c r="P82" s="61">
        <v>38500</v>
      </c>
      <c r="Q82" s="62">
        <v>47283</v>
      </c>
    </row>
    <row r="83" spans="1:17" ht="13.5" x14ac:dyDescent="0.2">
      <c r="A83" s="65" t="s">
        <v>1553</v>
      </c>
      <c r="B83" s="55" t="s">
        <v>1554</v>
      </c>
      <c r="C83" s="59">
        <v>142</v>
      </c>
      <c r="D83" s="59">
        <v>27578</v>
      </c>
      <c r="E83" s="60">
        <v>3.3</v>
      </c>
      <c r="F83" s="59">
        <v>32482</v>
      </c>
      <c r="G83" s="60">
        <v>3.1</v>
      </c>
      <c r="H83" s="59">
        <v>18975</v>
      </c>
      <c r="I83" s="61">
        <v>22256</v>
      </c>
      <c r="J83" s="61">
        <v>23060</v>
      </c>
      <c r="K83" s="61">
        <v>24078</v>
      </c>
      <c r="L83" s="61">
        <v>25925</v>
      </c>
      <c r="M83" s="61">
        <v>30002</v>
      </c>
      <c r="N83" s="61">
        <v>32880</v>
      </c>
      <c r="O83" s="62">
        <v>35152</v>
      </c>
      <c r="P83" s="62">
        <v>38745</v>
      </c>
      <c r="Q83" s="64" t="s">
        <v>1439</v>
      </c>
    </row>
    <row r="84" spans="1:17" ht="27" x14ac:dyDescent="0.2">
      <c r="A84" s="65" t="s">
        <v>1555</v>
      </c>
      <c r="B84" s="55" t="s">
        <v>1556</v>
      </c>
      <c r="C84" s="59">
        <v>318</v>
      </c>
      <c r="D84" s="59">
        <v>27304</v>
      </c>
      <c r="E84" s="60">
        <v>8.9</v>
      </c>
      <c r="F84" s="59">
        <v>30515</v>
      </c>
      <c r="G84" s="60">
        <v>9.4</v>
      </c>
      <c r="H84" s="59">
        <v>16338</v>
      </c>
      <c r="I84" s="61">
        <v>20159</v>
      </c>
      <c r="J84" s="61">
        <v>21444</v>
      </c>
      <c r="K84" s="61">
        <v>22666</v>
      </c>
      <c r="L84" s="61">
        <v>24824</v>
      </c>
      <c r="M84" s="61">
        <v>30060</v>
      </c>
      <c r="N84" s="61">
        <v>33302</v>
      </c>
      <c r="O84" s="61">
        <v>35592</v>
      </c>
      <c r="P84" s="61">
        <v>38355</v>
      </c>
      <c r="Q84" s="62">
        <v>45723</v>
      </c>
    </row>
    <row r="85" spans="1:17" ht="25.5" x14ac:dyDescent="0.2">
      <c r="A85" s="54" t="s">
        <v>1557</v>
      </c>
      <c r="B85" s="55" t="s">
        <v>1558</v>
      </c>
      <c r="C85" s="59">
        <v>930</v>
      </c>
      <c r="D85" s="59">
        <v>48320</v>
      </c>
      <c r="E85" s="60">
        <v>6.4</v>
      </c>
      <c r="F85" s="59">
        <v>59858</v>
      </c>
      <c r="G85" s="60">
        <v>10.3</v>
      </c>
      <c r="H85" s="59">
        <v>27331</v>
      </c>
      <c r="I85" s="61">
        <v>32984</v>
      </c>
      <c r="J85" s="61">
        <v>35480</v>
      </c>
      <c r="K85" s="61">
        <v>37951</v>
      </c>
      <c r="L85" s="61">
        <v>42837</v>
      </c>
      <c r="M85" s="61">
        <v>55928</v>
      </c>
      <c r="N85" s="61">
        <v>66000</v>
      </c>
      <c r="O85" s="61">
        <v>71062</v>
      </c>
      <c r="P85" s="61">
        <v>77446</v>
      </c>
      <c r="Q85" s="62">
        <v>100000</v>
      </c>
    </row>
    <row r="86" spans="1:17" ht="13.5" x14ac:dyDescent="0.2">
      <c r="A86" s="65" t="s">
        <v>1559</v>
      </c>
      <c r="B86" s="55" t="s">
        <v>1560</v>
      </c>
      <c r="C86" s="63">
        <v>73</v>
      </c>
      <c r="D86" s="63">
        <v>43104</v>
      </c>
      <c r="E86" s="60">
        <v>9.9</v>
      </c>
      <c r="F86" s="59">
        <v>50724</v>
      </c>
      <c r="G86" s="60">
        <v>14.4</v>
      </c>
      <c r="H86" s="59">
        <v>25992</v>
      </c>
      <c r="I86" s="61">
        <v>29359</v>
      </c>
      <c r="J86" s="61">
        <v>31421</v>
      </c>
      <c r="K86" s="61">
        <v>33183</v>
      </c>
      <c r="L86" s="62">
        <v>37197</v>
      </c>
      <c r="M86" s="62">
        <v>47331</v>
      </c>
      <c r="N86" s="62">
        <v>55113</v>
      </c>
      <c r="O86" s="62">
        <v>61698</v>
      </c>
      <c r="P86" s="64">
        <v>65525</v>
      </c>
      <c r="Q86" s="64" t="s">
        <v>1439</v>
      </c>
    </row>
    <row r="87" spans="1:17" ht="54" x14ac:dyDescent="0.2">
      <c r="A87" s="65" t="s">
        <v>1561</v>
      </c>
      <c r="B87" s="55" t="s">
        <v>1562</v>
      </c>
      <c r="C87" s="63">
        <v>36</v>
      </c>
      <c r="D87" s="63">
        <v>40136</v>
      </c>
      <c r="E87" s="67"/>
      <c r="F87" s="63">
        <v>51412</v>
      </c>
      <c r="G87" s="67"/>
      <c r="H87" s="63">
        <v>24383</v>
      </c>
      <c r="I87" s="62">
        <v>29001</v>
      </c>
      <c r="J87" s="62">
        <v>30475</v>
      </c>
      <c r="K87" s="62">
        <v>33904</v>
      </c>
      <c r="L87" s="62">
        <v>37033</v>
      </c>
      <c r="M87" s="62">
        <v>46118</v>
      </c>
      <c r="N87" s="64">
        <v>52523</v>
      </c>
      <c r="O87" s="64" t="s">
        <v>1439</v>
      </c>
      <c r="P87" s="64" t="s">
        <v>1439</v>
      </c>
      <c r="Q87" s="64" t="s">
        <v>1439</v>
      </c>
    </row>
    <row r="88" spans="1:17" ht="27" x14ac:dyDescent="0.2">
      <c r="A88" s="65" t="s">
        <v>1563</v>
      </c>
      <c r="B88" s="55" t="s">
        <v>1564</v>
      </c>
      <c r="C88" s="66">
        <v>32</v>
      </c>
      <c r="D88" s="63">
        <v>47538</v>
      </c>
      <c r="E88" s="60">
        <v>-2.4</v>
      </c>
      <c r="F88" s="63">
        <v>60121</v>
      </c>
      <c r="G88" s="60">
        <v>17.5</v>
      </c>
      <c r="H88" s="63">
        <v>30881</v>
      </c>
      <c r="I88" s="62">
        <v>36553</v>
      </c>
      <c r="J88" s="62">
        <v>38057</v>
      </c>
      <c r="K88" s="61">
        <v>41339</v>
      </c>
      <c r="L88" s="62">
        <v>43345</v>
      </c>
      <c r="M88" s="64">
        <v>57893</v>
      </c>
      <c r="N88" s="64">
        <v>67218</v>
      </c>
      <c r="O88" s="64">
        <v>70569</v>
      </c>
      <c r="P88" s="64" t="s">
        <v>1439</v>
      </c>
      <c r="Q88" s="64" t="s">
        <v>1439</v>
      </c>
    </row>
    <row r="89" spans="1:17" ht="13.5" x14ac:dyDescent="0.2">
      <c r="A89" s="65" t="s">
        <v>1565</v>
      </c>
      <c r="B89" s="55" t="s">
        <v>1566</v>
      </c>
      <c r="C89" s="59">
        <v>223</v>
      </c>
      <c r="D89" s="59">
        <v>44618</v>
      </c>
      <c r="E89" s="60">
        <v>0.4</v>
      </c>
      <c r="F89" s="59">
        <v>53083</v>
      </c>
      <c r="G89" s="60">
        <v>2.7</v>
      </c>
      <c r="H89" s="59">
        <v>28012</v>
      </c>
      <c r="I89" s="61">
        <v>33373</v>
      </c>
      <c r="J89" s="61">
        <v>35584</v>
      </c>
      <c r="K89" s="61">
        <v>36958</v>
      </c>
      <c r="L89" s="61">
        <v>40281</v>
      </c>
      <c r="M89" s="61">
        <v>49101</v>
      </c>
      <c r="N89" s="62">
        <v>57548</v>
      </c>
      <c r="O89" s="62">
        <v>63420</v>
      </c>
      <c r="P89" s="62">
        <v>68449</v>
      </c>
      <c r="Q89" s="64">
        <v>84135</v>
      </c>
    </row>
    <row r="90" spans="1:17" ht="40.5" x14ac:dyDescent="0.2">
      <c r="A90" s="65" t="s">
        <v>1567</v>
      </c>
      <c r="B90" s="55" t="s">
        <v>1568</v>
      </c>
      <c r="C90" s="59">
        <v>515</v>
      </c>
      <c r="D90" s="59">
        <v>51443</v>
      </c>
      <c r="E90" s="60">
        <v>8.6999999999999993</v>
      </c>
      <c r="F90" s="59">
        <v>60732</v>
      </c>
      <c r="G90" s="60">
        <v>8.6999999999999993</v>
      </c>
      <c r="H90" s="59">
        <v>27322</v>
      </c>
      <c r="I90" s="61">
        <v>33273</v>
      </c>
      <c r="J90" s="61">
        <v>36000</v>
      </c>
      <c r="K90" s="61">
        <v>39081</v>
      </c>
      <c r="L90" s="61">
        <v>44693</v>
      </c>
      <c r="M90" s="61">
        <v>59155</v>
      </c>
      <c r="N90" s="61">
        <v>69033</v>
      </c>
      <c r="O90" s="61">
        <v>74348</v>
      </c>
      <c r="P90" s="62">
        <v>80249</v>
      </c>
      <c r="Q90" s="64">
        <v>102328</v>
      </c>
    </row>
    <row r="91" spans="1:17" ht="13.5" x14ac:dyDescent="0.2">
      <c r="A91" s="65" t="s">
        <v>1569</v>
      </c>
      <c r="B91" s="55" t="s">
        <v>1570</v>
      </c>
      <c r="C91" s="63">
        <v>50</v>
      </c>
      <c r="D91" s="63">
        <v>72083</v>
      </c>
      <c r="E91" s="60">
        <v>41.2</v>
      </c>
      <c r="F91" s="66">
        <v>100096</v>
      </c>
      <c r="G91" s="60">
        <v>57.9</v>
      </c>
      <c r="H91" s="63">
        <v>29815</v>
      </c>
      <c r="I91" s="62">
        <v>35536</v>
      </c>
      <c r="J91" s="64">
        <v>41144</v>
      </c>
      <c r="K91" s="64">
        <v>49786</v>
      </c>
      <c r="L91" s="62">
        <v>59726</v>
      </c>
      <c r="M91" s="64">
        <v>80038</v>
      </c>
      <c r="N91" s="64">
        <v>99462</v>
      </c>
      <c r="O91" s="64">
        <v>113230</v>
      </c>
      <c r="P91" s="64" t="s">
        <v>1439</v>
      </c>
      <c r="Q91" s="64" t="s">
        <v>1439</v>
      </c>
    </row>
    <row r="92" spans="1:17" ht="25.5" x14ac:dyDescent="0.2">
      <c r="A92" s="54" t="s">
        <v>1571</v>
      </c>
      <c r="B92" s="55" t="s">
        <v>1572</v>
      </c>
      <c r="C92" s="59">
        <v>883</v>
      </c>
      <c r="D92" s="59">
        <v>52247</v>
      </c>
      <c r="E92" s="60">
        <v>7.5</v>
      </c>
      <c r="F92" s="63">
        <v>85538</v>
      </c>
      <c r="G92" s="60">
        <v>13.3</v>
      </c>
      <c r="H92" s="59">
        <v>26196</v>
      </c>
      <c r="I92" s="61">
        <v>31019</v>
      </c>
      <c r="J92" s="61">
        <v>33831</v>
      </c>
      <c r="K92" s="61">
        <v>36911</v>
      </c>
      <c r="L92" s="61">
        <v>43858</v>
      </c>
      <c r="M92" s="61">
        <v>62501</v>
      </c>
      <c r="N92" s="61">
        <v>75449</v>
      </c>
      <c r="O92" s="61">
        <v>83558</v>
      </c>
      <c r="P92" s="61">
        <v>94454</v>
      </c>
      <c r="Q92" s="62">
        <v>133576</v>
      </c>
    </row>
    <row r="93" spans="1:17" ht="40.5" x14ac:dyDescent="0.2">
      <c r="A93" s="65" t="s">
        <v>1573</v>
      </c>
      <c r="B93" s="55" t="s">
        <v>1574</v>
      </c>
      <c r="C93" s="59">
        <v>498</v>
      </c>
      <c r="D93" s="59">
        <v>55644</v>
      </c>
      <c r="E93" s="60">
        <v>2</v>
      </c>
      <c r="F93" s="66">
        <v>90043</v>
      </c>
      <c r="G93" s="60">
        <v>8</v>
      </c>
      <c r="H93" s="59">
        <v>26874</v>
      </c>
      <c r="I93" s="61">
        <v>31817</v>
      </c>
      <c r="J93" s="61">
        <v>35206</v>
      </c>
      <c r="K93" s="61">
        <v>38554</v>
      </c>
      <c r="L93" s="61">
        <v>45929</v>
      </c>
      <c r="M93" s="61">
        <v>66071</v>
      </c>
      <c r="N93" s="61">
        <v>80483</v>
      </c>
      <c r="O93" s="61">
        <v>88336</v>
      </c>
      <c r="P93" s="62">
        <v>99736</v>
      </c>
      <c r="Q93" s="64">
        <v>137393</v>
      </c>
    </row>
    <row r="94" spans="1:17" ht="40.5" x14ac:dyDescent="0.2">
      <c r="A94" s="65" t="s">
        <v>1575</v>
      </c>
      <c r="B94" s="55" t="s">
        <v>1576</v>
      </c>
      <c r="C94" s="63">
        <v>86</v>
      </c>
      <c r="D94" s="63">
        <v>49886</v>
      </c>
      <c r="E94" s="60">
        <v>13.2</v>
      </c>
      <c r="F94" s="59">
        <v>64090</v>
      </c>
      <c r="G94" s="60">
        <v>19.100000000000001</v>
      </c>
      <c r="H94" s="59">
        <v>26023</v>
      </c>
      <c r="I94" s="61">
        <v>30312</v>
      </c>
      <c r="J94" s="61">
        <v>33489</v>
      </c>
      <c r="K94" s="61">
        <v>35394</v>
      </c>
      <c r="L94" s="62">
        <v>42038</v>
      </c>
      <c r="M94" s="62">
        <v>59330</v>
      </c>
      <c r="N94" s="62">
        <v>70801</v>
      </c>
      <c r="O94" s="64">
        <v>78431</v>
      </c>
      <c r="P94" s="64">
        <v>87185</v>
      </c>
      <c r="Q94" s="64" t="s">
        <v>1439</v>
      </c>
    </row>
    <row r="95" spans="1:17" ht="40.5" x14ac:dyDescent="0.2">
      <c r="A95" s="65" t="s">
        <v>1577</v>
      </c>
      <c r="B95" s="55" t="s">
        <v>1578</v>
      </c>
      <c r="C95" s="59">
        <v>299</v>
      </c>
      <c r="D95" s="59">
        <v>48562</v>
      </c>
      <c r="E95" s="60">
        <v>14.9</v>
      </c>
      <c r="F95" s="66">
        <v>84226</v>
      </c>
      <c r="G95" s="60">
        <v>20.8</v>
      </c>
      <c r="H95" s="59">
        <v>25521</v>
      </c>
      <c r="I95" s="61">
        <v>30025</v>
      </c>
      <c r="J95" s="61">
        <v>32216</v>
      </c>
      <c r="K95" s="61">
        <v>35027</v>
      </c>
      <c r="L95" s="61">
        <v>41230</v>
      </c>
      <c r="M95" s="62">
        <v>56967</v>
      </c>
      <c r="N95" s="62">
        <v>68553</v>
      </c>
      <c r="O95" s="62">
        <v>76348</v>
      </c>
      <c r="P95" s="62">
        <v>86539</v>
      </c>
      <c r="Q95" s="64" t="s">
        <v>1439</v>
      </c>
    </row>
    <row r="96" spans="1:17" x14ac:dyDescent="0.2">
      <c r="A96" s="54" t="s">
        <v>1579</v>
      </c>
      <c r="B96" s="55" t="s">
        <v>1217</v>
      </c>
      <c r="C96" s="59">
        <v>254</v>
      </c>
      <c r="D96" s="59">
        <v>34623</v>
      </c>
      <c r="E96" s="60">
        <v>6</v>
      </c>
      <c r="F96" s="59">
        <v>40940</v>
      </c>
      <c r="G96" s="60">
        <v>2.8</v>
      </c>
      <c r="H96" s="59">
        <v>23332</v>
      </c>
      <c r="I96" s="61">
        <v>25980</v>
      </c>
      <c r="J96" s="61">
        <v>27582</v>
      </c>
      <c r="K96" s="61">
        <v>29077</v>
      </c>
      <c r="L96" s="61">
        <v>31610</v>
      </c>
      <c r="M96" s="61">
        <v>38144</v>
      </c>
      <c r="N96" s="61">
        <v>42366</v>
      </c>
      <c r="O96" s="61">
        <v>46006</v>
      </c>
      <c r="P96" s="62">
        <v>50000</v>
      </c>
      <c r="Q96" s="64">
        <v>62417</v>
      </c>
    </row>
    <row r="97" spans="1:17" ht="13.5" x14ac:dyDescent="0.2">
      <c r="A97" s="65" t="s">
        <v>1580</v>
      </c>
      <c r="B97" s="55" t="s">
        <v>1581</v>
      </c>
      <c r="C97" s="59">
        <v>254</v>
      </c>
      <c r="D97" s="59">
        <v>34623</v>
      </c>
      <c r="E97" s="60">
        <v>6</v>
      </c>
      <c r="F97" s="59">
        <v>40940</v>
      </c>
      <c r="G97" s="60">
        <v>2.8</v>
      </c>
      <c r="H97" s="59">
        <v>23332</v>
      </c>
      <c r="I97" s="61">
        <v>25980</v>
      </c>
      <c r="J97" s="61">
        <v>27582</v>
      </c>
      <c r="K97" s="61">
        <v>29077</v>
      </c>
      <c r="L97" s="61">
        <v>31610</v>
      </c>
      <c r="M97" s="61">
        <v>38144</v>
      </c>
      <c r="N97" s="61">
        <v>42366</v>
      </c>
      <c r="O97" s="61">
        <v>46006</v>
      </c>
      <c r="P97" s="62">
        <v>50000</v>
      </c>
      <c r="Q97" s="64">
        <v>62417</v>
      </c>
    </row>
    <row r="98" spans="1:17" ht="25.5" x14ac:dyDescent="0.2">
      <c r="A98" s="54" t="s">
        <v>1582</v>
      </c>
      <c r="B98" s="55" t="s">
        <v>1583</v>
      </c>
      <c r="C98" s="59">
        <v>1521</v>
      </c>
      <c r="D98" s="59">
        <v>44212</v>
      </c>
      <c r="E98" s="60">
        <v>5.7</v>
      </c>
      <c r="F98" s="59">
        <v>56240</v>
      </c>
      <c r="G98" s="60">
        <v>6.8</v>
      </c>
      <c r="H98" s="59">
        <v>24336</v>
      </c>
      <c r="I98" s="61">
        <v>28846</v>
      </c>
      <c r="J98" s="61">
        <v>31129</v>
      </c>
      <c r="K98" s="61">
        <v>33407</v>
      </c>
      <c r="L98" s="61">
        <v>38792</v>
      </c>
      <c r="M98" s="61">
        <v>50457</v>
      </c>
      <c r="N98" s="61">
        <v>59000</v>
      </c>
      <c r="O98" s="61">
        <v>64365</v>
      </c>
      <c r="P98" s="61">
        <v>71036</v>
      </c>
      <c r="Q98" s="62">
        <v>93772</v>
      </c>
    </row>
    <row r="99" spans="1:17" ht="13.5" x14ac:dyDescent="0.2">
      <c r="A99" s="65" t="s">
        <v>1584</v>
      </c>
      <c r="B99" s="55" t="s">
        <v>1585</v>
      </c>
      <c r="C99" s="59">
        <v>447</v>
      </c>
      <c r="D99" s="59">
        <v>43391</v>
      </c>
      <c r="E99" s="60">
        <v>8.5</v>
      </c>
      <c r="F99" s="59">
        <v>56224</v>
      </c>
      <c r="G99" s="60">
        <v>4.0999999999999996</v>
      </c>
      <c r="H99" s="59">
        <v>22777</v>
      </c>
      <c r="I99" s="61">
        <v>26200</v>
      </c>
      <c r="J99" s="61">
        <v>28235</v>
      </c>
      <c r="K99" s="61">
        <v>30307</v>
      </c>
      <c r="L99" s="61">
        <v>36442</v>
      </c>
      <c r="M99" s="61">
        <v>50432</v>
      </c>
      <c r="N99" s="61">
        <v>60712</v>
      </c>
      <c r="O99" s="61">
        <v>68262</v>
      </c>
      <c r="P99" s="62">
        <v>74910</v>
      </c>
      <c r="Q99" s="64">
        <v>99053</v>
      </c>
    </row>
    <row r="100" spans="1:17" ht="40.5" x14ac:dyDescent="0.2">
      <c r="A100" s="65" t="s">
        <v>1586</v>
      </c>
      <c r="B100" s="55" t="s">
        <v>1587</v>
      </c>
      <c r="C100" s="59">
        <v>329</v>
      </c>
      <c r="D100" s="59">
        <v>46874</v>
      </c>
      <c r="E100" s="60">
        <v>5.9</v>
      </c>
      <c r="F100" s="63">
        <v>63447</v>
      </c>
      <c r="G100" s="60">
        <v>8.1999999999999993</v>
      </c>
      <c r="H100" s="59">
        <v>25171</v>
      </c>
      <c r="I100" s="61">
        <v>30000</v>
      </c>
      <c r="J100" s="61">
        <v>32278</v>
      </c>
      <c r="K100" s="61">
        <v>35105</v>
      </c>
      <c r="L100" s="61">
        <v>40357</v>
      </c>
      <c r="M100" s="61">
        <v>54302</v>
      </c>
      <c r="N100" s="62">
        <v>64571</v>
      </c>
      <c r="O100" s="62">
        <v>71348</v>
      </c>
      <c r="P100" s="62">
        <v>80189</v>
      </c>
      <c r="Q100" s="64">
        <v>110149</v>
      </c>
    </row>
    <row r="101" spans="1:17" ht="40.5" x14ac:dyDescent="0.2">
      <c r="A101" s="65" t="s">
        <v>1588</v>
      </c>
      <c r="B101" s="55" t="s">
        <v>1589</v>
      </c>
      <c r="C101" s="59">
        <v>371</v>
      </c>
      <c r="D101" s="59">
        <v>43284</v>
      </c>
      <c r="E101" s="60">
        <v>4.3</v>
      </c>
      <c r="F101" s="59">
        <v>53525</v>
      </c>
      <c r="G101" s="60">
        <v>12.8</v>
      </c>
      <c r="H101" s="59">
        <v>25969</v>
      </c>
      <c r="I101" s="61">
        <v>30014</v>
      </c>
      <c r="J101" s="61">
        <v>32328</v>
      </c>
      <c r="K101" s="61">
        <v>34269</v>
      </c>
      <c r="L101" s="61">
        <v>39003</v>
      </c>
      <c r="M101" s="61">
        <v>48220</v>
      </c>
      <c r="N101" s="61">
        <v>55310</v>
      </c>
      <c r="O101" s="61">
        <v>60505</v>
      </c>
      <c r="P101" s="61">
        <v>65569</v>
      </c>
      <c r="Q101" s="64">
        <v>81095</v>
      </c>
    </row>
    <row r="102" spans="1:17" ht="27" x14ac:dyDescent="0.2">
      <c r="A102" s="65" t="s">
        <v>1590</v>
      </c>
      <c r="B102" s="55" t="s">
        <v>1591</v>
      </c>
      <c r="C102" s="59">
        <v>152</v>
      </c>
      <c r="D102" s="59">
        <v>51229</v>
      </c>
      <c r="E102" s="60">
        <v>8.4</v>
      </c>
      <c r="F102" s="59">
        <v>61100</v>
      </c>
      <c r="G102" s="60">
        <v>2.7</v>
      </c>
      <c r="H102" s="59">
        <v>29895</v>
      </c>
      <c r="I102" s="61">
        <v>36165</v>
      </c>
      <c r="J102" s="61">
        <v>38215</v>
      </c>
      <c r="K102" s="61">
        <v>40417</v>
      </c>
      <c r="L102" s="61">
        <v>44797</v>
      </c>
      <c r="M102" s="61">
        <v>57534</v>
      </c>
      <c r="N102" s="61">
        <v>63210</v>
      </c>
      <c r="O102" s="62">
        <v>66151</v>
      </c>
      <c r="P102" s="62">
        <v>72066</v>
      </c>
      <c r="Q102" s="64" t="s">
        <v>1439</v>
      </c>
    </row>
    <row r="103" spans="1:17" ht="27" x14ac:dyDescent="0.2">
      <c r="A103" s="65" t="s">
        <v>1592</v>
      </c>
      <c r="B103" s="55" t="s">
        <v>1593</v>
      </c>
      <c r="C103" s="63">
        <v>84</v>
      </c>
      <c r="D103" s="63">
        <v>43000</v>
      </c>
      <c r="E103" s="60">
        <v>2.2000000000000002</v>
      </c>
      <c r="F103" s="59">
        <v>51693</v>
      </c>
      <c r="G103" s="60">
        <v>-2.2000000000000002</v>
      </c>
      <c r="H103" s="59">
        <v>26888</v>
      </c>
      <c r="I103" s="61">
        <v>30036</v>
      </c>
      <c r="J103" s="61">
        <v>31880</v>
      </c>
      <c r="K103" s="61">
        <v>33244</v>
      </c>
      <c r="L103" s="61">
        <v>37456</v>
      </c>
      <c r="M103" s="62">
        <v>48630</v>
      </c>
      <c r="N103" s="62">
        <v>55668</v>
      </c>
      <c r="O103" s="64">
        <v>58718</v>
      </c>
      <c r="P103" s="64">
        <v>65211</v>
      </c>
      <c r="Q103" s="64" t="s">
        <v>1439</v>
      </c>
    </row>
    <row r="104" spans="1:17" ht="27" x14ac:dyDescent="0.2">
      <c r="A104" s="65" t="s">
        <v>1594</v>
      </c>
      <c r="B104" s="55" t="s">
        <v>1595</v>
      </c>
      <c r="C104" s="63">
        <v>96</v>
      </c>
      <c r="D104" s="59">
        <v>40993</v>
      </c>
      <c r="E104" s="60">
        <v>6.3</v>
      </c>
      <c r="F104" s="59">
        <v>48104</v>
      </c>
      <c r="G104" s="60">
        <v>7.5</v>
      </c>
      <c r="H104" s="59">
        <v>25335</v>
      </c>
      <c r="I104" s="61">
        <v>29123</v>
      </c>
      <c r="J104" s="61">
        <v>31330</v>
      </c>
      <c r="K104" s="61">
        <v>32793</v>
      </c>
      <c r="L104" s="61">
        <v>36395</v>
      </c>
      <c r="M104" s="62">
        <v>46124</v>
      </c>
      <c r="N104" s="62">
        <v>52048</v>
      </c>
      <c r="O104" s="64">
        <v>55284</v>
      </c>
      <c r="P104" s="64">
        <v>62227</v>
      </c>
      <c r="Q104" s="64" t="s">
        <v>1439</v>
      </c>
    </row>
    <row r="105" spans="1:17" ht="13.5" x14ac:dyDescent="0.2">
      <c r="A105" s="65" t="s">
        <v>1596</v>
      </c>
      <c r="B105" s="55" t="s">
        <v>1597</v>
      </c>
      <c r="C105" s="63">
        <v>43</v>
      </c>
      <c r="D105" s="63">
        <v>28787</v>
      </c>
      <c r="E105" s="60">
        <v>-8.4</v>
      </c>
      <c r="F105" s="59">
        <v>34297</v>
      </c>
      <c r="G105" s="60">
        <v>-7.4</v>
      </c>
      <c r="H105" s="63">
        <v>20585</v>
      </c>
      <c r="I105" s="61">
        <v>22597</v>
      </c>
      <c r="J105" s="61">
        <v>23193</v>
      </c>
      <c r="K105" s="61">
        <v>23840</v>
      </c>
      <c r="L105" s="61">
        <v>25788</v>
      </c>
      <c r="M105" s="62">
        <v>32439</v>
      </c>
      <c r="N105" s="64">
        <v>36866</v>
      </c>
      <c r="O105" s="64">
        <v>41724</v>
      </c>
      <c r="P105" s="64">
        <v>46781</v>
      </c>
      <c r="Q105" s="64" t="s">
        <v>1439</v>
      </c>
    </row>
    <row r="106" spans="1:17" ht="25.5" x14ac:dyDescent="0.2">
      <c r="A106" s="54" t="s">
        <v>1598</v>
      </c>
      <c r="B106" s="55" t="s">
        <v>1599</v>
      </c>
      <c r="C106" s="59">
        <v>783</v>
      </c>
      <c r="D106" s="59">
        <v>33250</v>
      </c>
      <c r="E106" s="60">
        <v>8.4</v>
      </c>
      <c r="F106" s="59">
        <v>41253</v>
      </c>
      <c r="G106" s="60">
        <v>8.5</v>
      </c>
      <c r="H106" s="59">
        <v>21278</v>
      </c>
      <c r="I106" s="61">
        <v>24217</v>
      </c>
      <c r="J106" s="61">
        <v>25384</v>
      </c>
      <c r="K106" s="61">
        <v>26773</v>
      </c>
      <c r="L106" s="61">
        <v>29848</v>
      </c>
      <c r="M106" s="61">
        <v>37733</v>
      </c>
      <c r="N106" s="61">
        <v>43941</v>
      </c>
      <c r="O106" s="61">
        <v>47470</v>
      </c>
      <c r="P106" s="61">
        <v>52375</v>
      </c>
      <c r="Q106" s="62">
        <v>69307</v>
      </c>
    </row>
    <row r="107" spans="1:17" ht="13.5" x14ac:dyDescent="0.2">
      <c r="A107" s="65" t="s">
        <v>1600</v>
      </c>
      <c r="B107" s="55" t="s">
        <v>1601</v>
      </c>
      <c r="C107" s="63">
        <v>115</v>
      </c>
      <c r="D107" s="59">
        <v>37350</v>
      </c>
      <c r="E107" s="60">
        <v>5.3</v>
      </c>
      <c r="F107" s="59">
        <v>43245</v>
      </c>
      <c r="G107" s="60">
        <v>4.5</v>
      </c>
      <c r="H107" s="59">
        <v>24374</v>
      </c>
      <c r="I107" s="61">
        <v>26457</v>
      </c>
      <c r="J107" s="61">
        <v>27810</v>
      </c>
      <c r="K107" s="61">
        <v>29093</v>
      </c>
      <c r="L107" s="61">
        <v>32868</v>
      </c>
      <c r="M107" s="62">
        <v>42475</v>
      </c>
      <c r="N107" s="62">
        <v>47956</v>
      </c>
      <c r="O107" s="62">
        <v>52437</v>
      </c>
      <c r="P107" s="62">
        <v>55701</v>
      </c>
      <c r="Q107" s="64" t="s">
        <v>1439</v>
      </c>
    </row>
    <row r="108" spans="1:17" ht="13.5" x14ac:dyDescent="0.2">
      <c r="A108" s="65" t="s">
        <v>1602</v>
      </c>
      <c r="B108" s="55" t="s">
        <v>1603</v>
      </c>
      <c r="C108" s="59">
        <v>182</v>
      </c>
      <c r="D108" s="59">
        <v>31648</v>
      </c>
      <c r="E108" s="60">
        <v>10.9</v>
      </c>
      <c r="F108" s="59">
        <v>38886</v>
      </c>
      <c r="G108" s="60">
        <v>15.8</v>
      </c>
      <c r="H108" s="63">
        <v>17043</v>
      </c>
      <c r="I108" s="61">
        <v>22126</v>
      </c>
      <c r="J108" s="61">
        <v>23909</v>
      </c>
      <c r="K108" s="61">
        <v>25409</v>
      </c>
      <c r="L108" s="61">
        <v>28359</v>
      </c>
      <c r="M108" s="61">
        <v>36003</v>
      </c>
      <c r="N108" s="62">
        <v>41756</v>
      </c>
      <c r="O108" s="62">
        <v>45328</v>
      </c>
      <c r="P108" s="62">
        <v>50400</v>
      </c>
      <c r="Q108" s="64" t="s">
        <v>1439</v>
      </c>
    </row>
    <row r="109" spans="1:17" ht="40.5" x14ac:dyDescent="0.2">
      <c r="A109" s="65" t="s">
        <v>1604</v>
      </c>
      <c r="B109" s="55" t="s">
        <v>1605</v>
      </c>
      <c r="C109" s="66">
        <v>49</v>
      </c>
      <c r="D109" s="63">
        <v>38339</v>
      </c>
      <c r="E109" s="60">
        <v>1.3</v>
      </c>
      <c r="F109" s="63">
        <v>44152</v>
      </c>
      <c r="G109" s="60">
        <v>-1</v>
      </c>
      <c r="H109" s="66" t="s">
        <v>1439</v>
      </c>
      <c r="I109" s="64">
        <v>26847</v>
      </c>
      <c r="J109" s="62">
        <v>28474</v>
      </c>
      <c r="K109" s="62">
        <v>29498</v>
      </c>
      <c r="L109" s="62">
        <v>34402</v>
      </c>
      <c r="M109" s="64">
        <v>42453</v>
      </c>
      <c r="N109" s="64">
        <v>48564</v>
      </c>
      <c r="O109" s="64">
        <v>52633</v>
      </c>
      <c r="P109" s="64" t="s">
        <v>1439</v>
      </c>
      <c r="Q109" s="64" t="s">
        <v>1439</v>
      </c>
    </row>
    <row r="110" spans="1:17" ht="27" x14ac:dyDescent="0.2">
      <c r="A110" s="65" t="s">
        <v>1606</v>
      </c>
      <c r="B110" s="55" t="s">
        <v>1607</v>
      </c>
      <c r="C110" s="63">
        <v>62</v>
      </c>
      <c r="D110" s="59">
        <v>31131</v>
      </c>
      <c r="E110" s="60">
        <v>7.2</v>
      </c>
      <c r="F110" s="59">
        <v>34323</v>
      </c>
      <c r="G110" s="60">
        <v>4.2</v>
      </c>
      <c r="H110" s="59">
        <v>21929</v>
      </c>
      <c r="I110" s="61">
        <v>24396</v>
      </c>
      <c r="J110" s="61">
        <v>25368</v>
      </c>
      <c r="K110" s="61">
        <v>26640</v>
      </c>
      <c r="L110" s="61">
        <v>28883</v>
      </c>
      <c r="M110" s="61">
        <v>34127</v>
      </c>
      <c r="N110" s="61">
        <v>36964</v>
      </c>
      <c r="O110" s="62">
        <v>38259</v>
      </c>
      <c r="P110" s="62">
        <v>41038</v>
      </c>
      <c r="Q110" s="64" t="s">
        <v>1439</v>
      </c>
    </row>
    <row r="111" spans="1:17" ht="27" x14ac:dyDescent="0.2">
      <c r="A111" s="65" t="s">
        <v>1608</v>
      </c>
      <c r="B111" s="55" t="s">
        <v>1609</v>
      </c>
      <c r="C111" s="59">
        <v>142</v>
      </c>
      <c r="D111" s="59">
        <v>29895</v>
      </c>
      <c r="E111" s="60">
        <v>7.9</v>
      </c>
      <c r="F111" s="59">
        <v>34703</v>
      </c>
      <c r="G111" s="60">
        <v>7.4</v>
      </c>
      <c r="H111" s="59">
        <v>20487</v>
      </c>
      <c r="I111" s="61">
        <v>23275</v>
      </c>
      <c r="J111" s="61">
        <v>24000</v>
      </c>
      <c r="K111" s="61">
        <v>24926</v>
      </c>
      <c r="L111" s="61">
        <v>26989</v>
      </c>
      <c r="M111" s="61">
        <v>32707</v>
      </c>
      <c r="N111" s="62">
        <v>36843</v>
      </c>
      <c r="O111" s="62">
        <v>39571</v>
      </c>
      <c r="P111" s="62">
        <v>43664</v>
      </c>
      <c r="Q111" s="64" t="s">
        <v>1439</v>
      </c>
    </row>
    <row r="112" spans="1:17" ht="40.5" x14ac:dyDescent="0.2">
      <c r="A112" s="65" t="s">
        <v>1610</v>
      </c>
      <c r="B112" s="55" t="s">
        <v>1611</v>
      </c>
      <c r="C112" s="59">
        <v>234</v>
      </c>
      <c r="D112" s="59">
        <v>35611</v>
      </c>
      <c r="E112" s="60">
        <v>5.2</v>
      </c>
      <c r="F112" s="59">
        <v>47325</v>
      </c>
      <c r="G112" s="60">
        <v>4.7</v>
      </c>
      <c r="H112" s="59">
        <v>22240</v>
      </c>
      <c r="I112" s="61">
        <v>24630</v>
      </c>
      <c r="J112" s="61">
        <v>26129</v>
      </c>
      <c r="K112" s="61">
        <v>27975</v>
      </c>
      <c r="L112" s="61">
        <v>31246</v>
      </c>
      <c r="M112" s="62">
        <v>41629</v>
      </c>
      <c r="N112" s="62">
        <v>49368</v>
      </c>
      <c r="O112" s="62">
        <v>54131</v>
      </c>
      <c r="P112" s="62">
        <v>61516</v>
      </c>
      <c r="Q112" s="64" t="s">
        <v>1439</v>
      </c>
    </row>
    <row r="113" spans="1:17" ht="38.25" x14ac:dyDescent="0.2">
      <c r="A113" s="54" t="s">
        <v>1612</v>
      </c>
      <c r="B113" s="55" t="s">
        <v>1613</v>
      </c>
      <c r="C113" s="59">
        <v>1189</v>
      </c>
      <c r="D113" s="59">
        <v>39219</v>
      </c>
      <c r="E113" s="60">
        <v>7.2</v>
      </c>
      <c r="F113" s="59">
        <v>41530</v>
      </c>
      <c r="G113" s="60">
        <v>6.9</v>
      </c>
      <c r="H113" s="59">
        <v>25539</v>
      </c>
      <c r="I113" s="61">
        <v>29493</v>
      </c>
      <c r="J113" s="61">
        <v>30983</v>
      </c>
      <c r="K113" s="61">
        <v>32533</v>
      </c>
      <c r="L113" s="61">
        <v>35980</v>
      </c>
      <c r="M113" s="61">
        <v>43096</v>
      </c>
      <c r="N113" s="61">
        <v>47358</v>
      </c>
      <c r="O113" s="61">
        <v>49717</v>
      </c>
      <c r="P113" s="61">
        <v>52359</v>
      </c>
      <c r="Q113" s="61">
        <v>60924</v>
      </c>
    </row>
    <row r="114" spans="1:17" ht="40.5" x14ac:dyDescent="0.2">
      <c r="A114" s="65" t="s">
        <v>1614</v>
      </c>
      <c r="B114" s="55" t="s">
        <v>1615</v>
      </c>
      <c r="C114" s="59">
        <v>1189</v>
      </c>
      <c r="D114" s="59">
        <v>39219</v>
      </c>
      <c r="E114" s="60">
        <v>7.2</v>
      </c>
      <c r="F114" s="59">
        <v>41530</v>
      </c>
      <c r="G114" s="60">
        <v>6.9</v>
      </c>
      <c r="H114" s="59">
        <v>25539</v>
      </c>
      <c r="I114" s="61">
        <v>29493</v>
      </c>
      <c r="J114" s="61">
        <v>30983</v>
      </c>
      <c r="K114" s="61">
        <v>32533</v>
      </c>
      <c r="L114" s="61">
        <v>35980</v>
      </c>
      <c r="M114" s="61">
        <v>43096</v>
      </c>
      <c r="N114" s="61">
        <v>47358</v>
      </c>
      <c r="O114" s="61">
        <v>49717</v>
      </c>
      <c r="P114" s="61">
        <v>52359</v>
      </c>
      <c r="Q114" s="61">
        <v>60924</v>
      </c>
    </row>
    <row r="115" spans="1:17" x14ac:dyDescent="0.2">
      <c r="A115" s="54" t="s">
        <v>1616</v>
      </c>
      <c r="B115" s="55" t="s">
        <v>1617</v>
      </c>
      <c r="C115" s="59">
        <v>2293</v>
      </c>
      <c r="D115" s="59">
        <v>38240</v>
      </c>
      <c r="E115" s="60">
        <v>5.3</v>
      </c>
      <c r="F115" s="59">
        <v>40573</v>
      </c>
      <c r="G115" s="60">
        <v>6.6</v>
      </c>
      <c r="H115" s="59">
        <v>22282</v>
      </c>
      <c r="I115" s="61">
        <v>26468</v>
      </c>
      <c r="J115" s="61">
        <v>28560</v>
      </c>
      <c r="K115" s="61">
        <v>30345</v>
      </c>
      <c r="L115" s="61">
        <v>34251</v>
      </c>
      <c r="M115" s="61">
        <v>42292</v>
      </c>
      <c r="N115" s="61">
        <v>46525</v>
      </c>
      <c r="O115" s="61">
        <v>48965</v>
      </c>
      <c r="P115" s="61">
        <v>51524</v>
      </c>
      <c r="Q115" s="61">
        <v>60820</v>
      </c>
    </row>
    <row r="116" spans="1:17" ht="13.5" x14ac:dyDescent="0.2">
      <c r="A116" s="65" t="s">
        <v>1618</v>
      </c>
      <c r="B116" s="55" t="s">
        <v>1619</v>
      </c>
      <c r="C116" s="59">
        <v>2293</v>
      </c>
      <c r="D116" s="59">
        <v>38240</v>
      </c>
      <c r="E116" s="60">
        <v>5.3</v>
      </c>
      <c r="F116" s="59">
        <v>40573</v>
      </c>
      <c r="G116" s="60">
        <v>6.6</v>
      </c>
      <c r="H116" s="59">
        <v>22282</v>
      </c>
      <c r="I116" s="61">
        <v>26468</v>
      </c>
      <c r="J116" s="61">
        <v>28560</v>
      </c>
      <c r="K116" s="61">
        <v>30345</v>
      </c>
      <c r="L116" s="61">
        <v>34251</v>
      </c>
      <c r="M116" s="61">
        <v>42292</v>
      </c>
      <c r="N116" s="61">
        <v>46525</v>
      </c>
      <c r="O116" s="61">
        <v>48965</v>
      </c>
      <c r="P116" s="61">
        <v>51524</v>
      </c>
      <c r="Q116" s="61">
        <v>60820</v>
      </c>
    </row>
    <row r="117" spans="1:17" ht="25.5" x14ac:dyDescent="0.2">
      <c r="A117" s="54" t="s">
        <v>1620</v>
      </c>
      <c r="B117" s="55" t="s">
        <v>1621</v>
      </c>
      <c r="C117" s="59">
        <v>2406</v>
      </c>
      <c r="D117" s="59">
        <v>34273</v>
      </c>
      <c r="E117" s="60">
        <v>5.8</v>
      </c>
      <c r="F117" s="59">
        <v>39484</v>
      </c>
      <c r="G117" s="60">
        <v>6.9</v>
      </c>
      <c r="H117" s="59">
        <v>21448</v>
      </c>
      <c r="I117" s="61">
        <v>24777</v>
      </c>
      <c r="J117" s="61">
        <v>26152</v>
      </c>
      <c r="K117" s="61">
        <v>27480</v>
      </c>
      <c r="L117" s="61">
        <v>30477</v>
      </c>
      <c r="M117" s="61">
        <v>38526</v>
      </c>
      <c r="N117" s="61">
        <v>43956</v>
      </c>
      <c r="O117" s="61">
        <v>46682</v>
      </c>
      <c r="P117" s="61">
        <v>49994</v>
      </c>
      <c r="Q117" s="61">
        <v>59791</v>
      </c>
    </row>
    <row r="118" spans="1:17" ht="13.5" x14ac:dyDescent="0.2">
      <c r="A118" s="65" t="s">
        <v>1622</v>
      </c>
      <c r="B118" s="55" t="s">
        <v>1623</v>
      </c>
      <c r="C118" s="59">
        <v>1671</v>
      </c>
      <c r="D118" s="59">
        <v>38006</v>
      </c>
      <c r="E118" s="60">
        <v>6.8</v>
      </c>
      <c r="F118" s="59">
        <v>43221</v>
      </c>
      <c r="G118" s="60">
        <v>7.1</v>
      </c>
      <c r="H118" s="59">
        <v>23908</v>
      </c>
      <c r="I118" s="61">
        <v>27034</v>
      </c>
      <c r="J118" s="61">
        <v>28767</v>
      </c>
      <c r="K118" s="61">
        <v>30305</v>
      </c>
      <c r="L118" s="61">
        <v>34088</v>
      </c>
      <c r="M118" s="61">
        <v>42401</v>
      </c>
      <c r="N118" s="61">
        <v>47242</v>
      </c>
      <c r="O118" s="61">
        <v>50144</v>
      </c>
      <c r="P118" s="61">
        <v>53273</v>
      </c>
      <c r="Q118" s="61">
        <v>63264</v>
      </c>
    </row>
    <row r="119" spans="1:17" ht="13.5" x14ac:dyDescent="0.2">
      <c r="A119" s="65" t="s">
        <v>1624</v>
      </c>
      <c r="B119" s="55" t="s">
        <v>1625</v>
      </c>
      <c r="C119" s="59">
        <v>378</v>
      </c>
      <c r="D119" s="59">
        <v>27239</v>
      </c>
      <c r="E119" s="60">
        <v>5.8</v>
      </c>
      <c r="F119" s="59">
        <v>30333</v>
      </c>
      <c r="G119" s="60">
        <v>4.5999999999999996</v>
      </c>
      <c r="H119" s="59">
        <v>18278</v>
      </c>
      <c r="I119" s="61">
        <v>21245</v>
      </c>
      <c r="J119" s="61">
        <v>22303</v>
      </c>
      <c r="K119" s="61">
        <v>23218</v>
      </c>
      <c r="L119" s="61">
        <v>25133</v>
      </c>
      <c r="M119" s="61">
        <v>29583</v>
      </c>
      <c r="N119" s="61">
        <v>32557</v>
      </c>
      <c r="O119" s="61">
        <v>35173</v>
      </c>
      <c r="P119" s="61">
        <v>38227</v>
      </c>
      <c r="Q119" s="62">
        <v>46956</v>
      </c>
    </row>
    <row r="120" spans="1:17" ht="27" x14ac:dyDescent="0.2">
      <c r="A120" s="65" t="s">
        <v>1626</v>
      </c>
      <c r="B120" s="55" t="s">
        <v>1627</v>
      </c>
      <c r="C120" s="59">
        <v>356</v>
      </c>
      <c r="D120" s="59">
        <v>27889</v>
      </c>
      <c r="E120" s="60">
        <v>4.2</v>
      </c>
      <c r="F120" s="59">
        <v>31676</v>
      </c>
      <c r="G120" s="60">
        <v>6.9</v>
      </c>
      <c r="H120" s="59">
        <v>19164</v>
      </c>
      <c r="I120" s="61">
        <v>21840</v>
      </c>
      <c r="J120" s="61">
        <v>22835</v>
      </c>
      <c r="K120" s="61">
        <v>23796</v>
      </c>
      <c r="L120" s="61">
        <v>25756</v>
      </c>
      <c r="M120" s="61">
        <v>30565</v>
      </c>
      <c r="N120" s="61">
        <v>33965</v>
      </c>
      <c r="O120" s="61">
        <v>36676</v>
      </c>
      <c r="P120" s="61">
        <v>39186</v>
      </c>
      <c r="Q120" s="62">
        <v>47569</v>
      </c>
    </row>
    <row r="121" spans="1:17" ht="25.5" x14ac:dyDescent="0.2">
      <c r="A121" s="54" t="s">
        <v>1628</v>
      </c>
      <c r="B121" s="55" t="s">
        <v>1629</v>
      </c>
      <c r="C121" s="59">
        <v>259</v>
      </c>
      <c r="D121" s="59">
        <v>31875</v>
      </c>
      <c r="E121" s="60">
        <v>6.9</v>
      </c>
      <c r="F121" s="66">
        <v>44510</v>
      </c>
      <c r="G121" s="60">
        <v>8.1</v>
      </c>
      <c r="H121" s="59">
        <v>21151</v>
      </c>
      <c r="I121" s="61">
        <v>24008</v>
      </c>
      <c r="J121" s="61">
        <v>25302</v>
      </c>
      <c r="K121" s="61">
        <v>26637</v>
      </c>
      <c r="L121" s="61">
        <v>29479</v>
      </c>
      <c r="M121" s="61">
        <v>34960</v>
      </c>
      <c r="N121" s="61">
        <v>39775</v>
      </c>
      <c r="O121" s="62">
        <v>42925</v>
      </c>
      <c r="P121" s="62">
        <v>47418</v>
      </c>
      <c r="Q121" s="64" t="s">
        <v>1439</v>
      </c>
    </row>
    <row r="122" spans="1:17" ht="27" x14ac:dyDescent="0.2">
      <c r="A122" s="65" t="s">
        <v>1630</v>
      </c>
      <c r="B122" s="55" t="s">
        <v>1631</v>
      </c>
      <c r="C122" s="63">
        <v>35</v>
      </c>
      <c r="D122" s="63">
        <v>34459</v>
      </c>
      <c r="E122" s="60">
        <v>-7.3</v>
      </c>
      <c r="F122" s="63">
        <v>45861</v>
      </c>
      <c r="G122" s="60">
        <v>-5.2</v>
      </c>
      <c r="H122" s="59">
        <v>23680</v>
      </c>
      <c r="I122" s="61">
        <v>26261</v>
      </c>
      <c r="J122" s="61">
        <v>27382</v>
      </c>
      <c r="K122" s="61">
        <v>28895</v>
      </c>
      <c r="L122" s="62">
        <v>31722</v>
      </c>
      <c r="M122" s="64">
        <v>39258</v>
      </c>
      <c r="N122" s="64">
        <v>45602</v>
      </c>
      <c r="O122" s="64" t="s">
        <v>1439</v>
      </c>
      <c r="P122" s="64" t="s">
        <v>1439</v>
      </c>
      <c r="Q122" s="64" t="s">
        <v>1439</v>
      </c>
    </row>
    <row r="123" spans="1:17" ht="27" x14ac:dyDescent="0.2">
      <c r="A123" s="65" t="s">
        <v>1632</v>
      </c>
      <c r="B123" s="55" t="s">
        <v>1633</v>
      </c>
      <c r="C123" s="63">
        <v>56</v>
      </c>
      <c r="D123" s="59">
        <v>32797</v>
      </c>
      <c r="E123" s="60">
        <v>9.3000000000000007</v>
      </c>
      <c r="F123" s="59">
        <v>35964</v>
      </c>
      <c r="G123" s="60">
        <v>9.1999999999999993</v>
      </c>
      <c r="H123" s="66">
        <v>22266</v>
      </c>
      <c r="I123" s="62">
        <v>24541</v>
      </c>
      <c r="J123" s="62">
        <v>26277</v>
      </c>
      <c r="K123" s="62">
        <v>27798</v>
      </c>
      <c r="L123" s="61">
        <v>30339</v>
      </c>
      <c r="M123" s="62">
        <v>35245</v>
      </c>
      <c r="N123" s="64">
        <v>38541</v>
      </c>
      <c r="O123" s="64">
        <v>41239</v>
      </c>
      <c r="P123" s="64">
        <v>44172</v>
      </c>
      <c r="Q123" s="64" t="s">
        <v>1439</v>
      </c>
    </row>
    <row r="124" spans="1:17" ht="13.5" x14ac:dyDescent="0.2">
      <c r="A124" s="65" t="s">
        <v>1634</v>
      </c>
      <c r="B124" s="55" t="s">
        <v>1635</v>
      </c>
      <c r="C124" s="66">
        <v>30</v>
      </c>
      <c r="D124" s="63">
        <v>32838</v>
      </c>
      <c r="E124" s="67"/>
      <c r="F124" s="63">
        <v>37652</v>
      </c>
      <c r="G124" s="60">
        <v>4.2</v>
      </c>
      <c r="H124" s="63">
        <v>21003</v>
      </c>
      <c r="I124" s="62">
        <v>24433</v>
      </c>
      <c r="J124" s="62">
        <v>25820</v>
      </c>
      <c r="K124" s="62">
        <v>28551</v>
      </c>
      <c r="L124" s="62">
        <v>30553</v>
      </c>
      <c r="M124" s="64">
        <v>35092</v>
      </c>
      <c r="N124" s="64">
        <v>39707</v>
      </c>
      <c r="O124" s="64" t="s">
        <v>1439</v>
      </c>
      <c r="P124" s="64" t="s">
        <v>1439</v>
      </c>
      <c r="Q124" s="64" t="s">
        <v>1439</v>
      </c>
    </row>
    <row r="125" spans="1:17" ht="40.5" x14ac:dyDescent="0.2">
      <c r="A125" s="65" t="s">
        <v>1636</v>
      </c>
      <c r="B125" s="55" t="s">
        <v>1637</v>
      </c>
      <c r="C125" s="59">
        <v>138</v>
      </c>
      <c r="D125" s="59">
        <v>30483</v>
      </c>
      <c r="E125" s="60">
        <v>6.9</v>
      </c>
      <c r="F125" s="66">
        <v>49078</v>
      </c>
      <c r="G125" s="67"/>
      <c r="H125" s="59">
        <v>20125</v>
      </c>
      <c r="I125" s="61">
        <v>23479</v>
      </c>
      <c r="J125" s="61">
        <v>24273</v>
      </c>
      <c r="K125" s="61">
        <v>25688</v>
      </c>
      <c r="L125" s="61">
        <v>27973</v>
      </c>
      <c r="M125" s="61">
        <v>33991</v>
      </c>
      <c r="N125" s="62">
        <v>39046</v>
      </c>
      <c r="O125" s="62">
        <v>42222</v>
      </c>
      <c r="P125" s="64">
        <v>47450</v>
      </c>
      <c r="Q125" s="64" t="s">
        <v>1439</v>
      </c>
    </row>
    <row r="126" spans="1:17" x14ac:dyDescent="0.2">
      <c r="A126" s="54" t="s">
        <v>1638</v>
      </c>
      <c r="B126" s="55" t="s">
        <v>1639</v>
      </c>
      <c r="C126" s="59">
        <v>258</v>
      </c>
      <c r="D126" s="59">
        <v>32000</v>
      </c>
      <c r="E126" s="60">
        <v>6.8</v>
      </c>
      <c r="F126" s="59">
        <v>37947</v>
      </c>
      <c r="G126" s="60">
        <v>6.8</v>
      </c>
      <c r="H126" s="59">
        <v>20962</v>
      </c>
      <c r="I126" s="61">
        <v>24008</v>
      </c>
      <c r="J126" s="61">
        <v>25000</v>
      </c>
      <c r="K126" s="61">
        <v>26519</v>
      </c>
      <c r="L126" s="61">
        <v>29161</v>
      </c>
      <c r="M126" s="61">
        <v>35772</v>
      </c>
      <c r="N126" s="61">
        <v>40701</v>
      </c>
      <c r="O126" s="62">
        <v>44216</v>
      </c>
      <c r="P126" s="62">
        <v>47717</v>
      </c>
      <c r="Q126" s="64">
        <v>62171</v>
      </c>
    </row>
    <row r="127" spans="1:17" ht="27" x14ac:dyDescent="0.2">
      <c r="A127" s="65" t="s">
        <v>1640</v>
      </c>
      <c r="B127" s="55" t="s">
        <v>1641</v>
      </c>
      <c r="C127" s="63">
        <v>138</v>
      </c>
      <c r="D127" s="59">
        <v>34383</v>
      </c>
      <c r="E127" s="60">
        <v>8.9</v>
      </c>
      <c r="F127" s="63">
        <v>40081</v>
      </c>
      <c r="G127" s="60">
        <v>8.3000000000000007</v>
      </c>
      <c r="H127" s="59">
        <v>22241</v>
      </c>
      <c r="I127" s="61">
        <v>25795</v>
      </c>
      <c r="J127" s="61">
        <v>27503</v>
      </c>
      <c r="K127" s="61">
        <v>28328</v>
      </c>
      <c r="L127" s="61">
        <v>30229</v>
      </c>
      <c r="M127" s="62">
        <v>38241</v>
      </c>
      <c r="N127" s="62">
        <v>43638</v>
      </c>
      <c r="O127" s="62">
        <v>46299</v>
      </c>
      <c r="P127" s="62">
        <v>51420</v>
      </c>
      <c r="Q127" s="64" t="s">
        <v>1439</v>
      </c>
    </row>
    <row r="128" spans="1:17" ht="27" x14ac:dyDescent="0.2">
      <c r="A128" s="65" t="s">
        <v>1642</v>
      </c>
      <c r="B128" s="55" t="s">
        <v>1643</v>
      </c>
      <c r="C128" s="66">
        <v>32</v>
      </c>
      <c r="D128" s="66">
        <v>38385</v>
      </c>
      <c r="E128" s="60">
        <v>7.3</v>
      </c>
      <c r="F128" s="63">
        <v>45339</v>
      </c>
      <c r="G128" s="60">
        <v>6.9</v>
      </c>
      <c r="H128" s="59">
        <v>23359</v>
      </c>
      <c r="I128" s="61">
        <v>25547</v>
      </c>
      <c r="J128" s="61">
        <v>27592</v>
      </c>
      <c r="K128" s="62">
        <v>29713</v>
      </c>
      <c r="L128" s="62">
        <v>33915</v>
      </c>
      <c r="M128" s="64">
        <v>46033</v>
      </c>
      <c r="N128" s="64">
        <v>52972</v>
      </c>
      <c r="O128" s="64">
        <v>56175</v>
      </c>
      <c r="P128" s="64" t="s">
        <v>1439</v>
      </c>
      <c r="Q128" s="64" t="s">
        <v>1439</v>
      </c>
    </row>
    <row r="129" spans="1:17" ht="13.5" x14ac:dyDescent="0.2">
      <c r="A129" s="65" t="s">
        <v>1644</v>
      </c>
      <c r="B129" s="55" t="s">
        <v>1645</v>
      </c>
      <c r="C129" s="63">
        <v>88</v>
      </c>
      <c r="D129" s="59">
        <v>27541</v>
      </c>
      <c r="E129" s="60">
        <v>4.0999999999999996</v>
      </c>
      <c r="F129" s="59">
        <v>31957</v>
      </c>
      <c r="G129" s="60">
        <v>3.1</v>
      </c>
      <c r="H129" s="63">
        <v>18690</v>
      </c>
      <c r="I129" s="61">
        <v>21812</v>
      </c>
      <c r="J129" s="61">
        <v>22528</v>
      </c>
      <c r="K129" s="61">
        <v>23920</v>
      </c>
      <c r="L129" s="61">
        <v>25259</v>
      </c>
      <c r="M129" s="62">
        <v>30651</v>
      </c>
      <c r="N129" s="62">
        <v>33973</v>
      </c>
      <c r="O129" s="62">
        <v>35789</v>
      </c>
      <c r="P129" s="62">
        <v>37914</v>
      </c>
      <c r="Q129" s="64" t="s">
        <v>1439</v>
      </c>
    </row>
    <row r="130" spans="1:17" ht="76.5" x14ac:dyDescent="0.2">
      <c r="A130" s="54" t="s">
        <v>1646</v>
      </c>
      <c r="B130" s="55" t="s">
        <v>1647</v>
      </c>
      <c r="C130" s="66">
        <v>17</v>
      </c>
      <c r="D130" s="63">
        <v>30720</v>
      </c>
      <c r="E130" s="60">
        <v>18.2</v>
      </c>
      <c r="F130" s="63">
        <v>32374</v>
      </c>
      <c r="G130" s="60">
        <v>18.2</v>
      </c>
      <c r="H130" s="66">
        <v>18944</v>
      </c>
      <c r="I130" s="62">
        <v>22976</v>
      </c>
      <c r="J130" s="62">
        <v>24213</v>
      </c>
      <c r="K130" s="62">
        <v>25882</v>
      </c>
      <c r="L130" s="62">
        <v>28085</v>
      </c>
      <c r="M130" s="62">
        <v>34225</v>
      </c>
      <c r="N130" s="62">
        <v>36924</v>
      </c>
      <c r="O130" s="64">
        <v>38526</v>
      </c>
      <c r="P130" s="64" t="s">
        <v>1439</v>
      </c>
      <c r="Q130" s="64" t="s">
        <v>1439</v>
      </c>
    </row>
    <row r="131" spans="1:17" ht="40.5" x14ac:dyDescent="0.2">
      <c r="A131" s="65" t="s">
        <v>1648</v>
      </c>
      <c r="B131" s="55" t="s">
        <v>1649</v>
      </c>
      <c r="C131" s="66">
        <v>17</v>
      </c>
      <c r="D131" s="63">
        <v>30720</v>
      </c>
      <c r="E131" s="60">
        <v>18.2</v>
      </c>
      <c r="F131" s="63">
        <v>32374</v>
      </c>
      <c r="G131" s="60">
        <v>18.2</v>
      </c>
      <c r="H131" s="66">
        <v>18944</v>
      </c>
      <c r="I131" s="62">
        <v>22976</v>
      </c>
      <c r="J131" s="62">
        <v>24213</v>
      </c>
      <c r="K131" s="62">
        <v>25882</v>
      </c>
      <c r="L131" s="62">
        <v>28085</v>
      </c>
      <c r="M131" s="62">
        <v>34225</v>
      </c>
      <c r="N131" s="62">
        <v>36924</v>
      </c>
      <c r="O131" s="64">
        <v>38526</v>
      </c>
      <c r="P131" s="64" t="s">
        <v>1439</v>
      </c>
      <c r="Q131" s="64" t="s">
        <v>1439</v>
      </c>
    </row>
    <row r="132" spans="1:17" ht="40.5" x14ac:dyDescent="0.2">
      <c r="A132" s="65" t="s">
        <v>1650</v>
      </c>
      <c r="B132" s="55" t="s">
        <v>1651</v>
      </c>
      <c r="C132" s="59" t="s">
        <v>1450</v>
      </c>
      <c r="D132" s="59"/>
      <c r="E132" s="67"/>
      <c r="F132" s="59"/>
      <c r="G132" s="67"/>
      <c r="H132" s="59"/>
      <c r="I132" s="61"/>
      <c r="J132" s="61"/>
      <c r="K132" s="61"/>
      <c r="L132" s="61"/>
      <c r="M132" s="61"/>
      <c r="N132" s="61"/>
      <c r="O132" s="61"/>
      <c r="P132" s="61"/>
      <c r="Q132" s="61"/>
    </row>
    <row r="133" spans="1:17" ht="38.25" x14ac:dyDescent="0.2">
      <c r="A133" s="54" t="s">
        <v>1652</v>
      </c>
      <c r="B133" s="55" t="s">
        <v>1653</v>
      </c>
      <c r="C133" s="66" t="s">
        <v>1439</v>
      </c>
      <c r="D133" s="66" t="s">
        <v>1439</v>
      </c>
      <c r="E133" s="67"/>
      <c r="F133" s="66" t="s">
        <v>1439</v>
      </c>
      <c r="G133" s="67"/>
      <c r="H133" s="66" t="s">
        <v>1439</v>
      </c>
      <c r="I133" s="64" t="s">
        <v>1439</v>
      </c>
      <c r="J133" s="64" t="s">
        <v>1439</v>
      </c>
      <c r="K133" s="64" t="s">
        <v>1439</v>
      </c>
      <c r="L133" s="64" t="s">
        <v>1439</v>
      </c>
      <c r="M133" s="64" t="s">
        <v>1439</v>
      </c>
      <c r="N133" s="64" t="s">
        <v>1439</v>
      </c>
      <c r="O133" s="64" t="s">
        <v>1439</v>
      </c>
      <c r="P133" s="64" t="s">
        <v>1439</v>
      </c>
      <c r="Q133" s="64" t="s">
        <v>1439</v>
      </c>
    </row>
    <row r="134" spans="1:17" ht="27" x14ac:dyDescent="0.2">
      <c r="A134" s="65" t="s">
        <v>1654</v>
      </c>
      <c r="B134" s="55" t="s">
        <v>1655</v>
      </c>
      <c r="C134" s="66" t="s">
        <v>1439</v>
      </c>
      <c r="D134" s="66" t="s">
        <v>1439</v>
      </c>
      <c r="E134" s="67"/>
      <c r="F134" s="66">
        <v>58455</v>
      </c>
      <c r="G134" s="60">
        <v>41.2</v>
      </c>
      <c r="H134" s="66" t="s">
        <v>1439</v>
      </c>
      <c r="I134" s="64" t="s">
        <v>1439</v>
      </c>
      <c r="J134" s="64" t="s">
        <v>1439</v>
      </c>
      <c r="K134" s="64" t="s">
        <v>1439</v>
      </c>
      <c r="L134" s="64">
        <v>37555</v>
      </c>
      <c r="M134" s="64" t="s">
        <v>1439</v>
      </c>
      <c r="N134" s="64" t="s">
        <v>1439</v>
      </c>
      <c r="O134" s="64" t="s">
        <v>1439</v>
      </c>
      <c r="P134" s="64" t="s">
        <v>1439</v>
      </c>
      <c r="Q134" s="64" t="s">
        <v>1439</v>
      </c>
    </row>
    <row r="135" spans="1:17" ht="25.5" x14ac:dyDescent="0.2">
      <c r="A135" s="54" t="s">
        <v>1656</v>
      </c>
      <c r="B135" s="55" t="s">
        <v>1376</v>
      </c>
      <c r="C135" s="59">
        <v>581</v>
      </c>
      <c r="D135" s="59">
        <v>32954</v>
      </c>
      <c r="E135" s="60">
        <v>6</v>
      </c>
      <c r="F135" s="59">
        <v>38325</v>
      </c>
      <c r="G135" s="60">
        <v>8.9</v>
      </c>
      <c r="H135" s="59">
        <v>21634</v>
      </c>
      <c r="I135" s="61">
        <v>24500</v>
      </c>
      <c r="J135" s="61">
        <v>25609</v>
      </c>
      <c r="K135" s="61">
        <v>26903</v>
      </c>
      <c r="L135" s="61">
        <v>29777</v>
      </c>
      <c r="M135" s="61">
        <v>37040</v>
      </c>
      <c r="N135" s="61">
        <v>41731</v>
      </c>
      <c r="O135" s="61">
        <v>44757</v>
      </c>
      <c r="P135" s="61">
        <v>47785</v>
      </c>
      <c r="Q135" s="62">
        <v>59697</v>
      </c>
    </row>
    <row r="136" spans="1:17" ht="25.5" x14ac:dyDescent="0.2">
      <c r="A136" s="54" t="s">
        <v>1657</v>
      </c>
      <c r="B136" s="55" t="s">
        <v>1376</v>
      </c>
      <c r="C136" s="63">
        <v>89</v>
      </c>
      <c r="D136" s="63">
        <v>36488</v>
      </c>
      <c r="E136" s="60">
        <v>7.8</v>
      </c>
      <c r="F136" s="59">
        <v>43144</v>
      </c>
      <c r="G136" s="60">
        <v>9.6999999999999993</v>
      </c>
      <c r="H136" s="66">
        <v>23288</v>
      </c>
      <c r="I136" s="62">
        <v>26204</v>
      </c>
      <c r="J136" s="62">
        <v>27812</v>
      </c>
      <c r="K136" s="62">
        <v>29421</v>
      </c>
      <c r="L136" s="62">
        <v>32530</v>
      </c>
      <c r="M136" s="62">
        <v>41310</v>
      </c>
      <c r="N136" s="62">
        <v>45940</v>
      </c>
      <c r="O136" s="64">
        <v>49349</v>
      </c>
      <c r="P136" s="64">
        <v>54551</v>
      </c>
      <c r="Q136" s="64" t="s">
        <v>1439</v>
      </c>
    </row>
    <row r="137" spans="1:17" x14ac:dyDescent="0.2">
      <c r="A137" s="54" t="s">
        <v>1658</v>
      </c>
      <c r="B137" s="55" t="s">
        <v>1376</v>
      </c>
      <c r="C137" s="63">
        <v>78</v>
      </c>
      <c r="D137" s="63">
        <v>35638</v>
      </c>
      <c r="E137" s="60">
        <v>7.9</v>
      </c>
      <c r="F137" s="59">
        <v>41835</v>
      </c>
      <c r="G137" s="60">
        <v>9.8000000000000007</v>
      </c>
      <c r="H137" s="63">
        <v>23259</v>
      </c>
      <c r="I137" s="61">
        <v>25929</v>
      </c>
      <c r="J137" s="61">
        <v>27636</v>
      </c>
      <c r="K137" s="61">
        <v>29264</v>
      </c>
      <c r="L137" s="61">
        <v>31888</v>
      </c>
      <c r="M137" s="62">
        <v>40231</v>
      </c>
      <c r="N137" s="62">
        <v>45006</v>
      </c>
      <c r="O137" s="62">
        <v>47848</v>
      </c>
      <c r="P137" s="64">
        <v>51704</v>
      </c>
      <c r="Q137" s="64" t="s">
        <v>1439</v>
      </c>
    </row>
    <row r="138" spans="1:17" x14ac:dyDescent="0.2">
      <c r="A138" s="54" t="s">
        <v>1659</v>
      </c>
      <c r="B138" s="55" t="s">
        <v>1376</v>
      </c>
      <c r="C138" s="59">
        <v>466</v>
      </c>
      <c r="D138" s="59">
        <v>32213</v>
      </c>
      <c r="E138" s="60">
        <v>5.8</v>
      </c>
      <c r="F138" s="59">
        <v>37278</v>
      </c>
      <c r="G138" s="60">
        <v>8.5</v>
      </c>
      <c r="H138" s="59">
        <v>21303</v>
      </c>
      <c r="I138" s="61">
        <v>24221</v>
      </c>
      <c r="J138" s="61">
        <v>25337</v>
      </c>
      <c r="K138" s="61">
        <v>26399</v>
      </c>
      <c r="L138" s="61">
        <v>29247</v>
      </c>
      <c r="M138" s="61">
        <v>36306</v>
      </c>
      <c r="N138" s="61">
        <v>40341</v>
      </c>
      <c r="O138" s="61">
        <v>43625</v>
      </c>
      <c r="P138" s="61">
        <v>46484</v>
      </c>
      <c r="Q138" s="62">
        <v>57029</v>
      </c>
    </row>
    <row r="139" spans="1:17" ht="25.5" x14ac:dyDescent="0.2">
      <c r="A139" s="54" t="s">
        <v>1660</v>
      </c>
      <c r="B139" s="55" t="s">
        <v>1438</v>
      </c>
      <c r="C139" s="66" t="s">
        <v>1439</v>
      </c>
      <c r="D139" s="66">
        <v>28374</v>
      </c>
      <c r="E139" s="67"/>
      <c r="F139" s="66">
        <v>34000</v>
      </c>
      <c r="G139" s="60">
        <v>18.899999999999999</v>
      </c>
      <c r="H139" s="66" t="s">
        <v>1439</v>
      </c>
      <c r="I139" s="64" t="s">
        <v>1439</v>
      </c>
      <c r="J139" s="64" t="s">
        <v>1439</v>
      </c>
      <c r="K139" s="64" t="s">
        <v>1439</v>
      </c>
      <c r="L139" s="64" t="s">
        <v>1439</v>
      </c>
      <c r="M139" s="64" t="s">
        <v>1439</v>
      </c>
      <c r="N139" s="64" t="s">
        <v>1439</v>
      </c>
      <c r="O139" s="64" t="s">
        <v>1439</v>
      </c>
      <c r="P139" s="64" t="s">
        <v>1439</v>
      </c>
      <c r="Q139" s="64" t="s">
        <v>1439</v>
      </c>
    </row>
    <row r="140" spans="1:17" ht="38.25" x14ac:dyDescent="0.2">
      <c r="A140" s="68" t="s">
        <v>1661</v>
      </c>
      <c r="B140" s="55" t="s">
        <v>1441</v>
      </c>
      <c r="C140" s="66" t="s">
        <v>1439</v>
      </c>
      <c r="D140" s="66">
        <v>28374</v>
      </c>
      <c r="E140" s="67"/>
      <c r="F140" s="66">
        <v>34000</v>
      </c>
      <c r="G140" s="60">
        <v>18.899999999999999</v>
      </c>
      <c r="H140" s="66" t="s">
        <v>1439</v>
      </c>
      <c r="I140" s="64" t="s">
        <v>1439</v>
      </c>
      <c r="J140" s="64" t="s">
        <v>1439</v>
      </c>
      <c r="K140" s="64" t="s">
        <v>1439</v>
      </c>
      <c r="L140" s="64" t="s">
        <v>1439</v>
      </c>
      <c r="M140" s="64" t="s">
        <v>1439</v>
      </c>
      <c r="N140" s="64" t="s">
        <v>1439</v>
      </c>
      <c r="O140" s="64" t="s">
        <v>1439</v>
      </c>
      <c r="P140" s="64" t="s">
        <v>1439</v>
      </c>
      <c r="Q140" s="64" t="s">
        <v>1439</v>
      </c>
    </row>
    <row r="141" spans="1:17" ht="25.5" x14ac:dyDescent="0.2">
      <c r="A141" s="68" t="s">
        <v>1662</v>
      </c>
      <c r="B141" s="55" t="s">
        <v>1443</v>
      </c>
      <c r="C141" s="59" t="s">
        <v>1450</v>
      </c>
      <c r="D141" s="59"/>
      <c r="E141" s="67"/>
      <c r="F141" s="59"/>
      <c r="G141" s="67"/>
      <c r="H141" s="59"/>
      <c r="I141" s="61"/>
      <c r="J141" s="61"/>
      <c r="K141" s="61"/>
      <c r="L141" s="61"/>
      <c r="M141" s="61"/>
      <c r="N141" s="61"/>
      <c r="O141" s="61"/>
      <c r="P141" s="61"/>
      <c r="Q141" s="61"/>
    </row>
    <row r="142" spans="1:17" ht="25.5" x14ac:dyDescent="0.2">
      <c r="A142" s="68" t="s">
        <v>1663</v>
      </c>
      <c r="B142" s="55" t="s">
        <v>1445</v>
      </c>
      <c r="C142" s="59" t="s">
        <v>1450</v>
      </c>
      <c r="D142" s="59"/>
      <c r="E142" s="67"/>
      <c r="F142" s="59"/>
      <c r="G142" s="67"/>
      <c r="H142" s="59"/>
      <c r="I142" s="61"/>
      <c r="J142" s="61"/>
      <c r="K142" s="61"/>
      <c r="L142" s="61"/>
      <c r="M142" s="61"/>
      <c r="N142" s="61"/>
      <c r="O142" s="61"/>
      <c r="P142" s="61"/>
      <c r="Q142" s="61"/>
    </row>
    <row r="143" spans="1:17" ht="25.5" x14ac:dyDescent="0.2">
      <c r="A143" s="54" t="s">
        <v>1664</v>
      </c>
      <c r="B143" s="55" t="s">
        <v>1447</v>
      </c>
      <c r="C143" s="66" t="s">
        <v>1439</v>
      </c>
      <c r="D143" s="66" t="s">
        <v>1439</v>
      </c>
      <c r="E143" s="67"/>
      <c r="F143" s="66">
        <v>60960</v>
      </c>
      <c r="G143" s="60">
        <v>-0.5</v>
      </c>
      <c r="H143" s="66" t="s">
        <v>1439</v>
      </c>
      <c r="I143" s="64" t="s">
        <v>1439</v>
      </c>
      <c r="J143" s="64" t="s">
        <v>1439</v>
      </c>
      <c r="K143" s="64" t="s">
        <v>1439</v>
      </c>
      <c r="L143" s="64" t="s">
        <v>1439</v>
      </c>
      <c r="M143" s="64" t="s">
        <v>1439</v>
      </c>
      <c r="N143" s="64" t="s">
        <v>1439</v>
      </c>
      <c r="O143" s="64" t="s">
        <v>1439</v>
      </c>
      <c r="P143" s="64" t="s">
        <v>1439</v>
      </c>
      <c r="Q143" s="64" t="s">
        <v>1439</v>
      </c>
    </row>
    <row r="144" spans="1:17" ht="25.5" x14ac:dyDescent="0.2">
      <c r="A144" s="68" t="s">
        <v>1665</v>
      </c>
      <c r="B144" s="55" t="s">
        <v>1449</v>
      </c>
      <c r="C144" s="59" t="s">
        <v>1450</v>
      </c>
      <c r="D144" s="59"/>
      <c r="E144" s="67"/>
      <c r="F144" s="59"/>
      <c r="G144" s="67"/>
      <c r="H144" s="59"/>
      <c r="I144" s="61"/>
      <c r="J144" s="61"/>
      <c r="K144" s="61"/>
      <c r="L144" s="61"/>
      <c r="M144" s="61"/>
      <c r="N144" s="61"/>
      <c r="O144" s="61"/>
      <c r="P144" s="61"/>
      <c r="Q144" s="61"/>
    </row>
    <row r="145" spans="1:17" ht="25.5" x14ac:dyDescent="0.2">
      <c r="A145" s="68" t="s">
        <v>1666</v>
      </c>
      <c r="B145" s="55" t="s">
        <v>1452</v>
      </c>
      <c r="C145" s="59" t="s">
        <v>1667</v>
      </c>
      <c r="D145" s="59"/>
      <c r="E145" s="67"/>
      <c r="F145" s="59"/>
      <c r="G145" s="67"/>
      <c r="H145" s="59"/>
      <c r="I145" s="61"/>
      <c r="J145" s="61"/>
      <c r="K145" s="61"/>
      <c r="L145" s="61"/>
      <c r="M145" s="61"/>
      <c r="N145" s="61"/>
      <c r="O145" s="61"/>
      <c r="P145" s="61"/>
      <c r="Q145" s="61"/>
    </row>
    <row r="146" spans="1:17" ht="25.5" x14ac:dyDescent="0.2">
      <c r="A146" s="68" t="s">
        <v>1668</v>
      </c>
      <c r="B146" s="55" t="s">
        <v>1454</v>
      </c>
      <c r="C146" s="59" t="s">
        <v>1450</v>
      </c>
      <c r="D146" s="59"/>
      <c r="E146" s="67"/>
      <c r="F146" s="59"/>
      <c r="G146" s="67"/>
      <c r="H146" s="59"/>
      <c r="I146" s="61"/>
      <c r="J146" s="61"/>
      <c r="K146" s="61"/>
      <c r="L146" s="61"/>
      <c r="M146" s="61"/>
      <c r="N146" s="61"/>
      <c r="O146" s="61"/>
      <c r="P146" s="61"/>
      <c r="Q146" s="61"/>
    </row>
    <row r="147" spans="1:17" ht="25.5" x14ac:dyDescent="0.2">
      <c r="A147" s="68" t="s">
        <v>1669</v>
      </c>
      <c r="B147" s="55" t="s">
        <v>1456</v>
      </c>
      <c r="C147" s="66" t="s">
        <v>1439</v>
      </c>
      <c r="D147" s="66">
        <v>50693</v>
      </c>
      <c r="E147" s="60">
        <v>2</v>
      </c>
      <c r="F147" s="66">
        <v>51390</v>
      </c>
      <c r="G147" s="60">
        <v>-6.2</v>
      </c>
      <c r="H147" s="66" t="s">
        <v>1439</v>
      </c>
      <c r="I147" s="64" t="s">
        <v>1439</v>
      </c>
      <c r="J147" s="64" t="s">
        <v>1439</v>
      </c>
      <c r="K147" s="64" t="s">
        <v>1439</v>
      </c>
      <c r="L147" s="64" t="s">
        <v>1439</v>
      </c>
      <c r="M147" s="64" t="s">
        <v>1439</v>
      </c>
      <c r="N147" s="64" t="s">
        <v>1439</v>
      </c>
      <c r="O147" s="64" t="s">
        <v>1439</v>
      </c>
      <c r="P147" s="64" t="s">
        <v>1439</v>
      </c>
      <c r="Q147" s="64" t="s">
        <v>1439</v>
      </c>
    </row>
    <row r="148" spans="1:17" ht="25.5" x14ac:dyDescent="0.2">
      <c r="A148" s="68" t="s">
        <v>1670</v>
      </c>
      <c r="B148" s="55" t="s">
        <v>1458</v>
      </c>
      <c r="C148" s="59" t="s">
        <v>1450</v>
      </c>
      <c r="D148" s="59"/>
      <c r="E148" s="67"/>
      <c r="F148" s="59"/>
      <c r="G148" s="67"/>
      <c r="H148" s="59"/>
      <c r="I148" s="61"/>
      <c r="J148" s="61"/>
      <c r="K148" s="61"/>
      <c r="L148" s="61"/>
      <c r="M148" s="61"/>
      <c r="N148" s="61"/>
      <c r="O148" s="61"/>
      <c r="P148" s="61"/>
      <c r="Q148" s="61"/>
    </row>
    <row r="149" spans="1:17" ht="25.5" x14ac:dyDescent="0.2">
      <c r="A149" s="54" t="s">
        <v>1671</v>
      </c>
      <c r="B149" s="55" t="s">
        <v>1460</v>
      </c>
      <c r="C149" s="63">
        <v>78</v>
      </c>
      <c r="D149" s="63">
        <v>35638</v>
      </c>
      <c r="E149" s="60">
        <v>7.9</v>
      </c>
      <c r="F149" s="59">
        <v>41835</v>
      </c>
      <c r="G149" s="60">
        <v>9.8000000000000007</v>
      </c>
      <c r="H149" s="63">
        <v>23259</v>
      </c>
      <c r="I149" s="61">
        <v>25929</v>
      </c>
      <c r="J149" s="61">
        <v>27636</v>
      </c>
      <c r="K149" s="61">
        <v>29264</v>
      </c>
      <c r="L149" s="61">
        <v>31888</v>
      </c>
      <c r="M149" s="62">
        <v>40231</v>
      </c>
      <c r="N149" s="62">
        <v>45006</v>
      </c>
      <c r="O149" s="62">
        <v>47848</v>
      </c>
      <c r="P149" s="64">
        <v>51704</v>
      </c>
      <c r="Q149" s="64" t="s">
        <v>1439</v>
      </c>
    </row>
    <row r="150" spans="1:17" ht="25.5" x14ac:dyDescent="0.2">
      <c r="A150" s="68" t="s">
        <v>1672</v>
      </c>
      <c r="B150" s="55" t="s">
        <v>1462</v>
      </c>
      <c r="C150" s="66" t="s">
        <v>1439</v>
      </c>
      <c r="D150" s="66">
        <v>26178</v>
      </c>
      <c r="E150" s="60">
        <v>-1.2</v>
      </c>
      <c r="F150" s="63">
        <v>31718</v>
      </c>
      <c r="G150" s="60">
        <v>-10.1</v>
      </c>
      <c r="H150" s="66" t="s">
        <v>1439</v>
      </c>
      <c r="I150" s="64" t="s">
        <v>1439</v>
      </c>
      <c r="J150" s="62">
        <v>23402</v>
      </c>
      <c r="K150" s="62">
        <v>23813</v>
      </c>
      <c r="L150" s="62">
        <v>25613</v>
      </c>
      <c r="M150" s="64" t="s">
        <v>1439</v>
      </c>
      <c r="N150" s="64" t="s">
        <v>1439</v>
      </c>
      <c r="O150" s="64" t="s">
        <v>1439</v>
      </c>
      <c r="P150" s="64" t="s">
        <v>1439</v>
      </c>
      <c r="Q150" s="64" t="s">
        <v>1439</v>
      </c>
    </row>
    <row r="151" spans="1:17" ht="25.5" x14ac:dyDescent="0.2">
      <c r="A151" s="68" t="s">
        <v>1673</v>
      </c>
      <c r="B151" s="55" t="s">
        <v>1464</v>
      </c>
      <c r="C151" s="59" t="s">
        <v>1667</v>
      </c>
      <c r="D151" s="59"/>
      <c r="E151" s="67"/>
      <c r="F151" s="59"/>
      <c r="G151" s="67"/>
      <c r="H151" s="59"/>
      <c r="I151" s="61"/>
      <c r="J151" s="61"/>
      <c r="K151" s="61"/>
      <c r="L151" s="61"/>
      <c r="M151" s="61"/>
      <c r="N151" s="61"/>
      <c r="O151" s="61"/>
      <c r="P151" s="61"/>
      <c r="Q151" s="61"/>
    </row>
    <row r="152" spans="1:17" ht="25.5" x14ac:dyDescent="0.2">
      <c r="A152" s="68" t="s">
        <v>1674</v>
      </c>
      <c r="B152" s="55" t="s">
        <v>1466</v>
      </c>
      <c r="C152" s="59" t="s">
        <v>1450</v>
      </c>
      <c r="D152" s="59"/>
      <c r="E152" s="67"/>
      <c r="F152" s="59"/>
      <c r="G152" s="67"/>
      <c r="H152" s="59"/>
      <c r="I152" s="61"/>
      <c r="J152" s="61"/>
      <c r="K152" s="61"/>
      <c r="L152" s="61"/>
      <c r="M152" s="61"/>
      <c r="N152" s="61"/>
      <c r="O152" s="61"/>
      <c r="P152" s="61"/>
      <c r="Q152" s="61"/>
    </row>
    <row r="153" spans="1:17" ht="25.5" x14ac:dyDescent="0.2">
      <c r="A153" s="68" t="s">
        <v>1675</v>
      </c>
      <c r="B153" s="55" t="s">
        <v>1468</v>
      </c>
      <c r="C153" s="66" t="s">
        <v>1439</v>
      </c>
      <c r="D153" s="66">
        <v>21411</v>
      </c>
      <c r="E153" s="60">
        <v>8.8000000000000007</v>
      </c>
      <c r="F153" s="66">
        <v>24777</v>
      </c>
      <c r="G153" s="60">
        <v>17.2</v>
      </c>
      <c r="H153" s="66" t="s">
        <v>1439</v>
      </c>
      <c r="I153" s="64" t="s">
        <v>1439</v>
      </c>
      <c r="J153" s="64" t="s">
        <v>1439</v>
      </c>
      <c r="K153" s="64" t="s">
        <v>1439</v>
      </c>
      <c r="L153" s="64" t="s">
        <v>1439</v>
      </c>
      <c r="M153" s="64" t="s">
        <v>1439</v>
      </c>
      <c r="N153" s="64" t="s">
        <v>1439</v>
      </c>
      <c r="O153" s="64" t="s">
        <v>1439</v>
      </c>
      <c r="P153" s="64" t="s">
        <v>1439</v>
      </c>
      <c r="Q153" s="64" t="s">
        <v>1439</v>
      </c>
    </row>
    <row r="154" spans="1:17" ht="25.5" x14ac:dyDescent="0.2">
      <c r="A154" s="68" t="s">
        <v>1676</v>
      </c>
      <c r="B154" s="55" t="s">
        <v>1470</v>
      </c>
      <c r="C154" s="59" t="s">
        <v>1667</v>
      </c>
      <c r="D154" s="59"/>
      <c r="E154" s="67"/>
      <c r="F154" s="59"/>
      <c r="G154" s="67"/>
      <c r="H154" s="59"/>
      <c r="I154" s="61"/>
      <c r="J154" s="61"/>
      <c r="K154" s="61"/>
      <c r="L154" s="61"/>
      <c r="M154" s="61"/>
      <c r="N154" s="61"/>
      <c r="O154" s="61"/>
      <c r="P154" s="61"/>
      <c r="Q154" s="61"/>
    </row>
    <row r="155" spans="1:17" ht="25.5" x14ac:dyDescent="0.2">
      <c r="A155" s="68" t="s">
        <v>1677</v>
      </c>
      <c r="B155" s="55" t="s">
        <v>1472</v>
      </c>
      <c r="C155" s="59" t="s">
        <v>1450</v>
      </c>
      <c r="D155" s="59"/>
      <c r="E155" s="67"/>
      <c r="F155" s="59"/>
      <c r="G155" s="67"/>
      <c r="H155" s="59"/>
      <c r="I155" s="61"/>
      <c r="J155" s="61"/>
      <c r="K155" s="61"/>
      <c r="L155" s="61"/>
      <c r="M155" s="61"/>
      <c r="N155" s="61"/>
      <c r="O155" s="61"/>
      <c r="P155" s="61"/>
      <c r="Q155" s="61"/>
    </row>
    <row r="156" spans="1:17" ht="63.75" x14ac:dyDescent="0.2">
      <c r="A156" s="68" t="s">
        <v>1678</v>
      </c>
      <c r="B156" s="55" t="s">
        <v>1474</v>
      </c>
      <c r="C156" s="66" t="s">
        <v>1439</v>
      </c>
      <c r="D156" s="66" t="s">
        <v>1439</v>
      </c>
      <c r="E156" s="67"/>
      <c r="F156" s="66">
        <v>41587</v>
      </c>
      <c r="G156" s="60">
        <v>18.5</v>
      </c>
      <c r="H156" s="66" t="s">
        <v>1439</v>
      </c>
      <c r="I156" s="64" t="s">
        <v>1439</v>
      </c>
      <c r="J156" s="64" t="s">
        <v>1439</v>
      </c>
      <c r="K156" s="64" t="s">
        <v>1439</v>
      </c>
      <c r="L156" s="64" t="s">
        <v>1439</v>
      </c>
      <c r="M156" s="64" t="s">
        <v>1439</v>
      </c>
      <c r="N156" s="64" t="s">
        <v>1439</v>
      </c>
      <c r="O156" s="64" t="s">
        <v>1439</v>
      </c>
      <c r="P156" s="64" t="s">
        <v>1439</v>
      </c>
      <c r="Q156" s="64" t="s">
        <v>1439</v>
      </c>
    </row>
    <row r="157" spans="1:17" ht="25.5" x14ac:dyDescent="0.2">
      <c r="A157" s="68" t="s">
        <v>1679</v>
      </c>
      <c r="B157" s="55" t="s">
        <v>1476</v>
      </c>
      <c r="C157" s="66" t="s">
        <v>1439</v>
      </c>
      <c r="D157" s="66" t="s">
        <v>1439</v>
      </c>
      <c r="E157" s="67"/>
      <c r="F157" s="66">
        <v>40579</v>
      </c>
      <c r="G157" s="60">
        <v>10.5</v>
      </c>
      <c r="H157" s="66" t="s">
        <v>1439</v>
      </c>
      <c r="I157" s="64" t="s">
        <v>1439</v>
      </c>
      <c r="J157" s="64" t="s">
        <v>1439</v>
      </c>
      <c r="K157" s="64" t="s">
        <v>1439</v>
      </c>
      <c r="L157" s="64" t="s">
        <v>1439</v>
      </c>
      <c r="M157" s="64" t="s">
        <v>1439</v>
      </c>
      <c r="N157" s="64" t="s">
        <v>1439</v>
      </c>
      <c r="O157" s="64" t="s">
        <v>1439</v>
      </c>
      <c r="P157" s="64" t="s">
        <v>1439</v>
      </c>
      <c r="Q157" s="64" t="s">
        <v>1439</v>
      </c>
    </row>
    <row r="158" spans="1:17" ht="25.5" x14ac:dyDescent="0.2">
      <c r="A158" s="68" t="s">
        <v>1680</v>
      </c>
      <c r="B158" s="55" t="s">
        <v>1478</v>
      </c>
      <c r="C158" s="66" t="s">
        <v>1439</v>
      </c>
      <c r="D158" s="66" t="s">
        <v>1439</v>
      </c>
      <c r="E158" s="67"/>
      <c r="F158" s="66">
        <v>40984</v>
      </c>
      <c r="G158" s="60">
        <v>72.599999999999994</v>
      </c>
      <c r="H158" s="66" t="s">
        <v>1439</v>
      </c>
      <c r="I158" s="64" t="s">
        <v>1439</v>
      </c>
      <c r="J158" s="64" t="s">
        <v>1439</v>
      </c>
      <c r="K158" s="64" t="s">
        <v>1439</v>
      </c>
      <c r="L158" s="64" t="s">
        <v>1439</v>
      </c>
      <c r="M158" s="64" t="s">
        <v>1439</v>
      </c>
      <c r="N158" s="64" t="s">
        <v>1439</v>
      </c>
      <c r="O158" s="64" t="s">
        <v>1439</v>
      </c>
      <c r="P158" s="64" t="s">
        <v>1439</v>
      </c>
      <c r="Q158" s="64" t="s">
        <v>1439</v>
      </c>
    </row>
    <row r="159" spans="1:17" ht="38.25" x14ac:dyDescent="0.2">
      <c r="A159" s="68" t="s">
        <v>1681</v>
      </c>
      <c r="B159" s="55" t="s">
        <v>1480</v>
      </c>
      <c r="C159" s="59" t="s">
        <v>1450</v>
      </c>
      <c r="D159" s="59"/>
      <c r="E159" s="67"/>
      <c r="F159" s="59"/>
      <c r="G159" s="67"/>
      <c r="H159" s="59"/>
      <c r="I159" s="61"/>
      <c r="J159" s="61"/>
      <c r="K159" s="61"/>
      <c r="L159" s="61"/>
      <c r="M159" s="61"/>
      <c r="N159" s="61"/>
      <c r="O159" s="61"/>
      <c r="P159" s="61"/>
      <c r="Q159" s="61"/>
    </row>
    <row r="160" spans="1:17" ht="25.5" x14ac:dyDescent="0.2">
      <c r="A160" s="68" t="s">
        <v>1682</v>
      </c>
      <c r="B160" s="55" t="s">
        <v>1482</v>
      </c>
      <c r="C160" s="66" t="s">
        <v>1439</v>
      </c>
      <c r="D160" s="66">
        <v>37445</v>
      </c>
      <c r="E160" s="60">
        <v>-4.8</v>
      </c>
      <c r="F160" s="66">
        <v>51329</v>
      </c>
      <c r="G160" s="60">
        <v>4.4000000000000004</v>
      </c>
      <c r="H160" s="66" t="s">
        <v>1439</v>
      </c>
      <c r="I160" s="64" t="s">
        <v>1439</v>
      </c>
      <c r="J160" s="62">
        <v>31759</v>
      </c>
      <c r="K160" s="62">
        <v>33487</v>
      </c>
      <c r="L160" s="64">
        <v>36667</v>
      </c>
      <c r="M160" s="64" t="s">
        <v>1439</v>
      </c>
      <c r="N160" s="64" t="s">
        <v>1439</v>
      </c>
      <c r="O160" s="64" t="s">
        <v>1439</v>
      </c>
      <c r="P160" s="64" t="s">
        <v>1439</v>
      </c>
      <c r="Q160" s="64" t="s">
        <v>1439</v>
      </c>
    </row>
    <row r="161" spans="1:17" ht="38.25" x14ac:dyDescent="0.2">
      <c r="A161" s="68" t="s">
        <v>1683</v>
      </c>
      <c r="B161" s="55" t="s">
        <v>1484</v>
      </c>
      <c r="C161" s="66" t="s">
        <v>1439</v>
      </c>
      <c r="D161" s="66" t="s">
        <v>1439</v>
      </c>
      <c r="E161" s="67"/>
      <c r="F161" s="66">
        <v>54432</v>
      </c>
      <c r="G161" s="60">
        <v>21.3</v>
      </c>
      <c r="H161" s="66" t="s">
        <v>1439</v>
      </c>
      <c r="I161" s="64" t="s">
        <v>1439</v>
      </c>
      <c r="J161" s="64" t="s">
        <v>1439</v>
      </c>
      <c r="K161" s="64" t="s">
        <v>1439</v>
      </c>
      <c r="L161" s="64">
        <v>43069</v>
      </c>
      <c r="M161" s="64" t="s">
        <v>1439</v>
      </c>
      <c r="N161" s="64" t="s">
        <v>1439</v>
      </c>
      <c r="O161" s="64" t="s">
        <v>1439</v>
      </c>
      <c r="P161" s="64" t="s">
        <v>1439</v>
      </c>
      <c r="Q161" s="64" t="s">
        <v>1439</v>
      </c>
    </row>
    <row r="162" spans="1:17" ht="25.5" x14ac:dyDescent="0.2">
      <c r="A162" s="68" t="s">
        <v>1684</v>
      </c>
      <c r="B162" s="55" t="s">
        <v>1486</v>
      </c>
      <c r="C162" s="66" t="s">
        <v>1439</v>
      </c>
      <c r="D162" s="66">
        <v>31765</v>
      </c>
      <c r="E162" s="60">
        <v>26.4</v>
      </c>
      <c r="F162" s="63">
        <v>33311</v>
      </c>
      <c r="G162" s="60">
        <v>26.3</v>
      </c>
      <c r="H162" s="66" t="s">
        <v>1439</v>
      </c>
      <c r="I162" s="64" t="s">
        <v>1439</v>
      </c>
      <c r="J162" s="64" t="s">
        <v>1439</v>
      </c>
      <c r="K162" s="64">
        <v>28626</v>
      </c>
      <c r="L162" s="64">
        <v>29359</v>
      </c>
      <c r="M162" s="64">
        <v>33394</v>
      </c>
      <c r="N162" s="64" t="s">
        <v>1439</v>
      </c>
      <c r="O162" s="64" t="s">
        <v>1439</v>
      </c>
      <c r="P162" s="64" t="s">
        <v>1439</v>
      </c>
      <c r="Q162" s="64" t="s">
        <v>1439</v>
      </c>
    </row>
    <row r="163" spans="1:17" ht="25.5" x14ac:dyDescent="0.2">
      <c r="A163" s="68" t="s">
        <v>1685</v>
      </c>
      <c r="B163" s="55" t="s">
        <v>1488</v>
      </c>
      <c r="C163" s="66" t="s">
        <v>1439</v>
      </c>
      <c r="D163" s="66">
        <v>30928</v>
      </c>
      <c r="E163" s="67"/>
      <c r="F163" s="63">
        <v>30759</v>
      </c>
      <c r="G163" s="67"/>
      <c r="H163" s="66" t="s">
        <v>1439</v>
      </c>
      <c r="I163" s="64" t="s">
        <v>1439</v>
      </c>
      <c r="J163" s="64" t="s">
        <v>1439</v>
      </c>
      <c r="K163" s="64" t="s">
        <v>1439</v>
      </c>
      <c r="L163" s="64" t="s">
        <v>1439</v>
      </c>
      <c r="M163" s="64" t="s">
        <v>1439</v>
      </c>
      <c r="N163" s="64" t="s">
        <v>1439</v>
      </c>
      <c r="O163" s="64" t="s">
        <v>1439</v>
      </c>
      <c r="P163" s="64" t="s">
        <v>1439</v>
      </c>
      <c r="Q163" s="64" t="s">
        <v>1439</v>
      </c>
    </row>
    <row r="164" spans="1:17" ht="25.5" x14ac:dyDescent="0.2">
      <c r="A164" s="68" t="s">
        <v>1686</v>
      </c>
      <c r="B164" s="55" t="s">
        <v>1490</v>
      </c>
      <c r="C164" s="66" t="s">
        <v>1439</v>
      </c>
      <c r="D164" s="66">
        <v>38221</v>
      </c>
      <c r="E164" s="60">
        <v>9.3000000000000007</v>
      </c>
      <c r="F164" s="63">
        <v>39325</v>
      </c>
      <c r="G164" s="60">
        <v>-0.3</v>
      </c>
      <c r="H164" s="66" t="s">
        <v>1439</v>
      </c>
      <c r="I164" s="64" t="s">
        <v>1439</v>
      </c>
      <c r="J164" s="64" t="s">
        <v>1439</v>
      </c>
      <c r="K164" s="64" t="s">
        <v>1439</v>
      </c>
      <c r="L164" s="64" t="s">
        <v>1439</v>
      </c>
      <c r="M164" s="64" t="s">
        <v>1439</v>
      </c>
      <c r="N164" s="64" t="s">
        <v>1439</v>
      </c>
      <c r="O164" s="64" t="s">
        <v>1439</v>
      </c>
      <c r="P164" s="64" t="s">
        <v>1439</v>
      </c>
      <c r="Q164" s="64" t="s">
        <v>1439</v>
      </c>
    </row>
    <row r="165" spans="1:17" ht="38.25" x14ac:dyDescent="0.2">
      <c r="A165" s="68" t="s">
        <v>1687</v>
      </c>
      <c r="B165" s="55" t="s">
        <v>1492</v>
      </c>
      <c r="C165" s="66" t="s">
        <v>1439</v>
      </c>
      <c r="D165" s="66" t="s">
        <v>1439</v>
      </c>
      <c r="E165" s="67"/>
      <c r="F165" s="66">
        <v>38219</v>
      </c>
      <c r="G165" s="60">
        <v>5.0999999999999996</v>
      </c>
      <c r="H165" s="66" t="s">
        <v>1439</v>
      </c>
      <c r="I165" s="64" t="s">
        <v>1439</v>
      </c>
      <c r="J165" s="64" t="s">
        <v>1439</v>
      </c>
      <c r="K165" s="64" t="s">
        <v>1439</v>
      </c>
      <c r="L165" s="64" t="s">
        <v>1439</v>
      </c>
      <c r="M165" s="64" t="s">
        <v>1439</v>
      </c>
      <c r="N165" s="64" t="s">
        <v>1439</v>
      </c>
      <c r="O165" s="64" t="s">
        <v>1439</v>
      </c>
      <c r="P165" s="64" t="s">
        <v>1439</v>
      </c>
      <c r="Q165" s="64" t="s">
        <v>1439</v>
      </c>
    </row>
    <row r="166" spans="1:17" ht="38.25" x14ac:dyDescent="0.2">
      <c r="A166" s="68" t="s">
        <v>1688</v>
      </c>
      <c r="B166" s="55" t="s">
        <v>1494</v>
      </c>
      <c r="C166" s="66" t="s">
        <v>1439</v>
      </c>
      <c r="D166" s="66" t="s">
        <v>1439</v>
      </c>
      <c r="E166" s="67"/>
      <c r="F166" s="66">
        <v>36071</v>
      </c>
      <c r="G166" s="60">
        <v>24.2</v>
      </c>
      <c r="H166" s="66" t="s">
        <v>1439</v>
      </c>
      <c r="I166" s="64" t="s">
        <v>1439</v>
      </c>
      <c r="J166" s="64" t="s">
        <v>1439</v>
      </c>
      <c r="K166" s="64" t="s">
        <v>1439</v>
      </c>
      <c r="L166" s="62">
        <v>26658</v>
      </c>
      <c r="M166" s="64" t="s">
        <v>1439</v>
      </c>
      <c r="N166" s="64" t="s">
        <v>1439</v>
      </c>
      <c r="O166" s="64" t="s">
        <v>1439</v>
      </c>
      <c r="P166" s="64" t="s">
        <v>1439</v>
      </c>
      <c r="Q166" s="64" t="s">
        <v>1439</v>
      </c>
    </row>
    <row r="167" spans="1:17" ht="25.5" x14ac:dyDescent="0.2">
      <c r="A167" s="68" t="s">
        <v>1689</v>
      </c>
      <c r="B167" s="55" t="s">
        <v>1496</v>
      </c>
      <c r="C167" s="66" t="s">
        <v>1439</v>
      </c>
      <c r="D167" s="66">
        <v>35493</v>
      </c>
      <c r="E167" s="67"/>
      <c r="F167" s="66">
        <v>41620</v>
      </c>
      <c r="G167" s="60">
        <v>-0.4</v>
      </c>
      <c r="H167" s="66" t="s">
        <v>1439</v>
      </c>
      <c r="I167" s="64" t="s">
        <v>1439</v>
      </c>
      <c r="J167" s="64" t="s">
        <v>1439</v>
      </c>
      <c r="K167" s="64">
        <v>30800</v>
      </c>
      <c r="L167" s="64">
        <v>33133</v>
      </c>
      <c r="M167" s="64" t="s">
        <v>1439</v>
      </c>
      <c r="N167" s="64" t="s">
        <v>1439</v>
      </c>
      <c r="O167" s="64" t="s">
        <v>1439</v>
      </c>
      <c r="P167" s="64" t="s">
        <v>1439</v>
      </c>
      <c r="Q167" s="64" t="s">
        <v>1439</v>
      </c>
    </row>
    <row r="168" spans="1:17" ht="25.5" x14ac:dyDescent="0.2">
      <c r="A168" s="68" t="s">
        <v>1690</v>
      </c>
      <c r="B168" s="55" t="s">
        <v>1498</v>
      </c>
      <c r="C168" s="66">
        <v>9</v>
      </c>
      <c r="D168" s="66">
        <v>41633</v>
      </c>
      <c r="E168" s="60">
        <v>6</v>
      </c>
      <c r="F168" s="66">
        <v>48724</v>
      </c>
      <c r="G168" s="60">
        <v>15.8</v>
      </c>
      <c r="H168" s="66" t="s">
        <v>1439</v>
      </c>
      <c r="I168" s="64">
        <v>29751</v>
      </c>
      <c r="J168" s="64">
        <v>32651</v>
      </c>
      <c r="K168" s="64">
        <v>34215</v>
      </c>
      <c r="L168" s="64">
        <v>36548</v>
      </c>
      <c r="M168" s="64">
        <v>45970</v>
      </c>
      <c r="N168" s="64" t="s">
        <v>1439</v>
      </c>
      <c r="O168" s="64" t="s">
        <v>1439</v>
      </c>
      <c r="P168" s="64" t="s">
        <v>1439</v>
      </c>
      <c r="Q168" s="64" t="s">
        <v>1439</v>
      </c>
    </row>
    <row r="169" spans="1:17" ht="38.25" x14ac:dyDescent="0.2">
      <c r="A169" s="68" t="s">
        <v>1691</v>
      </c>
      <c r="B169" s="55" t="s">
        <v>1500</v>
      </c>
      <c r="C169" s="66">
        <v>10</v>
      </c>
      <c r="D169" s="63">
        <v>41539</v>
      </c>
      <c r="E169" s="60">
        <v>18.5</v>
      </c>
      <c r="F169" s="63">
        <v>44944</v>
      </c>
      <c r="G169" s="60">
        <v>23.7</v>
      </c>
      <c r="H169" s="66" t="s">
        <v>1439</v>
      </c>
      <c r="I169" s="62">
        <v>32217</v>
      </c>
      <c r="J169" s="62">
        <v>33445</v>
      </c>
      <c r="K169" s="62">
        <v>34800</v>
      </c>
      <c r="L169" s="62">
        <v>37124</v>
      </c>
      <c r="M169" s="64">
        <v>43570</v>
      </c>
      <c r="N169" s="64">
        <v>45744</v>
      </c>
      <c r="O169" s="64" t="s">
        <v>1439</v>
      </c>
      <c r="P169" s="64" t="s">
        <v>1439</v>
      </c>
      <c r="Q169" s="64" t="s">
        <v>1439</v>
      </c>
    </row>
    <row r="170" spans="1:17" ht="25.5" x14ac:dyDescent="0.2">
      <c r="A170" s="68" t="s">
        <v>1692</v>
      </c>
      <c r="B170" s="55" t="s">
        <v>1502</v>
      </c>
      <c r="C170" s="66" t="s">
        <v>1439</v>
      </c>
      <c r="D170" s="66" t="s">
        <v>1439</v>
      </c>
      <c r="E170" s="67"/>
      <c r="F170" s="66">
        <v>47820</v>
      </c>
      <c r="G170" s="60">
        <v>9.1</v>
      </c>
      <c r="H170" s="66" t="s">
        <v>1439</v>
      </c>
      <c r="I170" s="64" t="s">
        <v>1439</v>
      </c>
      <c r="J170" s="64" t="s">
        <v>1439</v>
      </c>
      <c r="K170" s="64" t="s">
        <v>1439</v>
      </c>
      <c r="L170" s="64" t="s">
        <v>1439</v>
      </c>
      <c r="M170" s="64" t="s">
        <v>1439</v>
      </c>
      <c r="N170" s="64" t="s">
        <v>1439</v>
      </c>
      <c r="O170" s="64" t="s">
        <v>1439</v>
      </c>
      <c r="P170" s="64" t="s">
        <v>1439</v>
      </c>
      <c r="Q170" s="64" t="s">
        <v>1439</v>
      </c>
    </row>
    <row r="171" spans="1:17" ht="25.5" x14ac:dyDescent="0.2">
      <c r="A171" s="68" t="s">
        <v>1693</v>
      </c>
      <c r="B171" s="55" t="s">
        <v>1504</v>
      </c>
      <c r="C171" s="66" t="s">
        <v>1439</v>
      </c>
      <c r="D171" s="66">
        <v>28236</v>
      </c>
      <c r="E171" s="60">
        <v>10.6</v>
      </c>
      <c r="F171" s="66">
        <v>30704</v>
      </c>
      <c r="G171" s="60">
        <v>20.6</v>
      </c>
      <c r="H171" s="66" t="s">
        <v>1439</v>
      </c>
      <c r="I171" s="64" t="s">
        <v>1439</v>
      </c>
      <c r="J171" s="64" t="s">
        <v>1439</v>
      </c>
      <c r="K171" s="64" t="s">
        <v>1439</v>
      </c>
      <c r="L171" s="64" t="s">
        <v>1439</v>
      </c>
      <c r="M171" s="64" t="s">
        <v>1439</v>
      </c>
      <c r="N171" s="64" t="s">
        <v>1439</v>
      </c>
      <c r="O171" s="64" t="s">
        <v>1439</v>
      </c>
      <c r="P171" s="64" t="s">
        <v>1439</v>
      </c>
      <c r="Q171" s="64" t="s">
        <v>1439</v>
      </c>
    </row>
    <row r="172" spans="1:17" ht="25.5" x14ac:dyDescent="0.2">
      <c r="A172" s="68" t="s">
        <v>1694</v>
      </c>
      <c r="B172" s="55" t="s">
        <v>1506</v>
      </c>
      <c r="C172" s="66" t="s">
        <v>1439</v>
      </c>
      <c r="D172" s="66" t="s">
        <v>1439</v>
      </c>
      <c r="E172" s="67"/>
      <c r="F172" s="66" t="s">
        <v>1439</v>
      </c>
      <c r="G172" s="67"/>
      <c r="H172" s="66" t="s">
        <v>1439</v>
      </c>
      <c r="I172" s="64" t="s">
        <v>1439</v>
      </c>
      <c r="J172" s="64" t="s">
        <v>1439</v>
      </c>
      <c r="K172" s="64" t="s">
        <v>1439</v>
      </c>
      <c r="L172" s="64" t="s">
        <v>1439</v>
      </c>
      <c r="M172" s="64" t="s">
        <v>1439</v>
      </c>
      <c r="N172" s="64" t="s">
        <v>1439</v>
      </c>
      <c r="O172" s="64" t="s">
        <v>1439</v>
      </c>
      <c r="P172" s="64" t="s">
        <v>1439</v>
      </c>
      <c r="Q172" s="64" t="s">
        <v>1439</v>
      </c>
    </row>
    <row r="173" spans="1:17" ht="38.25" x14ac:dyDescent="0.2">
      <c r="A173" s="68" t="s">
        <v>1695</v>
      </c>
      <c r="B173" s="55" t="s">
        <v>1508</v>
      </c>
      <c r="C173" s="66" t="s">
        <v>1439</v>
      </c>
      <c r="D173" s="66" t="s">
        <v>1439</v>
      </c>
      <c r="E173" s="67"/>
      <c r="F173" s="66" t="s">
        <v>1439</v>
      </c>
      <c r="G173" s="67"/>
      <c r="H173" s="66" t="s">
        <v>1439</v>
      </c>
      <c r="I173" s="64" t="s">
        <v>1439</v>
      </c>
      <c r="J173" s="64" t="s">
        <v>1439</v>
      </c>
      <c r="K173" s="64" t="s">
        <v>1439</v>
      </c>
      <c r="L173" s="64" t="s">
        <v>1439</v>
      </c>
      <c r="M173" s="64" t="s">
        <v>1439</v>
      </c>
      <c r="N173" s="64" t="s">
        <v>1439</v>
      </c>
      <c r="O173" s="64" t="s">
        <v>1439</v>
      </c>
      <c r="P173" s="64" t="s">
        <v>1439</v>
      </c>
      <c r="Q173" s="64" t="s">
        <v>1439</v>
      </c>
    </row>
    <row r="174" spans="1:17" ht="38.25" x14ac:dyDescent="0.2">
      <c r="A174" s="54" t="s">
        <v>1696</v>
      </c>
      <c r="B174" s="55" t="s">
        <v>1510</v>
      </c>
      <c r="C174" s="66" t="s">
        <v>1439</v>
      </c>
      <c r="D174" s="66" t="s">
        <v>1439</v>
      </c>
      <c r="E174" s="67"/>
      <c r="F174" s="66">
        <v>59992</v>
      </c>
      <c r="G174" s="60">
        <v>12.1</v>
      </c>
      <c r="H174" s="66" t="s">
        <v>1439</v>
      </c>
      <c r="I174" s="64" t="s">
        <v>1439</v>
      </c>
      <c r="J174" s="64" t="s">
        <v>1439</v>
      </c>
      <c r="K174" s="64" t="s">
        <v>1439</v>
      </c>
      <c r="L174" s="64" t="s">
        <v>1439</v>
      </c>
      <c r="M174" s="64" t="s">
        <v>1439</v>
      </c>
      <c r="N174" s="64" t="s">
        <v>1439</v>
      </c>
      <c r="O174" s="64" t="s">
        <v>1439</v>
      </c>
      <c r="P174" s="64" t="s">
        <v>1439</v>
      </c>
      <c r="Q174" s="64" t="s">
        <v>1439</v>
      </c>
    </row>
    <row r="175" spans="1:17" ht="25.5" x14ac:dyDescent="0.2">
      <c r="A175" s="68" t="s">
        <v>1697</v>
      </c>
      <c r="B175" s="55" t="s">
        <v>1512</v>
      </c>
      <c r="C175" s="66" t="s">
        <v>1439</v>
      </c>
      <c r="D175" s="66" t="s">
        <v>1439</v>
      </c>
      <c r="E175" s="67"/>
      <c r="F175" s="66">
        <v>59992</v>
      </c>
      <c r="G175" s="60">
        <v>12.1</v>
      </c>
      <c r="H175" s="66" t="s">
        <v>1439</v>
      </c>
      <c r="I175" s="64" t="s">
        <v>1439</v>
      </c>
      <c r="J175" s="64" t="s">
        <v>1439</v>
      </c>
      <c r="K175" s="64" t="s">
        <v>1439</v>
      </c>
      <c r="L175" s="64" t="s">
        <v>1439</v>
      </c>
      <c r="M175" s="64" t="s">
        <v>1439</v>
      </c>
      <c r="N175" s="64" t="s">
        <v>1439</v>
      </c>
      <c r="O175" s="64" t="s">
        <v>1439</v>
      </c>
      <c r="P175" s="64" t="s">
        <v>1439</v>
      </c>
      <c r="Q175" s="64" t="s">
        <v>1439</v>
      </c>
    </row>
    <row r="176" spans="1:17" ht="51" x14ac:dyDescent="0.2">
      <c r="A176" s="54" t="s">
        <v>1698</v>
      </c>
      <c r="B176" s="55" t="s">
        <v>1514</v>
      </c>
      <c r="C176" s="66" t="s">
        <v>1439</v>
      </c>
      <c r="D176" s="66" t="s">
        <v>1439</v>
      </c>
      <c r="E176" s="67"/>
      <c r="F176" s="66" t="s">
        <v>1439</v>
      </c>
      <c r="G176" s="67"/>
      <c r="H176" s="66" t="s">
        <v>1439</v>
      </c>
      <c r="I176" s="64" t="s">
        <v>1439</v>
      </c>
      <c r="J176" s="64" t="s">
        <v>1439</v>
      </c>
      <c r="K176" s="64" t="s">
        <v>1439</v>
      </c>
      <c r="L176" s="64" t="s">
        <v>1439</v>
      </c>
      <c r="M176" s="64" t="s">
        <v>1439</v>
      </c>
      <c r="N176" s="64" t="s">
        <v>1439</v>
      </c>
      <c r="O176" s="64" t="s">
        <v>1439</v>
      </c>
      <c r="P176" s="64" t="s">
        <v>1439</v>
      </c>
      <c r="Q176" s="64" t="s">
        <v>1439</v>
      </c>
    </row>
    <row r="177" spans="1:17" ht="25.5" x14ac:dyDescent="0.2">
      <c r="A177" s="68" t="s">
        <v>1699</v>
      </c>
      <c r="B177" s="55" t="s">
        <v>1516</v>
      </c>
      <c r="C177" s="66" t="s">
        <v>1439</v>
      </c>
      <c r="D177" s="66" t="s">
        <v>1439</v>
      </c>
      <c r="E177" s="67"/>
      <c r="F177" s="66">
        <v>41471</v>
      </c>
      <c r="G177" s="67"/>
      <c r="H177" s="66" t="s">
        <v>1439</v>
      </c>
      <c r="I177" s="64" t="s">
        <v>1439</v>
      </c>
      <c r="J177" s="64" t="s">
        <v>1439</v>
      </c>
      <c r="K177" s="64" t="s">
        <v>1439</v>
      </c>
      <c r="L177" s="64" t="s">
        <v>1439</v>
      </c>
      <c r="M177" s="64" t="s">
        <v>1439</v>
      </c>
      <c r="N177" s="64" t="s">
        <v>1439</v>
      </c>
      <c r="O177" s="64" t="s">
        <v>1439</v>
      </c>
      <c r="P177" s="64" t="s">
        <v>1439</v>
      </c>
      <c r="Q177" s="64" t="s">
        <v>1439</v>
      </c>
    </row>
    <row r="178" spans="1:17" x14ac:dyDescent="0.2">
      <c r="A178" s="68" t="s">
        <v>1700</v>
      </c>
      <c r="B178" s="55" t="s">
        <v>1518</v>
      </c>
      <c r="C178" s="59" t="s">
        <v>1667</v>
      </c>
      <c r="D178" s="59"/>
      <c r="E178" s="67"/>
      <c r="F178" s="59"/>
      <c r="G178" s="67"/>
      <c r="H178" s="59"/>
      <c r="I178" s="61"/>
      <c r="J178" s="61"/>
      <c r="K178" s="61"/>
      <c r="L178" s="61"/>
      <c r="M178" s="61"/>
      <c r="N178" s="61"/>
      <c r="O178" s="61"/>
      <c r="P178" s="61"/>
      <c r="Q178" s="61"/>
    </row>
    <row r="179" spans="1:17" ht="38.25" x14ac:dyDescent="0.2">
      <c r="A179" s="68" t="s">
        <v>1701</v>
      </c>
      <c r="B179" s="55" t="s">
        <v>1520</v>
      </c>
      <c r="C179" s="66" t="s">
        <v>1439</v>
      </c>
      <c r="D179" s="66" t="s">
        <v>1439</v>
      </c>
      <c r="E179" s="67"/>
      <c r="F179" s="66" t="s">
        <v>1439</v>
      </c>
      <c r="G179" s="67"/>
      <c r="H179" s="66" t="s">
        <v>1439</v>
      </c>
      <c r="I179" s="64" t="s">
        <v>1439</v>
      </c>
      <c r="J179" s="64" t="s">
        <v>1439</v>
      </c>
      <c r="K179" s="64" t="s">
        <v>1439</v>
      </c>
      <c r="L179" s="64" t="s">
        <v>1439</v>
      </c>
      <c r="M179" s="64" t="s">
        <v>1439</v>
      </c>
      <c r="N179" s="64" t="s">
        <v>1439</v>
      </c>
      <c r="O179" s="64" t="s">
        <v>1439</v>
      </c>
      <c r="P179" s="64" t="s">
        <v>1439</v>
      </c>
      <c r="Q179" s="64" t="s">
        <v>1439</v>
      </c>
    </row>
    <row r="180" spans="1:17" ht="38.25" x14ac:dyDescent="0.2">
      <c r="A180" s="68" t="s">
        <v>1702</v>
      </c>
      <c r="B180" s="55" t="s">
        <v>1522</v>
      </c>
      <c r="C180" s="59" t="s">
        <v>1450</v>
      </c>
      <c r="D180" s="59"/>
      <c r="E180" s="67"/>
      <c r="F180" s="59"/>
      <c r="G180" s="67"/>
      <c r="H180" s="59"/>
      <c r="I180" s="61"/>
      <c r="J180" s="61"/>
      <c r="K180" s="61"/>
      <c r="L180" s="61"/>
      <c r="M180" s="61"/>
      <c r="N180" s="61"/>
      <c r="O180" s="61"/>
      <c r="P180" s="61"/>
      <c r="Q180" s="61"/>
    </row>
    <row r="181" spans="1:17" x14ac:dyDescent="0.2">
      <c r="A181" s="54" t="s">
        <v>1703</v>
      </c>
      <c r="B181" s="55" t="s">
        <v>1524</v>
      </c>
      <c r="C181" s="66">
        <v>24</v>
      </c>
      <c r="D181" s="63">
        <v>35066</v>
      </c>
      <c r="E181" s="60">
        <v>8.9</v>
      </c>
      <c r="F181" s="66">
        <v>40973</v>
      </c>
      <c r="G181" s="60">
        <v>12.9</v>
      </c>
      <c r="H181" s="63">
        <v>21418</v>
      </c>
      <c r="I181" s="62">
        <v>24996</v>
      </c>
      <c r="J181" s="62">
        <v>26184</v>
      </c>
      <c r="K181" s="62">
        <v>27703</v>
      </c>
      <c r="L181" s="62">
        <v>32518</v>
      </c>
      <c r="M181" s="62">
        <v>38499</v>
      </c>
      <c r="N181" s="62">
        <v>42582</v>
      </c>
      <c r="O181" s="64">
        <v>44126</v>
      </c>
      <c r="P181" s="64" t="s">
        <v>1439</v>
      </c>
      <c r="Q181" s="64" t="s">
        <v>1439</v>
      </c>
    </row>
    <row r="182" spans="1:17" ht="25.5" x14ac:dyDescent="0.2">
      <c r="A182" s="68" t="s">
        <v>1704</v>
      </c>
      <c r="B182" s="55" t="s">
        <v>1526</v>
      </c>
      <c r="C182" s="66" t="s">
        <v>1439</v>
      </c>
      <c r="D182" s="66">
        <v>35588</v>
      </c>
      <c r="E182" s="60">
        <v>4.2</v>
      </c>
      <c r="F182" s="66" t="s">
        <v>1439</v>
      </c>
      <c r="G182" s="67"/>
      <c r="H182" s="66" t="s">
        <v>1439</v>
      </c>
      <c r="I182" s="64" t="s">
        <v>1439</v>
      </c>
      <c r="J182" s="64">
        <v>26508</v>
      </c>
      <c r="K182" s="64">
        <v>28024</v>
      </c>
      <c r="L182" s="64">
        <v>33110</v>
      </c>
      <c r="M182" s="64" t="s">
        <v>1439</v>
      </c>
      <c r="N182" s="64" t="s">
        <v>1439</v>
      </c>
      <c r="O182" s="64" t="s">
        <v>1439</v>
      </c>
      <c r="P182" s="64" t="s">
        <v>1439</v>
      </c>
      <c r="Q182" s="64" t="s">
        <v>1439</v>
      </c>
    </row>
    <row r="183" spans="1:17" x14ac:dyDescent="0.2">
      <c r="A183" s="68" t="s">
        <v>1705</v>
      </c>
      <c r="B183" s="55" t="s">
        <v>1528</v>
      </c>
      <c r="C183" s="66" t="s">
        <v>1439</v>
      </c>
      <c r="D183" s="66">
        <v>40274</v>
      </c>
      <c r="E183" s="60">
        <v>13.4</v>
      </c>
      <c r="F183" s="66">
        <v>41577</v>
      </c>
      <c r="G183" s="60">
        <v>3.4</v>
      </c>
      <c r="H183" s="66" t="s">
        <v>1439</v>
      </c>
      <c r="I183" s="64" t="s">
        <v>1439</v>
      </c>
      <c r="J183" s="64" t="s">
        <v>1439</v>
      </c>
      <c r="K183" s="64" t="s">
        <v>1439</v>
      </c>
      <c r="L183" s="64" t="s">
        <v>1439</v>
      </c>
      <c r="M183" s="64" t="s">
        <v>1439</v>
      </c>
      <c r="N183" s="64" t="s">
        <v>1439</v>
      </c>
      <c r="O183" s="64" t="s">
        <v>1439</v>
      </c>
      <c r="P183" s="64" t="s">
        <v>1439</v>
      </c>
      <c r="Q183" s="64" t="s">
        <v>1439</v>
      </c>
    </row>
    <row r="184" spans="1:17" ht="25.5" x14ac:dyDescent="0.2">
      <c r="A184" s="68" t="s">
        <v>1706</v>
      </c>
      <c r="B184" s="55" t="s">
        <v>1530</v>
      </c>
      <c r="C184" s="66">
        <v>14</v>
      </c>
      <c r="D184" s="63">
        <v>33989</v>
      </c>
      <c r="E184" s="60">
        <v>9.6</v>
      </c>
      <c r="F184" s="63">
        <v>34467</v>
      </c>
      <c r="G184" s="60">
        <v>4.4000000000000004</v>
      </c>
      <c r="H184" s="66">
        <v>20561</v>
      </c>
      <c r="I184" s="62">
        <v>22994</v>
      </c>
      <c r="J184" s="62">
        <v>23795</v>
      </c>
      <c r="K184" s="62">
        <v>26792</v>
      </c>
      <c r="L184" s="62">
        <v>30163</v>
      </c>
      <c r="M184" s="62">
        <v>36375</v>
      </c>
      <c r="N184" s="64">
        <v>39609</v>
      </c>
      <c r="O184" s="64">
        <v>41587</v>
      </c>
      <c r="P184" s="64" t="s">
        <v>1439</v>
      </c>
      <c r="Q184" s="64" t="s">
        <v>1439</v>
      </c>
    </row>
    <row r="185" spans="1:17" ht="51" x14ac:dyDescent="0.2">
      <c r="A185" s="54" t="s">
        <v>1707</v>
      </c>
      <c r="B185" s="55" t="s">
        <v>1532</v>
      </c>
      <c r="C185" s="63">
        <v>65</v>
      </c>
      <c r="D185" s="59">
        <v>28713</v>
      </c>
      <c r="E185" s="60">
        <v>6.9</v>
      </c>
      <c r="F185" s="59">
        <v>34552</v>
      </c>
      <c r="G185" s="60">
        <v>15</v>
      </c>
      <c r="H185" s="59">
        <v>21005</v>
      </c>
      <c r="I185" s="61">
        <v>22982</v>
      </c>
      <c r="J185" s="61">
        <v>23698</v>
      </c>
      <c r="K185" s="61">
        <v>24664</v>
      </c>
      <c r="L185" s="61">
        <v>27037</v>
      </c>
      <c r="M185" s="61">
        <v>31961</v>
      </c>
      <c r="N185" s="62">
        <v>34860</v>
      </c>
      <c r="O185" s="62">
        <v>36990</v>
      </c>
      <c r="P185" s="64">
        <v>39850</v>
      </c>
      <c r="Q185" s="64" t="s">
        <v>1439</v>
      </c>
    </row>
    <row r="186" spans="1:17" ht="38.25" x14ac:dyDescent="0.2">
      <c r="A186" s="68" t="s">
        <v>1708</v>
      </c>
      <c r="B186" s="55" t="s">
        <v>1534</v>
      </c>
      <c r="C186" s="66">
        <v>12</v>
      </c>
      <c r="D186" s="63">
        <v>32246</v>
      </c>
      <c r="E186" s="60">
        <v>9.8000000000000007</v>
      </c>
      <c r="F186" s="63">
        <v>34607</v>
      </c>
      <c r="G186" s="60">
        <v>8.6999999999999993</v>
      </c>
      <c r="H186" s="66" t="s">
        <v>1439</v>
      </c>
      <c r="I186" s="62">
        <v>25818</v>
      </c>
      <c r="J186" s="61">
        <v>26658</v>
      </c>
      <c r="K186" s="61">
        <v>27516</v>
      </c>
      <c r="L186" s="62">
        <v>28365</v>
      </c>
      <c r="M186" s="62">
        <v>35600</v>
      </c>
      <c r="N186" s="64">
        <v>37105</v>
      </c>
      <c r="O186" s="64" t="s">
        <v>1439</v>
      </c>
      <c r="P186" s="64" t="s">
        <v>1439</v>
      </c>
      <c r="Q186" s="64" t="s">
        <v>1439</v>
      </c>
    </row>
    <row r="187" spans="1:17" ht="38.25" x14ac:dyDescent="0.2">
      <c r="A187" s="68" t="s">
        <v>1709</v>
      </c>
      <c r="B187" s="55" t="s">
        <v>1536</v>
      </c>
      <c r="C187" s="66">
        <v>24</v>
      </c>
      <c r="D187" s="63">
        <v>32035</v>
      </c>
      <c r="E187" s="60">
        <v>6.7</v>
      </c>
      <c r="F187" s="63">
        <v>39160</v>
      </c>
      <c r="G187" s="60">
        <v>15</v>
      </c>
      <c r="H187" s="59">
        <v>22017</v>
      </c>
      <c r="I187" s="61">
        <v>23624</v>
      </c>
      <c r="J187" s="61">
        <v>24646</v>
      </c>
      <c r="K187" s="61">
        <v>25921</v>
      </c>
      <c r="L187" s="62">
        <v>28263</v>
      </c>
      <c r="M187" s="64">
        <v>33864</v>
      </c>
      <c r="N187" s="64">
        <v>39337</v>
      </c>
      <c r="O187" s="64" t="s">
        <v>1439</v>
      </c>
      <c r="P187" s="64" t="s">
        <v>1439</v>
      </c>
      <c r="Q187" s="64" t="s">
        <v>1439</v>
      </c>
    </row>
    <row r="188" spans="1:17" ht="25.5" x14ac:dyDescent="0.2">
      <c r="A188" s="68" t="s">
        <v>1710</v>
      </c>
      <c r="B188" s="55" t="s">
        <v>1538</v>
      </c>
      <c r="C188" s="63">
        <v>29</v>
      </c>
      <c r="D188" s="59">
        <v>26679</v>
      </c>
      <c r="E188" s="60">
        <v>10.6</v>
      </c>
      <c r="F188" s="63">
        <v>30808</v>
      </c>
      <c r="G188" s="60">
        <v>16.8</v>
      </c>
      <c r="H188" s="63">
        <v>18865</v>
      </c>
      <c r="I188" s="61">
        <v>21414</v>
      </c>
      <c r="J188" s="61">
        <v>22251</v>
      </c>
      <c r="K188" s="61">
        <v>22905</v>
      </c>
      <c r="L188" s="61">
        <v>24601</v>
      </c>
      <c r="M188" s="62">
        <v>28684</v>
      </c>
      <c r="N188" s="62">
        <v>31257</v>
      </c>
      <c r="O188" s="62">
        <v>32765</v>
      </c>
      <c r="P188" s="64" t="s">
        <v>1439</v>
      </c>
      <c r="Q188" s="64" t="s">
        <v>1439</v>
      </c>
    </row>
    <row r="189" spans="1:17" ht="38.25" x14ac:dyDescent="0.2">
      <c r="A189" s="54" t="s">
        <v>1711</v>
      </c>
      <c r="B189" s="55" t="s">
        <v>1540</v>
      </c>
      <c r="C189" s="66">
        <v>31</v>
      </c>
      <c r="D189" s="63">
        <v>30884</v>
      </c>
      <c r="E189" s="60">
        <v>1.5</v>
      </c>
      <c r="F189" s="63">
        <v>34782</v>
      </c>
      <c r="G189" s="60">
        <v>-1.4</v>
      </c>
      <c r="H189" s="66" t="s">
        <v>1439</v>
      </c>
      <c r="I189" s="62">
        <v>25675</v>
      </c>
      <c r="J189" s="62">
        <v>26542</v>
      </c>
      <c r="K189" s="61">
        <v>27948</v>
      </c>
      <c r="L189" s="62">
        <v>29450</v>
      </c>
      <c r="M189" s="62">
        <v>34405</v>
      </c>
      <c r="N189" s="64">
        <v>38988</v>
      </c>
      <c r="O189" s="64">
        <v>41285</v>
      </c>
      <c r="P189" s="64" t="s">
        <v>1439</v>
      </c>
      <c r="Q189" s="64" t="s">
        <v>1439</v>
      </c>
    </row>
    <row r="190" spans="1:17" ht="25.5" x14ac:dyDescent="0.2">
      <c r="A190" s="68" t="s">
        <v>1712</v>
      </c>
      <c r="B190" s="55" t="s">
        <v>1542</v>
      </c>
      <c r="C190" s="66">
        <v>14</v>
      </c>
      <c r="D190" s="66">
        <v>32206</v>
      </c>
      <c r="E190" s="60">
        <v>4</v>
      </c>
      <c r="F190" s="66">
        <v>34667</v>
      </c>
      <c r="G190" s="60">
        <v>0.7</v>
      </c>
      <c r="H190" s="66" t="s">
        <v>1439</v>
      </c>
      <c r="I190" s="64" t="s">
        <v>1439</v>
      </c>
      <c r="J190" s="64" t="s">
        <v>1439</v>
      </c>
      <c r="K190" s="64" t="s">
        <v>1439</v>
      </c>
      <c r="L190" s="64">
        <v>29884</v>
      </c>
      <c r="M190" s="64">
        <v>34462</v>
      </c>
      <c r="N190" s="64" t="s">
        <v>1439</v>
      </c>
      <c r="O190" s="64" t="s">
        <v>1439</v>
      </c>
      <c r="P190" s="64" t="s">
        <v>1439</v>
      </c>
      <c r="Q190" s="64" t="s">
        <v>1439</v>
      </c>
    </row>
    <row r="191" spans="1:17" x14ac:dyDescent="0.2">
      <c r="A191" s="68" t="s">
        <v>1713</v>
      </c>
      <c r="B191" s="55" t="s">
        <v>1544</v>
      </c>
      <c r="C191" s="59" t="s">
        <v>1450</v>
      </c>
      <c r="D191" s="59"/>
      <c r="E191" s="67"/>
      <c r="F191" s="59"/>
      <c r="G191" s="67"/>
      <c r="H191" s="59"/>
      <c r="I191" s="61"/>
      <c r="J191" s="61"/>
      <c r="K191" s="61"/>
      <c r="L191" s="61"/>
      <c r="M191" s="61"/>
      <c r="N191" s="61"/>
      <c r="O191" s="61"/>
      <c r="P191" s="61"/>
      <c r="Q191" s="61"/>
    </row>
    <row r="192" spans="1:17" x14ac:dyDescent="0.2">
      <c r="A192" s="68" t="s">
        <v>1714</v>
      </c>
      <c r="B192" s="55" t="s">
        <v>1546</v>
      </c>
      <c r="C192" s="59" t="s">
        <v>1667</v>
      </c>
      <c r="D192" s="59"/>
      <c r="E192" s="67"/>
      <c r="F192" s="59"/>
      <c r="G192" s="67"/>
      <c r="H192" s="59"/>
      <c r="I192" s="61"/>
      <c r="J192" s="61"/>
      <c r="K192" s="61"/>
      <c r="L192" s="61"/>
      <c r="M192" s="61"/>
      <c r="N192" s="61"/>
      <c r="O192" s="61"/>
      <c r="P192" s="61"/>
      <c r="Q192" s="61"/>
    </row>
    <row r="193" spans="1:17" ht="25.5" x14ac:dyDescent="0.2">
      <c r="A193" s="68" t="s">
        <v>1715</v>
      </c>
      <c r="B193" s="55" t="s">
        <v>1548</v>
      </c>
      <c r="C193" s="66">
        <v>11</v>
      </c>
      <c r="D193" s="66">
        <v>30040</v>
      </c>
      <c r="E193" s="60">
        <v>-3.9</v>
      </c>
      <c r="F193" s="63">
        <v>36065</v>
      </c>
      <c r="G193" s="60">
        <v>2.2000000000000002</v>
      </c>
      <c r="H193" s="66" t="s">
        <v>1439</v>
      </c>
      <c r="I193" s="62">
        <v>24077</v>
      </c>
      <c r="J193" s="62">
        <v>24988</v>
      </c>
      <c r="K193" s="61">
        <v>26296</v>
      </c>
      <c r="L193" s="62">
        <v>28016</v>
      </c>
      <c r="M193" s="62">
        <v>34785</v>
      </c>
      <c r="N193" s="64">
        <v>39609</v>
      </c>
      <c r="O193" s="64" t="s">
        <v>1439</v>
      </c>
      <c r="P193" s="64" t="s">
        <v>1439</v>
      </c>
      <c r="Q193" s="64" t="s">
        <v>1439</v>
      </c>
    </row>
    <row r="194" spans="1:17" ht="25.5" x14ac:dyDescent="0.2">
      <c r="A194" s="68" t="s">
        <v>1716</v>
      </c>
      <c r="B194" s="55" t="s">
        <v>1550</v>
      </c>
      <c r="C194" s="66">
        <v>6</v>
      </c>
      <c r="D194" s="63">
        <v>30674</v>
      </c>
      <c r="E194" s="60">
        <v>15.2</v>
      </c>
      <c r="F194" s="63">
        <v>32963</v>
      </c>
      <c r="G194" s="60">
        <v>12.8</v>
      </c>
      <c r="H194" s="66" t="s">
        <v>1439</v>
      </c>
      <c r="I194" s="64" t="s">
        <v>1439</v>
      </c>
      <c r="J194" s="62">
        <v>28234</v>
      </c>
      <c r="K194" s="62">
        <v>29141</v>
      </c>
      <c r="L194" s="62">
        <v>29939</v>
      </c>
      <c r="M194" s="64">
        <v>31466</v>
      </c>
      <c r="N194" s="64">
        <v>36021</v>
      </c>
      <c r="O194" s="64" t="s">
        <v>1439</v>
      </c>
      <c r="P194" s="64" t="s">
        <v>1439</v>
      </c>
      <c r="Q194" s="64" t="s">
        <v>1439</v>
      </c>
    </row>
    <row r="195" spans="1:17" ht="38.25" x14ac:dyDescent="0.2">
      <c r="A195" s="54" t="s">
        <v>1717</v>
      </c>
      <c r="B195" s="55" t="s">
        <v>1552</v>
      </c>
      <c r="C195" s="66">
        <v>16</v>
      </c>
      <c r="D195" s="63">
        <v>24787</v>
      </c>
      <c r="E195" s="60">
        <v>7.7</v>
      </c>
      <c r="F195" s="63">
        <v>26719</v>
      </c>
      <c r="G195" s="60">
        <v>7.4</v>
      </c>
      <c r="H195" s="66" t="s">
        <v>1439</v>
      </c>
      <c r="I195" s="62">
        <v>18936</v>
      </c>
      <c r="J195" s="62">
        <v>19703</v>
      </c>
      <c r="K195" s="62">
        <v>20691</v>
      </c>
      <c r="L195" s="62">
        <v>22830</v>
      </c>
      <c r="M195" s="62">
        <v>27242</v>
      </c>
      <c r="N195" s="64">
        <v>29372</v>
      </c>
      <c r="O195" s="64">
        <v>30480</v>
      </c>
      <c r="P195" s="64" t="s">
        <v>1439</v>
      </c>
      <c r="Q195" s="64" t="s">
        <v>1439</v>
      </c>
    </row>
    <row r="196" spans="1:17" x14ac:dyDescent="0.2">
      <c r="A196" s="68" t="s">
        <v>1718</v>
      </c>
      <c r="B196" s="55" t="s">
        <v>1554</v>
      </c>
      <c r="C196" s="66" t="s">
        <v>1439</v>
      </c>
      <c r="D196" s="66">
        <v>27713</v>
      </c>
      <c r="E196" s="60">
        <v>14.4</v>
      </c>
      <c r="F196" s="63">
        <v>30469</v>
      </c>
      <c r="G196" s="60">
        <v>16.399999999999999</v>
      </c>
      <c r="H196" s="66" t="s">
        <v>1439</v>
      </c>
      <c r="I196" s="64" t="s">
        <v>1439</v>
      </c>
      <c r="J196" s="64" t="s">
        <v>1439</v>
      </c>
      <c r="K196" s="64">
        <v>23931</v>
      </c>
      <c r="L196" s="64">
        <v>25224</v>
      </c>
      <c r="M196" s="64" t="s">
        <v>1439</v>
      </c>
      <c r="N196" s="64" t="s">
        <v>1439</v>
      </c>
      <c r="O196" s="64" t="s">
        <v>1439</v>
      </c>
      <c r="P196" s="64" t="s">
        <v>1439</v>
      </c>
      <c r="Q196" s="64" t="s">
        <v>1439</v>
      </c>
    </row>
    <row r="197" spans="1:17" ht="25.5" x14ac:dyDescent="0.2">
      <c r="A197" s="68" t="s">
        <v>1719</v>
      </c>
      <c r="B197" s="55" t="s">
        <v>1556</v>
      </c>
      <c r="C197" s="66">
        <v>12</v>
      </c>
      <c r="D197" s="63">
        <v>23145</v>
      </c>
      <c r="E197" s="60">
        <v>2.7</v>
      </c>
      <c r="F197" s="63">
        <v>25229</v>
      </c>
      <c r="G197" s="60">
        <v>4</v>
      </c>
      <c r="H197" s="66" t="s">
        <v>1439</v>
      </c>
      <c r="I197" s="64">
        <v>18299</v>
      </c>
      <c r="J197" s="62">
        <v>18948</v>
      </c>
      <c r="K197" s="62">
        <v>19990</v>
      </c>
      <c r="L197" s="62">
        <v>21488</v>
      </c>
      <c r="M197" s="64">
        <v>24949</v>
      </c>
      <c r="N197" s="64">
        <v>28414</v>
      </c>
      <c r="O197" s="64" t="s">
        <v>1439</v>
      </c>
      <c r="P197" s="64" t="s">
        <v>1439</v>
      </c>
      <c r="Q197" s="64" t="s">
        <v>1439</v>
      </c>
    </row>
    <row r="198" spans="1:17" ht="25.5" x14ac:dyDescent="0.2">
      <c r="A198" s="54" t="s">
        <v>1720</v>
      </c>
      <c r="B198" s="55" t="s">
        <v>1558</v>
      </c>
      <c r="C198" s="66">
        <v>28</v>
      </c>
      <c r="D198" s="63">
        <v>40285</v>
      </c>
      <c r="E198" s="60">
        <v>14.7</v>
      </c>
      <c r="F198" s="63">
        <v>46468</v>
      </c>
      <c r="G198" s="60">
        <v>18</v>
      </c>
      <c r="H198" s="63">
        <v>22480</v>
      </c>
      <c r="I198" s="62">
        <v>28040</v>
      </c>
      <c r="J198" s="62">
        <v>30133</v>
      </c>
      <c r="K198" s="62">
        <v>33469</v>
      </c>
      <c r="L198" s="62">
        <v>36502</v>
      </c>
      <c r="M198" s="62">
        <v>43593</v>
      </c>
      <c r="N198" s="64">
        <v>51396</v>
      </c>
      <c r="O198" s="64">
        <v>53768</v>
      </c>
      <c r="P198" s="64" t="s">
        <v>1439</v>
      </c>
      <c r="Q198" s="64" t="s">
        <v>1439</v>
      </c>
    </row>
    <row r="199" spans="1:17" ht="25.5" x14ac:dyDescent="0.2">
      <c r="A199" s="68" t="s">
        <v>1721</v>
      </c>
      <c r="B199" s="55" t="s">
        <v>1560</v>
      </c>
      <c r="C199" s="66" t="s">
        <v>1439</v>
      </c>
      <c r="D199" s="66">
        <v>31938</v>
      </c>
      <c r="E199" s="60">
        <v>10.3</v>
      </c>
      <c r="F199" s="63">
        <v>33204</v>
      </c>
      <c r="G199" s="60">
        <v>3.8</v>
      </c>
      <c r="H199" s="66" t="s">
        <v>1439</v>
      </c>
      <c r="I199" s="64" t="s">
        <v>1439</v>
      </c>
      <c r="J199" s="64" t="s">
        <v>1439</v>
      </c>
      <c r="K199" s="64" t="s">
        <v>1439</v>
      </c>
      <c r="L199" s="64" t="s">
        <v>1439</v>
      </c>
      <c r="M199" s="64" t="s">
        <v>1439</v>
      </c>
      <c r="N199" s="64" t="s">
        <v>1439</v>
      </c>
      <c r="O199" s="64" t="s">
        <v>1439</v>
      </c>
      <c r="P199" s="64" t="s">
        <v>1439</v>
      </c>
      <c r="Q199" s="64" t="s">
        <v>1439</v>
      </c>
    </row>
    <row r="200" spans="1:17" ht="51" x14ac:dyDescent="0.2">
      <c r="A200" s="68" t="s">
        <v>1722</v>
      </c>
      <c r="B200" s="55" t="s">
        <v>1562</v>
      </c>
      <c r="C200" s="59" t="s">
        <v>1667</v>
      </c>
      <c r="D200" s="59"/>
      <c r="E200" s="67"/>
      <c r="F200" s="59"/>
      <c r="G200" s="67"/>
      <c r="H200" s="59"/>
      <c r="I200" s="61"/>
      <c r="J200" s="61"/>
      <c r="K200" s="61"/>
      <c r="L200" s="61"/>
      <c r="M200" s="61"/>
      <c r="N200" s="61"/>
      <c r="O200" s="61"/>
      <c r="P200" s="61"/>
      <c r="Q200" s="61"/>
    </row>
    <row r="201" spans="1:17" ht="25.5" x14ac:dyDescent="0.2">
      <c r="A201" s="68" t="s">
        <v>1723</v>
      </c>
      <c r="B201" s="55" t="s">
        <v>1564</v>
      </c>
      <c r="C201" s="59" t="s">
        <v>1450</v>
      </c>
      <c r="D201" s="59"/>
      <c r="E201" s="67"/>
      <c r="F201" s="59"/>
      <c r="G201" s="67"/>
      <c r="H201" s="59"/>
      <c r="I201" s="61"/>
      <c r="J201" s="61"/>
      <c r="K201" s="61"/>
      <c r="L201" s="61"/>
      <c r="M201" s="61"/>
      <c r="N201" s="61"/>
      <c r="O201" s="61"/>
      <c r="P201" s="61"/>
      <c r="Q201" s="61"/>
    </row>
    <row r="202" spans="1:17" ht="25.5" x14ac:dyDescent="0.2">
      <c r="A202" s="68" t="s">
        <v>1724</v>
      </c>
      <c r="B202" s="55" t="s">
        <v>1566</v>
      </c>
      <c r="C202" s="66">
        <v>11</v>
      </c>
      <c r="D202" s="63">
        <v>38142</v>
      </c>
      <c r="E202" s="60">
        <v>9.9</v>
      </c>
      <c r="F202" s="63">
        <v>41150</v>
      </c>
      <c r="G202" s="60">
        <v>3.9</v>
      </c>
      <c r="H202" s="66" t="s">
        <v>1439</v>
      </c>
      <c r="I202" s="62">
        <v>29783</v>
      </c>
      <c r="J202" s="62">
        <v>32095</v>
      </c>
      <c r="K202" s="62">
        <v>33709</v>
      </c>
      <c r="L202" s="62">
        <v>34990</v>
      </c>
      <c r="M202" s="62">
        <v>39905</v>
      </c>
      <c r="N202" s="64" t="s">
        <v>1439</v>
      </c>
      <c r="O202" s="64" t="s">
        <v>1439</v>
      </c>
      <c r="P202" s="64" t="s">
        <v>1439</v>
      </c>
      <c r="Q202" s="64" t="s">
        <v>1439</v>
      </c>
    </row>
    <row r="203" spans="1:17" ht="38.25" x14ac:dyDescent="0.2">
      <c r="A203" s="68" t="s">
        <v>1725</v>
      </c>
      <c r="B203" s="55" t="s">
        <v>1568</v>
      </c>
      <c r="C203" s="66">
        <v>16</v>
      </c>
      <c r="D203" s="66">
        <v>43585</v>
      </c>
      <c r="E203" s="60">
        <v>12.3</v>
      </c>
      <c r="F203" s="63">
        <v>51123</v>
      </c>
      <c r="G203" s="60">
        <v>23.8</v>
      </c>
      <c r="H203" s="66" t="s">
        <v>1439</v>
      </c>
      <c r="I203" s="64">
        <v>26937</v>
      </c>
      <c r="J203" s="64">
        <v>28219</v>
      </c>
      <c r="K203" s="64">
        <v>32323</v>
      </c>
      <c r="L203" s="64">
        <v>39716</v>
      </c>
      <c r="M203" s="64">
        <v>50591</v>
      </c>
      <c r="N203" s="64" t="s">
        <v>1439</v>
      </c>
      <c r="O203" s="64" t="s">
        <v>1439</v>
      </c>
      <c r="P203" s="64" t="s">
        <v>1439</v>
      </c>
      <c r="Q203" s="64" t="s">
        <v>1439</v>
      </c>
    </row>
    <row r="204" spans="1:17" ht="25.5" x14ac:dyDescent="0.2">
      <c r="A204" s="68" t="s">
        <v>1726</v>
      </c>
      <c r="B204" s="55" t="s">
        <v>1570</v>
      </c>
      <c r="C204" s="59" t="s">
        <v>1667</v>
      </c>
      <c r="D204" s="59"/>
      <c r="E204" s="67"/>
      <c r="F204" s="59"/>
      <c r="G204" s="67"/>
      <c r="H204" s="59"/>
      <c r="I204" s="61"/>
      <c r="J204" s="61"/>
      <c r="K204" s="61"/>
      <c r="L204" s="61"/>
      <c r="M204" s="61"/>
      <c r="N204" s="61"/>
      <c r="O204" s="61"/>
      <c r="P204" s="61"/>
      <c r="Q204" s="61"/>
    </row>
    <row r="205" spans="1:17" ht="25.5" x14ac:dyDescent="0.2">
      <c r="A205" s="54" t="s">
        <v>1727</v>
      </c>
      <c r="B205" s="55" t="s">
        <v>1572</v>
      </c>
      <c r="C205" s="66">
        <v>16</v>
      </c>
      <c r="D205" s="66">
        <v>34338</v>
      </c>
      <c r="E205" s="60">
        <v>14.5</v>
      </c>
      <c r="F205" s="63">
        <v>43191</v>
      </c>
      <c r="G205" s="60">
        <v>24.2</v>
      </c>
      <c r="H205" s="66">
        <v>22800</v>
      </c>
      <c r="I205" s="62">
        <v>25251</v>
      </c>
      <c r="J205" s="62">
        <v>27398</v>
      </c>
      <c r="K205" s="62">
        <v>28494</v>
      </c>
      <c r="L205" s="62">
        <v>31315</v>
      </c>
      <c r="M205" s="64">
        <v>38648</v>
      </c>
      <c r="N205" s="64">
        <v>54572</v>
      </c>
      <c r="O205" s="64" t="s">
        <v>1439</v>
      </c>
      <c r="P205" s="64" t="s">
        <v>1439</v>
      </c>
      <c r="Q205" s="64" t="s">
        <v>1439</v>
      </c>
    </row>
    <row r="206" spans="1:17" ht="38.25" x14ac:dyDescent="0.2">
      <c r="A206" s="68" t="s">
        <v>1728</v>
      </c>
      <c r="B206" s="55" t="s">
        <v>1574</v>
      </c>
      <c r="C206" s="66">
        <v>12</v>
      </c>
      <c r="D206" s="66">
        <v>35246</v>
      </c>
      <c r="E206" s="60">
        <v>24.4</v>
      </c>
      <c r="F206" s="63">
        <v>42126</v>
      </c>
      <c r="G206" s="60">
        <v>24</v>
      </c>
      <c r="H206" s="66" t="s">
        <v>1439</v>
      </c>
      <c r="I206" s="62">
        <v>25146</v>
      </c>
      <c r="J206" s="62">
        <v>27384</v>
      </c>
      <c r="K206" s="62">
        <v>28656</v>
      </c>
      <c r="L206" s="62">
        <v>31968</v>
      </c>
      <c r="M206" s="64">
        <v>39603</v>
      </c>
      <c r="N206" s="64">
        <v>52891</v>
      </c>
      <c r="O206" s="64" t="s">
        <v>1439</v>
      </c>
      <c r="P206" s="64" t="s">
        <v>1439</v>
      </c>
      <c r="Q206" s="64" t="s">
        <v>1439</v>
      </c>
    </row>
    <row r="207" spans="1:17" ht="38.25" x14ac:dyDescent="0.2">
      <c r="A207" s="68" t="s">
        <v>1729</v>
      </c>
      <c r="B207" s="55" t="s">
        <v>1576</v>
      </c>
      <c r="C207" s="66" t="s">
        <v>1439</v>
      </c>
      <c r="D207" s="66" t="s">
        <v>1439</v>
      </c>
      <c r="E207" s="67"/>
      <c r="F207" s="66" t="s">
        <v>1439</v>
      </c>
      <c r="G207" s="67"/>
      <c r="H207" s="66" t="s">
        <v>1439</v>
      </c>
      <c r="I207" s="64" t="s">
        <v>1439</v>
      </c>
      <c r="J207" s="64" t="s">
        <v>1439</v>
      </c>
      <c r="K207" s="64" t="s">
        <v>1439</v>
      </c>
      <c r="L207" s="64" t="s">
        <v>1439</v>
      </c>
      <c r="M207" s="64" t="s">
        <v>1439</v>
      </c>
      <c r="N207" s="64" t="s">
        <v>1439</v>
      </c>
      <c r="O207" s="64" t="s">
        <v>1439</v>
      </c>
      <c r="P207" s="64" t="s">
        <v>1439</v>
      </c>
      <c r="Q207" s="64" t="s">
        <v>1439</v>
      </c>
    </row>
    <row r="208" spans="1:17" ht="38.25" x14ac:dyDescent="0.2">
      <c r="A208" s="68" t="s">
        <v>1730</v>
      </c>
      <c r="B208" s="55" t="s">
        <v>1578</v>
      </c>
      <c r="C208" s="66" t="s">
        <v>1439</v>
      </c>
      <c r="D208" s="66" t="s">
        <v>1439</v>
      </c>
      <c r="E208" s="67"/>
      <c r="F208" s="66">
        <v>47112</v>
      </c>
      <c r="G208" s="60">
        <v>31.4</v>
      </c>
      <c r="H208" s="66" t="s">
        <v>1439</v>
      </c>
      <c r="I208" s="64" t="s">
        <v>1439</v>
      </c>
      <c r="J208" s="64" t="s">
        <v>1439</v>
      </c>
      <c r="K208" s="64" t="s">
        <v>1439</v>
      </c>
      <c r="L208" s="64" t="s">
        <v>1439</v>
      </c>
      <c r="M208" s="64" t="s">
        <v>1439</v>
      </c>
      <c r="N208" s="64" t="s">
        <v>1439</v>
      </c>
      <c r="O208" s="64" t="s">
        <v>1439</v>
      </c>
      <c r="P208" s="64" t="s">
        <v>1439</v>
      </c>
      <c r="Q208" s="64" t="s">
        <v>1439</v>
      </c>
    </row>
    <row r="209" spans="1:17" ht="25.5" x14ac:dyDescent="0.2">
      <c r="A209" s="54" t="s">
        <v>1731</v>
      </c>
      <c r="B209" s="55" t="s">
        <v>1217</v>
      </c>
      <c r="C209" s="66">
        <v>11</v>
      </c>
      <c r="D209" s="66">
        <v>33181</v>
      </c>
      <c r="E209" s="60">
        <v>5.0999999999999996</v>
      </c>
      <c r="F209" s="66">
        <v>39692</v>
      </c>
      <c r="G209" s="60">
        <v>9.5</v>
      </c>
      <c r="H209" s="66" t="s">
        <v>1439</v>
      </c>
      <c r="I209" s="62">
        <v>24136</v>
      </c>
      <c r="J209" s="62">
        <v>25386</v>
      </c>
      <c r="K209" s="62">
        <v>26000</v>
      </c>
      <c r="L209" s="62">
        <v>29333</v>
      </c>
      <c r="M209" s="64">
        <v>36012</v>
      </c>
      <c r="N209" s="64" t="s">
        <v>1439</v>
      </c>
      <c r="O209" s="64" t="s">
        <v>1439</v>
      </c>
      <c r="P209" s="64" t="s">
        <v>1439</v>
      </c>
      <c r="Q209" s="64" t="s">
        <v>1439</v>
      </c>
    </row>
    <row r="210" spans="1:17" ht="25.5" x14ac:dyDescent="0.2">
      <c r="A210" s="68" t="s">
        <v>1732</v>
      </c>
      <c r="B210" s="55" t="s">
        <v>1581</v>
      </c>
      <c r="C210" s="66">
        <v>11</v>
      </c>
      <c r="D210" s="66">
        <v>33181</v>
      </c>
      <c r="E210" s="60">
        <v>5.0999999999999996</v>
      </c>
      <c r="F210" s="66">
        <v>39692</v>
      </c>
      <c r="G210" s="60">
        <v>9.5</v>
      </c>
      <c r="H210" s="66" t="s">
        <v>1439</v>
      </c>
      <c r="I210" s="62">
        <v>24136</v>
      </c>
      <c r="J210" s="62">
        <v>25386</v>
      </c>
      <c r="K210" s="62">
        <v>26000</v>
      </c>
      <c r="L210" s="62">
        <v>29333</v>
      </c>
      <c r="M210" s="64">
        <v>36012</v>
      </c>
      <c r="N210" s="64" t="s">
        <v>1439</v>
      </c>
      <c r="O210" s="64" t="s">
        <v>1439</v>
      </c>
      <c r="P210" s="64" t="s">
        <v>1439</v>
      </c>
      <c r="Q210" s="64" t="s">
        <v>1439</v>
      </c>
    </row>
    <row r="211" spans="1:17" ht="38.25" x14ac:dyDescent="0.2">
      <c r="A211" s="54" t="s">
        <v>1733</v>
      </c>
      <c r="B211" s="55" t="s">
        <v>1583</v>
      </c>
      <c r="C211" s="66">
        <v>38</v>
      </c>
      <c r="D211" s="63">
        <v>38000</v>
      </c>
      <c r="E211" s="60">
        <v>2.5</v>
      </c>
      <c r="F211" s="63">
        <v>45152</v>
      </c>
      <c r="G211" s="60">
        <v>5.3</v>
      </c>
      <c r="H211" s="59">
        <v>21966</v>
      </c>
      <c r="I211" s="62">
        <v>24497</v>
      </c>
      <c r="J211" s="62">
        <v>26435</v>
      </c>
      <c r="K211" s="62">
        <v>28833</v>
      </c>
      <c r="L211" s="62">
        <v>33307</v>
      </c>
      <c r="M211" s="62">
        <v>41884</v>
      </c>
      <c r="N211" s="64">
        <v>46805</v>
      </c>
      <c r="O211" s="64" t="s">
        <v>1439</v>
      </c>
      <c r="P211" s="64" t="s">
        <v>1439</v>
      </c>
      <c r="Q211" s="64" t="s">
        <v>1439</v>
      </c>
    </row>
    <row r="212" spans="1:17" ht="25.5" x14ac:dyDescent="0.2">
      <c r="A212" s="68" t="s">
        <v>1734</v>
      </c>
      <c r="B212" s="55" t="s">
        <v>1585</v>
      </c>
      <c r="C212" s="66">
        <v>12</v>
      </c>
      <c r="D212" s="66">
        <v>37655</v>
      </c>
      <c r="E212" s="60">
        <v>21</v>
      </c>
      <c r="F212" s="63">
        <v>40665</v>
      </c>
      <c r="G212" s="60">
        <v>4.9000000000000004</v>
      </c>
      <c r="H212" s="66" t="s">
        <v>1439</v>
      </c>
      <c r="I212" s="62">
        <v>23013</v>
      </c>
      <c r="J212" s="62">
        <v>23671</v>
      </c>
      <c r="K212" s="64">
        <v>24717</v>
      </c>
      <c r="L212" s="64">
        <v>31685</v>
      </c>
      <c r="M212" s="64" t="s">
        <v>1439</v>
      </c>
      <c r="N212" s="64" t="s">
        <v>1439</v>
      </c>
      <c r="O212" s="64" t="s">
        <v>1439</v>
      </c>
      <c r="P212" s="64" t="s">
        <v>1439</v>
      </c>
      <c r="Q212" s="64" t="s">
        <v>1439</v>
      </c>
    </row>
    <row r="213" spans="1:17" ht="38.25" x14ac:dyDescent="0.2">
      <c r="A213" s="68" t="s">
        <v>1735</v>
      </c>
      <c r="B213" s="55" t="s">
        <v>1587</v>
      </c>
      <c r="C213" s="66" t="s">
        <v>1439</v>
      </c>
      <c r="D213" s="66" t="s">
        <v>1439</v>
      </c>
      <c r="E213" s="67"/>
      <c r="F213" s="66" t="s">
        <v>1439</v>
      </c>
      <c r="G213" s="67"/>
      <c r="H213" s="66" t="s">
        <v>1439</v>
      </c>
      <c r="I213" s="64" t="s">
        <v>1439</v>
      </c>
      <c r="J213" s="64" t="s">
        <v>1439</v>
      </c>
      <c r="K213" s="64" t="s">
        <v>1439</v>
      </c>
      <c r="L213" s="64" t="s">
        <v>1439</v>
      </c>
      <c r="M213" s="64" t="s">
        <v>1439</v>
      </c>
      <c r="N213" s="64" t="s">
        <v>1439</v>
      </c>
      <c r="O213" s="64" t="s">
        <v>1439</v>
      </c>
      <c r="P213" s="64" t="s">
        <v>1439</v>
      </c>
      <c r="Q213" s="64" t="s">
        <v>1439</v>
      </c>
    </row>
    <row r="214" spans="1:17" ht="38.25" x14ac:dyDescent="0.2">
      <c r="A214" s="68" t="s">
        <v>1736</v>
      </c>
      <c r="B214" s="55" t="s">
        <v>1589</v>
      </c>
      <c r="C214" s="66" t="s">
        <v>1439</v>
      </c>
      <c r="D214" s="66">
        <v>37646</v>
      </c>
      <c r="E214" s="60">
        <v>3</v>
      </c>
      <c r="F214" s="63">
        <v>41867</v>
      </c>
      <c r="G214" s="60">
        <v>5.2</v>
      </c>
      <c r="H214" s="66" t="s">
        <v>1439</v>
      </c>
      <c r="I214" s="64" t="s">
        <v>1439</v>
      </c>
      <c r="J214" s="64">
        <v>29306</v>
      </c>
      <c r="K214" s="64">
        <v>31241</v>
      </c>
      <c r="L214" s="64">
        <v>33609</v>
      </c>
      <c r="M214" s="64" t="s">
        <v>1439</v>
      </c>
      <c r="N214" s="64" t="s">
        <v>1439</v>
      </c>
      <c r="O214" s="64" t="s">
        <v>1439</v>
      </c>
      <c r="P214" s="64" t="s">
        <v>1439</v>
      </c>
      <c r="Q214" s="64" t="s">
        <v>1439</v>
      </c>
    </row>
    <row r="215" spans="1:17" ht="25.5" x14ac:dyDescent="0.2">
      <c r="A215" s="68" t="s">
        <v>1737</v>
      </c>
      <c r="B215" s="55" t="s">
        <v>1591</v>
      </c>
      <c r="C215" s="66" t="s">
        <v>1439</v>
      </c>
      <c r="D215" s="66">
        <v>41580</v>
      </c>
      <c r="E215" s="60">
        <v>0.6</v>
      </c>
      <c r="F215" s="63">
        <v>48376</v>
      </c>
      <c r="G215" s="60">
        <v>6.7</v>
      </c>
      <c r="H215" s="66" t="s">
        <v>1439</v>
      </c>
      <c r="I215" s="64" t="s">
        <v>1439</v>
      </c>
      <c r="J215" s="64" t="s">
        <v>1439</v>
      </c>
      <c r="K215" s="64">
        <v>37026</v>
      </c>
      <c r="L215" s="64">
        <v>39069</v>
      </c>
      <c r="M215" s="64">
        <v>46915</v>
      </c>
      <c r="N215" s="64" t="s">
        <v>1439</v>
      </c>
      <c r="O215" s="64" t="s">
        <v>1439</v>
      </c>
      <c r="P215" s="64" t="s">
        <v>1439</v>
      </c>
      <c r="Q215" s="64" t="s">
        <v>1439</v>
      </c>
    </row>
    <row r="216" spans="1:17" ht="25.5" x14ac:dyDescent="0.2">
      <c r="A216" s="68" t="s">
        <v>1738</v>
      </c>
      <c r="B216" s="55" t="s">
        <v>1593</v>
      </c>
      <c r="C216" s="66" t="s">
        <v>1439</v>
      </c>
      <c r="D216" s="66">
        <v>28486</v>
      </c>
      <c r="E216" s="60">
        <v>-11</v>
      </c>
      <c r="F216" s="66">
        <v>31745</v>
      </c>
      <c r="G216" s="60">
        <v>-10.199999999999999</v>
      </c>
      <c r="H216" s="66" t="s">
        <v>1439</v>
      </c>
      <c r="I216" s="64" t="s">
        <v>1439</v>
      </c>
      <c r="J216" s="64" t="s">
        <v>1439</v>
      </c>
      <c r="K216" s="64" t="s">
        <v>1439</v>
      </c>
      <c r="L216" s="64" t="s">
        <v>1439</v>
      </c>
      <c r="M216" s="64" t="s">
        <v>1439</v>
      </c>
      <c r="N216" s="64" t="s">
        <v>1439</v>
      </c>
      <c r="O216" s="64" t="s">
        <v>1439</v>
      </c>
      <c r="P216" s="64" t="s">
        <v>1439</v>
      </c>
      <c r="Q216" s="64" t="s">
        <v>1439</v>
      </c>
    </row>
    <row r="217" spans="1:17" ht="25.5" x14ac:dyDescent="0.2">
      <c r="A217" s="68" t="s">
        <v>1739</v>
      </c>
      <c r="B217" s="55" t="s">
        <v>1595</v>
      </c>
      <c r="C217" s="66" t="s">
        <v>1439</v>
      </c>
      <c r="D217" s="66" t="s">
        <v>1439</v>
      </c>
      <c r="E217" s="67"/>
      <c r="F217" s="66" t="s">
        <v>1439</v>
      </c>
      <c r="G217" s="67"/>
      <c r="H217" s="66" t="s">
        <v>1439</v>
      </c>
      <c r="I217" s="64" t="s">
        <v>1439</v>
      </c>
      <c r="J217" s="64" t="s">
        <v>1439</v>
      </c>
      <c r="K217" s="64" t="s">
        <v>1439</v>
      </c>
      <c r="L217" s="64" t="s">
        <v>1439</v>
      </c>
      <c r="M217" s="64" t="s">
        <v>1439</v>
      </c>
      <c r="N217" s="64" t="s">
        <v>1439</v>
      </c>
      <c r="O217" s="64" t="s">
        <v>1439</v>
      </c>
      <c r="P217" s="64" t="s">
        <v>1439</v>
      </c>
      <c r="Q217" s="64" t="s">
        <v>1439</v>
      </c>
    </row>
    <row r="218" spans="1:17" x14ac:dyDescent="0.2">
      <c r="A218" s="68" t="s">
        <v>1740</v>
      </c>
      <c r="B218" s="55" t="s">
        <v>1597</v>
      </c>
      <c r="C218" s="66" t="s">
        <v>1439</v>
      </c>
      <c r="D218" s="66" t="s">
        <v>1439</v>
      </c>
      <c r="E218" s="67"/>
      <c r="F218" s="66" t="s">
        <v>1439</v>
      </c>
      <c r="G218" s="67"/>
      <c r="H218" s="66" t="s">
        <v>1439</v>
      </c>
      <c r="I218" s="64" t="s">
        <v>1439</v>
      </c>
      <c r="J218" s="64" t="s">
        <v>1439</v>
      </c>
      <c r="K218" s="64" t="s">
        <v>1439</v>
      </c>
      <c r="L218" s="64" t="s">
        <v>1439</v>
      </c>
      <c r="M218" s="64" t="s">
        <v>1439</v>
      </c>
      <c r="N218" s="64" t="s">
        <v>1439</v>
      </c>
      <c r="O218" s="64" t="s">
        <v>1439</v>
      </c>
      <c r="P218" s="64" t="s">
        <v>1439</v>
      </c>
      <c r="Q218" s="64" t="s">
        <v>1439</v>
      </c>
    </row>
    <row r="219" spans="1:17" ht="38.25" x14ac:dyDescent="0.2">
      <c r="A219" s="54" t="s">
        <v>1741</v>
      </c>
      <c r="B219" s="55" t="s">
        <v>1599</v>
      </c>
      <c r="C219" s="66">
        <v>24</v>
      </c>
      <c r="D219" s="63">
        <v>29270</v>
      </c>
      <c r="E219" s="60">
        <v>10</v>
      </c>
      <c r="F219" s="63">
        <v>36833</v>
      </c>
      <c r="G219" s="60">
        <v>23.5</v>
      </c>
      <c r="H219" s="63">
        <v>20581</v>
      </c>
      <c r="I219" s="61">
        <v>23315</v>
      </c>
      <c r="J219" s="61">
        <v>24061</v>
      </c>
      <c r="K219" s="61">
        <v>24790</v>
      </c>
      <c r="L219" s="62">
        <v>27321</v>
      </c>
      <c r="M219" s="64">
        <v>31579</v>
      </c>
      <c r="N219" s="64">
        <v>36422</v>
      </c>
      <c r="O219" s="64" t="s">
        <v>1439</v>
      </c>
      <c r="P219" s="64" t="s">
        <v>1439</v>
      </c>
      <c r="Q219" s="64" t="s">
        <v>1439</v>
      </c>
    </row>
    <row r="220" spans="1:17" ht="25.5" x14ac:dyDescent="0.2">
      <c r="A220" s="68" t="s">
        <v>1742</v>
      </c>
      <c r="B220" s="55" t="s">
        <v>1601</v>
      </c>
      <c r="C220" s="66" t="s">
        <v>1439</v>
      </c>
      <c r="D220" s="66" t="s">
        <v>1439</v>
      </c>
      <c r="E220" s="67"/>
      <c r="F220" s="66">
        <v>42021</v>
      </c>
      <c r="G220" s="60">
        <v>1.6</v>
      </c>
      <c r="H220" s="66" t="s">
        <v>1439</v>
      </c>
      <c r="I220" s="64" t="s">
        <v>1439</v>
      </c>
      <c r="J220" s="64" t="s">
        <v>1439</v>
      </c>
      <c r="K220" s="62">
        <v>26723</v>
      </c>
      <c r="L220" s="64">
        <v>27567</v>
      </c>
      <c r="M220" s="64" t="s">
        <v>1439</v>
      </c>
      <c r="N220" s="64" t="s">
        <v>1439</v>
      </c>
      <c r="O220" s="64" t="s">
        <v>1439</v>
      </c>
      <c r="P220" s="64" t="s">
        <v>1439</v>
      </c>
      <c r="Q220" s="64" t="s">
        <v>1439</v>
      </c>
    </row>
    <row r="221" spans="1:17" ht="25.5" x14ac:dyDescent="0.2">
      <c r="A221" s="68" t="s">
        <v>1743</v>
      </c>
      <c r="B221" s="55" t="s">
        <v>1603</v>
      </c>
      <c r="C221" s="66" t="s">
        <v>1439</v>
      </c>
      <c r="D221" s="66" t="s">
        <v>1439</v>
      </c>
      <c r="E221" s="67"/>
      <c r="F221" s="66">
        <v>36935</v>
      </c>
      <c r="G221" s="60">
        <v>61.2</v>
      </c>
      <c r="H221" s="66" t="s">
        <v>1439</v>
      </c>
      <c r="I221" s="64" t="s">
        <v>1439</v>
      </c>
      <c r="J221" s="64" t="s">
        <v>1439</v>
      </c>
      <c r="K221" s="64" t="s">
        <v>1439</v>
      </c>
      <c r="L221" s="64" t="s">
        <v>1439</v>
      </c>
      <c r="M221" s="64" t="s">
        <v>1439</v>
      </c>
      <c r="N221" s="64" t="s">
        <v>1439</v>
      </c>
      <c r="O221" s="64" t="s">
        <v>1439</v>
      </c>
      <c r="P221" s="64" t="s">
        <v>1439</v>
      </c>
      <c r="Q221" s="64" t="s">
        <v>1439</v>
      </c>
    </row>
    <row r="222" spans="1:17" ht="38.25" x14ac:dyDescent="0.2">
      <c r="A222" s="68" t="s">
        <v>1744</v>
      </c>
      <c r="B222" s="55" t="s">
        <v>1605</v>
      </c>
      <c r="C222" s="66" t="s">
        <v>1439</v>
      </c>
      <c r="D222" s="66" t="s">
        <v>1439</v>
      </c>
      <c r="E222" s="67"/>
      <c r="F222" s="66" t="s">
        <v>1439</v>
      </c>
      <c r="G222" s="67"/>
      <c r="H222" s="66" t="s">
        <v>1439</v>
      </c>
      <c r="I222" s="64" t="s">
        <v>1439</v>
      </c>
      <c r="J222" s="64" t="s">
        <v>1439</v>
      </c>
      <c r="K222" s="64" t="s">
        <v>1439</v>
      </c>
      <c r="L222" s="64" t="s">
        <v>1439</v>
      </c>
      <c r="M222" s="64" t="s">
        <v>1439</v>
      </c>
      <c r="N222" s="64" t="s">
        <v>1439</v>
      </c>
      <c r="O222" s="64" t="s">
        <v>1439</v>
      </c>
      <c r="P222" s="64" t="s">
        <v>1439</v>
      </c>
      <c r="Q222" s="64" t="s">
        <v>1439</v>
      </c>
    </row>
    <row r="223" spans="1:17" ht="25.5" x14ac:dyDescent="0.2">
      <c r="A223" s="68" t="s">
        <v>1745</v>
      </c>
      <c r="B223" s="55" t="s">
        <v>1607</v>
      </c>
      <c r="C223" s="66" t="s">
        <v>1439</v>
      </c>
      <c r="D223" s="66">
        <v>30022</v>
      </c>
      <c r="E223" s="60">
        <v>-1.5</v>
      </c>
      <c r="F223" s="63">
        <v>29016</v>
      </c>
      <c r="G223" s="60">
        <v>-7.4</v>
      </c>
      <c r="H223" s="66" t="s">
        <v>1439</v>
      </c>
      <c r="I223" s="64" t="s">
        <v>1439</v>
      </c>
      <c r="J223" s="64" t="s">
        <v>1439</v>
      </c>
      <c r="K223" s="64" t="s">
        <v>1439</v>
      </c>
      <c r="L223" s="64" t="s">
        <v>1439</v>
      </c>
      <c r="M223" s="64" t="s">
        <v>1439</v>
      </c>
      <c r="N223" s="64" t="s">
        <v>1439</v>
      </c>
      <c r="O223" s="64" t="s">
        <v>1439</v>
      </c>
      <c r="P223" s="64" t="s">
        <v>1439</v>
      </c>
      <c r="Q223" s="64" t="s">
        <v>1439</v>
      </c>
    </row>
    <row r="224" spans="1:17" ht="25.5" x14ac:dyDescent="0.2">
      <c r="A224" s="68" t="s">
        <v>1746</v>
      </c>
      <c r="B224" s="55" t="s">
        <v>1609</v>
      </c>
      <c r="C224" s="66" t="s">
        <v>1439</v>
      </c>
      <c r="D224" s="66">
        <v>30031</v>
      </c>
      <c r="E224" s="60">
        <v>23.6</v>
      </c>
      <c r="F224" s="66">
        <v>36316</v>
      </c>
      <c r="G224" s="60">
        <v>43.3</v>
      </c>
      <c r="H224" s="66" t="s">
        <v>1439</v>
      </c>
      <c r="I224" s="64" t="s">
        <v>1439</v>
      </c>
      <c r="J224" s="64" t="s">
        <v>1439</v>
      </c>
      <c r="K224" s="64">
        <v>24766</v>
      </c>
      <c r="L224" s="64">
        <v>26055</v>
      </c>
      <c r="M224" s="64" t="s">
        <v>1439</v>
      </c>
      <c r="N224" s="64" t="s">
        <v>1439</v>
      </c>
      <c r="O224" s="64" t="s">
        <v>1439</v>
      </c>
      <c r="P224" s="64" t="s">
        <v>1439</v>
      </c>
      <c r="Q224" s="64" t="s">
        <v>1439</v>
      </c>
    </row>
    <row r="225" spans="1:17" ht="38.25" x14ac:dyDescent="0.2">
      <c r="A225" s="68" t="s">
        <v>1747</v>
      </c>
      <c r="B225" s="55" t="s">
        <v>1611</v>
      </c>
      <c r="C225" s="66">
        <v>7</v>
      </c>
      <c r="D225" s="66">
        <v>28125</v>
      </c>
      <c r="E225" s="60">
        <v>10.8</v>
      </c>
      <c r="F225" s="66">
        <v>36592</v>
      </c>
      <c r="G225" s="60">
        <v>23.4</v>
      </c>
      <c r="H225" s="66" t="s">
        <v>1439</v>
      </c>
      <c r="I225" s="64">
        <v>22545</v>
      </c>
      <c r="J225" s="62">
        <v>23021</v>
      </c>
      <c r="K225" s="62">
        <v>23712</v>
      </c>
      <c r="L225" s="62">
        <v>26140</v>
      </c>
      <c r="M225" s="64" t="s">
        <v>1439</v>
      </c>
      <c r="N225" s="64" t="s">
        <v>1439</v>
      </c>
      <c r="O225" s="64" t="s">
        <v>1439</v>
      </c>
      <c r="P225" s="64" t="s">
        <v>1439</v>
      </c>
      <c r="Q225" s="64" t="s">
        <v>1439</v>
      </c>
    </row>
    <row r="226" spans="1:17" ht="51" x14ac:dyDescent="0.2">
      <c r="A226" s="54" t="s">
        <v>1748</v>
      </c>
      <c r="B226" s="55" t="s">
        <v>1613</v>
      </c>
      <c r="C226" s="63">
        <v>80</v>
      </c>
      <c r="D226" s="59">
        <v>33866</v>
      </c>
      <c r="E226" s="60">
        <v>4.5</v>
      </c>
      <c r="F226" s="59">
        <v>36628</v>
      </c>
      <c r="G226" s="60">
        <v>6.7</v>
      </c>
      <c r="H226" s="59">
        <v>24420</v>
      </c>
      <c r="I226" s="61">
        <v>26184</v>
      </c>
      <c r="J226" s="61">
        <v>27468</v>
      </c>
      <c r="K226" s="61">
        <v>29028</v>
      </c>
      <c r="L226" s="61">
        <v>31365</v>
      </c>
      <c r="M226" s="61">
        <v>37758</v>
      </c>
      <c r="N226" s="61">
        <v>41862</v>
      </c>
      <c r="O226" s="62">
        <v>44591</v>
      </c>
      <c r="P226" s="62">
        <v>46183</v>
      </c>
      <c r="Q226" s="64" t="s">
        <v>1439</v>
      </c>
    </row>
    <row r="227" spans="1:17" ht="38.25" x14ac:dyDescent="0.2">
      <c r="A227" s="68" t="s">
        <v>1749</v>
      </c>
      <c r="B227" s="55" t="s">
        <v>1615</v>
      </c>
      <c r="C227" s="63">
        <v>80</v>
      </c>
      <c r="D227" s="59">
        <v>33866</v>
      </c>
      <c r="E227" s="60">
        <v>4.5</v>
      </c>
      <c r="F227" s="59">
        <v>36628</v>
      </c>
      <c r="G227" s="60">
        <v>6.7</v>
      </c>
      <c r="H227" s="59">
        <v>24420</v>
      </c>
      <c r="I227" s="61">
        <v>26184</v>
      </c>
      <c r="J227" s="61">
        <v>27468</v>
      </c>
      <c r="K227" s="61">
        <v>29028</v>
      </c>
      <c r="L227" s="61">
        <v>31365</v>
      </c>
      <c r="M227" s="61">
        <v>37758</v>
      </c>
      <c r="N227" s="61">
        <v>41862</v>
      </c>
      <c r="O227" s="62">
        <v>44591</v>
      </c>
      <c r="P227" s="62">
        <v>46183</v>
      </c>
      <c r="Q227" s="64" t="s">
        <v>1439</v>
      </c>
    </row>
    <row r="228" spans="1:17" x14ac:dyDescent="0.2">
      <c r="A228" s="54" t="s">
        <v>1750</v>
      </c>
      <c r="B228" s="55" t="s">
        <v>1617</v>
      </c>
      <c r="C228" s="63">
        <v>55</v>
      </c>
      <c r="D228" s="63">
        <v>32835</v>
      </c>
      <c r="E228" s="60">
        <v>4.7</v>
      </c>
      <c r="F228" s="59">
        <v>36670</v>
      </c>
      <c r="G228" s="60">
        <v>6.3</v>
      </c>
      <c r="H228" s="59">
        <v>20264</v>
      </c>
      <c r="I228" s="61">
        <v>23720</v>
      </c>
      <c r="J228" s="61">
        <v>25007</v>
      </c>
      <c r="K228" s="61">
        <v>26421</v>
      </c>
      <c r="L228" s="61">
        <v>30252</v>
      </c>
      <c r="M228" s="62">
        <v>37135</v>
      </c>
      <c r="N228" s="62">
        <v>41015</v>
      </c>
      <c r="O228" s="62">
        <v>44082</v>
      </c>
      <c r="P228" s="64">
        <v>46399</v>
      </c>
      <c r="Q228" s="64" t="s">
        <v>1439</v>
      </c>
    </row>
    <row r="229" spans="1:17" x14ac:dyDescent="0.2">
      <c r="A229" s="68" t="s">
        <v>1751</v>
      </c>
      <c r="B229" s="55" t="s">
        <v>1619</v>
      </c>
      <c r="C229" s="63">
        <v>55</v>
      </c>
      <c r="D229" s="63">
        <v>32835</v>
      </c>
      <c r="E229" s="60">
        <v>4.7</v>
      </c>
      <c r="F229" s="59">
        <v>36670</v>
      </c>
      <c r="G229" s="60">
        <v>6.3</v>
      </c>
      <c r="H229" s="59">
        <v>20264</v>
      </c>
      <c r="I229" s="61">
        <v>23720</v>
      </c>
      <c r="J229" s="61">
        <v>25007</v>
      </c>
      <c r="K229" s="61">
        <v>26421</v>
      </c>
      <c r="L229" s="61">
        <v>30252</v>
      </c>
      <c r="M229" s="62">
        <v>37135</v>
      </c>
      <c r="N229" s="62">
        <v>41015</v>
      </c>
      <c r="O229" s="62">
        <v>44082</v>
      </c>
      <c r="P229" s="64">
        <v>46399</v>
      </c>
      <c r="Q229" s="64" t="s">
        <v>1439</v>
      </c>
    </row>
    <row r="230" spans="1:17" ht="25.5" x14ac:dyDescent="0.2">
      <c r="A230" s="54" t="s">
        <v>1752</v>
      </c>
      <c r="B230" s="55" t="s">
        <v>1621</v>
      </c>
      <c r="C230" s="63">
        <v>89</v>
      </c>
      <c r="D230" s="59">
        <v>30992</v>
      </c>
      <c r="E230" s="60">
        <v>-0.3</v>
      </c>
      <c r="F230" s="59">
        <v>35829</v>
      </c>
      <c r="G230" s="60">
        <v>4.5</v>
      </c>
      <c r="H230" s="59">
        <v>20301</v>
      </c>
      <c r="I230" s="61">
        <v>23894</v>
      </c>
      <c r="J230" s="61">
        <v>24636</v>
      </c>
      <c r="K230" s="61">
        <v>25978</v>
      </c>
      <c r="L230" s="61">
        <v>28218</v>
      </c>
      <c r="M230" s="61">
        <v>36343</v>
      </c>
      <c r="N230" s="62">
        <v>39294</v>
      </c>
      <c r="O230" s="62">
        <v>43027</v>
      </c>
      <c r="P230" s="62">
        <v>45140</v>
      </c>
      <c r="Q230" s="64" t="s">
        <v>1439</v>
      </c>
    </row>
    <row r="231" spans="1:17" ht="25.5" x14ac:dyDescent="0.2">
      <c r="A231" s="68" t="s">
        <v>1753</v>
      </c>
      <c r="B231" s="55" t="s">
        <v>1623</v>
      </c>
      <c r="C231" s="63">
        <v>58</v>
      </c>
      <c r="D231" s="59">
        <v>37119</v>
      </c>
      <c r="E231" s="60">
        <v>7</v>
      </c>
      <c r="F231" s="59">
        <v>39555</v>
      </c>
      <c r="G231" s="60">
        <v>5.3</v>
      </c>
      <c r="H231" s="59">
        <v>22991</v>
      </c>
      <c r="I231" s="61">
        <v>26034</v>
      </c>
      <c r="J231" s="61">
        <v>26876</v>
      </c>
      <c r="K231" s="61">
        <v>29010</v>
      </c>
      <c r="L231" s="62">
        <v>33502</v>
      </c>
      <c r="M231" s="61">
        <v>39842</v>
      </c>
      <c r="N231" s="62">
        <v>44780</v>
      </c>
      <c r="O231" s="62">
        <v>46117</v>
      </c>
      <c r="P231" s="62">
        <v>49375</v>
      </c>
      <c r="Q231" s="64" t="s">
        <v>1439</v>
      </c>
    </row>
    <row r="232" spans="1:17" ht="25.5" x14ac:dyDescent="0.2">
      <c r="A232" s="68" t="s">
        <v>1754</v>
      </c>
      <c r="B232" s="55" t="s">
        <v>1625</v>
      </c>
      <c r="C232" s="66">
        <v>12</v>
      </c>
      <c r="D232" s="63">
        <v>23879</v>
      </c>
      <c r="E232" s="67"/>
      <c r="F232" s="63">
        <v>24970</v>
      </c>
      <c r="G232" s="67"/>
      <c r="H232" s="66">
        <v>16824</v>
      </c>
      <c r="I232" s="62">
        <v>18922</v>
      </c>
      <c r="J232" s="62">
        <v>20414</v>
      </c>
      <c r="K232" s="62">
        <v>21249</v>
      </c>
      <c r="L232" s="62">
        <v>22593</v>
      </c>
      <c r="M232" s="62">
        <v>25163</v>
      </c>
      <c r="N232" s="62">
        <v>27393</v>
      </c>
      <c r="O232" s="64">
        <v>29201</v>
      </c>
      <c r="P232" s="64" t="s">
        <v>1439</v>
      </c>
      <c r="Q232" s="64" t="s">
        <v>1439</v>
      </c>
    </row>
    <row r="233" spans="1:17" ht="25.5" x14ac:dyDescent="0.2">
      <c r="A233" s="68" t="s">
        <v>1755</v>
      </c>
      <c r="B233" s="55" t="s">
        <v>1627</v>
      </c>
      <c r="C233" s="66">
        <v>18</v>
      </c>
      <c r="D233" s="63">
        <v>27233</v>
      </c>
      <c r="E233" s="60">
        <v>5.2</v>
      </c>
      <c r="F233" s="63">
        <v>31264</v>
      </c>
      <c r="G233" s="60">
        <v>13.6</v>
      </c>
      <c r="H233" s="66">
        <v>19758</v>
      </c>
      <c r="I233" s="62">
        <v>22433</v>
      </c>
      <c r="J233" s="62">
        <v>23171</v>
      </c>
      <c r="K233" s="61">
        <v>24300</v>
      </c>
      <c r="L233" s="62">
        <v>25545</v>
      </c>
      <c r="M233" s="62">
        <v>29272</v>
      </c>
      <c r="N233" s="64">
        <v>30733</v>
      </c>
      <c r="O233" s="64">
        <v>35231</v>
      </c>
      <c r="P233" s="64" t="s">
        <v>1439</v>
      </c>
      <c r="Q233" s="64" t="s">
        <v>1439</v>
      </c>
    </row>
    <row r="234" spans="1:17" ht="38.25" x14ac:dyDescent="0.2">
      <c r="A234" s="54" t="s">
        <v>1756</v>
      </c>
      <c r="B234" s="55" t="s">
        <v>1629</v>
      </c>
      <c r="C234" s="66" t="s">
        <v>1439</v>
      </c>
      <c r="D234" s="66">
        <v>26319</v>
      </c>
      <c r="E234" s="60">
        <v>0.2</v>
      </c>
      <c r="F234" s="63">
        <v>29295</v>
      </c>
      <c r="G234" s="60">
        <v>0.1</v>
      </c>
      <c r="H234" s="66" t="s">
        <v>1439</v>
      </c>
      <c r="I234" s="64" t="s">
        <v>1439</v>
      </c>
      <c r="J234" s="62">
        <v>22687</v>
      </c>
      <c r="K234" s="62">
        <v>23804</v>
      </c>
      <c r="L234" s="62">
        <v>24344</v>
      </c>
      <c r="M234" s="64">
        <v>28185</v>
      </c>
      <c r="N234" s="64" t="s">
        <v>1439</v>
      </c>
      <c r="O234" s="64" t="s">
        <v>1439</v>
      </c>
      <c r="P234" s="64" t="s">
        <v>1439</v>
      </c>
      <c r="Q234" s="64" t="s">
        <v>1439</v>
      </c>
    </row>
    <row r="235" spans="1:17" ht="25.5" x14ac:dyDescent="0.2">
      <c r="A235" s="68" t="s">
        <v>1757</v>
      </c>
      <c r="B235" s="55" t="s">
        <v>1631</v>
      </c>
      <c r="C235" s="66" t="s">
        <v>1439</v>
      </c>
      <c r="D235" s="66" t="s">
        <v>1439</v>
      </c>
      <c r="E235" s="67"/>
      <c r="F235" s="66">
        <v>32773</v>
      </c>
      <c r="G235" s="67"/>
      <c r="H235" s="66" t="s">
        <v>1439</v>
      </c>
      <c r="I235" s="64" t="s">
        <v>1439</v>
      </c>
      <c r="J235" s="64" t="s">
        <v>1439</v>
      </c>
      <c r="K235" s="64" t="s">
        <v>1439</v>
      </c>
      <c r="L235" s="64" t="s">
        <v>1439</v>
      </c>
      <c r="M235" s="64" t="s">
        <v>1439</v>
      </c>
      <c r="N235" s="64" t="s">
        <v>1439</v>
      </c>
      <c r="O235" s="64" t="s">
        <v>1439</v>
      </c>
      <c r="P235" s="64" t="s">
        <v>1439</v>
      </c>
      <c r="Q235" s="64" t="s">
        <v>1439</v>
      </c>
    </row>
    <row r="236" spans="1:17" ht="38.25" x14ac:dyDescent="0.2">
      <c r="A236" s="68" t="s">
        <v>1758</v>
      </c>
      <c r="B236" s="55" t="s">
        <v>1633</v>
      </c>
      <c r="C236" s="66" t="s">
        <v>1439</v>
      </c>
      <c r="D236" s="66">
        <v>24470</v>
      </c>
      <c r="E236" s="67"/>
      <c r="F236" s="63">
        <v>27074</v>
      </c>
      <c r="G236" s="67"/>
      <c r="H236" s="66" t="s">
        <v>1439</v>
      </c>
      <c r="I236" s="64" t="s">
        <v>1439</v>
      </c>
      <c r="J236" s="64" t="s">
        <v>1439</v>
      </c>
      <c r="K236" s="64" t="s">
        <v>1439</v>
      </c>
      <c r="L236" s="64" t="s">
        <v>1439</v>
      </c>
      <c r="M236" s="64" t="s">
        <v>1439</v>
      </c>
      <c r="N236" s="64" t="s">
        <v>1439</v>
      </c>
      <c r="O236" s="64" t="s">
        <v>1439</v>
      </c>
      <c r="P236" s="64" t="s">
        <v>1439</v>
      </c>
      <c r="Q236" s="64" t="s">
        <v>1439</v>
      </c>
    </row>
    <row r="237" spans="1:17" ht="25.5" x14ac:dyDescent="0.2">
      <c r="A237" s="68" t="s">
        <v>1759</v>
      </c>
      <c r="B237" s="55" t="s">
        <v>1635</v>
      </c>
      <c r="C237" s="66" t="s">
        <v>1439</v>
      </c>
      <c r="D237" s="66" t="s">
        <v>1439</v>
      </c>
      <c r="E237" s="67"/>
      <c r="F237" s="66" t="s">
        <v>1439</v>
      </c>
      <c r="G237" s="67"/>
      <c r="H237" s="66" t="s">
        <v>1439</v>
      </c>
      <c r="I237" s="64" t="s">
        <v>1439</v>
      </c>
      <c r="J237" s="64" t="s">
        <v>1439</v>
      </c>
      <c r="K237" s="64" t="s">
        <v>1439</v>
      </c>
      <c r="L237" s="64" t="s">
        <v>1439</v>
      </c>
      <c r="M237" s="64" t="s">
        <v>1439</v>
      </c>
      <c r="N237" s="64" t="s">
        <v>1439</v>
      </c>
      <c r="O237" s="64" t="s">
        <v>1439</v>
      </c>
      <c r="P237" s="64" t="s">
        <v>1439</v>
      </c>
      <c r="Q237" s="64" t="s">
        <v>1439</v>
      </c>
    </row>
    <row r="238" spans="1:17" ht="38.25" x14ac:dyDescent="0.2">
      <c r="A238" s="68" t="s">
        <v>1760</v>
      </c>
      <c r="B238" s="55" t="s">
        <v>1637</v>
      </c>
      <c r="C238" s="66" t="s">
        <v>1439</v>
      </c>
      <c r="D238" s="66">
        <v>24117</v>
      </c>
      <c r="E238" s="60">
        <v>-6.9</v>
      </c>
      <c r="F238" s="63">
        <v>26867</v>
      </c>
      <c r="G238" s="60">
        <v>2.7</v>
      </c>
      <c r="H238" s="66" t="s">
        <v>1439</v>
      </c>
      <c r="I238" s="64" t="s">
        <v>1439</v>
      </c>
      <c r="J238" s="64" t="s">
        <v>1439</v>
      </c>
      <c r="K238" s="64" t="s">
        <v>1439</v>
      </c>
      <c r="L238" s="64" t="s">
        <v>1439</v>
      </c>
      <c r="M238" s="64" t="s">
        <v>1439</v>
      </c>
      <c r="N238" s="64" t="s">
        <v>1439</v>
      </c>
      <c r="O238" s="64" t="s">
        <v>1439</v>
      </c>
      <c r="P238" s="64" t="s">
        <v>1439</v>
      </c>
      <c r="Q238" s="64" t="s">
        <v>1439</v>
      </c>
    </row>
    <row r="239" spans="1:17" ht="25.5" x14ac:dyDescent="0.2">
      <c r="A239" s="54" t="s">
        <v>1761</v>
      </c>
      <c r="B239" s="55" t="s">
        <v>1639</v>
      </c>
      <c r="C239" s="66" t="s">
        <v>1439</v>
      </c>
      <c r="D239" s="66" t="s">
        <v>1439</v>
      </c>
      <c r="E239" s="67"/>
      <c r="F239" s="66">
        <v>40744</v>
      </c>
      <c r="G239" s="60">
        <v>12.6</v>
      </c>
      <c r="H239" s="66" t="s">
        <v>1439</v>
      </c>
      <c r="I239" s="62">
        <v>23709</v>
      </c>
      <c r="J239" s="64">
        <v>24072</v>
      </c>
      <c r="K239" s="62">
        <v>24730</v>
      </c>
      <c r="L239" s="64">
        <v>27769</v>
      </c>
      <c r="M239" s="64" t="s">
        <v>1439</v>
      </c>
      <c r="N239" s="64" t="s">
        <v>1439</v>
      </c>
      <c r="O239" s="64" t="s">
        <v>1439</v>
      </c>
      <c r="P239" s="64" t="s">
        <v>1439</v>
      </c>
      <c r="Q239" s="64" t="s">
        <v>1439</v>
      </c>
    </row>
    <row r="240" spans="1:17" ht="25.5" x14ac:dyDescent="0.2">
      <c r="A240" s="68" t="s">
        <v>1762</v>
      </c>
      <c r="B240" s="55" t="s">
        <v>1641</v>
      </c>
      <c r="C240" s="66" t="s">
        <v>1439</v>
      </c>
      <c r="D240" s="66" t="s">
        <v>1439</v>
      </c>
      <c r="E240" s="67"/>
      <c r="F240" s="66">
        <v>45438</v>
      </c>
      <c r="G240" s="60">
        <v>12.7</v>
      </c>
      <c r="H240" s="66" t="s">
        <v>1439</v>
      </c>
      <c r="I240" s="64" t="s">
        <v>1439</v>
      </c>
      <c r="J240" s="64" t="s">
        <v>1439</v>
      </c>
      <c r="K240" s="64">
        <v>27975</v>
      </c>
      <c r="L240" s="64" t="s">
        <v>1439</v>
      </c>
      <c r="M240" s="64" t="s">
        <v>1439</v>
      </c>
      <c r="N240" s="64" t="s">
        <v>1439</v>
      </c>
      <c r="O240" s="64" t="s">
        <v>1439</v>
      </c>
      <c r="P240" s="64" t="s">
        <v>1439</v>
      </c>
      <c r="Q240" s="64" t="s">
        <v>1439</v>
      </c>
    </row>
    <row r="241" spans="1:17" ht="38.25" x14ac:dyDescent="0.2">
      <c r="A241" s="68" t="s">
        <v>1763</v>
      </c>
      <c r="B241" s="55" t="s">
        <v>1643</v>
      </c>
      <c r="C241" s="59" t="s">
        <v>1667</v>
      </c>
      <c r="D241" s="59"/>
      <c r="E241" s="67"/>
      <c r="F241" s="59"/>
      <c r="G241" s="67"/>
      <c r="H241" s="59"/>
      <c r="I241" s="61"/>
      <c r="J241" s="61"/>
      <c r="K241" s="61"/>
      <c r="L241" s="61"/>
      <c r="M241" s="61"/>
      <c r="N241" s="61"/>
      <c r="O241" s="61"/>
      <c r="P241" s="61"/>
      <c r="Q241" s="61"/>
    </row>
    <row r="242" spans="1:17" ht="25.5" x14ac:dyDescent="0.2">
      <c r="A242" s="68" t="s">
        <v>1764</v>
      </c>
      <c r="B242" s="55" t="s">
        <v>1645</v>
      </c>
      <c r="C242" s="66" t="s">
        <v>1439</v>
      </c>
      <c r="D242" s="66" t="s">
        <v>1439</v>
      </c>
      <c r="E242" s="67"/>
      <c r="F242" s="66" t="s">
        <v>1439</v>
      </c>
      <c r="G242" s="67"/>
      <c r="H242" s="66" t="s">
        <v>1439</v>
      </c>
      <c r="I242" s="64" t="s">
        <v>1439</v>
      </c>
      <c r="J242" s="64" t="s">
        <v>1439</v>
      </c>
      <c r="K242" s="64" t="s">
        <v>1439</v>
      </c>
      <c r="L242" s="64" t="s">
        <v>1439</v>
      </c>
      <c r="M242" s="64" t="s">
        <v>1439</v>
      </c>
      <c r="N242" s="64" t="s">
        <v>1439</v>
      </c>
      <c r="O242" s="64" t="s">
        <v>1439</v>
      </c>
      <c r="P242" s="64" t="s">
        <v>1439</v>
      </c>
      <c r="Q242" s="64" t="s">
        <v>1439</v>
      </c>
    </row>
    <row r="243" spans="1:17" ht="76.5" x14ac:dyDescent="0.2">
      <c r="A243" s="54" t="s">
        <v>1765</v>
      </c>
      <c r="B243" s="55" t="s">
        <v>1647</v>
      </c>
      <c r="C243" s="66" t="s">
        <v>1439</v>
      </c>
      <c r="D243" s="66" t="s">
        <v>1439</v>
      </c>
      <c r="E243" s="67"/>
      <c r="F243" s="66" t="s">
        <v>1439</v>
      </c>
      <c r="G243" s="67"/>
      <c r="H243" s="66" t="s">
        <v>1439</v>
      </c>
      <c r="I243" s="64" t="s">
        <v>1439</v>
      </c>
      <c r="J243" s="64" t="s">
        <v>1439</v>
      </c>
      <c r="K243" s="64" t="s">
        <v>1439</v>
      </c>
      <c r="L243" s="64" t="s">
        <v>1439</v>
      </c>
      <c r="M243" s="64" t="s">
        <v>1439</v>
      </c>
      <c r="N243" s="64" t="s">
        <v>1439</v>
      </c>
      <c r="O243" s="64" t="s">
        <v>1439</v>
      </c>
      <c r="P243" s="64" t="s">
        <v>1439</v>
      </c>
      <c r="Q243" s="64" t="s">
        <v>1439</v>
      </c>
    </row>
    <row r="244" spans="1:17" ht="38.25" x14ac:dyDescent="0.2">
      <c r="A244" s="68" t="s">
        <v>1766</v>
      </c>
      <c r="B244" s="55" t="s">
        <v>1649</v>
      </c>
      <c r="C244" s="66" t="s">
        <v>1439</v>
      </c>
      <c r="D244" s="66" t="s">
        <v>1439</v>
      </c>
      <c r="E244" s="67"/>
      <c r="F244" s="66" t="s">
        <v>1439</v>
      </c>
      <c r="G244" s="67"/>
      <c r="H244" s="66" t="s">
        <v>1439</v>
      </c>
      <c r="I244" s="64" t="s">
        <v>1439</v>
      </c>
      <c r="J244" s="64" t="s">
        <v>1439</v>
      </c>
      <c r="K244" s="64" t="s">
        <v>1439</v>
      </c>
      <c r="L244" s="64" t="s">
        <v>1439</v>
      </c>
      <c r="M244" s="64" t="s">
        <v>1439</v>
      </c>
      <c r="N244" s="64" t="s">
        <v>1439</v>
      </c>
      <c r="O244" s="64" t="s">
        <v>1439</v>
      </c>
      <c r="P244" s="64" t="s">
        <v>1439</v>
      </c>
      <c r="Q244" s="64" t="s">
        <v>1439</v>
      </c>
    </row>
    <row r="245" spans="1:17" ht="51" x14ac:dyDescent="0.2">
      <c r="A245" s="68" t="s">
        <v>1767</v>
      </c>
      <c r="B245" s="55" t="s">
        <v>1651</v>
      </c>
      <c r="C245" s="59" t="s">
        <v>1450</v>
      </c>
      <c r="D245" s="59"/>
      <c r="E245" s="67"/>
      <c r="F245" s="59"/>
      <c r="G245" s="67"/>
      <c r="H245" s="59"/>
      <c r="I245" s="61"/>
      <c r="J245" s="61"/>
      <c r="K245" s="61"/>
      <c r="L245" s="61"/>
      <c r="M245" s="61"/>
      <c r="N245" s="61"/>
      <c r="O245" s="61"/>
      <c r="P245" s="61"/>
      <c r="Q245" s="61"/>
    </row>
    <row r="246" spans="1:17" ht="38.25" x14ac:dyDescent="0.2">
      <c r="A246" s="54" t="s">
        <v>1768</v>
      </c>
      <c r="B246" s="55" t="s">
        <v>1653</v>
      </c>
      <c r="C246" s="59" t="s">
        <v>1450</v>
      </c>
      <c r="D246" s="59"/>
      <c r="E246" s="67"/>
      <c r="F246" s="59"/>
      <c r="G246" s="67"/>
      <c r="H246" s="59"/>
      <c r="I246" s="61"/>
      <c r="J246" s="61"/>
      <c r="K246" s="61"/>
      <c r="L246" s="61"/>
      <c r="M246" s="61"/>
      <c r="N246" s="61"/>
      <c r="O246" s="61"/>
      <c r="P246" s="61"/>
      <c r="Q246" s="61"/>
    </row>
    <row r="247" spans="1:17" ht="38.25" x14ac:dyDescent="0.2">
      <c r="A247" s="68" t="s">
        <v>1769</v>
      </c>
      <c r="B247" s="55" t="s">
        <v>1655</v>
      </c>
      <c r="C247" s="59" t="s">
        <v>1450</v>
      </c>
      <c r="D247" s="59"/>
      <c r="E247" s="67"/>
      <c r="F247" s="59"/>
      <c r="G247" s="67"/>
      <c r="H247" s="59"/>
      <c r="I247" s="61"/>
      <c r="J247" s="61"/>
      <c r="K247" s="61"/>
      <c r="L247" s="61"/>
      <c r="M247" s="61"/>
      <c r="N247" s="61"/>
      <c r="O247" s="61"/>
      <c r="P247" s="61"/>
      <c r="Q247" s="61"/>
    </row>
    <row r="248" spans="1:17" ht="25.5" x14ac:dyDescent="0.2">
      <c r="A248" s="54" t="s">
        <v>1770</v>
      </c>
      <c r="B248" s="55" t="s">
        <v>1376</v>
      </c>
      <c r="C248" s="59">
        <v>1839</v>
      </c>
      <c r="D248" s="59">
        <v>35175</v>
      </c>
      <c r="E248" s="60">
        <v>6.3</v>
      </c>
      <c r="F248" s="59">
        <v>41110</v>
      </c>
      <c r="G248" s="60">
        <v>7.9</v>
      </c>
      <c r="H248" s="59">
        <v>22137</v>
      </c>
      <c r="I248" s="61">
        <v>25280</v>
      </c>
      <c r="J248" s="61">
        <v>26727</v>
      </c>
      <c r="K248" s="61">
        <v>28301</v>
      </c>
      <c r="L248" s="61">
        <v>31489</v>
      </c>
      <c r="M248" s="61">
        <v>39566</v>
      </c>
      <c r="N248" s="61">
        <v>44947</v>
      </c>
      <c r="O248" s="61">
        <v>48285</v>
      </c>
      <c r="P248" s="61">
        <v>52359</v>
      </c>
      <c r="Q248" s="61">
        <v>65578</v>
      </c>
    </row>
    <row r="249" spans="1:17" ht="25.5" x14ac:dyDescent="0.2">
      <c r="A249" s="54" t="s">
        <v>1771</v>
      </c>
      <c r="B249" s="55" t="s">
        <v>1376</v>
      </c>
      <c r="C249" s="59">
        <v>275</v>
      </c>
      <c r="D249" s="59">
        <v>39170</v>
      </c>
      <c r="E249" s="60">
        <v>7.1</v>
      </c>
      <c r="F249" s="59">
        <v>44682</v>
      </c>
      <c r="G249" s="60">
        <v>6.6</v>
      </c>
      <c r="H249" s="59">
        <v>23800</v>
      </c>
      <c r="I249" s="61">
        <v>27042</v>
      </c>
      <c r="J249" s="61">
        <v>29105</v>
      </c>
      <c r="K249" s="61">
        <v>31108</v>
      </c>
      <c r="L249" s="61">
        <v>34876</v>
      </c>
      <c r="M249" s="61">
        <v>44413</v>
      </c>
      <c r="N249" s="61">
        <v>50239</v>
      </c>
      <c r="O249" s="61">
        <v>53985</v>
      </c>
      <c r="P249" s="62">
        <v>58400</v>
      </c>
      <c r="Q249" s="62">
        <v>70913</v>
      </c>
    </row>
    <row r="250" spans="1:17" x14ac:dyDescent="0.2">
      <c r="A250" s="54" t="s">
        <v>1772</v>
      </c>
      <c r="B250" s="55" t="s">
        <v>1376</v>
      </c>
      <c r="C250" s="59">
        <v>245</v>
      </c>
      <c r="D250" s="59">
        <v>38880</v>
      </c>
      <c r="E250" s="60">
        <v>8.3000000000000007</v>
      </c>
      <c r="F250" s="59">
        <v>44519</v>
      </c>
      <c r="G250" s="60">
        <v>7.2</v>
      </c>
      <c r="H250" s="59">
        <v>23713</v>
      </c>
      <c r="I250" s="61">
        <v>26967</v>
      </c>
      <c r="J250" s="61">
        <v>28705</v>
      </c>
      <c r="K250" s="61">
        <v>30748</v>
      </c>
      <c r="L250" s="61">
        <v>34624</v>
      </c>
      <c r="M250" s="61">
        <v>44097</v>
      </c>
      <c r="N250" s="61">
        <v>50191</v>
      </c>
      <c r="O250" s="61">
        <v>53878</v>
      </c>
      <c r="P250" s="62">
        <v>58636</v>
      </c>
      <c r="Q250" s="62">
        <v>71327</v>
      </c>
    </row>
    <row r="251" spans="1:17" ht="25.5" x14ac:dyDescent="0.2">
      <c r="A251" s="54" t="s">
        <v>1773</v>
      </c>
      <c r="B251" s="55" t="s">
        <v>1376</v>
      </c>
      <c r="C251" s="59">
        <v>1487</v>
      </c>
      <c r="D251" s="59">
        <v>34311</v>
      </c>
      <c r="E251" s="60">
        <v>5.7</v>
      </c>
      <c r="F251" s="59">
        <v>40247</v>
      </c>
      <c r="G251" s="60">
        <v>8.1</v>
      </c>
      <c r="H251" s="59">
        <v>21833</v>
      </c>
      <c r="I251" s="61">
        <v>24896</v>
      </c>
      <c r="J251" s="61">
        <v>26242</v>
      </c>
      <c r="K251" s="61">
        <v>27809</v>
      </c>
      <c r="L251" s="61">
        <v>30831</v>
      </c>
      <c r="M251" s="61">
        <v>38359</v>
      </c>
      <c r="N251" s="61">
        <v>43751</v>
      </c>
      <c r="O251" s="61">
        <v>46800</v>
      </c>
      <c r="P251" s="61">
        <v>50477</v>
      </c>
      <c r="Q251" s="61">
        <v>63331</v>
      </c>
    </row>
    <row r="252" spans="1:17" ht="25.5" x14ac:dyDescent="0.2">
      <c r="A252" s="54" t="s">
        <v>1774</v>
      </c>
      <c r="B252" s="55" t="s">
        <v>1438</v>
      </c>
      <c r="C252" s="66" t="s">
        <v>1439</v>
      </c>
      <c r="D252" s="66">
        <v>29837</v>
      </c>
      <c r="E252" s="60">
        <v>1.6</v>
      </c>
      <c r="F252" s="66">
        <v>35447</v>
      </c>
      <c r="G252" s="60">
        <v>8.4</v>
      </c>
      <c r="H252" s="66" t="s">
        <v>1439</v>
      </c>
      <c r="I252" s="64" t="s">
        <v>1439</v>
      </c>
      <c r="J252" s="64" t="s">
        <v>1439</v>
      </c>
      <c r="K252" s="64">
        <v>25220</v>
      </c>
      <c r="L252" s="64">
        <v>26191</v>
      </c>
      <c r="M252" s="64" t="s">
        <v>1439</v>
      </c>
      <c r="N252" s="64" t="s">
        <v>1439</v>
      </c>
      <c r="O252" s="64" t="s">
        <v>1439</v>
      </c>
      <c r="P252" s="64" t="s">
        <v>1439</v>
      </c>
      <c r="Q252" s="64" t="s">
        <v>1439</v>
      </c>
    </row>
    <row r="253" spans="1:17" ht="38.25" x14ac:dyDescent="0.2">
      <c r="A253" s="68" t="s">
        <v>1775</v>
      </c>
      <c r="B253" s="55" t="s">
        <v>1441</v>
      </c>
      <c r="C253" s="66" t="s">
        <v>1439</v>
      </c>
      <c r="D253" s="66">
        <v>32743</v>
      </c>
      <c r="E253" s="60">
        <v>11</v>
      </c>
      <c r="F253" s="66">
        <v>35869</v>
      </c>
      <c r="G253" s="60">
        <v>7.1</v>
      </c>
      <c r="H253" s="66" t="s">
        <v>1439</v>
      </c>
      <c r="I253" s="64" t="s">
        <v>1439</v>
      </c>
      <c r="J253" s="64" t="s">
        <v>1439</v>
      </c>
      <c r="K253" s="64" t="s">
        <v>1439</v>
      </c>
      <c r="L253" s="64">
        <v>26212</v>
      </c>
      <c r="M253" s="64" t="s">
        <v>1439</v>
      </c>
      <c r="N253" s="64" t="s">
        <v>1439</v>
      </c>
      <c r="O253" s="64" t="s">
        <v>1439</v>
      </c>
      <c r="P253" s="64" t="s">
        <v>1439</v>
      </c>
      <c r="Q253" s="64" t="s">
        <v>1439</v>
      </c>
    </row>
    <row r="254" spans="1:17" ht="25.5" x14ac:dyDescent="0.2">
      <c r="A254" s="68" t="s">
        <v>1776</v>
      </c>
      <c r="B254" s="55" t="s">
        <v>1443</v>
      </c>
      <c r="C254" s="59" t="s">
        <v>1667</v>
      </c>
      <c r="D254" s="59"/>
      <c r="E254" s="67"/>
      <c r="F254" s="59"/>
      <c r="G254" s="67"/>
      <c r="H254" s="59"/>
      <c r="I254" s="61"/>
      <c r="J254" s="61"/>
      <c r="K254" s="61"/>
      <c r="L254" s="61"/>
      <c r="M254" s="61"/>
      <c r="N254" s="61"/>
      <c r="O254" s="61"/>
      <c r="P254" s="61"/>
      <c r="Q254" s="61"/>
    </row>
    <row r="255" spans="1:17" ht="25.5" x14ac:dyDescent="0.2">
      <c r="A255" s="68" t="s">
        <v>1777</v>
      </c>
      <c r="B255" s="55" t="s">
        <v>1445</v>
      </c>
      <c r="C255" s="59" t="s">
        <v>1450</v>
      </c>
      <c r="D255" s="59"/>
      <c r="E255" s="67"/>
      <c r="F255" s="59"/>
      <c r="G255" s="67"/>
      <c r="H255" s="59"/>
      <c r="I255" s="61"/>
      <c r="J255" s="61"/>
      <c r="K255" s="61"/>
      <c r="L255" s="61"/>
      <c r="M255" s="61"/>
      <c r="N255" s="61"/>
      <c r="O255" s="61"/>
      <c r="P255" s="61"/>
      <c r="Q255" s="61"/>
    </row>
    <row r="256" spans="1:17" ht="25.5" x14ac:dyDescent="0.2">
      <c r="A256" s="54" t="s">
        <v>1778</v>
      </c>
      <c r="B256" s="55" t="s">
        <v>1447</v>
      </c>
      <c r="C256" s="66" t="s">
        <v>1439</v>
      </c>
      <c r="D256" s="66" t="s">
        <v>1439</v>
      </c>
      <c r="E256" s="67"/>
      <c r="F256" s="66" t="s">
        <v>1439</v>
      </c>
      <c r="G256" s="67"/>
      <c r="H256" s="66" t="s">
        <v>1439</v>
      </c>
      <c r="I256" s="64" t="s">
        <v>1439</v>
      </c>
      <c r="J256" s="64" t="s">
        <v>1439</v>
      </c>
      <c r="K256" s="64" t="s">
        <v>1439</v>
      </c>
      <c r="L256" s="64" t="s">
        <v>1439</v>
      </c>
      <c r="M256" s="64" t="s">
        <v>1439</v>
      </c>
      <c r="N256" s="64" t="s">
        <v>1439</v>
      </c>
      <c r="O256" s="64" t="s">
        <v>1439</v>
      </c>
      <c r="P256" s="64" t="s">
        <v>1439</v>
      </c>
      <c r="Q256" s="64" t="s">
        <v>1439</v>
      </c>
    </row>
    <row r="257" spans="1:17" ht="25.5" x14ac:dyDescent="0.2">
      <c r="A257" s="68" t="s">
        <v>1779</v>
      </c>
      <c r="B257" s="55" t="s">
        <v>1449</v>
      </c>
      <c r="C257" s="59" t="s">
        <v>1450</v>
      </c>
      <c r="D257" s="59"/>
      <c r="E257" s="67"/>
      <c r="F257" s="59"/>
      <c r="G257" s="67"/>
      <c r="H257" s="59"/>
      <c r="I257" s="61"/>
      <c r="J257" s="61"/>
      <c r="K257" s="61"/>
      <c r="L257" s="61"/>
      <c r="M257" s="61"/>
      <c r="N257" s="61"/>
      <c r="O257" s="61"/>
      <c r="P257" s="61"/>
      <c r="Q257" s="61"/>
    </row>
    <row r="258" spans="1:17" ht="25.5" x14ac:dyDescent="0.2">
      <c r="A258" s="68" t="s">
        <v>1780</v>
      </c>
      <c r="B258" s="55" t="s">
        <v>1452</v>
      </c>
      <c r="C258" s="59" t="s">
        <v>1450</v>
      </c>
      <c r="D258" s="59"/>
      <c r="E258" s="67"/>
      <c r="F258" s="59"/>
      <c r="G258" s="67"/>
      <c r="H258" s="59"/>
      <c r="I258" s="61"/>
      <c r="J258" s="61"/>
      <c r="K258" s="61"/>
      <c r="L258" s="61"/>
      <c r="M258" s="61"/>
      <c r="N258" s="61"/>
      <c r="O258" s="61"/>
      <c r="P258" s="61"/>
      <c r="Q258" s="61"/>
    </row>
    <row r="259" spans="1:17" ht="25.5" x14ac:dyDescent="0.2">
      <c r="A259" s="68" t="s">
        <v>1781</v>
      </c>
      <c r="B259" s="55" t="s">
        <v>1454</v>
      </c>
      <c r="C259" s="59" t="s">
        <v>1450</v>
      </c>
      <c r="D259" s="59"/>
      <c r="E259" s="67"/>
      <c r="F259" s="59"/>
      <c r="G259" s="67"/>
      <c r="H259" s="59"/>
      <c r="I259" s="61"/>
      <c r="J259" s="61"/>
      <c r="K259" s="61"/>
      <c r="L259" s="61"/>
      <c r="M259" s="61"/>
      <c r="N259" s="61"/>
      <c r="O259" s="61"/>
      <c r="P259" s="61"/>
      <c r="Q259" s="61"/>
    </row>
    <row r="260" spans="1:17" ht="25.5" x14ac:dyDescent="0.2">
      <c r="A260" s="68" t="s">
        <v>1782</v>
      </c>
      <c r="B260" s="55" t="s">
        <v>1456</v>
      </c>
      <c r="C260" s="66" t="s">
        <v>1439</v>
      </c>
      <c r="D260" s="66" t="s">
        <v>1439</v>
      </c>
      <c r="E260" s="67"/>
      <c r="F260" s="66">
        <v>34488</v>
      </c>
      <c r="G260" s="60">
        <v>-20.5</v>
      </c>
      <c r="H260" s="66" t="s">
        <v>1439</v>
      </c>
      <c r="I260" s="64" t="s">
        <v>1439</v>
      </c>
      <c r="J260" s="64" t="s">
        <v>1439</v>
      </c>
      <c r="K260" s="64" t="s">
        <v>1439</v>
      </c>
      <c r="L260" s="64" t="s">
        <v>1439</v>
      </c>
      <c r="M260" s="64" t="s">
        <v>1439</v>
      </c>
      <c r="N260" s="64" t="s">
        <v>1439</v>
      </c>
      <c r="O260" s="64" t="s">
        <v>1439</v>
      </c>
      <c r="P260" s="64" t="s">
        <v>1439</v>
      </c>
      <c r="Q260" s="64" t="s">
        <v>1439</v>
      </c>
    </row>
    <row r="261" spans="1:17" ht="25.5" x14ac:dyDescent="0.2">
      <c r="A261" s="68" t="s">
        <v>1783</v>
      </c>
      <c r="B261" s="55" t="s">
        <v>1458</v>
      </c>
      <c r="C261" s="59" t="s">
        <v>1667</v>
      </c>
      <c r="D261" s="59"/>
      <c r="E261" s="67"/>
      <c r="F261" s="59"/>
      <c r="G261" s="67"/>
      <c r="H261" s="59"/>
      <c r="I261" s="61"/>
      <c r="J261" s="61"/>
      <c r="K261" s="61"/>
      <c r="L261" s="61"/>
      <c r="M261" s="61"/>
      <c r="N261" s="61"/>
      <c r="O261" s="61"/>
      <c r="P261" s="61"/>
      <c r="Q261" s="61"/>
    </row>
    <row r="262" spans="1:17" ht="25.5" x14ac:dyDescent="0.2">
      <c r="A262" s="54" t="s">
        <v>1784</v>
      </c>
      <c r="B262" s="55" t="s">
        <v>1460</v>
      </c>
      <c r="C262" s="59">
        <v>245</v>
      </c>
      <c r="D262" s="59">
        <v>38880</v>
      </c>
      <c r="E262" s="60">
        <v>8.3000000000000007</v>
      </c>
      <c r="F262" s="59">
        <v>44519</v>
      </c>
      <c r="G262" s="60">
        <v>7.2</v>
      </c>
      <c r="H262" s="59">
        <v>23713</v>
      </c>
      <c r="I262" s="61">
        <v>26967</v>
      </c>
      <c r="J262" s="61">
        <v>28705</v>
      </c>
      <c r="K262" s="61">
        <v>30748</v>
      </c>
      <c r="L262" s="61">
        <v>34624</v>
      </c>
      <c r="M262" s="61">
        <v>44097</v>
      </c>
      <c r="N262" s="61">
        <v>50191</v>
      </c>
      <c r="O262" s="61">
        <v>53878</v>
      </c>
      <c r="P262" s="62">
        <v>58636</v>
      </c>
      <c r="Q262" s="62">
        <v>71327</v>
      </c>
    </row>
    <row r="263" spans="1:17" ht="25.5" x14ac:dyDescent="0.2">
      <c r="A263" s="68" t="s">
        <v>1785</v>
      </c>
      <c r="B263" s="55" t="s">
        <v>1462</v>
      </c>
      <c r="C263" s="63">
        <v>36</v>
      </c>
      <c r="D263" s="63">
        <v>33709</v>
      </c>
      <c r="E263" s="60">
        <v>13.3</v>
      </c>
      <c r="F263" s="59">
        <v>37395</v>
      </c>
      <c r="G263" s="60">
        <v>5.2</v>
      </c>
      <c r="H263" s="59">
        <v>21247</v>
      </c>
      <c r="I263" s="61">
        <v>24085</v>
      </c>
      <c r="J263" s="61">
        <v>25052</v>
      </c>
      <c r="K263" s="61">
        <v>26453</v>
      </c>
      <c r="L263" s="62">
        <v>28815</v>
      </c>
      <c r="M263" s="62">
        <v>37526</v>
      </c>
      <c r="N263" s="62">
        <v>41463</v>
      </c>
      <c r="O263" s="62">
        <v>43606</v>
      </c>
      <c r="P263" s="64">
        <v>48207</v>
      </c>
      <c r="Q263" s="64" t="s">
        <v>1439</v>
      </c>
    </row>
    <row r="264" spans="1:17" ht="25.5" x14ac:dyDescent="0.2">
      <c r="A264" s="68" t="s">
        <v>1786</v>
      </c>
      <c r="B264" s="55" t="s">
        <v>1464</v>
      </c>
      <c r="C264" s="66" t="s">
        <v>1439</v>
      </c>
      <c r="D264" s="66" t="s">
        <v>1439</v>
      </c>
      <c r="E264" s="67"/>
      <c r="F264" s="66" t="s">
        <v>1439</v>
      </c>
      <c r="G264" s="67"/>
      <c r="H264" s="66" t="s">
        <v>1439</v>
      </c>
      <c r="I264" s="64" t="s">
        <v>1439</v>
      </c>
      <c r="J264" s="64" t="s">
        <v>1439</v>
      </c>
      <c r="K264" s="64" t="s">
        <v>1439</v>
      </c>
      <c r="L264" s="64" t="s">
        <v>1439</v>
      </c>
      <c r="M264" s="64" t="s">
        <v>1439</v>
      </c>
      <c r="N264" s="64" t="s">
        <v>1439</v>
      </c>
      <c r="O264" s="64" t="s">
        <v>1439</v>
      </c>
      <c r="P264" s="64" t="s">
        <v>1439</v>
      </c>
      <c r="Q264" s="64" t="s">
        <v>1439</v>
      </c>
    </row>
    <row r="265" spans="1:17" ht="25.5" x14ac:dyDescent="0.2">
      <c r="A265" s="68" t="s">
        <v>1787</v>
      </c>
      <c r="B265" s="55" t="s">
        <v>1466</v>
      </c>
      <c r="C265" s="59" t="s">
        <v>1450</v>
      </c>
      <c r="D265" s="59"/>
      <c r="E265" s="67"/>
      <c r="F265" s="59"/>
      <c r="G265" s="67"/>
      <c r="H265" s="59"/>
      <c r="I265" s="61"/>
      <c r="J265" s="61"/>
      <c r="K265" s="61"/>
      <c r="L265" s="61"/>
      <c r="M265" s="61"/>
      <c r="N265" s="61"/>
      <c r="O265" s="61"/>
      <c r="P265" s="61"/>
      <c r="Q265" s="61"/>
    </row>
    <row r="266" spans="1:17" ht="25.5" x14ac:dyDescent="0.2">
      <c r="A266" s="68" t="s">
        <v>1788</v>
      </c>
      <c r="B266" s="55" t="s">
        <v>1468</v>
      </c>
      <c r="C266" s="66" t="s">
        <v>1439</v>
      </c>
      <c r="D266" s="66">
        <v>30224</v>
      </c>
      <c r="E266" s="60">
        <v>1.9</v>
      </c>
      <c r="F266" s="63">
        <v>34307</v>
      </c>
      <c r="G266" s="60">
        <v>2.8</v>
      </c>
      <c r="H266" s="66" t="s">
        <v>1439</v>
      </c>
      <c r="I266" s="62">
        <v>22624</v>
      </c>
      <c r="J266" s="62">
        <v>23459</v>
      </c>
      <c r="K266" s="62">
        <v>25513</v>
      </c>
      <c r="L266" s="62">
        <v>28267</v>
      </c>
      <c r="M266" s="64">
        <v>31897</v>
      </c>
      <c r="N266" s="64" t="s">
        <v>1439</v>
      </c>
      <c r="O266" s="64" t="s">
        <v>1439</v>
      </c>
      <c r="P266" s="64" t="s">
        <v>1439</v>
      </c>
      <c r="Q266" s="64" t="s">
        <v>1439</v>
      </c>
    </row>
    <row r="267" spans="1:17" ht="25.5" x14ac:dyDescent="0.2">
      <c r="A267" s="68" t="s">
        <v>1789</v>
      </c>
      <c r="B267" s="55" t="s">
        <v>1470</v>
      </c>
      <c r="C267" s="59" t="s">
        <v>1667</v>
      </c>
      <c r="D267" s="59"/>
      <c r="E267" s="67"/>
      <c r="F267" s="59"/>
      <c r="G267" s="67"/>
      <c r="H267" s="59"/>
      <c r="I267" s="61"/>
      <c r="J267" s="61"/>
      <c r="K267" s="61"/>
      <c r="L267" s="61"/>
      <c r="M267" s="61"/>
      <c r="N267" s="61"/>
      <c r="O267" s="61"/>
      <c r="P267" s="61"/>
      <c r="Q267" s="61"/>
    </row>
    <row r="268" spans="1:17" ht="25.5" x14ac:dyDescent="0.2">
      <c r="A268" s="68" t="s">
        <v>1790</v>
      </c>
      <c r="B268" s="55" t="s">
        <v>1472</v>
      </c>
      <c r="C268" s="59" t="s">
        <v>1450</v>
      </c>
      <c r="D268" s="59"/>
      <c r="E268" s="67"/>
      <c r="F268" s="59"/>
      <c r="G268" s="67"/>
      <c r="H268" s="59"/>
      <c r="I268" s="61"/>
      <c r="J268" s="61"/>
      <c r="K268" s="61"/>
      <c r="L268" s="61"/>
      <c r="M268" s="61"/>
      <c r="N268" s="61"/>
      <c r="O268" s="61"/>
      <c r="P268" s="61"/>
      <c r="Q268" s="61"/>
    </row>
    <row r="269" spans="1:17" ht="63.75" x14ac:dyDescent="0.2">
      <c r="A269" s="68" t="s">
        <v>1791</v>
      </c>
      <c r="B269" s="55" t="s">
        <v>1474</v>
      </c>
      <c r="C269" s="66" t="s">
        <v>1439</v>
      </c>
      <c r="D269" s="66">
        <v>26870</v>
      </c>
      <c r="E269" s="67"/>
      <c r="F269" s="63">
        <v>30714</v>
      </c>
      <c r="G269" s="60">
        <v>2.6</v>
      </c>
      <c r="H269" s="66" t="s">
        <v>1439</v>
      </c>
      <c r="I269" s="64" t="s">
        <v>1439</v>
      </c>
      <c r="J269" s="64" t="s">
        <v>1439</v>
      </c>
      <c r="K269" s="64" t="s">
        <v>1439</v>
      </c>
      <c r="L269" s="64" t="s">
        <v>1439</v>
      </c>
      <c r="M269" s="64" t="s">
        <v>1439</v>
      </c>
      <c r="N269" s="64" t="s">
        <v>1439</v>
      </c>
      <c r="O269" s="64" t="s">
        <v>1439</v>
      </c>
      <c r="P269" s="64" t="s">
        <v>1439</v>
      </c>
      <c r="Q269" s="64" t="s">
        <v>1439</v>
      </c>
    </row>
    <row r="270" spans="1:17" ht="25.5" x14ac:dyDescent="0.2">
      <c r="A270" s="68" t="s">
        <v>1792</v>
      </c>
      <c r="B270" s="55" t="s">
        <v>1476</v>
      </c>
      <c r="C270" s="66">
        <v>7</v>
      </c>
      <c r="D270" s="63">
        <v>36950</v>
      </c>
      <c r="E270" s="60">
        <v>3.9</v>
      </c>
      <c r="F270" s="63">
        <v>41454</v>
      </c>
      <c r="G270" s="60">
        <v>4.3</v>
      </c>
      <c r="H270" s="66" t="s">
        <v>1439</v>
      </c>
      <c r="I270" s="64">
        <v>27065</v>
      </c>
      <c r="J270" s="64">
        <v>28626</v>
      </c>
      <c r="K270" s="62">
        <v>32177</v>
      </c>
      <c r="L270" s="62">
        <v>34601</v>
      </c>
      <c r="M270" s="64">
        <v>39149</v>
      </c>
      <c r="N270" s="64" t="s">
        <v>1439</v>
      </c>
      <c r="O270" s="64" t="s">
        <v>1439</v>
      </c>
      <c r="P270" s="64" t="s">
        <v>1439</v>
      </c>
      <c r="Q270" s="64" t="s">
        <v>1439</v>
      </c>
    </row>
    <row r="271" spans="1:17" ht="25.5" x14ac:dyDescent="0.2">
      <c r="A271" s="68" t="s">
        <v>1793</v>
      </c>
      <c r="B271" s="55" t="s">
        <v>1478</v>
      </c>
      <c r="C271" s="66" t="s">
        <v>1439</v>
      </c>
      <c r="D271" s="66" t="s">
        <v>1439</v>
      </c>
      <c r="E271" s="67"/>
      <c r="F271" s="66">
        <v>33916</v>
      </c>
      <c r="G271" s="60">
        <v>19.600000000000001</v>
      </c>
      <c r="H271" s="66" t="s">
        <v>1439</v>
      </c>
      <c r="I271" s="64" t="s">
        <v>1439</v>
      </c>
      <c r="J271" s="64" t="s">
        <v>1439</v>
      </c>
      <c r="K271" s="64" t="s">
        <v>1439</v>
      </c>
      <c r="L271" s="64">
        <v>25636</v>
      </c>
      <c r="M271" s="64" t="s">
        <v>1439</v>
      </c>
      <c r="N271" s="64" t="s">
        <v>1439</v>
      </c>
      <c r="O271" s="64" t="s">
        <v>1439</v>
      </c>
      <c r="P271" s="64" t="s">
        <v>1439</v>
      </c>
      <c r="Q271" s="64" t="s">
        <v>1439</v>
      </c>
    </row>
    <row r="272" spans="1:17" ht="38.25" x14ac:dyDescent="0.2">
      <c r="A272" s="68" t="s">
        <v>1794</v>
      </c>
      <c r="B272" s="55" t="s">
        <v>1480</v>
      </c>
      <c r="C272" s="59" t="s">
        <v>1667</v>
      </c>
      <c r="D272" s="59"/>
      <c r="E272" s="67"/>
      <c r="F272" s="59"/>
      <c r="G272" s="67"/>
      <c r="H272" s="59"/>
      <c r="I272" s="61"/>
      <c r="J272" s="61"/>
      <c r="K272" s="61"/>
      <c r="L272" s="61"/>
      <c r="M272" s="61"/>
      <c r="N272" s="61"/>
      <c r="O272" s="61"/>
      <c r="P272" s="61"/>
      <c r="Q272" s="61"/>
    </row>
    <row r="273" spans="1:17" ht="25.5" x14ac:dyDescent="0.2">
      <c r="A273" s="68" t="s">
        <v>1795</v>
      </c>
      <c r="B273" s="55" t="s">
        <v>1482</v>
      </c>
      <c r="C273" s="66">
        <v>14</v>
      </c>
      <c r="D273" s="66">
        <v>38193</v>
      </c>
      <c r="E273" s="60">
        <v>4.5</v>
      </c>
      <c r="F273" s="63">
        <v>42866</v>
      </c>
      <c r="G273" s="60">
        <v>-0.7</v>
      </c>
      <c r="H273" s="66">
        <v>24807</v>
      </c>
      <c r="I273" s="62">
        <v>27565</v>
      </c>
      <c r="J273" s="62">
        <v>28560</v>
      </c>
      <c r="K273" s="62">
        <v>30357</v>
      </c>
      <c r="L273" s="64">
        <v>31897</v>
      </c>
      <c r="M273" s="64">
        <v>43578</v>
      </c>
      <c r="N273" s="64" t="s">
        <v>1439</v>
      </c>
      <c r="O273" s="64" t="s">
        <v>1439</v>
      </c>
      <c r="P273" s="64" t="s">
        <v>1439</v>
      </c>
      <c r="Q273" s="64" t="s">
        <v>1439</v>
      </c>
    </row>
    <row r="274" spans="1:17" ht="38.25" x14ac:dyDescent="0.2">
      <c r="A274" s="68" t="s">
        <v>1796</v>
      </c>
      <c r="B274" s="55" t="s">
        <v>1484</v>
      </c>
      <c r="C274" s="66" t="s">
        <v>1439</v>
      </c>
      <c r="D274" s="66">
        <v>35864</v>
      </c>
      <c r="E274" s="67"/>
      <c r="F274" s="66">
        <v>45163</v>
      </c>
      <c r="G274" s="67"/>
      <c r="H274" s="66" t="s">
        <v>1439</v>
      </c>
      <c r="I274" s="64" t="s">
        <v>1439</v>
      </c>
      <c r="J274" s="64" t="s">
        <v>1439</v>
      </c>
      <c r="K274" s="64">
        <v>33486</v>
      </c>
      <c r="L274" s="64">
        <v>35301</v>
      </c>
      <c r="M274" s="64" t="s">
        <v>1439</v>
      </c>
      <c r="N274" s="64" t="s">
        <v>1439</v>
      </c>
      <c r="O274" s="64" t="s">
        <v>1439</v>
      </c>
      <c r="P274" s="64" t="s">
        <v>1439</v>
      </c>
      <c r="Q274" s="64" t="s">
        <v>1439</v>
      </c>
    </row>
    <row r="275" spans="1:17" ht="25.5" x14ac:dyDescent="0.2">
      <c r="A275" s="68" t="s">
        <v>1797</v>
      </c>
      <c r="B275" s="55" t="s">
        <v>1486</v>
      </c>
      <c r="C275" s="66">
        <v>18</v>
      </c>
      <c r="D275" s="63">
        <v>32815</v>
      </c>
      <c r="E275" s="60">
        <v>2.4</v>
      </c>
      <c r="F275" s="63">
        <v>38639</v>
      </c>
      <c r="G275" s="60">
        <v>4.2</v>
      </c>
      <c r="H275" s="59">
        <v>23594</v>
      </c>
      <c r="I275" s="62">
        <v>26149</v>
      </c>
      <c r="J275" s="62">
        <v>27298</v>
      </c>
      <c r="K275" s="62">
        <v>29432</v>
      </c>
      <c r="L275" s="62">
        <v>31397</v>
      </c>
      <c r="M275" s="62">
        <v>37126</v>
      </c>
      <c r="N275" s="64">
        <v>41703</v>
      </c>
      <c r="O275" s="64" t="s">
        <v>1439</v>
      </c>
      <c r="P275" s="64" t="s">
        <v>1439</v>
      </c>
      <c r="Q275" s="64" t="s">
        <v>1439</v>
      </c>
    </row>
    <row r="276" spans="1:17" ht="25.5" x14ac:dyDescent="0.2">
      <c r="A276" s="68" t="s">
        <v>1798</v>
      </c>
      <c r="B276" s="55" t="s">
        <v>1488</v>
      </c>
      <c r="C276" s="66" t="s">
        <v>1439</v>
      </c>
      <c r="D276" s="66">
        <v>40058</v>
      </c>
      <c r="E276" s="60">
        <v>6.1</v>
      </c>
      <c r="F276" s="63">
        <v>40614</v>
      </c>
      <c r="G276" s="60">
        <v>-0.7</v>
      </c>
      <c r="H276" s="66" t="s">
        <v>1439</v>
      </c>
      <c r="I276" s="62">
        <v>31140</v>
      </c>
      <c r="J276" s="64">
        <v>31969</v>
      </c>
      <c r="K276" s="64">
        <v>32272</v>
      </c>
      <c r="L276" s="64" t="s">
        <v>1439</v>
      </c>
      <c r="M276" s="64" t="s">
        <v>1439</v>
      </c>
      <c r="N276" s="64" t="s">
        <v>1439</v>
      </c>
      <c r="O276" s="64" t="s">
        <v>1439</v>
      </c>
      <c r="P276" s="64" t="s">
        <v>1439</v>
      </c>
      <c r="Q276" s="64" t="s">
        <v>1439</v>
      </c>
    </row>
    <row r="277" spans="1:17" ht="25.5" x14ac:dyDescent="0.2">
      <c r="A277" s="68" t="s">
        <v>1799</v>
      </c>
      <c r="B277" s="55" t="s">
        <v>1490</v>
      </c>
      <c r="C277" s="66">
        <v>20</v>
      </c>
      <c r="D277" s="63">
        <v>63440</v>
      </c>
      <c r="E277" s="60">
        <v>5.7</v>
      </c>
      <c r="F277" s="59">
        <v>62904</v>
      </c>
      <c r="G277" s="60">
        <v>2.2000000000000002</v>
      </c>
      <c r="H277" s="66">
        <v>38269</v>
      </c>
      <c r="I277" s="62">
        <v>45787</v>
      </c>
      <c r="J277" s="62">
        <v>50606</v>
      </c>
      <c r="K277" s="62">
        <v>53778</v>
      </c>
      <c r="L277" s="62">
        <v>59903</v>
      </c>
      <c r="M277" s="61">
        <v>66391</v>
      </c>
      <c r="N277" s="62">
        <v>70114</v>
      </c>
      <c r="O277" s="62">
        <v>73692</v>
      </c>
      <c r="P277" s="64" t="s">
        <v>1439</v>
      </c>
      <c r="Q277" s="64" t="s">
        <v>1439</v>
      </c>
    </row>
    <row r="278" spans="1:17" ht="38.25" x14ac:dyDescent="0.2">
      <c r="A278" s="68" t="s">
        <v>1800</v>
      </c>
      <c r="B278" s="55" t="s">
        <v>1492</v>
      </c>
      <c r="C278" s="66">
        <v>21</v>
      </c>
      <c r="D278" s="63">
        <v>35007</v>
      </c>
      <c r="E278" s="60">
        <v>7.4</v>
      </c>
      <c r="F278" s="63">
        <v>39069</v>
      </c>
      <c r="G278" s="60">
        <v>8.6</v>
      </c>
      <c r="H278" s="66">
        <v>23526</v>
      </c>
      <c r="I278" s="61">
        <v>25843</v>
      </c>
      <c r="J278" s="62">
        <v>27542</v>
      </c>
      <c r="K278" s="62">
        <v>28554</v>
      </c>
      <c r="L278" s="62">
        <v>32133</v>
      </c>
      <c r="M278" s="62">
        <v>38649</v>
      </c>
      <c r="N278" s="64">
        <v>42502</v>
      </c>
      <c r="O278" s="64">
        <v>46366</v>
      </c>
      <c r="P278" s="64" t="s">
        <v>1439</v>
      </c>
      <c r="Q278" s="64" t="s">
        <v>1439</v>
      </c>
    </row>
    <row r="279" spans="1:17" ht="38.25" x14ac:dyDescent="0.2">
      <c r="A279" s="68" t="s">
        <v>1801</v>
      </c>
      <c r="B279" s="55" t="s">
        <v>1494</v>
      </c>
      <c r="C279" s="66">
        <v>11</v>
      </c>
      <c r="D279" s="66">
        <v>35201</v>
      </c>
      <c r="E279" s="60">
        <v>-9.5</v>
      </c>
      <c r="F279" s="66">
        <v>44192</v>
      </c>
      <c r="G279" s="60">
        <v>4.8</v>
      </c>
      <c r="H279" s="66" t="s">
        <v>1439</v>
      </c>
      <c r="I279" s="62">
        <v>24414</v>
      </c>
      <c r="J279" s="64">
        <v>25887</v>
      </c>
      <c r="K279" s="62">
        <v>27238</v>
      </c>
      <c r="L279" s="62">
        <v>33690</v>
      </c>
      <c r="M279" s="64">
        <v>39206</v>
      </c>
      <c r="N279" s="64" t="s">
        <v>1439</v>
      </c>
      <c r="O279" s="64" t="s">
        <v>1439</v>
      </c>
      <c r="P279" s="64" t="s">
        <v>1439</v>
      </c>
      <c r="Q279" s="64" t="s">
        <v>1439</v>
      </c>
    </row>
    <row r="280" spans="1:17" ht="25.5" x14ac:dyDescent="0.2">
      <c r="A280" s="68" t="s">
        <v>1802</v>
      </c>
      <c r="B280" s="55" t="s">
        <v>1496</v>
      </c>
      <c r="C280" s="66">
        <v>8</v>
      </c>
      <c r="D280" s="66" t="s">
        <v>1439</v>
      </c>
      <c r="E280" s="67"/>
      <c r="F280" s="66">
        <v>58595</v>
      </c>
      <c r="G280" s="60">
        <v>10.6</v>
      </c>
      <c r="H280" s="66" t="s">
        <v>1439</v>
      </c>
      <c r="I280" s="62">
        <v>26262</v>
      </c>
      <c r="J280" s="62">
        <v>28580</v>
      </c>
      <c r="K280" s="64">
        <v>29790</v>
      </c>
      <c r="L280" s="64" t="s">
        <v>1439</v>
      </c>
      <c r="M280" s="64" t="s">
        <v>1439</v>
      </c>
      <c r="N280" s="64" t="s">
        <v>1439</v>
      </c>
      <c r="O280" s="64" t="s">
        <v>1439</v>
      </c>
      <c r="P280" s="64" t="s">
        <v>1439</v>
      </c>
      <c r="Q280" s="64" t="s">
        <v>1439</v>
      </c>
    </row>
    <row r="281" spans="1:17" ht="25.5" x14ac:dyDescent="0.2">
      <c r="A281" s="68" t="s">
        <v>1803</v>
      </c>
      <c r="B281" s="55" t="s">
        <v>1498</v>
      </c>
      <c r="C281" s="66">
        <v>15</v>
      </c>
      <c r="D281" s="63">
        <v>37061</v>
      </c>
      <c r="E281" s="60">
        <v>8.1999999999999993</v>
      </c>
      <c r="F281" s="63">
        <v>45506</v>
      </c>
      <c r="G281" s="60">
        <v>4.2</v>
      </c>
      <c r="H281" s="63">
        <v>25180</v>
      </c>
      <c r="I281" s="61">
        <v>28096</v>
      </c>
      <c r="J281" s="62">
        <v>28521</v>
      </c>
      <c r="K281" s="62">
        <v>30042</v>
      </c>
      <c r="L281" s="62">
        <v>34794</v>
      </c>
      <c r="M281" s="62">
        <v>40759</v>
      </c>
      <c r="N281" s="64" t="s">
        <v>1439</v>
      </c>
      <c r="O281" s="64" t="s">
        <v>1439</v>
      </c>
      <c r="P281" s="64" t="s">
        <v>1439</v>
      </c>
      <c r="Q281" s="64" t="s">
        <v>1439</v>
      </c>
    </row>
    <row r="282" spans="1:17" ht="38.25" x14ac:dyDescent="0.2">
      <c r="A282" s="68" t="s">
        <v>1804</v>
      </c>
      <c r="B282" s="55" t="s">
        <v>1500</v>
      </c>
      <c r="C282" s="66" t="s">
        <v>1439</v>
      </c>
      <c r="D282" s="66" t="s">
        <v>1439</v>
      </c>
      <c r="E282" s="67"/>
      <c r="F282" s="63">
        <v>40860</v>
      </c>
      <c r="G282" s="60">
        <v>4</v>
      </c>
      <c r="H282" s="66" t="s">
        <v>1439</v>
      </c>
      <c r="I282" s="64" t="s">
        <v>1439</v>
      </c>
      <c r="J282" s="64" t="s">
        <v>1439</v>
      </c>
      <c r="K282" s="64" t="s">
        <v>1439</v>
      </c>
      <c r="L282" s="64">
        <v>35202</v>
      </c>
      <c r="M282" s="64" t="s">
        <v>1439</v>
      </c>
      <c r="N282" s="64" t="s">
        <v>1439</v>
      </c>
      <c r="O282" s="64" t="s">
        <v>1439</v>
      </c>
      <c r="P282" s="64" t="s">
        <v>1439</v>
      </c>
      <c r="Q282" s="64" t="s">
        <v>1439</v>
      </c>
    </row>
    <row r="283" spans="1:17" ht="25.5" x14ac:dyDescent="0.2">
      <c r="A283" s="68" t="s">
        <v>1805</v>
      </c>
      <c r="B283" s="55" t="s">
        <v>1502</v>
      </c>
      <c r="C283" s="63">
        <v>35</v>
      </c>
      <c r="D283" s="63">
        <v>53481</v>
      </c>
      <c r="E283" s="60">
        <v>12.1</v>
      </c>
      <c r="F283" s="59">
        <v>55230</v>
      </c>
      <c r="G283" s="60">
        <v>13.1</v>
      </c>
      <c r="H283" s="63">
        <v>32128</v>
      </c>
      <c r="I283" s="62">
        <v>39997</v>
      </c>
      <c r="J283" s="62">
        <v>43221</v>
      </c>
      <c r="K283" s="61">
        <v>46730</v>
      </c>
      <c r="L283" s="61">
        <v>49437</v>
      </c>
      <c r="M283" s="62">
        <v>58390</v>
      </c>
      <c r="N283" s="62">
        <v>62476</v>
      </c>
      <c r="O283" s="62">
        <v>66015</v>
      </c>
      <c r="P283" s="62">
        <v>68851</v>
      </c>
      <c r="Q283" s="64" t="s">
        <v>1439</v>
      </c>
    </row>
    <row r="284" spans="1:17" ht="25.5" x14ac:dyDescent="0.2">
      <c r="A284" s="68" t="s">
        <v>1806</v>
      </c>
      <c r="B284" s="55" t="s">
        <v>1504</v>
      </c>
      <c r="C284" s="66">
        <v>8</v>
      </c>
      <c r="D284" s="63">
        <v>26864</v>
      </c>
      <c r="E284" s="60">
        <v>1.1000000000000001</v>
      </c>
      <c r="F284" s="63">
        <v>30147</v>
      </c>
      <c r="G284" s="60">
        <v>2.5</v>
      </c>
      <c r="H284" s="66" t="s">
        <v>1439</v>
      </c>
      <c r="I284" s="62">
        <v>23275</v>
      </c>
      <c r="J284" s="62">
        <v>24609</v>
      </c>
      <c r="K284" s="62">
        <v>24755</v>
      </c>
      <c r="L284" s="62">
        <v>25974</v>
      </c>
      <c r="M284" s="64">
        <v>28714</v>
      </c>
      <c r="N284" s="64" t="s">
        <v>1439</v>
      </c>
      <c r="O284" s="64" t="s">
        <v>1439</v>
      </c>
      <c r="P284" s="64" t="s">
        <v>1439</v>
      </c>
      <c r="Q284" s="64" t="s">
        <v>1439</v>
      </c>
    </row>
    <row r="285" spans="1:17" ht="25.5" x14ac:dyDescent="0.2">
      <c r="A285" s="68" t="s">
        <v>1807</v>
      </c>
      <c r="B285" s="55" t="s">
        <v>1506</v>
      </c>
      <c r="C285" s="66" t="s">
        <v>1439</v>
      </c>
      <c r="D285" s="66">
        <v>33055</v>
      </c>
      <c r="E285" s="60">
        <v>19.5</v>
      </c>
      <c r="F285" s="66">
        <v>39922</v>
      </c>
      <c r="G285" s="60">
        <v>16.600000000000001</v>
      </c>
      <c r="H285" s="66" t="s">
        <v>1439</v>
      </c>
      <c r="I285" s="64" t="s">
        <v>1439</v>
      </c>
      <c r="J285" s="64" t="s">
        <v>1439</v>
      </c>
      <c r="K285" s="64" t="s">
        <v>1439</v>
      </c>
      <c r="L285" s="64" t="s">
        <v>1439</v>
      </c>
      <c r="M285" s="64" t="s">
        <v>1439</v>
      </c>
      <c r="N285" s="64" t="s">
        <v>1439</v>
      </c>
      <c r="O285" s="64" t="s">
        <v>1439</v>
      </c>
      <c r="P285" s="64" t="s">
        <v>1439</v>
      </c>
      <c r="Q285" s="64" t="s">
        <v>1439</v>
      </c>
    </row>
    <row r="286" spans="1:17" ht="38.25" x14ac:dyDescent="0.2">
      <c r="A286" s="68" t="s">
        <v>1808</v>
      </c>
      <c r="B286" s="55" t="s">
        <v>1508</v>
      </c>
      <c r="C286" s="66" t="s">
        <v>1439</v>
      </c>
      <c r="D286" s="66">
        <v>42076</v>
      </c>
      <c r="E286" s="60">
        <v>27</v>
      </c>
      <c r="F286" s="63">
        <v>45142</v>
      </c>
      <c r="G286" s="60">
        <v>18.3</v>
      </c>
      <c r="H286" s="66" t="s">
        <v>1439</v>
      </c>
      <c r="I286" s="64">
        <v>29797</v>
      </c>
      <c r="J286" s="64">
        <v>33045</v>
      </c>
      <c r="K286" s="64">
        <v>34027</v>
      </c>
      <c r="L286" s="64">
        <v>38225</v>
      </c>
      <c r="M286" s="64">
        <v>50252</v>
      </c>
      <c r="N286" s="64" t="s">
        <v>1439</v>
      </c>
      <c r="O286" s="64" t="s">
        <v>1439</v>
      </c>
      <c r="P286" s="64" t="s">
        <v>1439</v>
      </c>
      <c r="Q286" s="64" t="s">
        <v>1439</v>
      </c>
    </row>
    <row r="287" spans="1:17" ht="38.25" x14ac:dyDescent="0.2">
      <c r="A287" s="54" t="s">
        <v>1809</v>
      </c>
      <c r="B287" s="55" t="s">
        <v>1510</v>
      </c>
      <c r="C287" s="66">
        <v>9</v>
      </c>
      <c r="D287" s="66">
        <v>45253</v>
      </c>
      <c r="E287" s="60">
        <v>-8.9</v>
      </c>
      <c r="F287" s="63">
        <v>52352</v>
      </c>
      <c r="G287" s="60">
        <v>0.5</v>
      </c>
      <c r="H287" s="66" t="s">
        <v>1439</v>
      </c>
      <c r="I287" s="64">
        <v>32161</v>
      </c>
      <c r="J287" s="64">
        <v>35292</v>
      </c>
      <c r="K287" s="64">
        <v>37535</v>
      </c>
      <c r="L287" s="64">
        <v>41364</v>
      </c>
      <c r="M287" s="64">
        <v>53030</v>
      </c>
      <c r="N287" s="64" t="s">
        <v>1439</v>
      </c>
      <c r="O287" s="64" t="s">
        <v>1439</v>
      </c>
      <c r="P287" s="64" t="s">
        <v>1439</v>
      </c>
      <c r="Q287" s="64" t="s">
        <v>1439</v>
      </c>
    </row>
    <row r="288" spans="1:17" ht="25.5" x14ac:dyDescent="0.2">
      <c r="A288" s="68" t="s">
        <v>1810</v>
      </c>
      <c r="B288" s="55" t="s">
        <v>1512</v>
      </c>
      <c r="C288" s="66">
        <v>9</v>
      </c>
      <c r="D288" s="66">
        <v>45253</v>
      </c>
      <c r="E288" s="60">
        <v>-8.9</v>
      </c>
      <c r="F288" s="63">
        <v>52352</v>
      </c>
      <c r="G288" s="60">
        <v>0.5</v>
      </c>
      <c r="H288" s="66" t="s">
        <v>1439</v>
      </c>
      <c r="I288" s="64">
        <v>32161</v>
      </c>
      <c r="J288" s="64">
        <v>35292</v>
      </c>
      <c r="K288" s="64">
        <v>37535</v>
      </c>
      <c r="L288" s="64">
        <v>41364</v>
      </c>
      <c r="M288" s="64">
        <v>53030</v>
      </c>
      <c r="N288" s="64" t="s">
        <v>1439</v>
      </c>
      <c r="O288" s="64" t="s">
        <v>1439</v>
      </c>
      <c r="P288" s="64" t="s">
        <v>1439</v>
      </c>
      <c r="Q288" s="64" t="s">
        <v>1439</v>
      </c>
    </row>
    <row r="289" spans="1:17" ht="51" x14ac:dyDescent="0.2">
      <c r="A289" s="54" t="s">
        <v>1811</v>
      </c>
      <c r="B289" s="55" t="s">
        <v>1514</v>
      </c>
      <c r="C289" s="66">
        <v>20</v>
      </c>
      <c r="D289" s="66">
        <v>40648</v>
      </c>
      <c r="E289" s="60">
        <v>9.6999999999999993</v>
      </c>
      <c r="F289" s="66">
        <v>42287</v>
      </c>
      <c r="G289" s="60">
        <v>1.2</v>
      </c>
      <c r="H289" s="66" t="s">
        <v>1439</v>
      </c>
      <c r="I289" s="64" t="s">
        <v>1439</v>
      </c>
      <c r="J289" s="64" t="s">
        <v>1439</v>
      </c>
      <c r="K289" s="64" t="s">
        <v>1439</v>
      </c>
      <c r="L289" s="64" t="s">
        <v>1439</v>
      </c>
      <c r="M289" s="64" t="s">
        <v>1439</v>
      </c>
      <c r="N289" s="64" t="s">
        <v>1439</v>
      </c>
      <c r="O289" s="64" t="s">
        <v>1439</v>
      </c>
      <c r="P289" s="64" t="s">
        <v>1439</v>
      </c>
      <c r="Q289" s="64" t="s">
        <v>1439</v>
      </c>
    </row>
    <row r="290" spans="1:17" ht="25.5" x14ac:dyDescent="0.2">
      <c r="A290" s="68" t="s">
        <v>1812</v>
      </c>
      <c r="B290" s="55" t="s">
        <v>1516</v>
      </c>
      <c r="C290" s="66">
        <v>9</v>
      </c>
      <c r="D290" s="63">
        <v>44418</v>
      </c>
      <c r="E290" s="60">
        <v>-5</v>
      </c>
      <c r="F290" s="59">
        <v>44907</v>
      </c>
      <c r="G290" s="60">
        <v>-3.6</v>
      </c>
      <c r="H290" s="66" t="s">
        <v>1439</v>
      </c>
      <c r="I290" s="62">
        <v>33040</v>
      </c>
      <c r="J290" s="64">
        <v>34596</v>
      </c>
      <c r="K290" s="62">
        <v>37624</v>
      </c>
      <c r="L290" s="62">
        <v>40715</v>
      </c>
      <c r="M290" s="62">
        <v>48383</v>
      </c>
      <c r="N290" s="64">
        <v>52719</v>
      </c>
      <c r="O290" s="64" t="s">
        <v>1439</v>
      </c>
      <c r="P290" s="64" t="s">
        <v>1439</v>
      </c>
      <c r="Q290" s="64" t="s">
        <v>1439</v>
      </c>
    </row>
    <row r="291" spans="1:17" x14ac:dyDescent="0.2">
      <c r="A291" s="68" t="s">
        <v>1813</v>
      </c>
      <c r="B291" s="55" t="s">
        <v>1518</v>
      </c>
      <c r="C291" s="66" t="s">
        <v>1439</v>
      </c>
      <c r="D291" s="66" t="s">
        <v>1439</v>
      </c>
      <c r="E291" s="67"/>
      <c r="F291" s="66">
        <v>38384</v>
      </c>
      <c r="G291" s="60">
        <v>-12.3</v>
      </c>
      <c r="H291" s="66" t="s">
        <v>1439</v>
      </c>
      <c r="I291" s="64" t="s">
        <v>1439</v>
      </c>
      <c r="J291" s="64" t="s">
        <v>1439</v>
      </c>
      <c r="K291" s="64" t="s">
        <v>1439</v>
      </c>
      <c r="L291" s="64" t="s">
        <v>1439</v>
      </c>
      <c r="M291" s="64" t="s">
        <v>1439</v>
      </c>
      <c r="N291" s="64" t="s">
        <v>1439</v>
      </c>
      <c r="O291" s="64" t="s">
        <v>1439</v>
      </c>
      <c r="P291" s="64" t="s">
        <v>1439</v>
      </c>
      <c r="Q291" s="64" t="s">
        <v>1439</v>
      </c>
    </row>
    <row r="292" spans="1:17" ht="38.25" x14ac:dyDescent="0.2">
      <c r="A292" s="68" t="s">
        <v>1814</v>
      </c>
      <c r="B292" s="55" t="s">
        <v>1520</v>
      </c>
      <c r="C292" s="66" t="s">
        <v>1439</v>
      </c>
      <c r="D292" s="66" t="s">
        <v>1439</v>
      </c>
      <c r="E292" s="67"/>
      <c r="F292" s="66" t="s">
        <v>1439</v>
      </c>
      <c r="G292" s="67"/>
      <c r="H292" s="66" t="s">
        <v>1439</v>
      </c>
      <c r="I292" s="64" t="s">
        <v>1439</v>
      </c>
      <c r="J292" s="64" t="s">
        <v>1439</v>
      </c>
      <c r="K292" s="64" t="s">
        <v>1439</v>
      </c>
      <c r="L292" s="64" t="s">
        <v>1439</v>
      </c>
      <c r="M292" s="64" t="s">
        <v>1439</v>
      </c>
      <c r="N292" s="64" t="s">
        <v>1439</v>
      </c>
      <c r="O292" s="64" t="s">
        <v>1439</v>
      </c>
      <c r="P292" s="64" t="s">
        <v>1439</v>
      </c>
      <c r="Q292" s="64" t="s">
        <v>1439</v>
      </c>
    </row>
    <row r="293" spans="1:17" ht="38.25" x14ac:dyDescent="0.2">
      <c r="A293" s="68" t="s">
        <v>1815</v>
      </c>
      <c r="B293" s="55" t="s">
        <v>1522</v>
      </c>
      <c r="C293" s="59" t="s">
        <v>1450</v>
      </c>
      <c r="D293" s="59"/>
      <c r="E293" s="67"/>
      <c r="F293" s="59"/>
      <c r="G293" s="67"/>
      <c r="H293" s="59"/>
      <c r="I293" s="61"/>
      <c r="J293" s="61"/>
      <c r="K293" s="61"/>
      <c r="L293" s="61"/>
      <c r="M293" s="61"/>
      <c r="N293" s="61"/>
      <c r="O293" s="61"/>
      <c r="P293" s="61"/>
      <c r="Q293" s="61"/>
    </row>
    <row r="294" spans="1:17" x14ac:dyDescent="0.2">
      <c r="A294" s="54" t="s">
        <v>1816</v>
      </c>
      <c r="B294" s="55" t="s">
        <v>1524</v>
      </c>
      <c r="C294" s="63">
        <v>72</v>
      </c>
      <c r="D294" s="59">
        <v>40293</v>
      </c>
      <c r="E294" s="60">
        <v>11.9</v>
      </c>
      <c r="F294" s="59">
        <v>45718</v>
      </c>
      <c r="G294" s="60">
        <v>11</v>
      </c>
      <c r="H294" s="63">
        <v>24759</v>
      </c>
      <c r="I294" s="61">
        <v>28619</v>
      </c>
      <c r="J294" s="61">
        <v>30686</v>
      </c>
      <c r="K294" s="61">
        <v>32800</v>
      </c>
      <c r="L294" s="61">
        <v>36617</v>
      </c>
      <c r="M294" s="62">
        <v>44891</v>
      </c>
      <c r="N294" s="62">
        <v>51532</v>
      </c>
      <c r="O294" s="62">
        <v>55236</v>
      </c>
      <c r="P294" s="62">
        <v>59606</v>
      </c>
      <c r="Q294" s="64" t="s">
        <v>1439</v>
      </c>
    </row>
    <row r="295" spans="1:17" ht="25.5" x14ac:dyDescent="0.2">
      <c r="A295" s="68" t="s">
        <v>1817</v>
      </c>
      <c r="B295" s="55" t="s">
        <v>1526</v>
      </c>
      <c r="C295" s="66">
        <v>23</v>
      </c>
      <c r="D295" s="66">
        <v>44363</v>
      </c>
      <c r="E295" s="60">
        <v>7.2</v>
      </c>
      <c r="F295" s="63">
        <v>51329</v>
      </c>
      <c r="G295" s="60">
        <v>10</v>
      </c>
      <c r="H295" s="66">
        <v>23831</v>
      </c>
      <c r="I295" s="62">
        <v>30483</v>
      </c>
      <c r="J295" s="62">
        <v>32700</v>
      </c>
      <c r="K295" s="62">
        <v>35306</v>
      </c>
      <c r="L295" s="62">
        <v>41262</v>
      </c>
      <c r="M295" s="64">
        <v>53699</v>
      </c>
      <c r="N295" s="64">
        <v>58209</v>
      </c>
      <c r="O295" s="64" t="s">
        <v>1439</v>
      </c>
      <c r="P295" s="64" t="s">
        <v>1439</v>
      </c>
      <c r="Q295" s="64" t="s">
        <v>1439</v>
      </c>
    </row>
    <row r="296" spans="1:17" x14ac:dyDescent="0.2">
      <c r="A296" s="68" t="s">
        <v>1818</v>
      </c>
      <c r="B296" s="55" t="s">
        <v>1528</v>
      </c>
      <c r="C296" s="66">
        <v>12</v>
      </c>
      <c r="D296" s="66">
        <v>41623</v>
      </c>
      <c r="E296" s="60">
        <v>22.6</v>
      </c>
      <c r="F296" s="63">
        <v>46820</v>
      </c>
      <c r="G296" s="60">
        <v>24.6</v>
      </c>
      <c r="H296" s="66" t="s">
        <v>1439</v>
      </c>
      <c r="I296" s="62">
        <v>29101</v>
      </c>
      <c r="J296" s="62">
        <v>32931</v>
      </c>
      <c r="K296" s="62">
        <v>34880</v>
      </c>
      <c r="L296" s="64">
        <v>38328</v>
      </c>
      <c r="M296" s="64">
        <v>46152</v>
      </c>
      <c r="N296" s="64">
        <v>52101</v>
      </c>
      <c r="O296" s="64" t="s">
        <v>1439</v>
      </c>
      <c r="P296" s="64" t="s">
        <v>1439</v>
      </c>
      <c r="Q296" s="64" t="s">
        <v>1439</v>
      </c>
    </row>
    <row r="297" spans="1:17" ht="25.5" x14ac:dyDescent="0.2">
      <c r="A297" s="68" t="s">
        <v>1819</v>
      </c>
      <c r="B297" s="55" t="s">
        <v>1530</v>
      </c>
      <c r="C297" s="63">
        <v>38</v>
      </c>
      <c r="D297" s="63">
        <v>38463</v>
      </c>
      <c r="E297" s="60">
        <v>8.4</v>
      </c>
      <c r="F297" s="59">
        <v>41984</v>
      </c>
      <c r="G297" s="60">
        <v>6.8</v>
      </c>
      <c r="H297" s="63">
        <v>24382</v>
      </c>
      <c r="I297" s="61">
        <v>28223</v>
      </c>
      <c r="J297" s="61">
        <v>29690</v>
      </c>
      <c r="K297" s="61">
        <v>31398</v>
      </c>
      <c r="L297" s="62">
        <v>33848</v>
      </c>
      <c r="M297" s="62">
        <v>41362</v>
      </c>
      <c r="N297" s="62">
        <v>47426</v>
      </c>
      <c r="O297" s="64">
        <v>49731</v>
      </c>
      <c r="P297" s="64">
        <v>52924</v>
      </c>
      <c r="Q297" s="64" t="s">
        <v>1439</v>
      </c>
    </row>
    <row r="298" spans="1:17" ht="51" x14ac:dyDescent="0.2">
      <c r="A298" s="54" t="s">
        <v>1820</v>
      </c>
      <c r="B298" s="55" t="s">
        <v>1532</v>
      </c>
      <c r="C298" s="59">
        <v>239</v>
      </c>
      <c r="D298" s="59">
        <v>30365</v>
      </c>
      <c r="E298" s="60">
        <v>6.7</v>
      </c>
      <c r="F298" s="59">
        <v>37154</v>
      </c>
      <c r="G298" s="60">
        <v>10.4</v>
      </c>
      <c r="H298" s="59">
        <v>20931</v>
      </c>
      <c r="I298" s="61">
        <v>23469</v>
      </c>
      <c r="J298" s="61">
        <v>24410</v>
      </c>
      <c r="K298" s="61">
        <v>25381</v>
      </c>
      <c r="L298" s="61">
        <v>28015</v>
      </c>
      <c r="M298" s="61">
        <v>34034</v>
      </c>
      <c r="N298" s="61">
        <v>38522</v>
      </c>
      <c r="O298" s="62">
        <v>41809</v>
      </c>
      <c r="P298" s="62">
        <v>45680</v>
      </c>
      <c r="Q298" s="64">
        <v>59248</v>
      </c>
    </row>
    <row r="299" spans="1:17" ht="38.25" x14ac:dyDescent="0.2">
      <c r="A299" s="68" t="s">
        <v>1821</v>
      </c>
      <c r="B299" s="55" t="s">
        <v>1534</v>
      </c>
      <c r="C299" s="63">
        <v>36</v>
      </c>
      <c r="D299" s="59">
        <v>31487</v>
      </c>
      <c r="E299" s="60">
        <v>6.8</v>
      </c>
      <c r="F299" s="63">
        <v>39644</v>
      </c>
      <c r="G299" s="60">
        <v>13.1</v>
      </c>
      <c r="H299" s="59">
        <v>22089</v>
      </c>
      <c r="I299" s="61">
        <v>24396</v>
      </c>
      <c r="J299" s="61">
        <v>25428</v>
      </c>
      <c r="K299" s="61">
        <v>26851</v>
      </c>
      <c r="L299" s="61">
        <v>29360</v>
      </c>
      <c r="M299" s="62">
        <v>34184</v>
      </c>
      <c r="N299" s="64">
        <v>37069</v>
      </c>
      <c r="O299" s="64">
        <v>39779</v>
      </c>
      <c r="P299" s="64">
        <v>43785</v>
      </c>
      <c r="Q299" s="64" t="s">
        <v>1439</v>
      </c>
    </row>
    <row r="300" spans="1:17" ht="38.25" x14ac:dyDescent="0.2">
      <c r="A300" s="68" t="s">
        <v>1822</v>
      </c>
      <c r="B300" s="55" t="s">
        <v>1536</v>
      </c>
      <c r="C300" s="63">
        <v>97</v>
      </c>
      <c r="D300" s="59">
        <v>34314</v>
      </c>
      <c r="E300" s="60">
        <v>4.8</v>
      </c>
      <c r="F300" s="59">
        <v>40469</v>
      </c>
      <c r="G300" s="60">
        <v>6.1</v>
      </c>
      <c r="H300" s="59">
        <v>23401</v>
      </c>
      <c r="I300" s="61">
        <v>25744</v>
      </c>
      <c r="J300" s="61">
        <v>27236</v>
      </c>
      <c r="K300" s="61">
        <v>28355</v>
      </c>
      <c r="L300" s="61">
        <v>31012</v>
      </c>
      <c r="M300" s="61">
        <v>38267</v>
      </c>
      <c r="N300" s="62">
        <v>43650</v>
      </c>
      <c r="O300" s="62">
        <v>46507</v>
      </c>
      <c r="P300" s="62">
        <v>51162</v>
      </c>
      <c r="Q300" s="64" t="s">
        <v>1439</v>
      </c>
    </row>
    <row r="301" spans="1:17" ht="38.25" x14ac:dyDescent="0.2">
      <c r="A301" s="68" t="s">
        <v>1823</v>
      </c>
      <c r="B301" s="55" t="s">
        <v>1538</v>
      </c>
      <c r="C301" s="59">
        <v>106</v>
      </c>
      <c r="D301" s="59">
        <v>27088</v>
      </c>
      <c r="E301" s="60">
        <v>8</v>
      </c>
      <c r="F301" s="59">
        <v>33294</v>
      </c>
      <c r="G301" s="60">
        <v>11.5</v>
      </c>
      <c r="H301" s="59">
        <v>19435</v>
      </c>
      <c r="I301" s="61">
        <v>21847</v>
      </c>
      <c r="J301" s="61">
        <v>22685</v>
      </c>
      <c r="K301" s="61">
        <v>23471</v>
      </c>
      <c r="L301" s="61">
        <v>24894</v>
      </c>
      <c r="M301" s="61">
        <v>29792</v>
      </c>
      <c r="N301" s="62">
        <v>33765</v>
      </c>
      <c r="O301" s="62">
        <v>36110</v>
      </c>
      <c r="P301" s="62">
        <v>41417</v>
      </c>
      <c r="Q301" s="64" t="s">
        <v>1439</v>
      </c>
    </row>
    <row r="302" spans="1:17" ht="38.25" x14ac:dyDescent="0.2">
      <c r="A302" s="54" t="s">
        <v>1824</v>
      </c>
      <c r="B302" s="55" t="s">
        <v>1540</v>
      </c>
      <c r="C302" s="63">
        <v>84</v>
      </c>
      <c r="D302" s="59">
        <v>35868</v>
      </c>
      <c r="E302" s="60">
        <v>8.5</v>
      </c>
      <c r="F302" s="59">
        <v>39698</v>
      </c>
      <c r="G302" s="60">
        <v>6.5</v>
      </c>
      <c r="H302" s="59">
        <v>24508</v>
      </c>
      <c r="I302" s="61">
        <v>27951</v>
      </c>
      <c r="J302" s="61">
        <v>29403</v>
      </c>
      <c r="K302" s="61">
        <v>30543</v>
      </c>
      <c r="L302" s="61">
        <v>32816</v>
      </c>
      <c r="M302" s="61">
        <v>38747</v>
      </c>
      <c r="N302" s="62">
        <v>43497</v>
      </c>
      <c r="O302" s="62">
        <v>46136</v>
      </c>
      <c r="P302" s="62">
        <v>48413</v>
      </c>
      <c r="Q302" s="64" t="s">
        <v>1439</v>
      </c>
    </row>
    <row r="303" spans="1:17" ht="25.5" x14ac:dyDescent="0.2">
      <c r="A303" s="68" t="s">
        <v>1825</v>
      </c>
      <c r="B303" s="55" t="s">
        <v>1542</v>
      </c>
      <c r="C303" s="66">
        <v>29</v>
      </c>
      <c r="D303" s="63">
        <v>36087</v>
      </c>
      <c r="E303" s="60">
        <v>5.4</v>
      </c>
      <c r="F303" s="59">
        <v>38761</v>
      </c>
      <c r="G303" s="60">
        <v>0.9</v>
      </c>
      <c r="H303" s="63">
        <v>24629</v>
      </c>
      <c r="I303" s="61">
        <v>28420</v>
      </c>
      <c r="J303" s="61">
        <v>29870</v>
      </c>
      <c r="K303" s="61">
        <v>31379</v>
      </c>
      <c r="L303" s="61">
        <v>33756</v>
      </c>
      <c r="M303" s="62">
        <v>38651</v>
      </c>
      <c r="N303" s="64">
        <v>42208</v>
      </c>
      <c r="O303" s="64">
        <v>45218</v>
      </c>
      <c r="P303" s="64" t="s">
        <v>1439</v>
      </c>
      <c r="Q303" s="64" t="s">
        <v>1439</v>
      </c>
    </row>
    <row r="304" spans="1:17" x14ac:dyDescent="0.2">
      <c r="A304" s="68" t="s">
        <v>1826</v>
      </c>
      <c r="B304" s="55" t="s">
        <v>1544</v>
      </c>
      <c r="C304" s="66" t="s">
        <v>1439</v>
      </c>
      <c r="D304" s="66">
        <v>42645</v>
      </c>
      <c r="E304" s="67"/>
      <c r="F304" s="66">
        <v>43415</v>
      </c>
      <c r="G304" s="60">
        <v>26.2</v>
      </c>
      <c r="H304" s="66" t="s">
        <v>1439</v>
      </c>
      <c r="I304" s="64" t="s">
        <v>1439</v>
      </c>
      <c r="J304" s="64" t="s">
        <v>1439</v>
      </c>
      <c r="K304" s="64" t="s">
        <v>1439</v>
      </c>
      <c r="L304" s="64" t="s">
        <v>1439</v>
      </c>
      <c r="M304" s="64" t="s">
        <v>1439</v>
      </c>
      <c r="N304" s="64" t="s">
        <v>1439</v>
      </c>
      <c r="O304" s="64" t="s">
        <v>1439</v>
      </c>
      <c r="P304" s="64" t="s">
        <v>1439</v>
      </c>
      <c r="Q304" s="64" t="s">
        <v>1439</v>
      </c>
    </row>
    <row r="305" spans="1:17" x14ac:dyDescent="0.2">
      <c r="A305" s="68" t="s">
        <v>1827</v>
      </c>
      <c r="B305" s="55" t="s">
        <v>1546</v>
      </c>
      <c r="C305" s="66" t="s">
        <v>1439</v>
      </c>
      <c r="D305" s="66" t="s">
        <v>1439</v>
      </c>
      <c r="E305" s="67"/>
      <c r="F305" s="66">
        <v>50826</v>
      </c>
      <c r="G305" s="60">
        <v>-0.7</v>
      </c>
      <c r="H305" s="66" t="s">
        <v>1439</v>
      </c>
      <c r="I305" s="64" t="s">
        <v>1439</v>
      </c>
      <c r="J305" s="64" t="s">
        <v>1439</v>
      </c>
      <c r="K305" s="64" t="s">
        <v>1439</v>
      </c>
      <c r="L305" s="64" t="s">
        <v>1439</v>
      </c>
      <c r="M305" s="64" t="s">
        <v>1439</v>
      </c>
      <c r="N305" s="64" t="s">
        <v>1439</v>
      </c>
      <c r="O305" s="64" t="s">
        <v>1439</v>
      </c>
      <c r="P305" s="64" t="s">
        <v>1439</v>
      </c>
      <c r="Q305" s="64" t="s">
        <v>1439</v>
      </c>
    </row>
    <row r="306" spans="1:17" ht="25.5" x14ac:dyDescent="0.2">
      <c r="A306" s="68" t="s">
        <v>1828</v>
      </c>
      <c r="B306" s="55" t="s">
        <v>1548</v>
      </c>
      <c r="C306" s="63">
        <v>33</v>
      </c>
      <c r="D306" s="63">
        <v>36256</v>
      </c>
      <c r="E306" s="60">
        <v>6.6</v>
      </c>
      <c r="F306" s="63">
        <v>41134</v>
      </c>
      <c r="G306" s="60">
        <v>7.5</v>
      </c>
      <c r="H306" s="59">
        <v>24093</v>
      </c>
      <c r="I306" s="61">
        <v>26795</v>
      </c>
      <c r="J306" s="61">
        <v>27992</v>
      </c>
      <c r="K306" s="61">
        <v>29114</v>
      </c>
      <c r="L306" s="62">
        <v>31996</v>
      </c>
      <c r="M306" s="62">
        <v>41716</v>
      </c>
      <c r="N306" s="62">
        <v>45953</v>
      </c>
      <c r="O306" s="62">
        <v>46977</v>
      </c>
      <c r="P306" s="64">
        <v>49125</v>
      </c>
      <c r="Q306" s="64" t="s">
        <v>1439</v>
      </c>
    </row>
    <row r="307" spans="1:17" ht="25.5" x14ac:dyDescent="0.2">
      <c r="A307" s="68" t="s">
        <v>1829</v>
      </c>
      <c r="B307" s="55" t="s">
        <v>1550</v>
      </c>
      <c r="C307" s="66">
        <v>18</v>
      </c>
      <c r="D307" s="59">
        <v>34957</v>
      </c>
      <c r="E307" s="60">
        <v>18.100000000000001</v>
      </c>
      <c r="F307" s="59">
        <v>36925</v>
      </c>
      <c r="G307" s="60">
        <v>11.9</v>
      </c>
      <c r="H307" s="66">
        <v>24522</v>
      </c>
      <c r="I307" s="61">
        <v>29227</v>
      </c>
      <c r="J307" s="61">
        <v>29848</v>
      </c>
      <c r="K307" s="61">
        <v>30695</v>
      </c>
      <c r="L307" s="61">
        <v>32286</v>
      </c>
      <c r="M307" s="62">
        <v>37256</v>
      </c>
      <c r="N307" s="62">
        <v>39435</v>
      </c>
      <c r="O307" s="64">
        <v>41203</v>
      </c>
      <c r="P307" s="64">
        <v>42920</v>
      </c>
      <c r="Q307" s="64" t="s">
        <v>1439</v>
      </c>
    </row>
    <row r="308" spans="1:17" ht="38.25" x14ac:dyDescent="0.2">
      <c r="A308" s="54" t="s">
        <v>1830</v>
      </c>
      <c r="B308" s="55" t="s">
        <v>1552</v>
      </c>
      <c r="C308" s="63">
        <v>52</v>
      </c>
      <c r="D308" s="59">
        <v>26623</v>
      </c>
      <c r="E308" s="60">
        <v>8.4</v>
      </c>
      <c r="F308" s="63">
        <v>31174</v>
      </c>
      <c r="G308" s="60">
        <v>5.8</v>
      </c>
      <c r="H308" s="63">
        <v>17379</v>
      </c>
      <c r="I308" s="61">
        <v>20734</v>
      </c>
      <c r="J308" s="61">
        <v>22103</v>
      </c>
      <c r="K308" s="61">
        <v>22896</v>
      </c>
      <c r="L308" s="61">
        <v>24784</v>
      </c>
      <c r="M308" s="61">
        <v>29070</v>
      </c>
      <c r="N308" s="62">
        <v>31870</v>
      </c>
      <c r="O308" s="62">
        <v>33740</v>
      </c>
      <c r="P308" s="64">
        <v>37122</v>
      </c>
      <c r="Q308" s="64" t="s">
        <v>1439</v>
      </c>
    </row>
    <row r="309" spans="1:17" x14ac:dyDescent="0.2">
      <c r="A309" s="68" t="s">
        <v>1831</v>
      </c>
      <c r="B309" s="55" t="s">
        <v>1554</v>
      </c>
      <c r="C309" s="66">
        <v>18</v>
      </c>
      <c r="D309" s="63">
        <v>26206</v>
      </c>
      <c r="E309" s="67"/>
      <c r="F309" s="66">
        <v>34131</v>
      </c>
      <c r="G309" s="67"/>
      <c r="H309" s="66">
        <v>18391</v>
      </c>
      <c r="I309" s="62">
        <v>22251</v>
      </c>
      <c r="J309" s="62">
        <v>22788</v>
      </c>
      <c r="K309" s="61">
        <v>23442</v>
      </c>
      <c r="L309" s="61">
        <v>24620</v>
      </c>
      <c r="M309" s="62">
        <v>28873</v>
      </c>
      <c r="N309" s="64">
        <v>32810</v>
      </c>
      <c r="O309" s="64">
        <v>34471</v>
      </c>
      <c r="P309" s="64" t="s">
        <v>1439</v>
      </c>
      <c r="Q309" s="64" t="s">
        <v>1439</v>
      </c>
    </row>
    <row r="310" spans="1:17" ht="25.5" x14ac:dyDescent="0.2">
      <c r="A310" s="68" t="s">
        <v>1832</v>
      </c>
      <c r="B310" s="55" t="s">
        <v>1556</v>
      </c>
      <c r="C310" s="63">
        <v>34</v>
      </c>
      <c r="D310" s="59">
        <v>26701</v>
      </c>
      <c r="E310" s="60">
        <v>10.3</v>
      </c>
      <c r="F310" s="59">
        <v>29661</v>
      </c>
      <c r="G310" s="60">
        <v>9.8000000000000007</v>
      </c>
      <c r="H310" s="66">
        <v>16474</v>
      </c>
      <c r="I310" s="62">
        <v>20421</v>
      </c>
      <c r="J310" s="61">
        <v>21671</v>
      </c>
      <c r="K310" s="61">
        <v>22239</v>
      </c>
      <c r="L310" s="61">
        <v>24797</v>
      </c>
      <c r="M310" s="62">
        <v>29149</v>
      </c>
      <c r="N310" s="62">
        <v>31475</v>
      </c>
      <c r="O310" s="64">
        <v>33359</v>
      </c>
      <c r="P310" s="64">
        <v>36576</v>
      </c>
      <c r="Q310" s="64" t="s">
        <v>1439</v>
      </c>
    </row>
    <row r="311" spans="1:17" ht="25.5" x14ac:dyDescent="0.2">
      <c r="A311" s="54" t="s">
        <v>1833</v>
      </c>
      <c r="B311" s="55" t="s">
        <v>1558</v>
      </c>
      <c r="C311" s="63">
        <v>77</v>
      </c>
      <c r="D311" s="59">
        <v>41251</v>
      </c>
      <c r="E311" s="60">
        <v>7.1</v>
      </c>
      <c r="F311" s="59">
        <v>49534</v>
      </c>
      <c r="G311" s="60">
        <v>10</v>
      </c>
      <c r="H311" s="59">
        <v>26086</v>
      </c>
      <c r="I311" s="61">
        <v>30080</v>
      </c>
      <c r="J311" s="61">
        <v>32462</v>
      </c>
      <c r="K311" s="61">
        <v>34483</v>
      </c>
      <c r="L311" s="61">
        <v>37701</v>
      </c>
      <c r="M311" s="62">
        <v>46587</v>
      </c>
      <c r="N311" s="64">
        <v>53560</v>
      </c>
      <c r="O311" s="64">
        <v>58441</v>
      </c>
      <c r="P311" s="64">
        <v>64746</v>
      </c>
      <c r="Q311" s="64" t="s">
        <v>1439</v>
      </c>
    </row>
    <row r="312" spans="1:17" ht="25.5" x14ac:dyDescent="0.2">
      <c r="A312" s="68" t="s">
        <v>1834</v>
      </c>
      <c r="B312" s="55" t="s">
        <v>1560</v>
      </c>
      <c r="C312" s="66" t="s">
        <v>1439</v>
      </c>
      <c r="D312" s="66">
        <v>35523</v>
      </c>
      <c r="E312" s="67"/>
      <c r="F312" s="66">
        <v>45030</v>
      </c>
      <c r="G312" s="60">
        <v>8.4</v>
      </c>
      <c r="H312" s="66" t="s">
        <v>1439</v>
      </c>
      <c r="I312" s="64" t="s">
        <v>1439</v>
      </c>
      <c r="J312" s="64" t="s">
        <v>1439</v>
      </c>
      <c r="K312" s="64">
        <v>31185</v>
      </c>
      <c r="L312" s="64">
        <v>33344</v>
      </c>
      <c r="M312" s="64" t="s">
        <v>1439</v>
      </c>
      <c r="N312" s="64" t="s">
        <v>1439</v>
      </c>
      <c r="O312" s="64" t="s">
        <v>1439</v>
      </c>
      <c r="P312" s="64" t="s">
        <v>1439</v>
      </c>
      <c r="Q312" s="64" t="s">
        <v>1439</v>
      </c>
    </row>
    <row r="313" spans="1:17" ht="51" x14ac:dyDescent="0.2">
      <c r="A313" s="68" t="s">
        <v>1835</v>
      </c>
      <c r="B313" s="55" t="s">
        <v>1562</v>
      </c>
      <c r="C313" s="66" t="s">
        <v>1439</v>
      </c>
      <c r="D313" s="66" t="s">
        <v>1439</v>
      </c>
      <c r="E313" s="67"/>
      <c r="F313" s="66" t="s">
        <v>1439</v>
      </c>
      <c r="G313" s="67"/>
      <c r="H313" s="66" t="s">
        <v>1439</v>
      </c>
      <c r="I313" s="64" t="s">
        <v>1439</v>
      </c>
      <c r="J313" s="64" t="s">
        <v>1439</v>
      </c>
      <c r="K313" s="64" t="s">
        <v>1439</v>
      </c>
      <c r="L313" s="64" t="s">
        <v>1439</v>
      </c>
      <c r="M313" s="64" t="s">
        <v>1439</v>
      </c>
      <c r="N313" s="64" t="s">
        <v>1439</v>
      </c>
      <c r="O313" s="64" t="s">
        <v>1439</v>
      </c>
      <c r="P313" s="64" t="s">
        <v>1439</v>
      </c>
      <c r="Q313" s="64" t="s">
        <v>1439</v>
      </c>
    </row>
    <row r="314" spans="1:17" ht="25.5" x14ac:dyDescent="0.2">
      <c r="A314" s="68" t="s">
        <v>1836</v>
      </c>
      <c r="B314" s="55" t="s">
        <v>1564</v>
      </c>
      <c r="C314" s="66" t="s">
        <v>1439</v>
      </c>
      <c r="D314" s="66" t="s">
        <v>1439</v>
      </c>
      <c r="E314" s="67"/>
      <c r="F314" s="66" t="s">
        <v>1439</v>
      </c>
      <c r="G314" s="67"/>
      <c r="H314" s="66" t="s">
        <v>1439</v>
      </c>
      <c r="I314" s="64" t="s">
        <v>1439</v>
      </c>
      <c r="J314" s="64" t="s">
        <v>1439</v>
      </c>
      <c r="K314" s="64" t="s">
        <v>1439</v>
      </c>
      <c r="L314" s="64" t="s">
        <v>1439</v>
      </c>
      <c r="M314" s="64" t="s">
        <v>1439</v>
      </c>
      <c r="N314" s="64" t="s">
        <v>1439</v>
      </c>
      <c r="O314" s="64" t="s">
        <v>1439</v>
      </c>
      <c r="P314" s="64" t="s">
        <v>1439</v>
      </c>
      <c r="Q314" s="64" t="s">
        <v>1439</v>
      </c>
    </row>
    <row r="315" spans="1:17" ht="25.5" x14ac:dyDescent="0.2">
      <c r="A315" s="68" t="s">
        <v>1837</v>
      </c>
      <c r="B315" s="55" t="s">
        <v>1566</v>
      </c>
      <c r="C315" s="66">
        <v>18</v>
      </c>
      <c r="D315" s="63">
        <v>40099</v>
      </c>
      <c r="E315" s="60">
        <v>1.9</v>
      </c>
      <c r="F315" s="59">
        <v>44507</v>
      </c>
      <c r="G315" s="60">
        <v>2.4</v>
      </c>
      <c r="H315" s="63">
        <v>26211</v>
      </c>
      <c r="I315" s="62">
        <v>28950</v>
      </c>
      <c r="J315" s="62">
        <v>33909</v>
      </c>
      <c r="K315" s="62">
        <v>35202</v>
      </c>
      <c r="L315" s="62">
        <v>36771</v>
      </c>
      <c r="M315" s="64">
        <v>45680</v>
      </c>
      <c r="N315" s="64">
        <v>50320</v>
      </c>
      <c r="O315" s="64">
        <v>51719</v>
      </c>
      <c r="P315" s="64" t="s">
        <v>1439</v>
      </c>
      <c r="Q315" s="64" t="s">
        <v>1439</v>
      </c>
    </row>
    <row r="316" spans="1:17" ht="38.25" x14ac:dyDescent="0.2">
      <c r="A316" s="68" t="s">
        <v>1838</v>
      </c>
      <c r="B316" s="55" t="s">
        <v>1568</v>
      </c>
      <c r="C316" s="66">
        <v>49</v>
      </c>
      <c r="D316" s="63">
        <v>42000</v>
      </c>
      <c r="E316" s="67"/>
      <c r="F316" s="59">
        <v>51013</v>
      </c>
      <c r="G316" s="60">
        <v>11.2</v>
      </c>
      <c r="H316" s="63">
        <v>26198</v>
      </c>
      <c r="I316" s="62">
        <v>30646</v>
      </c>
      <c r="J316" s="62">
        <v>33300</v>
      </c>
      <c r="K316" s="62">
        <v>34614</v>
      </c>
      <c r="L316" s="61">
        <v>38647</v>
      </c>
      <c r="M316" s="62">
        <v>46773</v>
      </c>
      <c r="N316" s="64">
        <v>56128</v>
      </c>
      <c r="O316" s="64" t="s">
        <v>1439</v>
      </c>
      <c r="P316" s="64" t="s">
        <v>1439</v>
      </c>
      <c r="Q316" s="64" t="s">
        <v>1439</v>
      </c>
    </row>
    <row r="317" spans="1:17" ht="25.5" x14ac:dyDescent="0.2">
      <c r="A317" s="68" t="s">
        <v>1839</v>
      </c>
      <c r="B317" s="55" t="s">
        <v>1570</v>
      </c>
      <c r="C317" s="66" t="s">
        <v>1439</v>
      </c>
      <c r="D317" s="66" t="s">
        <v>1439</v>
      </c>
      <c r="E317" s="67"/>
      <c r="F317" s="66" t="s">
        <v>1439</v>
      </c>
      <c r="G317" s="67"/>
      <c r="H317" s="66" t="s">
        <v>1439</v>
      </c>
      <c r="I317" s="64" t="s">
        <v>1439</v>
      </c>
      <c r="J317" s="64" t="s">
        <v>1439</v>
      </c>
      <c r="K317" s="64" t="s">
        <v>1439</v>
      </c>
      <c r="L317" s="64" t="s">
        <v>1439</v>
      </c>
      <c r="M317" s="64" t="s">
        <v>1439</v>
      </c>
      <c r="N317" s="64" t="s">
        <v>1439</v>
      </c>
      <c r="O317" s="64" t="s">
        <v>1439</v>
      </c>
      <c r="P317" s="64" t="s">
        <v>1439</v>
      </c>
      <c r="Q317" s="64" t="s">
        <v>1439</v>
      </c>
    </row>
    <row r="318" spans="1:17" ht="25.5" x14ac:dyDescent="0.2">
      <c r="A318" s="54" t="s">
        <v>1840</v>
      </c>
      <c r="B318" s="55" t="s">
        <v>1572</v>
      </c>
      <c r="C318" s="63">
        <v>81</v>
      </c>
      <c r="D318" s="63">
        <v>38697</v>
      </c>
      <c r="E318" s="60">
        <v>7.1</v>
      </c>
      <c r="F318" s="63">
        <v>50757</v>
      </c>
      <c r="G318" s="60">
        <v>3.6</v>
      </c>
      <c r="H318" s="59">
        <v>23896</v>
      </c>
      <c r="I318" s="61">
        <v>27679</v>
      </c>
      <c r="J318" s="61">
        <v>28724</v>
      </c>
      <c r="K318" s="61">
        <v>29884</v>
      </c>
      <c r="L318" s="61">
        <v>34337</v>
      </c>
      <c r="M318" s="62">
        <v>43726</v>
      </c>
      <c r="N318" s="62">
        <v>52388</v>
      </c>
      <c r="O318" s="64">
        <v>58222</v>
      </c>
      <c r="P318" s="64">
        <v>65516</v>
      </c>
      <c r="Q318" s="64" t="s">
        <v>1439</v>
      </c>
    </row>
    <row r="319" spans="1:17" ht="38.25" x14ac:dyDescent="0.2">
      <c r="A319" s="68" t="s">
        <v>1841</v>
      </c>
      <c r="B319" s="55" t="s">
        <v>1574</v>
      </c>
      <c r="C319" s="63">
        <v>53</v>
      </c>
      <c r="D319" s="63">
        <v>39394</v>
      </c>
      <c r="E319" s="60">
        <v>6.1</v>
      </c>
      <c r="F319" s="63">
        <v>49362</v>
      </c>
      <c r="G319" s="60">
        <v>-0.2</v>
      </c>
      <c r="H319" s="59">
        <v>23887</v>
      </c>
      <c r="I319" s="61">
        <v>28122</v>
      </c>
      <c r="J319" s="61">
        <v>29216</v>
      </c>
      <c r="K319" s="61">
        <v>30186</v>
      </c>
      <c r="L319" s="62">
        <v>34770</v>
      </c>
      <c r="M319" s="62">
        <v>43712</v>
      </c>
      <c r="N319" s="64">
        <v>52555</v>
      </c>
      <c r="O319" s="64">
        <v>57747</v>
      </c>
      <c r="P319" s="64">
        <v>64422</v>
      </c>
      <c r="Q319" s="64" t="s">
        <v>1439</v>
      </c>
    </row>
    <row r="320" spans="1:17" ht="38.25" x14ac:dyDescent="0.2">
      <c r="A320" s="68" t="s">
        <v>1842</v>
      </c>
      <c r="B320" s="55" t="s">
        <v>1576</v>
      </c>
      <c r="C320" s="66" t="s">
        <v>1439</v>
      </c>
      <c r="D320" s="66" t="s">
        <v>1439</v>
      </c>
      <c r="E320" s="67"/>
      <c r="F320" s="66">
        <v>42498</v>
      </c>
      <c r="G320" s="60">
        <v>-3.8</v>
      </c>
      <c r="H320" s="66" t="s">
        <v>1439</v>
      </c>
      <c r="I320" s="64" t="s">
        <v>1439</v>
      </c>
      <c r="J320" s="64" t="s">
        <v>1439</v>
      </c>
      <c r="K320" s="64" t="s">
        <v>1439</v>
      </c>
      <c r="L320" s="64">
        <v>29116</v>
      </c>
      <c r="M320" s="64" t="s">
        <v>1439</v>
      </c>
      <c r="N320" s="64" t="s">
        <v>1439</v>
      </c>
      <c r="O320" s="64" t="s">
        <v>1439</v>
      </c>
      <c r="P320" s="64" t="s">
        <v>1439</v>
      </c>
      <c r="Q320" s="64" t="s">
        <v>1439</v>
      </c>
    </row>
    <row r="321" spans="1:17" ht="38.25" x14ac:dyDescent="0.2">
      <c r="A321" s="68" t="s">
        <v>1843</v>
      </c>
      <c r="B321" s="55" t="s">
        <v>1578</v>
      </c>
      <c r="C321" s="66">
        <v>24</v>
      </c>
      <c r="D321" s="66">
        <v>37544</v>
      </c>
      <c r="E321" s="60">
        <v>5.7</v>
      </c>
      <c r="F321" s="66">
        <v>55520</v>
      </c>
      <c r="G321" s="60">
        <v>13.3</v>
      </c>
      <c r="H321" s="59">
        <v>24094</v>
      </c>
      <c r="I321" s="61">
        <v>26300</v>
      </c>
      <c r="J321" s="61">
        <v>27967</v>
      </c>
      <c r="K321" s="62">
        <v>29729</v>
      </c>
      <c r="L321" s="62">
        <v>32073</v>
      </c>
      <c r="M321" s="64">
        <v>44466</v>
      </c>
      <c r="N321" s="64" t="s">
        <v>1439</v>
      </c>
      <c r="O321" s="64" t="s">
        <v>1439</v>
      </c>
      <c r="P321" s="64" t="s">
        <v>1439</v>
      </c>
      <c r="Q321" s="64" t="s">
        <v>1439</v>
      </c>
    </row>
    <row r="322" spans="1:17" ht="25.5" x14ac:dyDescent="0.2">
      <c r="A322" s="54" t="s">
        <v>1844</v>
      </c>
      <c r="B322" s="55" t="s">
        <v>1217</v>
      </c>
      <c r="C322" s="66">
        <v>31</v>
      </c>
      <c r="D322" s="63">
        <v>31035</v>
      </c>
      <c r="E322" s="60">
        <v>3.8</v>
      </c>
      <c r="F322" s="59">
        <v>35520</v>
      </c>
      <c r="G322" s="60">
        <v>9.1</v>
      </c>
      <c r="H322" s="59">
        <v>23250</v>
      </c>
      <c r="I322" s="61">
        <v>24663</v>
      </c>
      <c r="J322" s="61">
        <v>25523</v>
      </c>
      <c r="K322" s="61">
        <v>26509</v>
      </c>
      <c r="L322" s="61">
        <v>29026</v>
      </c>
      <c r="M322" s="62">
        <v>32199</v>
      </c>
      <c r="N322" s="64">
        <v>36384</v>
      </c>
      <c r="O322" s="64">
        <v>39075</v>
      </c>
      <c r="P322" s="64" t="s">
        <v>1439</v>
      </c>
      <c r="Q322" s="64" t="s">
        <v>1439</v>
      </c>
    </row>
    <row r="323" spans="1:17" ht="25.5" x14ac:dyDescent="0.2">
      <c r="A323" s="68" t="s">
        <v>1845</v>
      </c>
      <c r="B323" s="55" t="s">
        <v>1581</v>
      </c>
      <c r="C323" s="66">
        <v>31</v>
      </c>
      <c r="D323" s="63">
        <v>31035</v>
      </c>
      <c r="E323" s="60">
        <v>3.8</v>
      </c>
      <c r="F323" s="59">
        <v>35520</v>
      </c>
      <c r="G323" s="60">
        <v>9.1</v>
      </c>
      <c r="H323" s="59">
        <v>23250</v>
      </c>
      <c r="I323" s="61">
        <v>24663</v>
      </c>
      <c r="J323" s="61">
        <v>25523</v>
      </c>
      <c r="K323" s="61">
        <v>26509</v>
      </c>
      <c r="L323" s="61">
        <v>29026</v>
      </c>
      <c r="M323" s="62">
        <v>32199</v>
      </c>
      <c r="N323" s="64">
        <v>36384</v>
      </c>
      <c r="O323" s="64">
        <v>39075</v>
      </c>
      <c r="P323" s="64" t="s">
        <v>1439</v>
      </c>
      <c r="Q323" s="64" t="s">
        <v>1439</v>
      </c>
    </row>
    <row r="324" spans="1:17" ht="38.25" x14ac:dyDescent="0.2">
      <c r="A324" s="54" t="s">
        <v>1846</v>
      </c>
      <c r="B324" s="55" t="s">
        <v>1583</v>
      </c>
      <c r="C324" s="59">
        <v>149</v>
      </c>
      <c r="D324" s="59">
        <v>40865</v>
      </c>
      <c r="E324" s="60">
        <v>8.6</v>
      </c>
      <c r="F324" s="59">
        <v>50197</v>
      </c>
      <c r="G324" s="60">
        <v>10.199999999999999</v>
      </c>
      <c r="H324" s="59">
        <v>22948</v>
      </c>
      <c r="I324" s="61">
        <v>26874</v>
      </c>
      <c r="J324" s="61">
        <v>28500</v>
      </c>
      <c r="K324" s="61">
        <v>30950</v>
      </c>
      <c r="L324" s="61">
        <v>34985</v>
      </c>
      <c r="M324" s="61">
        <v>46844</v>
      </c>
      <c r="N324" s="62">
        <v>53186</v>
      </c>
      <c r="O324" s="62">
        <v>58375</v>
      </c>
      <c r="P324" s="62">
        <v>63447</v>
      </c>
      <c r="Q324" s="64" t="s">
        <v>1439</v>
      </c>
    </row>
    <row r="325" spans="1:17" ht="25.5" x14ac:dyDescent="0.2">
      <c r="A325" s="68" t="s">
        <v>1847</v>
      </c>
      <c r="B325" s="55" t="s">
        <v>1585</v>
      </c>
      <c r="C325" s="63">
        <v>49</v>
      </c>
      <c r="D325" s="63">
        <v>35610</v>
      </c>
      <c r="E325" s="60">
        <v>10.8</v>
      </c>
      <c r="F325" s="63">
        <v>45034</v>
      </c>
      <c r="G325" s="60">
        <v>6.1</v>
      </c>
      <c r="H325" s="59">
        <v>20815</v>
      </c>
      <c r="I325" s="61">
        <v>23323</v>
      </c>
      <c r="J325" s="61">
        <v>24586</v>
      </c>
      <c r="K325" s="61">
        <v>26057</v>
      </c>
      <c r="L325" s="62">
        <v>29177</v>
      </c>
      <c r="M325" s="62">
        <v>41719</v>
      </c>
      <c r="N325" s="64">
        <v>48605</v>
      </c>
      <c r="O325" s="64">
        <v>52507</v>
      </c>
      <c r="P325" s="64">
        <v>62260</v>
      </c>
      <c r="Q325" s="64" t="s">
        <v>1439</v>
      </c>
    </row>
    <row r="326" spans="1:17" ht="38.25" x14ac:dyDescent="0.2">
      <c r="A326" s="68" t="s">
        <v>1848</v>
      </c>
      <c r="B326" s="55" t="s">
        <v>1587</v>
      </c>
      <c r="C326" s="66">
        <v>29</v>
      </c>
      <c r="D326" s="63">
        <v>43439</v>
      </c>
      <c r="E326" s="67"/>
      <c r="F326" s="63">
        <v>54760</v>
      </c>
      <c r="G326" s="60">
        <v>5.4</v>
      </c>
      <c r="H326" s="63">
        <v>24080</v>
      </c>
      <c r="I326" s="62">
        <v>27713</v>
      </c>
      <c r="J326" s="62">
        <v>30893</v>
      </c>
      <c r="K326" s="62">
        <v>33094</v>
      </c>
      <c r="L326" s="62">
        <v>37952</v>
      </c>
      <c r="M326" s="62">
        <v>50960</v>
      </c>
      <c r="N326" s="64">
        <v>54793</v>
      </c>
      <c r="O326" s="64" t="s">
        <v>1439</v>
      </c>
      <c r="P326" s="64" t="s">
        <v>1439</v>
      </c>
      <c r="Q326" s="64" t="s">
        <v>1439</v>
      </c>
    </row>
    <row r="327" spans="1:17" ht="38.25" x14ac:dyDescent="0.2">
      <c r="A327" s="68" t="s">
        <v>1849</v>
      </c>
      <c r="B327" s="55" t="s">
        <v>1589</v>
      </c>
      <c r="C327" s="66">
        <v>42</v>
      </c>
      <c r="D327" s="63">
        <v>46368</v>
      </c>
      <c r="E327" s="60">
        <v>13.9</v>
      </c>
      <c r="F327" s="63">
        <v>54839</v>
      </c>
      <c r="G327" s="60">
        <v>20.8</v>
      </c>
      <c r="H327" s="63">
        <v>26477</v>
      </c>
      <c r="I327" s="62">
        <v>31285</v>
      </c>
      <c r="J327" s="62">
        <v>32917</v>
      </c>
      <c r="K327" s="62">
        <v>35647</v>
      </c>
      <c r="L327" s="62">
        <v>42399</v>
      </c>
      <c r="M327" s="62">
        <v>50708</v>
      </c>
      <c r="N327" s="64">
        <v>55899</v>
      </c>
      <c r="O327" s="64" t="s">
        <v>1439</v>
      </c>
      <c r="P327" s="64" t="s">
        <v>1439</v>
      </c>
      <c r="Q327" s="64" t="s">
        <v>1439</v>
      </c>
    </row>
    <row r="328" spans="1:17" ht="25.5" x14ac:dyDescent="0.2">
      <c r="A328" s="68" t="s">
        <v>1850</v>
      </c>
      <c r="B328" s="55" t="s">
        <v>1591</v>
      </c>
      <c r="C328" s="66" t="s">
        <v>1439</v>
      </c>
      <c r="D328" s="66" t="s">
        <v>1439</v>
      </c>
      <c r="E328" s="67"/>
      <c r="F328" s="66" t="s">
        <v>1439</v>
      </c>
      <c r="G328" s="67"/>
      <c r="H328" s="66" t="s">
        <v>1439</v>
      </c>
      <c r="I328" s="64" t="s">
        <v>1439</v>
      </c>
      <c r="J328" s="64" t="s">
        <v>1439</v>
      </c>
      <c r="K328" s="64" t="s">
        <v>1439</v>
      </c>
      <c r="L328" s="64" t="s">
        <v>1439</v>
      </c>
      <c r="M328" s="64" t="s">
        <v>1439</v>
      </c>
      <c r="N328" s="64" t="s">
        <v>1439</v>
      </c>
      <c r="O328" s="64" t="s">
        <v>1439</v>
      </c>
      <c r="P328" s="64" t="s">
        <v>1439</v>
      </c>
      <c r="Q328" s="64" t="s">
        <v>1439</v>
      </c>
    </row>
    <row r="329" spans="1:17" ht="25.5" x14ac:dyDescent="0.2">
      <c r="A329" s="68" t="s">
        <v>1851</v>
      </c>
      <c r="B329" s="55" t="s">
        <v>1593</v>
      </c>
      <c r="C329" s="66" t="s">
        <v>1439</v>
      </c>
      <c r="D329" s="66">
        <v>40264</v>
      </c>
      <c r="E329" s="60">
        <v>14.2</v>
      </c>
      <c r="F329" s="63">
        <v>44580</v>
      </c>
      <c r="G329" s="60">
        <v>7.4</v>
      </c>
      <c r="H329" s="66" t="s">
        <v>1439</v>
      </c>
      <c r="I329" s="64" t="s">
        <v>1439</v>
      </c>
      <c r="J329" s="64">
        <v>31338</v>
      </c>
      <c r="K329" s="64">
        <v>33275</v>
      </c>
      <c r="L329" s="64">
        <v>39764</v>
      </c>
      <c r="M329" s="64" t="s">
        <v>1439</v>
      </c>
      <c r="N329" s="64" t="s">
        <v>1439</v>
      </c>
      <c r="O329" s="64" t="s">
        <v>1439</v>
      </c>
      <c r="P329" s="64" t="s">
        <v>1439</v>
      </c>
      <c r="Q329" s="64" t="s">
        <v>1439</v>
      </c>
    </row>
    <row r="330" spans="1:17" ht="25.5" x14ac:dyDescent="0.2">
      <c r="A330" s="68" t="s">
        <v>1852</v>
      </c>
      <c r="B330" s="55" t="s">
        <v>1595</v>
      </c>
      <c r="C330" s="66">
        <v>11</v>
      </c>
      <c r="D330" s="66">
        <v>34875</v>
      </c>
      <c r="E330" s="67"/>
      <c r="F330" s="66">
        <v>48087</v>
      </c>
      <c r="G330" s="60">
        <v>12</v>
      </c>
      <c r="H330" s="66" t="s">
        <v>1439</v>
      </c>
      <c r="I330" s="62">
        <v>31111</v>
      </c>
      <c r="J330" s="62">
        <v>31338</v>
      </c>
      <c r="K330" s="62">
        <v>31773</v>
      </c>
      <c r="L330" s="62">
        <v>33227</v>
      </c>
      <c r="M330" s="64" t="s">
        <v>1439</v>
      </c>
      <c r="N330" s="64" t="s">
        <v>1439</v>
      </c>
      <c r="O330" s="64" t="s">
        <v>1439</v>
      </c>
      <c r="P330" s="64" t="s">
        <v>1439</v>
      </c>
      <c r="Q330" s="64" t="s">
        <v>1439</v>
      </c>
    </row>
    <row r="331" spans="1:17" ht="25.5" x14ac:dyDescent="0.2">
      <c r="A331" s="68" t="s">
        <v>1853</v>
      </c>
      <c r="B331" s="55" t="s">
        <v>1597</v>
      </c>
      <c r="C331" s="66" t="s">
        <v>1439</v>
      </c>
      <c r="D331" s="66">
        <v>25888</v>
      </c>
      <c r="E331" s="60">
        <v>8.1999999999999993</v>
      </c>
      <c r="F331" s="66">
        <v>30855</v>
      </c>
      <c r="G331" s="60">
        <v>5.5</v>
      </c>
      <c r="H331" s="66" t="s">
        <v>1439</v>
      </c>
      <c r="I331" s="64" t="s">
        <v>1439</v>
      </c>
      <c r="J331" s="64" t="s">
        <v>1439</v>
      </c>
      <c r="K331" s="64" t="s">
        <v>1439</v>
      </c>
      <c r="L331" s="62">
        <v>25100</v>
      </c>
      <c r="M331" s="64" t="s">
        <v>1439</v>
      </c>
      <c r="N331" s="64" t="s">
        <v>1439</v>
      </c>
      <c r="O331" s="64" t="s">
        <v>1439</v>
      </c>
      <c r="P331" s="64" t="s">
        <v>1439</v>
      </c>
      <c r="Q331" s="64" t="s">
        <v>1439</v>
      </c>
    </row>
    <row r="332" spans="1:17" ht="38.25" x14ac:dyDescent="0.2">
      <c r="A332" s="54" t="s">
        <v>1854</v>
      </c>
      <c r="B332" s="55" t="s">
        <v>1599</v>
      </c>
      <c r="C332" s="63">
        <v>88</v>
      </c>
      <c r="D332" s="59">
        <v>32729</v>
      </c>
      <c r="E332" s="60">
        <v>7.5</v>
      </c>
      <c r="F332" s="59">
        <v>38576</v>
      </c>
      <c r="G332" s="60">
        <v>11.4</v>
      </c>
      <c r="H332" s="59">
        <v>20964</v>
      </c>
      <c r="I332" s="61">
        <v>24056</v>
      </c>
      <c r="J332" s="61">
        <v>25008</v>
      </c>
      <c r="K332" s="61">
        <v>25806</v>
      </c>
      <c r="L332" s="61">
        <v>29885</v>
      </c>
      <c r="M332" s="62">
        <v>35987</v>
      </c>
      <c r="N332" s="62">
        <v>42607</v>
      </c>
      <c r="O332" s="62">
        <v>45772</v>
      </c>
      <c r="P332" s="64">
        <v>49537</v>
      </c>
      <c r="Q332" s="64" t="s">
        <v>1439</v>
      </c>
    </row>
    <row r="333" spans="1:17" ht="25.5" x14ac:dyDescent="0.2">
      <c r="A333" s="68" t="s">
        <v>1855</v>
      </c>
      <c r="B333" s="55" t="s">
        <v>1601</v>
      </c>
      <c r="C333" s="66">
        <v>13</v>
      </c>
      <c r="D333" s="66">
        <v>34008</v>
      </c>
      <c r="E333" s="60">
        <v>4.0999999999999996</v>
      </c>
      <c r="F333" s="63">
        <v>40879</v>
      </c>
      <c r="G333" s="60">
        <v>9.5</v>
      </c>
      <c r="H333" s="66">
        <v>23984</v>
      </c>
      <c r="I333" s="62">
        <v>25165</v>
      </c>
      <c r="J333" s="62">
        <v>26134</v>
      </c>
      <c r="K333" s="62">
        <v>27865</v>
      </c>
      <c r="L333" s="62">
        <v>30729</v>
      </c>
      <c r="M333" s="64">
        <v>37010</v>
      </c>
      <c r="N333" s="64" t="s">
        <v>1439</v>
      </c>
      <c r="O333" s="64" t="s">
        <v>1439</v>
      </c>
      <c r="P333" s="64" t="s">
        <v>1439</v>
      </c>
      <c r="Q333" s="64" t="s">
        <v>1439</v>
      </c>
    </row>
    <row r="334" spans="1:17" ht="25.5" x14ac:dyDescent="0.2">
      <c r="A334" s="68" t="s">
        <v>1856</v>
      </c>
      <c r="B334" s="55" t="s">
        <v>1603</v>
      </c>
      <c r="C334" s="66">
        <v>18</v>
      </c>
      <c r="D334" s="66">
        <v>32003</v>
      </c>
      <c r="E334" s="67"/>
      <c r="F334" s="63">
        <v>36020</v>
      </c>
      <c r="G334" s="60">
        <v>10.7</v>
      </c>
      <c r="H334" s="66" t="s">
        <v>1439</v>
      </c>
      <c r="I334" s="64">
        <v>20776</v>
      </c>
      <c r="J334" s="64">
        <v>22508</v>
      </c>
      <c r="K334" s="64">
        <v>24076</v>
      </c>
      <c r="L334" s="62">
        <v>29630</v>
      </c>
      <c r="M334" s="64">
        <v>35109</v>
      </c>
      <c r="N334" s="64">
        <v>41268</v>
      </c>
      <c r="O334" s="64" t="s">
        <v>1439</v>
      </c>
      <c r="P334" s="64" t="s">
        <v>1439</v>
      </c>
      <c r="Q334" s="64" t="s">
        <v>1439</v>
      </c>
    </row>
    <row r="335" spans="1:17" ht="38.25" x14ac:dyDescent="0.2">
      <c r="A335" s="68" t="s">
        <v>1857</v>
      </c>
      <c r="B335" s="55" t="s">
        <v>1605</v>
      </c>
      <c r="C335" s="66" t="s">
        <v>1439</v>
      </c>
      <c r="D335" s="66" t="s">
        <v>1439</v>
      </c>
      <c r="E335" s="67"/>
      <c r="F335" s="66">
        <v>46124</v>
      </c>
      <c r="G335" s="60">
        <v>2.9</v>
      </c>
      <c r="H335" s="66" t="s">
        <v>1439</v>
      </c>
      <c r="I335" s="64" t="s">
        <v>1439</v>
      </c>
      <c r="J335" s="64" t="s">
        <v>1439</v>
      </c>
      <c r="K335" s="64">
        <v>28642</v>
      </c>
      <c r="L335" s="64">
        <v>38596</v>
      </c>
      <c r="M335" s="64" t="s">
        <v>1439</v>
      </c>
      <c r="N335" s="64" t="s">
        <v>1439</v>
      </c>
      <c r="O335" s="64" t="s">
        <v>1439</v>
      </c>
      <c r="P335" s="64" t="s">
        <v>1439</v>
      </c>
      <c r="Q335" s="64" t="s">
        <v>1439</v>
      </c>
    </row>
    <row r="336" spans="1:17" ht="25.5" x14ac:dyDescent="0.2">
      <c r="A336" s="68" t="s">
        <v>1858</v>
      </c>
      <c r="B336" s="55" t="s">
        <v>1607</v>
      </c>
      <c r="C336" s="66" t="s">
        <v>1439</v>
      </c>
      <c r="D336" s="66">
        <v>27444</v>
      </c>
      <c r="E336" s="60">
        <v>3.3</v>
      </c>
      <c r="F336" s="63">
        <v>30524</v>
      </c>
      <c r="G336" s="60">
        <v>9.8000000000000007</v>
      </c>
      <c r="H336" s="66" t="s">
        <v>1439</v>
      </c>
      <c r="I336" s="64" t="s">
        <v>1439</v>
      </c>
      <c r="J336" s="64">
        <v>24114</v>
      </c>
      <c r="K336" s="64">
        <v>24659</v>
      </c>
      <c r="L336" s="62">
        <v>26060</v>
      </c>
      <c r="M336" s="64">
        <v>29821</v>
      </c>
      <c r="N336" s="64">
        <v>34913</v>
      </c>
      <c r="O336" s="64" t="s">
        <v>1439</v>
      </c>
      <c r="P336" s="64" t="s">
        <v>1439</v>
      </c>
      <c r="Q336" s="64" t="s">
        <v>1439</v>
      </c>
    </row>
    <row r="337" spans="1:17" ht="25.5" x14ac:dyDescent="0.2">
      <c r="A337" s="68" t="s">
        <v>1859</v>
      </c>
      <c r="B337" s="55" t="s">
        <v>1609</v>
      </c>
      <c r="C337" s="66">
        <v>15</v>
      </c>
      <c r="D337" s="63">
        <v>31229</v>
      </c>
      <c r="E337" s="60">
        <v>9.9</v>
      </c>
      <c r="F337" s="63">
        <v>32738</v>
      </c>
      <c r="G337" s="60">
        <v>6.3</v>
      </c>
      <c r="H337" s="63">
        <v>19727</v>
      </c>
      <c r="I337" s="62">
        <v>22529</v>
      </c>
      <c r="J337" s="61">
        <v>23814</v>
      </c>
      <c r="K337" s="62">
        <v>24568</v>
      </c>
      <c r="L337" s="62">
        <v>27152</v>
      </c>
      <c r="M337" s="62">
        <v>33334</v>
      </c>
      <c r="N337" s="64">
        <v>35334</v>
      </c>
      <c r="O337" s="64" t="s">
        <v>1439</v>
      </c>
      <c r="P337" s="64" t="s">
        <v>1439</v>
      </c>
      <c r="Q337" s="64" t="s">
        <v>1439</v>
      </c>
    </row>
    <row r="338" spans="1:17" ht="38.25" x14ac:dyDescent="0.2">
      <c r="A338" s="68" t="s">
        <v>1860</v>
      </c>
      <c r="B338" s="55" t="s">
        <v>1611</v>
      </c>
      <c r="C338" s="63">
        <v>31</v>
      </c>
      <c r="D338" s="63">
        <v>33450</v>
      </c>
      <c r="E338" s="60">
        <v>4.0999999999999996</v>
      </c>
      <c r="F338" s="63">
        <v>41972</v>
      </c>
      <c r="G338" s="60">
        <v>14.9</v>
      </c>
      <c r="H338" s="59">
        <v>22478</v>
      </c>
      <c r="I338" s="61">
        <v>24669</v>
      </c>
      <c r="J338" s="61">
        <v>25397</v>
      </c>
      <c r="K338" s="62">
        <v>26917</v>
      </c>
      <c r="L338" s="62">
        <v>30717</v>
      </c>
      <c r="M338" s="62">
        <v>38125</v>
      </c>
      <c r="N338" s="64">
        <v>46243</v>
      </c>
      <c r="O338" s="64" t="s">
        <v>1439</v>
      </c>
      <c r="P338" s="64" t="s">
        <v>1439</v>
      </c>
      <c r="Q338" s="64" t="s">
        <v>1439</v>
      </c>
    </row>
    <row r="339" spans="1:17" ht="51" x14ac:dyDescent="0.2">
      <c r="A339" s="54" t="s">
        <v>1861</v>
      </c>
      <c r="B339" s="55" t="s">
        <v>1613</v>
      </c>
      <c r="C339" s="63">
        <v>93</v>
      </c>
      <c r="D339" s="59">
        <v>37290</v>
      </c>
      <c r="E339" s="60">
        <v>13.6</v>
      </c>
      <c r="F339" s="59">
        <v>38611</v>
      </c>
      <c r="G339" s="60">
        <v>7.7</v>
      </c>
      <c r="H339" s="59">
        <v>25273</v>
      </c>
      <c r="I339" s="61">
        <v>26891</v>
      </c>
      <c r="J339" s="61">
        <v>28777</v>
      </c>
      <c r="K339" s="61">
        <v>30640</v>
      </c>
      <c r="L339" s="61">
        <v>32779</v>
      </c>
      <c r="M339" s="61">
        <v>39635</v>
      </c>
      <c r="N339" s="62">
        <v>42677</v>
      </c>
      <c r="O339" s="62">
        <v>45240</v>
      </c>
      <c r="P339" s="62">
        <v>48097</v>
      </c>
      <c r="Q339" s="64" t="s">
        <v>1439</v>
      </c>
    </row>
    <row r="340" spans="1:17" ht="38.25" x14ac:dyDescent="0.2">
      <c r="A340" s="68" t="s">
        <v>1862</v>
      </c>
      <c r="B340" s="55" t="s">
        <v>1615</v>
      </c>
      <c r="C340" s="63">
        <v>93</v>
      </c>
      <c r="D340" s="59">
        <v>37290</v>
      </c>
      <c r="E340" s="60">
        <v>13.6</v>
      </c>
      <c r="F340" s="59">
        <v>38611</v>
      </c>
      <c r="G340" s="60">
        <v>7.7</v>
      </c>
      <c r="H340" s="59">
        <v>25273</v>
      </c>
      <c r="I340" s="61">
        <v>26891</v>
      </c>
      <c r="J340" s="61">
        <v>28777</v>
      </c>
      <c r="K340" s="61">
        <v>30640</v>
      </c>
      <c r="L340" s="61">
        <v>32779</v>
      </c>
      <c r="M340" s="61">
        <v>39635</v>
      </c>
      <c r="N340" s="62">
        <v>42677</v>
      </c>
      <c r="O340" s="62">
        <v>45240</v>
      </c>
      <c r="P340" s="62">
        <v>48097</v>
      </c>
      <c r="Q340" s="64" t="s">
        <v>1439</v>
      </c>
    </row>
    <row r="341" spans="1:17" x14ac:dyDescent="0.2">
      <c r="A341" s="54" t="s">
        <v>1863</v>
      </c>
      <c r="B341" s="55" t="s">
        <v>1617</v>
      </c>
      <c r="C341" s="59">
        <v>251</v>
      </c>
      <c r="D341" s="59">
        <v>37199</v>
      </c>
      <c r="E341" s="60">
        <v>8.3000000000000007</v>
      </c>
      <c r="F341" s="59">
        <v>39471</v>
      </c>
      <c r="G341" s="60">
        <v>7.8</v>
      </c>
      <c r="H341" s="59">
        <v>22150</v>
      </c>
      <c r="I341" s="61">
        <v>25877</v>
      </c>
      <c r="J341" s="61">
        <v>27925</v>
      </c>
      <c r="K341" s="61">
        <v>29844</v>
      </c>
      <c r="L341" s="61">
        <v>33271</v>
      </c>
      <c r="M341" s="61">
        <v>41087</v>
      </c>
      <c r="N341" s="61">
        <v>45347</v>
      </c>
      <c r="O341" s="61">
        <v>48090</v>
      </c>
      <c r="P341" s="61">
        <v>50235</v>
      </c>
      <c r="Q341" s="62">
        <v>59643</v>
      </c>
    </row>
    <row r="342" spans="1:17" x14ac:dyDescent="0.2">
      <c r="A342" s="68" t="s">
        <v>1864</v>
      </c>
      <c r="B342" s="55" t="s">
        <v>1619</v>
      </c>
      <c r="C342" s="59">
        <v>251</v>
      </c>
      <c r="D342" s="59">
        <v>37199</v>
      </c>
      <c r="E342" s="60">
        <v>8.3000000000000007</v>
      </c>
      <c r="F342" s="59">
        <v>39471</v>
      </c>
      <c r="G342" s="60">
        <v>7.8</v>
      </c>
      <c r="H342" s="59">
        <v>22150</v>
      </c>
      <c r="I342" s="61">
        <v>25877</v>
      </c>
      <c r="J342" s="61">
        <v>27925</v>
      </c>
      <c r="K342" s="61">
        <v>29844</v>
      </c>
      <c r="L342" s="61">
        <v>33271</v>
      </c>
      <c r="M342" s="61">
        <v>41087</v>
      </c>
      <c r="N342" s="61">
        <v>45347</v>
      </c>
      <c r="O342" s="61">
        <v>48090</v>
      </c>
      <c r="P342" s="61">
        <v>50235</v>
      </c>
      <c r="Q342" s="62">
        <v>59643</v>
      </c>
    </row>
    <row r="343" spans="1:17" ht="25.5" x14ac:dyDescent="0.2">
      <c r="A343" s="54" t="s">
        <v>1865</v>
      </c>
      <c r="B343" s="55" t="s">
        <v>1621</v>
      </c>
      <c r="C343" s="59">
        <v>299</v>
      </c>
      <c r="D343" s="59">
        <v>32214</v>
      </c>
      <c r="E343" s="60">
        <v>-0.1</v>
      </c>
      <c r="F343" s="59">
        <v>37149</v>
      </c>
      <c r="G343" s="60">
        <v>4.3</v>
      </c>
      <c r="H343" s="59">
        <v>20294</v>
      </c>
      <c r="I343" s="61">
        <v>23739</v>
      </c>
      <c r="J343" s="61">
        <v>25051</v>
      </c>
      <c r="K343" s="61">
        <v>26331</v>
      </c>
      <c r="L343" s="61">
        <v>29161</v>
      </c>
      <c r="M343" s="61">
        <v>36555</v>
      </c>
      <c r="N343" s="61">
        <v>40800</v>
      </c>
      <c r="O343" s="61">
        <v>44681</v>
      </c>
      <c r="P343" s="61">
        <v>47210</v>
      </c>
      <c r="Q343" s="64">
        <v>56371</v>
      </c>
    </row>
    <row r="344" spans="1:17" ht="25.5" x14ac:dyDescent="0.2">
      <c r="A344" s="68" t="s">
        <v>1866</v>
      </c>
      <c r="B344" s="55" t="s">
        <v>1623</v>
      </c>
      <c r="C344" s="59">
        <v>222</v>
      </c>
      <c r="D344" s="59">
        <v>35015</v>
      </c>
      <c r="E344" s="60">
        <v>1.8</v>
      </c>
      <c r="F344" s="59">
        <v>39796</v>
      </c>
      <c r="G344" s="60">
        <v>4.5999999999999996</v>
      </c>
      <c r="H344" s="59">
        <v>21785</v>
      </c>
      <c r="I344" s="61">
        <v>25672</v>
      </c>
      <c r="J344" s="61">
        <v>26636</v>
      </c>
      <c r="K344" s="61">
        <v>28163</v>
      </c>
      <c r="L344" s="61">
        <v>31123</v>
      </c>
      <c r="M344" s="61">
        <v>38537</v>
      </c>
      <c r="N344" s="61">
        <v>44780</v>
      </c>
      <c r="O344" s="61">
        <v>46586</v>
      </c>
      <c r="P344" s="61">
        <v>50110</v>
      </c>
      <c r="Q344" s="64">
        <v>59924</v>
      </c>
    </row>
    <row r="345" spans="1:17" ht="25.5" x14ac:dyDescent="0.2">
      <c r="A345" s="68" t="s">
        <v>1867</v>
      </c>
      <c r="B345" s="55" t="s">
        <v>1625</v>
      </c>
      <c r="C345" s="63">
        <v>41</v>
      </c>
      <c r="D345" s="59">
        <v>26792</v>
      </c>
      <c r="E345" s="60">
        <v>7.6</v>
      </c>
      <c r="F345" s="59">
        <v>30213</v>
      </c>
      <c r="G345" s="60">
        <v>8.5</v>
      </c>
      <c r="H345" s="59">
        <v>18581</v>
      </c>
      <c r="I345" s="61">
        <v>20813</v>
      </c>
      <c r="J345" s="61">
        <v>22011</v>
      </c>
      <c r="K345" s="61">
        <v>23077</v>
      </c>
      <c r="L345" s="61">
        <v>24945</v>
      </c>
      <c r="M345" s="62">
        <v>29548</v>
      </c>
      <c r="N345" s="62">
        <v>33470</v>
      </c>
      <c r="O345" s="62">
        <v>35772</v>
      </c>
      <c r="P345" s="64">
        <v>37916</v>
      </c>
      <c r="Q345" s="64" t="s">
        <v>1439</v>
      </c>
    </row>
    <row r="346" spans="1:17" ht="25.5" x14ac:dyDescent="0.2">
      <c r="A346" s="68" t="s">
        <v>1868</v>
      </c>
      <c r="B346" s="55" t="s">
        <v>1627</v>
      </c>
      <c r="C346" s="63">
        <v>36</v>
      </c>
      <c r="D346" s="63">
        <v>25804</v>
      </c>
      <c r="E346" s="60">
        <v>1.7</v>
      </c>
      <c r="F346" s="59">
        <v>28663</v>
      </c>
      <c r="G346" s="60">
        <v>4.5999999999999996</v>
      </c>
      <c r="H346" s="63">
        <v>17845</v>
      </c>
      <c r="I346" s="61">
        <v>20613</v>
      </c>
      <c r="J346" s="61">
        <v>21741</v>
      </c>
      <c r="K346" s="61">
        <v>22565</v>
      </c>
      <c r="L346" s="61">
        <v>23908</v>
      </c>
      <c r="M346" s="62">
        <v>28752</v>
      </c>
      <c r="N346" s="62">
        <v>31059</v>
      </c>
      <c r="O346" s="64">
        <v>32350</v>
      </c>
      <c r="P346" s="64">
        <v>33989</v>
      </c>
      <c r="Q346" s="64" t="s">
        <v>1439</v>
      </c>
    </row>
    <row r="347" spans="1:17" ht="38.25" x14ac:dyDescent="0.2">
      <c r="A347" s="54" t="s">
        <v>1869</v>
      </c>
      <c r="B347" s="55" t="s">
        <v>1629</v>
      </c>
      <c r="C347" s="66" t="s">
        <v>1439</v>
      </c>
      <c r="D347" s="63">
        <v>30775</v>
      </c>
      <c r="E347" s="60">
        <v>11.4</v>
      </c>
      <c r="F347" s="63">
        <v>36435</v>
      </c>
      <c r="G347" s="60">
        <v>18.100000000000001</v>
      </c>
      <c r="H347" s="66">
        <v>21850</v>
      </c>
      <c r="I347" s="61">
        <v>23524</v>
      </c>
      <c r="J347" s="62">
        <v>23986</v>
      </c>
      <c r="K347" s="62">
        <v>25176</v>
      </c>
      <c r="L347" s="62">
        <v>29519</v>
      </c>
      <c r="M347" s="64" t="s">
        <v>1439</v>
      </c>
      <c r="N347" s="64" t="s">
        <v>1439</v>
      </c>
      <c r="O347" s="64" t="s">
        <v>1439</v>
      </c>
      <c r="P347" s="64" t="s">
        <v>1439</v>
      </c>
      <c r="Q347" s="64" t="s">
        <v>1439</v>
      </c>
    </row>
    <row r="348" spans="1:17" ht="25.5" x14ac:dyDescent="0.2">
      <c r="A348" s="68" t="s">
        <v>1870</v>
      </c>
      <c r="B348" s="55" t="s">
        <v>1631</v>
      </c>
      <c r="C348" s="66" t="s">
        <v>1439</v>
      </c>
      <c r="D348" s="66" t="s">
        <v>1439</v>
      </c>
      <c r="E348" s="67"/>
      <c r="F348" s="66" t="s">
        <v>1439</v>
      </c>
      <c r="G348" s="67"/>
      <c r="H348" s="66" t="s">
        <v>1439</v>
      </c>
      <c r="I348" s="64" t="s">
        <v>1439</v>
      </c>
      <c r="J348" s="64" t="s">
        <v>1439</v>
      </c>
      <c r="K348" s="64" t="s">
        <v>1439</v>
      </c>
      <c r="L348" s="64" t="s">
        <v>1439</v>
      </c>
      <c r="M348" s="64" t="s">
        <v>1439</v>
      </c>
      <c r="N348" s="64" t="s">
        <v>1439</v>
      </c>
      <c r="O348" s="64" t="s">
        <v>1439</v>
      </c>
      <c r="P348" s="64" t="s">
        <v>1439</v>
      </c>
      <c r="Q348" s="64" t="s">
        <v>1439</v>
      </c>
    </row>
    <row r="349" spans="1:17" ht="38.25" x14ac:dyDescent="0.2">
      <c r="A349" s="68" t="s">
        <v>1871</v>
      </c>
      <c r="B349" s="55" t="s">
        <v>1633</v>
      </c>
      <c r="C349" s="66" t="s">
        <v>1439</v>
      </c>
      <c r="D349" s="66" t="s">
        <v>1439</v>
      </c>
      <c r="E349" s="67"/>
      <c r="F349" s="66">
        <v>34208</v>
      </c>
      <c r="G349" s="60">
        <v>26.3</v>
      </c>
      <c r="H349" s="66" t="s">
        <v>1439</v>
      </c>
      <c r="I349" s="64" t="s">
        <v>1439</v>
      </c>
      <c r="J349" s="64" t="s">
        <v>1439</v>
      </c>
      <c r="K349" s="64" t="s">
        <v>1439</v>
      </c>
      <c r="L349" s="64" t="s">
        <v>1439</v>
      </c>
      <c r="M349" s="64" t="s">
        <v>1439</v>
      </c>
      <c r="N349" s="64" t="s">
        <v>1439</v>
      </c>
      <c r="O349" s="64" t="s">
        <v>1439</v>
      </c>
      <c r="P349" s="64" t="s">
        <v>1439</v>
      </c>
      <c r="Q349" s="64" t="s">
        <v>1439</v>
      </c>
    </row>
    <row r="350" spans="1:17" ht="25.5" x14ac:dyDescent="0.2">
      <c r="A350" s="68" t="s">
        <v>1872</v>
      </c>
      <c r="B350" s="55" t="s">
        <v>1635</v>
      </c>
      <c r="C350" s="66" t="s">
        <v>1439</v>
      </c>
      <c r="D350" s="66" t="s">
        <v>1439</v>
      </c>
      <c r="E350" s="67"/>
      <c r="F350" s="66" t="s">
        <v>1439</v>
      </c>
      <c r="G350" s="67"/>
      <c r="H350" s="66" t="s">
        <v>1439</v>
      </c>
      <c r="I350" s="64" t="s">
        <v>1439</v>
      </c>
      <c r="J350" s="64" t="s">
        <v>1439</v>
      </c>
      <c r="K350" s="64" t="s">
        <v>1439</v>
      </c>
      <c r="L350" s="64" t="s">
        <v>1439</v>
      </c>
      <c r="M350" s="64" t="s">
        <v>1439</v>
      </c>
      <c r="N350" s="64" t="s">
        <v>1439</v>
      </c>
      <c r="O350" s="64" t="s">
        <v>1439</v>
      </c>
      <c r="P350" s="64" t="s">
        <v>1439</v>
      </c>
      <c r="Q350" s="64" t="s">
        <v>1439</v>
      </c>
    </row>
    <row r="351" spans="1:17" ht="38.25" x14ac:dyDescent="0.2">
      <c r="A351" s="68" t="s">
        <v>1873</v>
      </c>
      <c r="B351" s="55" t="s">
        <v>1637</v>
      </c>
      <c r="C351" s="66">
        <v>12</v>
      </c>
      <c r="D351" s="63">
        <v>30580</v>
      </c>
      <c r="E351" s="60">
        <v>17.8</v>
      </c>
      <c r="F351" s="66">
        <v>35801</v>
      </c>
      <c r="G351" s="60">
        <v>20.2</v>
      </c>
      <c r="H351" s="66" t="s">
        <v>1439</v>
      </c>
      <c r="I351" s="62">
        <v>23539</v>
      </c>
      <c r="J351" s="62">
        <v>23986</v>
      </c>
      <c r="K351" s="62">
        <v>25269</v>
      </c>
      <c r="L351" s="62">
        <v>27846</v>
      </c>
      <c r="M351" s="64">
        <v>31871</v>
      </c>
      <c r="N351" s="64" t="s">
        <v>1439</v>
      </c>
      <c r="O351" s="64" t="s">
        <v>1439</v>
      </c>
      <c r="P351" s="64" t="s">
        <v>1439</v>
      </c>
      <c r="Q351" s="64" t="s">
        <v>1439</v>
      </c>
    </row>
    <row r="352" spans="1:17" ht="25.5" x14ac:dyDescent="0.2">
      <c r="A352" s="54" t="s">
        <v>1874</v>
      </c>
      <c r="B352" s="55" t="s">
        <v>1639</v>
      </c>
      <c r="C352" s="66">
        <v>25</v>
      </c>
      <c r="D352" s="63">
        <v>30150</v>
      </c>
      <c r="E352" s="60">
        <v>4.5</v>
      </c>
      <c r="F352" s="63">
        <v>34696</v>
      </c>
      <c r="G352" s="60">
        <v>4.2</v>
      </c>
      <c r="H352" s="63">
        <v>20001</v>
      </c>
      <c r="I352" s="62">
        <v>22926</v>
      </c>
      <c r="J352" s="62">
        <v>24304</v>
      </c>
      <c r="K352" s="62">
        <v>25222</v>
      </c>
      <c r="L352" s="62">
        <v>28187</v>
      </c>
      <c r="M352" s="62">
        <v>32350</v>
      </c>
      <c r="N352" s="64">
        <v>36796</v>
      </c>
      <c r="O352" s="64">
        <v>39782</v>
      </c>
      <c r="P352" s="64" t="s">
        <v>1439</v>
      </c>
      <c r="Q352" s="64" t="s">
        <v>1439</v>
      </c>
    </row>
    <row r="353" spans="1:17" ht="25.5" x14ac:dyDescent="0.2">
      <c r="A353" s="68" t="s">
        <v>1875</v>
      </c>
      <c r="B353" s="55" t="s">
        <v>1641</v>
      </c>
      <c r="C353" s="66">
        <v>13</v>
      </c>
      <c r="D353" s="63">
        <v>30989</v>
      </c>
      <c r="E353" s="67"/>
      <c r="F353" s="63">
        <v>37971</v>
      </c>
      <c r="G353" s="67"/>
      <c r="H353" s="66" t="s">
        <v>1439</v>
      </c>
      <c r="I353" s="62">
        <v>26802</v>
      </c>
      <c r="J353" s="62">
        <v>27715</v>
      </c>
      <c r="K353" s="62">
        <v>27919</v>
      </c>
      <c r="L353" s="62">
        <v>29481</v>
      </c>
      <c r="M353" s="64">
        <v>33911</v>
      </c>
      <c r="N353" s="64" t="s">
        <v>1439</v>
      </c>
      <c r="O353" s="64" t="s">
        <v>1439</v>
      </c>
      <c r="P353" s="64" t="s">
        <v>1439</v>
      </c>
      <c r="Q353" s="64" t="s">
        <v>1439</v>
      </c>
    </row>
    <row r="354" spans="1:17" ht="38.25" x14ac:dyDescent="0.2">
      <c r="A354" s="68" t="s">
        <v>1876</v>
      </c>
      <c r="B354" s="55" t="s">
        <v>1643</v>
      </c>
      <c r="C354" s="66" t="s">
        <v>1439</v>
      </c>
      <c r="D354" s="66" t="s">
        <v>1439</v>
      </c>
      <c r="E354" s="67"/>
      <c r="F354" s="66">
        <v>38905</v>
      </c>
      <c r="G354" s="60">
        <v>-12.2</v>
      </c>
      <c r="H354" s="66" t="s">
        <v>1439</v>
      </c>
      <c r="I354" s="64" t="s">
        <v>1439</v>
      </c>
      <c r="J354" s="64" t="s">
        <v>1439</v>
      </c>
      <c r="K354" s="64" t="s">
        <v>1439</v>
      </c>
      <c r="L354" s="64" t="s">
        <v>1439</v>
      </c>
      <c r="M354" s="64" t="s">
        <v>1439</v>
      </c>
      <c r="N354" s="64" t="s">
        <v>1439</v>
      </c>
      <c r="O354" s="64" t="s">
        <v>1439</v>
      </c>
      <c r="P354" s="64" t="s">
        <v>1439</v>
      </c>
      <c r="Q354" s="64" t="s">
        <v>1439</v>
      </c>
    </row>
    <row r="355" spans="1:17" ht="25.5" x14ac:dyDescent="0.2">
      <c r="A355" s="68" t="s">
        <v>1877</v>
      </c>
      <c r="B355" s="55" t="s">
        <v>1645</v>
      </c>
      <c r="C355" s="66">
        <v>10</v>
      </c>
      <c r="D355" s="63">
        <v>26403</v>
      </c>
      <c r="E355" s="60">
        <v>4.8</v>
      </c>
      <c r="F355" s="63">
        <v>28925</v>
      </c>
      <c r="G355" s="60">
        <v>1.6</v>
      </c>
      <c r="H355" s="66" t="s">
        <v>1439</v>
      </c>
      <c r="I355" s="64">
        <v>19807</v>
      </c>
      <c r="J355" s="62">
        <v>20948</v>
      </c>
      <c r="K355" s="62">
        <v>22110</v>
      </c>
      <c r="L355" s="62">
        <v>23753</v>
      </c>
      <c r="M355" s="64">
        <v>29935</v>
      </c>
      <c r="N355" s="64" t="s">
        <v>1439</v>
      </c>
      <c r="O355" s="64" t="s">
        <v>1439</v>
      </c>
      <c r="P355" s="64" t="s">
        <v>1439</v>
      </c>
      <c r="Q355" s="64" t="s">
        <v>1439</v>
      </c>
    </row>
    <row r="356" spans="1:17" ht="76.5" x14ac:dyDescent="0.2">
      <c r="A356" s="54" t="s">
        <v>1878</v>
      </c>
      <c r="B356" s="55" t="s">
        <v>1647</v>
      </c>
      <c r="C356" s="66" t="s">
        <v>1439</v>
      </c>
      <c r="D356" s="66" t="s">
        <v>1439</v>
      </c>
      <c r="E356" s="67"/>
      <c r="F356" s="66">
        <v>23605</v>
      </c>
      <c r="G356" s="60">
        <v>1.5</v>
      </c>
      <c r="H356" s="66" t="s">
        <v>1439</v>
      </c>
      <c r="I356" s="64" t="s">
        <v>1439</v>
      </c>
      <c r="J356" s="64" t="s">
        <v>1439</v>
      </c>
      <c r="K356" s="64" t="s">
        <v>1439</v>
      </c>
      <c r="L356" s="64" t="s">
        <v>1439</v>
      </c>
      <c r="M356" s="64" t="s">
        <v>1439</v>
      </c>
      <c r="N356" s="64" t="s">
        <v>1439</v>
      </c>
      <c r="O356" s="64" t="s">
        <v>1439</v>
      </c>
      <c r="P356" s="64" t="s">
        <v>1439</v>
      </c>
      <c r="Q356" s="64" t="s">
        <v>1439</v>
      </c>
    </row>
    <row r="357" spans="1:17" ht="38.25" x14ac:dyDescent="0.2">
      <c r="A357" s="68" t="s">
        <v>1879</v>
      </c>
      <c r="B357" s="55" t="s">
        <v>1649</v>
      </c>
      <c r="C357" s="66" t="s">
        <v>1439</v>
      </c>
      <c r="D357" s="66" t="s">
        <v>1439</v>
      </c>
      <c r="E357" s="67"/>
      <c r="F357" s="66">
        <v>23605</v>
      </c>
      <c r="G357" s="60">
        <v>1.5</v>
      </c>
      <c r="H357" s="66" t="s">
        <v>1439</v>
      </c>
      <c r="I357" s="64" t="s">
        <v>1439</v>
      </c>
      <c r="J357" s="64" t="s">
        <v>1439</v>
      </c>
      <c r="K357" s="64" t="s">
        <v>1439</v>
      </c>
      <c r="L357" s="64" t="s">
        <v>1439</v>
      </c>
      <c r="M357" s="64" t="s">
        <v>1439</v>
      </c>
      <c r="N357" s="64" t="s">
        <v>1439</v>
      </c>
      <c r="O357" s="64" t="s">
        <v>1439</v>
      </c>
      <c r="P357" s="64" t="s">
        <v>1439</v>
      </c>
      <c r="Q357" s="64" t="s">
        <v>1439</v>
      </c>
    </row>
    <row r="358" spans="1:17" ht="51" x14ac:dyDescent="0.2">
      <c r="A358" s="68" t="s">
        <v>1880</v>
      </c>
      <c r="B358" s="55" t="s">
        <v>1651</v>
      </c>
      <c r="C358" s="59" t="s">
        <v>1450</v>
      </c>
      <c r="D358" s="59"/>
      <c r="E358" s="67"/>
      <c r="F358" s="59"/>
      <c r="G358" s="67"/>
      <c r="H358" s="59"/>
      <c r="I358" s="61"/>
      <c r="J358" s="61"/>
      <c r="K358" s="61"/>
      <c r="L358" s="61"/>
      <c r="M358" s="61"/>
      <c r="N358" s="61"/>
      <c r="O358" s="61"/>
      <c r="P358" s="61"/>
      <c r="Q358" s="61"/>
    </row>
    <row r="359" spans="1:17" ht="38.25" x14ac:dyDescent="0.2">
      <c r="A359" s="54" t="s">
        <v>1881</v>
      </c>
      <c r="B359" s="55" t="s">
        <v>1653</v>
      </c>
      <c r="C359" s="59" t="s">
        <v>1667</v>
      </c>
      <c r="D359" s="59"/>
      <c r="E359" s="67"/>
      <c r="F359" s="59"/>
      <c r="G359" s="67"/>
      <c r="H359" s="59"/>
      <c r="I359" s="61"/>
      <c r="J359" s="61"/>
      <c r="K359" s="61"/>
      <c r="L359" s="61"/>
      <c r="M359" s="61"/>
      <c r="N359" s="61"/>
      <c r="O359" s="61"/>
      <c r="P359" s="61"/>
      <c r="Q359" s="61"/>
    </row>
    <row r="360" spans="1:17" ht="38.25" x14ac:dyDescent="0.2">
      <c r="A360" s="68" t="s">
        <v>1882</v>
      </c>
      <c r="B360" s="55" t="s">
        <v>1655</v>
      </c>
      <c r="C360" s="59" t="s">
        <v>1667</v>
      </c>
      <c r="D360" s="59"/>
      <c r="E360" s="67"/>
      <c r="F360" s="59"/>
      <c r="G360" s="67"/>
      <c r="H360" s="59"/>
      <c r="I360" s="61"/>
      <c r="J360" s="61"/>
      <c r="K360" s="61"/>
      <c r="L360" s="61"/>
      <c r="M360" s="61"/>
      <c r="N360" s="61"/>
      <c r="O360" s="61"/>
      <c r="P360" s="61"/>
      <c r="Q360" s="61"/>
    </row>
    <row r="361" spans="1:17" ht="25.5" x14ac:dyDescent="0.2">
      <c r="A361" s="54" t="s">
        <v>1883</v>
      </c>
      <c r="B361" s="55" t="s">
        <v>1376</v>
      </c>
      <c r="C361" s="59">
        <v>1365</v>
      </c>
      <c r="D361" s="59">
        <v>34401</v>
      </c>
      <c r="E361" s="60">
        <v>7.8</v>
      </c>
      <c r="F361" s="59">
        <v>39732</v>
      </c>
      <c r="G361" s="60">
        <v>7.8</v>
      </c>
      <c r="H361" s="59">
        <v>22103</v>
      </c>
      <c r="I361" s="61">
        <v>25146</v>
      </c>
      <c r="J361" s="61">
        <v>26505</v>
      </c>
      <c r="K361" s="61">
        <v>28024</v>
      </c>
      <c r="L361" s="61">
        <v>31036</v>
      </c>
      <c r="M361" s="61">
        <v>38431</v>
      </c>
      <c r="N361" s="61">
        <v>43729</v>
      </c>
      <c r="O361" s="61">
        <v>46618</v>
      </c>
      <c r="P361" s="61">
        <v>50249</v>
      </c>
      <c r="Q361" s="61">
        <v>62733</v>
      </c>
    </row>
    <row r="362" spans="1:17" ht="25.5" x14ac:dyDescent="0.2">
      <c r="A362" s="54" t="s">
        <v>1884</v>
      </c>
      <c r="B362" s="55" t="s">
        <v>1376</v>
      </c>
      <c r="C362" s="59">
        <v>228</v>
      </c>
      <c r="D362" s="59">
        <v>36044</v>
      </c>
      <c r="E362" s="60">
        <v>6.6</v>
      </c>
      <c r="F362" s="59">
        <v>41211</v>
      </c>
      <c r="G362" s="60">
        <v>6.9</v>
      </c>
      <c r="H362" s="59">
        <v>23464</v>
      </c>
      <c r="I362" s="61">
        <v>26584</v>
      </c>
      <c r="J362" s="61">
        <v>27878</v>
      </c>
      <c r="K362" s="61">
        <v>29399</v>
      </c>
      <c r="L362" s="61">
        <v>32576</v>
      </c>
      <c r="M362" s="61">
        <v>40438</v>
      </c>
      <c r="N362" s="61">
        <v>45000</v>
      </c>
      <c r="O362" s="62">
        <v>48322</v>
      </c>
      <c r="P362" s="62">
        <v>51171</v>
      </c>
      <c r="Q362" s="64">
        <v>63499</v>
      </c>
    </row>
    <row r="363" spans="1:17" ht="25.5" x14ac:dyDescent="0.2">
      <c r="A363" s="54" t="s">
        <v>1885</v>
      </c>
      <c r="B363" s="55" t="s">
        <v>1376</v>
      </c>
      <c r="C363" s="59">
        <v>204</v>
      </c>
      <c r="D363" s="59">
        <v>35336</v>
      </c>
      <c r="E363" s="60">
        <v>6.1</v>
      </c>
      <c r="F363" s="59">
        <v>40231</v>
      </c>
      <c r="G363" s="60">
        <v>5.8</v>
      </c>
      <c r="H363" s="59">
        <v>23209</v>
      </c>
      <c r="I363" s="61">
        <v>26171</v>
      </c>
      <c r="J363" s="61">
        <v>27701</v>
      </c>
      <c r="K363" s="61">
        <v>29044</v>
      </c>
      <c r="L363" s="61">
        <v>31802</v>
      </c>
      <c r="M363" s="61">
        <v>39742</v>
      </c>
      <c r="N363" s="61">
        <v>44030</v>
      </c>
      <c r="O363" s="62">
        <v>47300</v>
      </c>
      <c r="P363" s="62">
        <v>50311</v>
      </c>
      <c r="Q363" s="64">
        <v>61168</v>
      </c>
    </row>
    <row r="364" spans="1:17" ht="25.5" x14ac:dyDescent="0.2">
      <c r="A364" s="54" t="s">
        <v>1886</v>
      </c>
      <c r="B364" s="55" t="s">
        <v>1376</v>
      </c>
      <c r="C364" s="59">
        <v>1069</v>
      </c>
      <c r="D364" s="59">
        <v>33783</v>
      </c>
      <c r="E364" s="60">
        <v>8</v>
      </c>
      <c r="F364" s="59">
        <v>39148</v>
      </c>
      <c r="G364" s="60">
        <v>8.1</v>
      </c>
      <c r="H364" s="59">
        <v>21739</v>
      </c>
      <c r="I364" s="61">
        <v>24831</v>
      </c>
      <c r="J364" s="61">
        <v>26055</v>
      </c>
      <c r="K364" s="61">
        <v>27516</v>
      </c>
      <c r="L364" s="61">
        <v>30501</v>
      </c>
      <c r="M364" s="61">
        <v>37686</v>
      </c>
      <c r="N364" s="61">
        <v>43090</v>
      </c>
      <c r="O364" s="61">
        <v>45953</v>
      </c>
      <c r="P364" s="61">
        <v>49564</v>
      </c>
      <c r="Q364" s="61">
        <v>61571</v>
      </c>
    </row>
    <row r="365" spans="1:17" ht="38.25" x14ac:dyDescent="0.2">
      <c r="A365" s="54" t="s">
        <v>1887</v>
      </c>
      <c r="B365" s="55" t="s">
        <v>1438</v>
      </c>
      <c r="C365" s="66">
        <v>7</v>
      </c>
      <c r="D365" s="66">
        <v>31025</v>
      </c>
      <c r="E365" s="60">
        <v>15.2</v>
      </c>
      <c r="F365" s="63">
        <v>31125</v>
      </c>
      <c r="G365" s="60">
        <v>14.6</v>
      </c>
      <c r="H365" s="66" t="s">
        <v>1439</v>
      </c>
      <c r="I365" s="64" t="s">
        <v>1439</v>
      </c>
      <c r="J365" s="64" t="s">
        <v>1439</v>
      </c>
      <c r="K365" s="64">
        <v>26598</v>
      </c>
      <c r="L365" s="64">
        <v>28093</v>
      </c>
      <c r="M365" s="64">
        <v>33317</v>
      </c>
      <c r="N365" s="64" t="s">
        <v>1439</v>
      </c>
      <c r="O365" s="64" t="s">
        <v>1439</v>
      </c>
      <c r="P365" s="64" t="s">
        <v>1439</v>
      </c>
      <c r="Q365" s="64" t="s">
        <v>1439</v>
      </c>
    </row>
    <row r="366" spans="1:17" ht="51" x14ac:dyDescent="0.2">
      <c r="A366" s="68" t="s">
        <v>1888</v>
      </c>
      <c r="B366" s="55" t="s">
        <v>1441</v>
      </c>
      <c r="C366" s="66" t="s">
        <v>1439</v>
      </c>
      <c r="D366" s="66">
        <v>31135</v>
      </c>
      <c r="E366" s="60">
        <v>16.2</v>
      </c>
      <c r="F366" s="63">
        <v>31207</v>
      </c>
      <c r="G366" s="60">
        <v>15.1</v>
      </c>
      <c r="H366" s="66" t="s">
        <v>1439</v>
      </c>
      <c r="I366" s="64" t="s">
        <v>1439</v>
      </c>
      <c r="J366" s="64" t="s">
        <v>1439</v>
      </c>
      <c r="K366" s="64">
        <v>26150</v>
      </c>
      <c r="L366" s="62">
        <v>28706</v>
      </c>
      <c r="M366" s="64">
        <v>33678</v>
      </c>
      <c r="N366" s="64" t="s">
        <v>1439</v>
      </c>
      <c r="O366" s="64" t="s">
        <v>1439</v>
      </c>
      <c r="P366" s="64" t="s">
        <v>1439</v>
      </c>
      <c r="Q366" s="64" t="s">
        <v>1439</v>
      </c>
    </row>
    <row r="367" spans="1:17" ht="25.5" x14ac:dyDescent="0.2">
      <c r="A367" s="68" t="s">
        <v>1889</v>
      </c>
      <c r="B367" s="55" t="s">
        <v>1443</v>
      </c>
      <c r="C367" s="59" t="s">
        <v>1667</v>
      </c>
      <c r="D367" s="59"/>
      <c r="E367" s="67"/>
      <c r="F367" s="59"/>
      <c r="G367" s="67"/>
      <c r="H367" s="59"/>
      <c r="I367" s="61"/>
      <c r="J367" s="61"/>
      <c r="K367" s="61"/>
      <c r="L367" s="61"/>
      <c r="M367" s="61"/>
      <c r="N367" s="61"/>
      <c r="O367" s="61"/>
      <c r="P367" s="61"/>
      <c r="Q367" s="61"/>
    </row>
    <row r="368" spans="1:17" ht="25.5" x14ac:dyDescent="0.2">
      <c r="A368" s="68" t="s">
        <v>1890</v>
      </c>
      <c r="B368" s="55" t="s">
        <v>1445</v>
      </c>
      <c r="C368" s="59" t="s">
        <v>1450</v>
      </c>
      <c r="D368" s="59"/>
      <c r="E368" s="67"/>
      <c r="F368" s="59"/>
      <c r="G368" s="67"/>
      <c r="H368" s="59"/>
      <c r="I368" s="61"/>
      <c r="J368" s="61"/>
      <c r="K368" s="61"/>
      <c r="L368" s="61"/>
      <c r="M368" s="61"/>
      <c r="N368" s="61"/>
      <c r="O368" s="61"/>
      <c r="P368" s="61"/>
      <c r="Q368" s="61"/>
    </row>
    <row r="369" spans="1:17" ht="25.5" x14ac:dyDescent="0.2">
      <c r="A369" s="54" t="s">
        <v>1891</v>
      </c>
      <c r="B369" s="55" t="s">
        <v>1447</v>
      </c>
      <c r="C369" s="66" t="s">
        <v>1439</v>
      </c>
      <c r="D369" s="66">
        <v>36569</v>
      </c>
      <c r="E369" s="60">
        <v>5.0999999999999996</v>
      </c>
      <c r="F369" s="66">
        <v>42733</v>
      </c>
      <c r="G369" s="60">
        <v>18.600000000000001</v>
      </c>
      <c r="H369" s="66" t="s">
        <v>1439</v>
      </c>
      <c r="I369" s="64" t="s">
        <v>1439</v>
      </c>
      <c r="J369" s="64" t="s">
        <v>1439</v>
      </c>
      <c r="K369" s="64" t="s">
        <v>1439</v>
      </c>
      <c r="L369" s="64" t="s">
        <v>1439</v>
      </c>
      <c r="M369" s="64" t="s">
        <v>1439</v>
      </c>
      <c r="N369" s="64" t="s">
        <v>1439</v>
      </c>
      <c r="O369" s="64" t="s">
        <v>1439</v>
      </c>
      <c r="P369" s="64" t="s">
        <v>1439</v>
      </c>
      <c r="Q369" s="64" t="s">
        <v>1439</v>
      </c>
    </row>
    <row r="370" spans="1:17" ht="25.5" x14ac:dyDescent="0.2">
      <c r="A370" s="68" t="s">
        <v>1892</v>
      </c>
      <c r="B370" s="55" t="s">
        <v>1449</v>
      </c>
      <c r="C370" s="59" t="s">
        <v>1450</v>
      </c>
      <c r="D370" s="59"/>
      <c r="E370" s="67"/>
      <c r="F370" s="59"/>
      <c r="G370" s="67"/>
      <c r="H370" s="59"/>
      <c r="I370" s="61"/>
      <c r="J370" s="61"/>
      <c r="K370" s="61"/>
      <c r="L370" s="61"/>
      <c r="M370" s="61"/>
      <c r="N370" s="61"/>
      <c r="O370" s="61"/>
      <c r="P370" s="61"/>
      <c r="Q370" s="61"/>
    </row>
    <row r="371" spans="1:17" ht="38.25" x14ac:dyDescent="0.2">
      <c r="A371" s="68" t="s">
        <v>1893</v>
      </c>
      <c r="B371" s="55" t="s">
        <v>1452</v>
      </c>
      <c r="C371" s="59" t="s">
        <v>1667</v>
      </c>
      <c r="D371" s="59"/>
      <c r="E371" s="67"/>
      <c r="F371" s="59"/>
      <c r="G371" s="67"/>
      <c r="H371" s="59"/>
      <c r="I371" s="61"/>
      <c r="J371" s="61"/>
      <c r="K371" s="61"/>
      <c r="L371" s="61"/>
      <c r="M371" s="61"/>
      <c r="N371" s="61"/>
      <c r="O371" s="61"/>
      <c r="P371" s="61"/>
      <c r="Q371" s="61"/>
    </row>
    <row r="372" spans="1:17" ht="25.5" x14ac:dyDescent="0.2">
      <c r="A372" s="68" t="s">
        <v>1894</v>
      </c>
      <c r="B372" s="55" t="s">
        <v>1454</v>
      </c>
      <c r="C372" s="59" t="s">
        <v>1450</v>
      </c>
      <c r="D372" s="59"/>
      <c r="E372" s="67"/>
      <c r="F372" s="59"/>
      <c r="G372" s="67"/>
      <c r="H372" s="59"/>
      <c r="I372" s="61"/>
      <c r="J372" s="61"/>
      <c r="K372" s="61"/>
      <c r="L372" s="61"/>
      <c r="M372" s="61"/>
      <c r="N372" s="61"/>
      <c r="O372" s="61"/>
      <c r="P372" s="61"/>
      <c r="Q372" s="61"/>
    </row>
    <row r="373" spans="1:17" ht="25.5" x14ac:dyDescent="0.2">
      <c r="A373" s="68" t="s">
        <v>1895</v>
      </c>
      <c r="B373" s="55" t="s">
        <v>1456</v>
      </c>
      <c r="C373" s="66" t="s">
        <v>1439</v>
      </c>
      <c r="D373" s="66">
        <v>35953</v>
      </c>
      <c r="E373" s="60">
        <v>3.3</v>
      </c>
      <c r="F373" s="66">
        <v>39840</v>
      </c>
      <c r="G373" s="60">
        <v>10.6</v>
      </c>
      <c r="H373" s="66" t="s">
        <v>1439</v>
      </c>
      <c r="I373" s="64" t="s">
        <v>1439</v>
      </c>
      <c r="J373" s="64" t="s">
        <v>1439</v>
      </c>
      <c r="K373" s="64" t="s">
        <v>1439</v>
      </c>
      <c r="L373" s="64" t="s">
        <v>1439</v>
      </c>
      <c r="M373" s="64" t="s">
        <v>1439</v>
      </c>
      <c r="N373" s="64" t="s">
        <v>1439</v>
      </c>
      <c r="O373" s="64" t="s">
        <v>1439</v>
      </c>
      <c r="P373" s="64" t="s">
        <v>1439</v>
      </c>
      <c r="Q373" s="64" t="s">
        <v>1439</v>
      </c>
    </row>
    <row r="374" spans="1:17" ht="25.5" x14ac:dyDescent="0.2">
      <c r="A374" s="68" t="s">
        <v>1896</v>
      </c>
      <c r="B374" s="55" t="s">
        <v>1458</v>
      </c>
      <c r="C374" s="59" t="s">
        <v>1450</v>
      </c>
      <c r="D374" s="59"/>
      <c r="E374" s="67"/>
      <c r="F374" s="59"/>
      <c r="G374" s="67"/>
      <c r="H374" s="59"/>
      <c r="I374" s="61"/>
      <c r="J374" s="61"/>
      <c r="K374" s="61"/>
      <c r="L374" s="61"/>
      <c r="M374" s="61"/>
      <c r="N374" s="61"/>
      <c r="O374" s="61"/>
      <c r="P374" s="61"/>
      <c r="Q374" s="61"/>
    </row>
    <row r="375" spans="1:17" ht="25.5" x14ac:dyDescent="0.2">
      <c r="A375" s="54" t="s">
        <v>1897</v>
      </c>
      <c r="B375" s="55" t="s">
        <v>1460</v>
      </c>
      <c r="C375" s="59">
        <v>204</v>
      </c>
      <c r="D375" s="59">
        <v>35336</v>
      </c>
      <c r="E375" s="60">
        <v>6.1</v>
      </c>
      <c r="F375" s="59">
        <v>40231</v>
      </c>
      <c r="G375" s="60">
        <v>5.8</v>
      </c>
      <c r="H375" s="59">
        <v>23209</v>
      </c>
      <c r="I375" s="61">
        <v>26171</v>
      </c>
      <c r="J375" s="61">
        <v>27701</v>
      </c>
      <c r="K375" s="61">
        <v>29044</v>
      </c>
      <c r="L375" s="61">
        <v>31802</v>
      </c>
      <c r="M375" s="61">
        <v>39742</v>
      </c>
      <c r="N375" s="61">
        <v>44030</v>
      </c>
      <c r="O375" s="62">
        <v>47300</v>
      </c>
      <c r="P375" s="62">
        <v>50311</v>
      </c>
      <c r="Q375" s="64">
        <v>61168</v>
      </c>
    </row>
    <row r="376" spans="1:17" ht="25.5" x14ac:dyDescent="0.2">
      <c r="A376" s="68" t="s">
        <v>1898</v>
      </c>
      <c r="B376" s="55" t="s">
        <v>1462</v>
      </c>
      <c r="C376" s="66">
        <v>32</v>
      </c>
      <c r="D376" s="63">
        <v>31148</v>
      </c>
      <c r="E376" s="60">
        <v>8</v>
      </c>
      <c r="F376" s="63">
        <v>34811</v>
      </c>
      <c r="G376" s="60">
        <v>2.4</v>
      </c>
      <c r="H376" s="66" t="s">
        <v>1439</v>
      </c>
      <c r="I376" s="62">
        <v>23777</v>
      </c>
      <c r="J376" s="62">
        <v>25049</v>
      </c>
      <c r="K376" s="62">
        <v>26302</v>
      </c>
      <c r="L376" s="62">
        <v>28922</v>
      </c>
      <c r="M376" s="62">
        <v>33778</v>
      </c>
      <c r="N376" s="64">
        <v>37469</v>
      </c>
      <c r="O376" s="64">
        <v>40308</v>
      </c>
      <c r="P376" s="64" t="s">
        <v>1439</v>
      </c>
      <c r="Q376" s="64" t="s">
        <v>1439</v>
      </c>
    </row>
    <row r="377" spans="1:17" ht="25.5" x14ac:dyDescent="0.2">
      <c r="A377" s="68" t="s">
        <v>1899</v>
      </c>
      <c r="B377" s="55" t="s">
        <v>1464</v>
      </c>
      <c r="C377" s="66" t="s">
        <v>1439</v>
      </c>
      <c r="D377" s="66" t="s">
        <v>1439</v>
      </c>
      <c r="E377" s="67"/>
      <c r="F377" s="66">
        <v>46892</v>
      </c>
      <c r="G377" s="60">
        <v>14.4</v>
      </c>
      <c r="H377" s="66" t="s">
        <v>1439</v>
      </c>
      <c r="I377" s="64" t="s">
        <v>1439</v>
      </c>
      <c r="J377" s="64" t="s">
        <v>1439</v>
      </c>
      <c r="K377" s="64" t="s">
        <v>1439</v>
      </c>
      <c r="L377" s="64" t="s">
        <v>1439</v>
      </c>
      <c r="M377" s="64" t="s">
        <v>1439</v>
      </c>
      <c r="N377" s="64" t="s">
        <v>1439</v>
      </c>
      <c r="O377" s="64" t="s">
        <v>1439</v>
      </c>
      <c r="P377" s="64" t="s">
        <v>1439</v>
      </c>
      <c r="Q377" s="64" t="s">
        <v>1439</v>
      </c>
    </row>
    <row r="378" spans="1:17" ht="25.5" x14ac:dyDescent="0.2">
      <c r="A378" s="68" t="s">
        <v>1900</v>
      </c>
      <c r="B378" s="55" t="s">
        <v>1466</v>
      </c>
      <c r="C378" s="59" t="s">
        <v>1450</v>
      </c>
      <c r="D378" s="59"/>
      <c r="E378" s="67"/>
      <c r="F378" s="59"/>
      <c r="G378" s="67"/>
      <c r="H378" s="59"/>
      <c r="I378" s="61"/>
      <c r="J378" s="61"/>
      <c r="K378" s="61"/>
      <c r="L378" s="61"/>
      <c r="M378" s="61"/>
      <c r="N378" s="61"/>
      <c r="O378" s="61"/>
      <c r="P378" s="61"/>
      <c r="Q378" s="61"/>
    </row>
    <row r="379" spans="1:17" ht="25.5" x14ac:dyDescent="0.2">
      <c r="A379" s="68" t="s">
        <v>1901</v>
      </c>
      <c r="B379" s="55" t="s">
        <v>1468</v>
      </c>
      <c r="C379" s="66" t="s">
        <v>1439</v>
      </c>
      <c r="D379" s="66">
        <v>30669</v>
      </c>
      <c r="E379" s="60">
        <v>2.7</v>
      </c>
      <c r="F379" s="63">
        <v>35600</v>
      </c>
      <c r="G379" s="60">
        <v>8.1</v>
      </c>
      <c r="H379" s="66" t="s">
        <v>1439</v>
      </c>
      <c r="I379" s="64" t="s">
        <v>1439</v>
      </c>
      <c r="J379" s="64">
        <v>23100</v>
      </c>
      <c r="K379" s="62">
        <v>24550</v>
      </c>
      <c r="L379" s="64">
        <v>27450</v>
      </c>
      <c r="M379" s="64" t="s">
        <v>1439</v>
      </c>
      <c r="N379" s="64" t="s">
        <v>1439</v>
      </c>
      <c r="O379" s="64" t="s">
        <v>1439</v>
      </c>
      <c r="P379" s="64" t="s">
        <v>1439</v>
      </c>
      <c r="Q379" s="64" t="s">
        <v>1439</v>
      </c>
    </row>
    <row r="380" spans="1:17" ht="25.5" x14ac:dyDescent="0.2">
      <c r="A380" s="68" t="s">
        <v>1902</v>
      </c>
      <c r="B380" s="55" t="s">
        <v>1470</v>
      </c>
      <c r="C380" s="66" t="s">
        <v>1439</v>
      </c>
      <c r="D380" s="66">
        <v>23631</v>
      </c>
      <c r="E380" s="67"/>
      <c r="F380" s="66">
        <v>26057</v>
      </c>
      <c r="G380" s="67"/>
      <c r="H380" s="66" t="s">
        <v>1439</v>
      </c>
      <c r="I380" s="64" t="s">
        <v>1439</v>
      </c>
      <c r="J380" s="64" t="s">
        <v>1439</v>
      </c>
      <c r="K380" s="64" t="s">
        <v>1439</v>
      </c>
      <c r="L380" s="64" t="s">
        <v>1439</v>
      </c>
      <c r="M380" s="64" t="s">
        <v>1439</v>
      </c>
      <c r="N380" s="64" t="s">
        <v>1439</v>
      </c>
      <c r="O380" s="64" t="s">
        <v>1439</v>
      </c>
      <c r="P380" s="64" t="s">
        <v>1439</v>
      </c>
      <c r="Q380" s="64" t="s">
        <v>1439</v>
      </c>
    </row>
    <row r="381" spans="1:17" ht="38.25" x14ac:dyDescent="0.2">
      <c r="A381" s="68" t="s">
        <v>1903</v>
      </c>
      <c r="B381" s="55" t="s">
        <v>1472</v>
      </c>
      <c r="C381" s="59" t="s">
        <v>1667</v>
      </c>
      <c r="D381" s="59"/>
      <c r="E381" s="67"/>
      <c r="F381" s="59"/>
      <c r="G381" s="67"/>
      <c r="H381" s="59"/>
      <c r="I381" s="61"/>
      <c r="J381" s="61"/>
      <c r="K381" s="61"/>
      <c r="L381" s="61"/>
      <c r="M381" s="61"/>
      <c r="N381" s="61"/>
      <c r="O381" s="61"/>
      <c r="P381" s="61"/>
      <c r="Q381" s="61"/>
    </row>
    <row r="382" spans="1:17" ht="63.75" x14ac:dyDescent="0.2">
      <c r="A382" s="68" t="s">
        <v>1904</v>
      </c>
      <c r="B382" s="55" t="s">
        <v>1474</v>
      </c>
      <c r="C382" s="66" t="s">
        <v>1439</v>
      </c>
      <c r="D382" s="63">
        <v>31549</v>
      </c>
      <c r="E382" s="60">
        <v>-3.3</v>
      </c>
      <c r="F382" s="66">
        <v>35444</v>
      </c>
      <c r="G382" s="60">
        <v>1.4</v>
      </c>
      <c r="H382" s="66" t="s">
        <v>1439</v>
      </c>
      <c r="I382" s="64" t="s">
        <v>1439</v>
      </c>
      <c r="J382" s="64">
        <v>26046</v>
      </c>
      <c r="K382" s="62">
        <v>27113</v>
      </c>
      <c r="L382" s="62">
        <v>29369</v>
      </c>
      <c r="M382" s="64">
        <v>34121</v>
      </c>
      <c r="N382" s="64" t="s">
        <v>1439</v>
      </c>
      <c r="O382" s="64" t="s">
        <v>1439</v>
      </c>
      <c r="P382" s="64" t="s">
        <v>1439</v>
      </c>
      <c r="Q382" s="64" t="s">
        <v>1439</v>
      </c>
    </row>
    <row r="383" spans="1:17" ht="38.25" x14ac:dyDescent="0.2">
      <c r="A383" s="68" t="s">
        <v>1905</v>
      </c>
      <c r="B383" s="55" t="s">
        <v>1476</v>
      </c>
      <c r="C383" s="66" t="s">
        <v>1439</v>
      </c>
      <c r="D383" s="66">
        <v>40172</v>
      </c>
      <c r="E383" s="60">
        <v>24.5</v>
      </c>
      <c r="F383" s="63">
        <v>42491</v>
      </c>
      <c r="G383" s="60">
        <v>19.5</v>
      </c>
      <c r="H383" s="66" t="s">
        <v>1439</v>
      </c>
      <c r="I383" s="64" t="s">
        <v>1439</v>
      </c>
      <c r="J383" s="64">
        <v>27227</v>
      </c>
      <c r="K383" s="64">
        <v>29308</v>
      </c>
      <c r="L383" s="64">
        <v>35486</v>
      </c>
      <c r="M383" s="64" t="s">
        <v>1439</v>
      </c>
      <c r="N383" s="64" t="s">
        <v>1439</v>
      </c>
      <c r="O383" s="64" t="s">
        <v>1439</v>
      </c>
      <c r="P383" s="64" t="s">
        <v>1439</v>
      </c>
      <c r="Q383" s="64" t="s">
        <v>1439</v>
      </c>
    </row>
    <row r="384" spans="1:17" ht="38.25" x14ac:dyDescent="0.2">
      <c r="A384" s="68" t="s">
        <v>1906</v>
      </c>
      <c r="B384" s="55" t="s">
        <v>1478</v>
      </c>
      <c r="C384" s="66" t="s">
        <v>1439</v>
      </c>
      <c r="D384" s="63">
        <v>29639</v>
      </c>
      <c r="E384" s="60">
        <v>4.5999999999999996</v>
      </c>
      <c r="F384" s="63">
        <v>33399</v>
      </c>
      <c r="G384" s="60">
        <v>2.2999999999999998</v>
      </c>
      <c r="H384" s="66" t="s">
        <v>1439</v>
      </c>
      <c r="I384" s="64" t="s">
        <v>1439</v>
      </c>
      <c r="J384" s="62">
        <v>25998</v>
      </c>
      <c r="K384" s="62">
        <v>26684</v>
      </c>
      <c r="L384" s="62">
        <v>27377</v>
      </c>
      <c r="M384" s="64">
        <v>32510</v>
      </c>
      <c r="N384" s="64" t="s">
        <v>1439</v>
      </c>
      <c r="O384" s="64" t="s">
        <v>1439</v>
      </c>
      <c r="P384" s="64" t="s">
        <v>1439</v>
      </c>
      <c r="Q384" s="64" t="s">
        <v>1439</v>
      </c>
    </row>
    <row r="385" spans="1:17" ht="38.25" x14ac:dyDescent="0.2">
      <c r="A385" s="68" t="s">
        <v>1907</v>
      </c>
      <c r="B385" s="55" t="s">
        <v>1480</v>
      </c>
      <c r="C385" s="66" t="s">
        <v>1439</v>
      </c>
      <c r="D385" s="66" t="s">
        <v>1439</v>
      </c>
      <c r="E385" s="67"/>
      <c r="F385" s="66">
        <v>77680</v>
      </c>
      <c r="G385" s="60">
        <v>5</v>
      </c>
      <c r="H385" s="66" t="s">
        <v>1439</v>
      </c>
      <c r="I385" s="64" t="s">
        <v>1439</v>
      </c>
      <c r="J385" s="64" t="s">
        <v>1439</v>
      </c>
      <c r="K385" s="64" t="s">
        <v>1439</v>
      </c>
      <c r="L385" s="64" t="s">
        <v>1439</v>
      </c>
      <c r="M385" s="64" t="s">
        <v>1439</v>
      </c>
      <c r="N385" s="64" t="s">
        <v>1439</v>
      </c>
      <c r="O385" s="64" t="s">
        <v>1439</v>
      </c>
      <c r="P385" s="64" t="s">
        <v>1439</v>
      </c>
      <c r="Q385" s="64" t="s">
        <v>1439</v>
      </c>
    </row>
    <row r="386" spans="1:17" ht="38.25" x14ac:dyDescent="0.2">
      <c r="A386" s="68" t="s">
        <v>1908</v>
      </c>
      <c r="B386" s="55" t="s">
        <v>1482</v>
      </c>
      <c r="C386" s="66">
        <v>11</v>
      </c>
      <c r="D386" s="63">
        <v>41653</v>
      </c>
      <c r="E386" s="60">
        <v>3.2</v>
      </c>
      <c r="F386" s="63">
        <v>44195</v>
      </c>
      <c r="G386" s="60">
        <v>-5.4</v>
      </c>
      <c r="H386" s="66" t="s">
        <v>1439</v>
      </c>
      <c r="I386" s="64">
        <v>29798</v>
      </c>
      <c r="J386" s="64">
        <v>33578</v>
      </c>
      <c r="K386" s="62">
        <v>37156</v>
      </c>
      <c r="L386" s="62">
        <v>40055</v>
      </c>
      <c r="M386" s="62">
        <v>43379</v>
      </c>
      <c r="N386" s="64">
        <v>47925</v>
      </c>
      <c r="O386" s="64" t="s">
        <v>1439</v>
      </c>
      <c r="P386" s="64" t="s">
        <v>1439</v>
      </c>
      <c r="Q386" s="64" t="s">
        <v>1439</v>
      </c>
    </row>
    <row r="387" spans="1:17" ht="51" x14ac:dyDescent="0.2">
      <c r="A387" s="68" t="s">
        <v>1909</v>
      </c>
      <c r="B387" s="55" t="s">
        <v>1484</v>
      </c>
      <c r="C387" s="66" t="s">
        <v>1439</v>
      </c>
      <c r="D387" s="66" t="s">
        <v>1439</v>
      </c>
      <c r="E387" s="67"/>
      <c r="F387" s="66">
        <v>41568</v>
      </c>
      <c r="G387" s="60">
        <v>13.6</v>
      </c>
      <c r="H387" s="66" t="s">
        <v>1439</v>
      </c>
      <c r="I387" s="64" t="s">
        <v>1439</v>
      </c>
      <c r="J387" s="64" t="s">
        <v>1439</v>
      </c>
      <c r="K387" s="64" t="s">
        <v>1439</v>
      </c>
      <c r="L387" s="64" t="s">
        <v>1439</v>
      </c>
      <c r="M387" s="64" t="s">
        <v>1439</v>
      </c>
      <c r="N387" s="64" t="s">
        <v>1439</v>
      </c>
      <c r="O387" s="64" t="s">
        <v>1439</v>
      </c>
      <c r="P387" s="64" t="s">
        <v>1439</v>
      </c>
      <c r="Q387" s="64" t="s">
        <v>1439</v>
      </c>
    </row>
    <row r="388" spans="1:17" ht="38.25" x14ac:dyDescent="0.2">
      <c r="A388" s="68" t="s">
        <v>1910</v>
      </c>
      <c r="B388" s="55" t="s">
        <v>1486</v>
      </c>
      <c r="C388" s="66">
        <v>13</v>
      </c>
      <c r="D388" s="66">
        <v>29371</v>
      </c>
      <c r="E388" s="60">
        <v>2.6</v>
      </c>
      <c r="F388" s="63">
        <v>33958</v>
      </c>
      <c r="G388" s="60">
        <v>9.3000000000000007</v>
      </c>
      <c r="H388" s="66" t="s">
        <v>1439</v>
      </c>
      <c r="I388" s="62">
        <v>22340</v>
      </c>
      <c r="J388" s="62">
        <v>24296</v>
      </c>
      <c r="K388" s="62">
        <v>24802</v>
      </c>
      <c r="L388" s="62">
        <v>26844</v>
      </c>
      <c r="M388" s="64">
        <v>33334</v>
      </c>
      <c r="N388" s="64" t="s">
        <v>1439</v>
      </c>
      <c r="O388" s="64" t="s">
        <v>1439</v>
      </c>
      <c r="P388" s="64" t="s">
        <v>1439</v>
      </c>
      <c r="Q388" s="64" t="s">
        <v>1439</v>
      </c>
    </row>
    <row r="389" spans="1:17" ht="38.25" x14ac:dyDescent="0.2">
      <c r="A389" s="68" t="s">
        <v>1911</v>
      </c>
      <c r="B389" s="55" t="s">
        <v>1488</v>
      </c>
      <c r="C389" s="66">
        <v>13</v>
      </c>
      <c r="D389" s="63">
        <v>41907</v>
      </c>
      <c r="E389" s="60">
        <v>0.2</v>
      </c>
      <c r="F389" s="63">
        <v>44036</v>
      </c>
      <c r="G389" s="60">
        <v>3.9</v>
      </c>
      <c r="H389" s="66">
        <v>24743</v>
      </c>
      <c r="I389" s="62">
        <v>30150</v>
      </c>
      <c r="J389" s="62">
        <v>31349</v>
      </c>
      <c r="K389" s="62">
        <v>33723</v>
      </c>
      <c r="L389" s="62">
        <v>36337</v>
      </c>
      <c r="M389" s="64">
        <v>45502</v>
      </c>
      <c r="N389" s="64">
        <v>49325</v>
      </c>
      <c r="O389" s="64">
        <v>50888</v>
      </c>
      <c r="P389" s="64" t="s">
        <v>1439</v>
      </c>
      <c r="Q389" s="64" t="s">
        <v>1439</v>
      </c>
    </row>
    <row r="390" spans="1:17" ht="25.5" x14ac:dyDescent="0.2">
      <c r="A390" s="68" t="s">
        <v>1912</v>
      </c>
      <c r="B390" s="55" t="s">
        <v>1490</v>
      </c>
      <c r="C390" s="66">
        <v>11</v>
      </c>
      <c r="D390" s="63">
        <v>43648</v>
      </c>
      <c r="E390" s="60">
        <v>20.7</v>
      </c>
      <c r="F390" s="63">
        <v>48201</v>
      </c>
      <c r="G390" s="60">
        <v>16.399999999999999</v>
      </c>
      <c r="H390" s="66" t="s">
        <v>1439</v>
      </c>
      <c r="I390" s="62">
        <v>32431</v>
      </c>
      <c r="J390" s="62">
        <v>34043</v>
      </c>
      <c r="K390" s="62">
        <v>36361</v>
      </c>
      <c r="L390" s="62">
        <v>40950</v>
      </c>
      <c r="M390" s="64">
        <v>48850</v>
      </c>
      <c r="N390" s="64">
        <v>51495</v>
      </c>
      <c r="O390" s="64" t="s">
        <v>1439</v>
      </c>
      <c r="P390" s="64" t="s">
        <v>1439</v>
      </c>
      <c r="Q390" s="64" t="s">
        <v>1439</v>
      </c>
    </row>
    <row r="391" spans="1:17" ht="51" x14ac:dyDescent="0.2">
      <c r="A391" s="68" t="s">
        <v>1913</v>
      </c>
      <c r="B391" s="55" t="s">
        <v>1492</v>
      </c>
      <c r="C391" s="63">
        <v>32</v>
      </c>
      <c r="D391" s="63">
        <v>38573</v>
      </c>
      <c r="E391" s="60">
        <v>10.9</v>
      </c>
      <c r="F391" s="59">
        <v>40611</v>
      </c>
      <c r="G391" s="60">
        <v>8.6</v>
      </c>
      <c r="H391" s="59">
        <v>25324</v>
      </c>
      <c r="I391" s="61">
        <v>28779</v>
      </c>
      <c r="J391" s="61">
        <v>29651</v>
      </c>
      <c r="K391" s="62">
        <v>30469</v>
      </c>
      <c r="L391" s="62">
        <v>35272</v>
      </c>
      <c r="M391" s="62">
        <v>41459</v>
      </c>
      <c r="N391" s="62">
        <v>45208</v>
      </c>
      <c r="O391" s="62">
        <v>47471</v>
      </c>
      <c r="P391" s="64">
        <v>49400</v>
      </c>
      <c r="Q391" s="64" t="s">
        <v>1439</v>
      </c>
    </row>
    <row r="392" spans="1:17" ht="38.25" x14ac:dyDescent="0.2">
      <c r="A392" s="68" t="s">
        <v>1914</v>
      </c>
      <c r="B392" s="55" t="s">
        <v>1494</v>
      </c>
      <c r="C392" s="66" t="s">
        <v>1439</v>
      </c>
      <c r="D392" s="66" t="s">
        <v>1439</v>
      </c>
      <c r="E392" s="67"/>
      <c r="F392" s="63">
        <v>36477</v>
      </c>
      <c r="G392" s="60">
        <v>-3.3</v>
      </c>
      <c r="H392" s="66" t="s">
        <v>1439</v>
      </c>
      <c r="I392" s="64" t="s">
        <v>1439</v>
      </c>
      <c r="J392" s="64" t="s">
        <v>1439</v>
      </c>
      <c r="K392" s="64" t="s">
        <v>1439</v>
      </c>
      <c r="L392" s="64" t="s">
        <v>1439</v>
      </c>
      <c r="M392" s="64" t="s">
        <v>1439</v>
      </c>
      <c r="N392" s="64" t="s">
        <v>1439</v>
      </c>
      <c r="O392" s="64" t="s">
        <v>1439</v>
      </c>
      <c r="P392" s="64" t="s">
        <v>1439</v>
      </c>
      <c r="Q392" s="64" t="s">
        <v>1439</v>
      </c>
    </row>
    <row r="393" spans="1:17" ht="38.25" x14ac:dyDescent="0.2">
      <c r="A393" s="68" t="s">
        <v>1915</v>
      </c>
      <c r="B393" s="55" t="s">
        <v>1496</v>
      </c>
      <c r="C393" s="66">
        <v>9</v>
      </c>
      <c r="D393" s="66">
        <v>39874</v>
      </c>
      <c r="E393" s="60">
        <v>2.1</v>
      </c>
      <c r="F393" s="63">
        <v>43181</v>
      </c>
      <c r="G393" s="60">
        <v>5.0999999999999996</v>
      </c>
      <c r="H393" s="66" t="s">
        <v>1439</v>
      </c>
      <c r="I393" s="62">
        <v>26067</v>
      </c>
      <c r="J393" s="62">
        <v>28008</v>
      </c>
      <c r="K393" s="64">
        <v>28981</v>
      </c>
      <c r="L393" s="64">
        <v>34358</v>
      </c>
      <c r="M393" s="64" t="s">
        <v>1439</v>
      </c>
      <c r="N393" s="64">
        <v>48357</v>
      </c>
      <c r="O393" s="64" t="s">
        <v>1439</v>
      </c>
      <c r="P393" s="64" t="s">
        <v>1439</v>
      </c>
      <c r="Q393" s="64" t="s">
        <v>1439</v>
      </c>
    </row>
    <row r="394" spans="1:17" ht="38.25" x14ac:dyDescent="0.2">
      <c r="A394" s="68" t="s">
        <v>1916</v>
      </c>
      <c r="B394" s="55" t="s">
        <v>1498</v>
      </c>
      <c r="C394" s="66">
        <v>14</v>
      </c>
      <c r="D394" s="63">
        <v>38219</v>
      </c>
      <c r="E394" s="60">
        <v>2</v>
      </c>
      <c r="F394" s="63">
        <v>46476</v>
      </c>
      <c r="G394" s="60">
        <v>5.7</v>
      </c>
      <c r="H394" s="66" t="s">
        <v>1439</v>
      </c>
      <c r="I394" s="62">
        <v>29849</v>
      </c>
      <c r="J394" s="62">
        <v>31304</v>
      </c>
      <c r="K394" s="62">
        <v>32772</v>
      </c>
      <c r="L394" s="62">
        <v>35096</v>
      </c>
      <c r="M394" s="64">
        <v>40886</v>
      </c>
      <c r="N394" s="64" t="s">
        <v>1439</v>
      </c>
      <c r="O394" s="64" t="s">
        <v>1439</v>
      </c>
      <c r="P394" s="64" t="s">
        <v>1439</v>
      </c>
      <c r="Q394" s="64" t="s">
        <v>1439</v>
      </c>
    </row>
    <row r="395" spans="1:17" ht="38.25" x14ac:dyDescent="0.2">
      <c r="A395" s="68" t="s">
        <v>1917</v>
      </c>
      <c r="B395" s="55" t="s">
        <v>1500</v>
      </c>
      <c r="C395" s="66" t="s">
        <v>1439</v>
      </c>
      <c r="D395" s="63">
        <v>34415</v>
      </c>
      <c r="E395" s="60">
        <v>7.6</v>
      </c>
      <c r="F395" s="63">
        <v>36374</v>
      </c>
      <c r="G395" s="60">
        <v>4.0999999999999996</v>
      </c>
      <c r="H395" s="66" t="s">
        <v>1439</v>
      </c>
      <c r="I395" s="64" t="s">
        <v>1439</v>
      </c>
      <c r="J395" s="64" t="s">
        <v>1439</v>
      </c>
      <c r="K395" s="64" t="s">
        <v>1439</v>
      </c>
      <c r="L395" s="64" t="s">
        <v>1439</v>
      </c>
      <c r="M395" s="64" t="s">
        <v>1439</v>
      </c>
      <c r="N395" s="64" t="s">
        <v>1439</v>
      </c>
      <c r="O395" s="64" t="s">
        <v>1439</v>
      </c>
      <c r="P395" s="64" t="s">
        <v>1439</v>
      </c>
      <c r="Q395" s="64" t="s">
        <v>1439</v>
      </c>
    </row>
    <row r="396" spans="1:17" ht="38.25" x14ac:dyDescent="0.2">
      <c r="A396" s="68" t="s">
        <v>1918</v>
      </c>
      <c r="B396" s="55" t="s">
        <v>1502</v>
      </c>
      <c r="C396" s="66" t="s">
        <v>1439</v>
      </c>
      <c r="D396" s="66">
        <v>40920</v>
      </c>
      <c r="E396" s="67"/>
      <c r="F396" s="63">
        <v>43549</v>
      </c>
      <c r="G396" s="67"/>
      <c r="H396" s="66" t="s">
        <v>1439</v>
      </c>
      <c r="I396" s="64" t="s">
        <v>1439</v>
      </c>
      <c r="J396" s="64" t="s">
        <v>1439</v>
      </c>
      <c r="K396" s="64" t="s">
        <v>1439</v>
      </c>
      <c r="L396" s="64" t="s">
        <v>1439</v>
      </c>
      <c r="M396" s="64" t="s">
        <v>1439</v>
      </c>
      <c r="N396" s="64" t="s">
        <v>1439</v>
      </c>
      <c r="O396" s="64" t="s">
        <v>1439</v>
      </c>
      <c r="P396" s="64" t="s">
        <v>1439</v>
      </c>
      <c r="Q396" s="64" t="s">
        <v>1439</v>
      </c>
    </row>
    <row r="397" spans="1:17" ht="25.5" x14ac:dyDescent="0.2">
      <c r="A397" s="68" t="s">
        <v>1919</v>
      </c>
      <c r="B397" s="55" t="s">
        <v>1504</v>
      </c>
      <c r="C397" s="66" t="s">
        <v>1439</v>
      </c>
      <c r="D397" s="66" t="s">
        <v>1439</v>
      </c>
      <c r="E397" s="67"/>
      <c r="F397" s="66">
        <v>37206</v>
      </c>
      <c r="G397" s="67"/>
      <c r="H397" s="66" t="s">
        <v>1439</v>
      </c>
      <c r="I397" s="64" t="s">
        <v>1439</v>
      </c>
      <c r="J397" s="64" t="s">
        <v>1439</v>
      </c>
      <c r="K397" s="64" t="s">
        <v>1439</v>
      </c>
      <c r="L397" s="64">
        <v>27102</v>
      </c>
      <c r="M397" s="64" t="s">
        <v>1439</v>
      </c>
      <c r="N397" s="64" t="s">
        <v>1439</v>
      </c>
      <c r="O397" s="64" t="s">
        <v>1439</v>
      </c>
      <c r="P397" s="64" t="s">
        <v>1439</v>
      </c>
      <c r="Q397" s="64" t="s">
        <v>1439</v>
      </c>
    </row>
    <row r="398" spans="1:17" ht="25.5" x14ac:dyDescent="0.2">
      <c r="A398" s="68" t="s">
        <v>1920</v>
      </c>
      <c r="B398" s="55" t="s">
        <v>1506</v>
      </c>
      <c r="C398" s="66" t="s">
        <v>1439</v>
      </c>
      <c r="D398" s="66">
        <v>32799</v>
      </c>
      <c r="E398" s="60">
        <v>15.8</v>
      </c>
      <c r="F398" s="66">
        <v>40803</v>
      </c>
      <c r="G398" s="60">
        <v>10.9</v>
      </c>
      <c r="H398" s="66" t="s">
        <v>1439</v>
      </c>
      <c r="I398" s="64" t="s">
        <v>1439</v>
      </c>
      <c r="J398" s="64" t="s">
        <v>1439</v>
      </c>
      <c r="K398" s="64" t="s">
        <v>1439</v>
      </c>
      <c r="L398" s="64">
        <v>31183</v>
      </c>
      <c r="M398" s="64" t="s">
        <v>1439</v>
      </c>
      <c r="N398" s="64" t="s">
        <v>1439</v>
      </c>
      <c r="O398" s="64" t="s">
        <v>1439</v>
      </c>
      <c r="P398" s="64" t="s">
        <v>1439</v>
      </c>
      <c r="Q398" s="64" t="s">
        <v>1439</v>
      </c>
    </row>
    <row r="399" spans="1:17" ht="38.25" x14ac:dyDescent="0.2">
      <c r="A399" s="68" t="s">
        <v>1921</v>
      </c>
      <c r="B399" s="55" t="s">
        <v>1508</v>
      </c>
      <c r="C399" s="66" t="s">
        <v>1439</v>
      </c>
      <c r="D399" s="66">
        <v>36923</v>
      </c>
      <c r="E399" s="67"/>
      <c r="F399" s="66">
        <v>47260</v>
      </c>
      <c r="G399" s="60">
        <v>11.8</v>
      </c>
      <c r="H399" s="66" t="s">
        <v>1439</v>
      </c>
      <c r="I399" s="64" t="s">
        <v>1439</v>
      </c>
      <c r="J399" s="64" t="s">
        <v>1439</v>
      </c>
      <c r="K399" s="64" t="s">
        <v>1439</v>
      </c>
      <c r="L399" s="64">
        <v>33438</v>
      </c>
      <c r="M399" s="64" t="s">
        <v>1439</v>
      </c>
      <c r="N399" s="64" t="s">
        <v>1439</v>
      </c>
      <c r="O399" s="64" t="s">
        <v>1439</v>
      </c>
      <c r="P399" s="64" t="s">
        <v>1439</v>
      </c>
      <c r="Q399" s="64" t="s">
        <v>1439</v>
      </c>
    </row>
    <row r="400" spans="1:17" ht="38.25" x14ac:dyDescent="0.2">
      <c r="A400" s="54" t="s">
        <v>1922</v>
      </c>
      <c r="B400" s="55" t="s">
        <v>1510</v>
      </c>
      <c r="C400" s="66" t="s">
        <v>1439</v>
      </c>
      <c r="D400" s="66">
        <v>60097</v>
      </c>
      <c r="E400" s="67"/>
      <c r="F400" s="66">
        <v>72404</v>
      </c>
      <c r="G400" s="60">
        <v>12.2</v>
      </c>
      <c r="H400" s="66" t="s">
        <v>1439</v>
      </c>
      <c r="I400" s="64" t="s">
        <v>1439</v>
      </c>
      <c r="J400" s="64" t="s">
        <v>1439</v>
      </c>
      <c r="K400" s="64" t="s">
        <v>1439</v>
      </c>
      <c r="L400" s="64">
        <v>53301</v>
      </c>
      <c r="M400" s="64" t="s">
        <v>1439</v>
      </c>
      <c r="N400" s="64" t="s">
        <v>1439</v>
      </c>
      <c r="O400" s="64" t="s">
        <v>1439</v>
      </c>
      <c r="P400" s="64" t="s">
        <v>1439</v>
      </c>
      <c r="Q400" s="64" t="s">
        <v>1439</v>
      </c>
    </row>
    <row r="401" spans="1:17" ht="38.25" x14ac:dyDescent="0.2">
      <c r="A401" s="68" t="s">
        <v>1923</v>
      </c>
      <c r="B401" s="55" t="s">
        <v>1512</v>
      </c>
      <c r="C401" s="66" t="s">
        <v>1439</v>
      </c>
      <c r="D401" s="66">
        <v>60097</v>
      </c>
      <c r="E401" s="67"/>
      <c r="F401" s="66">
        <v>72404</v>
      </c>
      <c r="G401" s="60">
        <v>12.2</v>
      </c>
      <c r="H401" s="66" t="s">
        <v>1439</v>
      </c>
      <c r="I401" s="64" t="s">
        <v>1439</v>
      </c>
      <c r="J401" s="64" t="s">
        <v>1439</v>
      </c>
      <c r="K401" s="64" t="s">
        <v>1439</v>
      </c>
      <c r="L401" s="64">
        <v>53301</v>
      </c>
      <c r="M401" s="64" t="s">
        <v>1439</v>
      </c>
      <c r="N401" s="64" t="s">
        <v>1439</v>
      </c>
      <c r="O401" s="64" t="s">
        <v>1439</v>
      </c>
      <c r="P401" s="64" t="s">
        <v>1439</v>
      </c>
      <c r="Q401" s="64" t="s">
        <v>1439</v>
      </c>
    </row>
    <row r="402" spans="1:17" ht="51" x14ac:dyDescent="0.2">
      <c r="A402" s="54" t="s">
        <v>1924</v>
      </c>
      <c r="B402" s="55" t="s">
        <v>1514</v>
      </c>
      <c r="C402" s="66">
        <v>16</v>
      </c>
      <c r="D402" s="63">
        <v>37210</v>
      </c>
      <c r="E402" s="60">
        <v>10.6</v>
      </c>
      <c r="F402" s="59">
        <v>41001</v>
      </c>
      <c r="G402" s="60">
        <v>14.6</v>
      </c>
      <c r="H402" s="63">
        <v>26313</v>
      </c>
      <c r="I402" s="62">
        <v>28573</v>
      </c>
      <c r="J402" s="62">
        <v>31141</v>
      </c>
      <c r="K402" s="62">
        <v>32371</v>
      </c>
      <c r="L402" s="62">
        <v>34642</v>
      </c>
      <c r="M402" s="62">
        <v>41616</v>
      </c>
      <c r="N402" s="64">
        <v>46372</v>
      </c>
      <c r="O402" s="64">
        <v>49286</v>
      </c>
      <c r="P402" s="64" t="s">
        <v>1439</v>
      </c>
      <c r="Q402" s="64" t="s">
        <v>1439</v>
      </c>
    </row>
    <row r="403" spans="1:17" ht="38.25" x14ac:dyDescent="0.2">
      <c r="A403" s="68" t="s">
        <v>1925</v>
      </c>
      <c r="B403" s="55" t="s">
        <v>1516</v>
      </c>
      <c r="C403" s="66" t="s">
        <v>1439</v>
      </c>
      <c r="D403" s="66">
        <v>44054</v>
      </c>
      <c r="E403" s="60">
        <v>17.3</v>
      </c>
      <c r="F403" s="63">
        <v>46143</v>
      </c>
      <c r="G403" s="60">
        <v>16.8</v>
      </c>
      <c r="H403" s="66" t="s">
        <v>1439</v>
      </c>
      <c r="I403" s="64" t="s">
        <v>1439</v>
      </c>
      <c r="J403" s="64">
        <v>35872</v>
      </c>
      <c r="K403" s="62">
        <v>37762</v>
      </c>
      <c r="L403" s="62">
        <v>42162</v>
      </c>
      <c r="M403" s="64">
        <v>46900</v>
      </c>
      <c r="N403" s="64" t="s">
        <v>1439</v>
      </c>
      <c r="O403" s="64" t="s">
        <v>1439</v>
      </c>
      <c r="P403" s="64" t="s">
        <v>1439</v>
      </c>
      <c r="Q403" s="64" t="s">
        <v>1439</v>
      </c>
    </row>
    <row r="404" spans="1:17" ht="25.5" x14ac:dyDescent="0.2">
      <c r="A404" s="68" t="s">
        <v>1926</v>
      </c>
      <c r="B404" s="55" t="s">
        <v>1518</v>
      </c>
      <c r="C404" s="59" t="s">
        <v>1667</v>
      </c>
      <c r="D404" s="59"/>
      <c r="E404" s="67"/>
      <c r="F404" s="59"/>
      <c r="G404" s="67"/>
      <c r="H404" s="59"/>
      <c r="I404" s="61"/>
      <c r="J404" s="61"/>
      <c r="K404" s="61"/>
      <c r="L404" s="61"/>
      <c r="M404" s="61"/>
      <c r="N404" s="61"/>
      <c r="O404" s="61"/>
      <c r="P404" s="61"/>
      <c r="Q404" s="61"/>
    </row>
    <row r="405" spans="1:17" ht="51" x14ac:dyDescent="0.2">
      <c r="A405" s="68" t="s">
        <v>1927</v>
      </c>
      <c r="B405" s="55" t="s">
        <v>1520</v>
      </c>
      <c r="C405" s="66">
        <v>9</v>
      </c>
      <c r="D405" s="63">
        <v>34556</v>
      </c>
      <c r="E405" s="60">
        <v>5.3</v>
      </c>
      <c r="F405" s="63">
        <v>38937</v>
      </c>
      <c r="G405" s="60">
        <v>13.8</v>
      </c>
      <c r="H405" s="66" t="s">
        <v>1439</v>
      </c>
      <c r="I405" s="62">
        <v>27454</v>
      </c>
      <c r="J405" s="62">
        <v>28584</v>
      </c>
      <c r="K405" s="62">
        <v>30402</v>
      </c>
      <c r="L405" s="62">
        <v>32390</v>
      </c>
      <c r="M405" s="64">
        <v>36201</v>
      </c>
      <c r="N405" s="64" t="s">
        <v>1439</v>
      </c>
      <c r="O405" s="64" t="s">
        <v>1439</v>
      </c>
      <c r="P405" s="64" t="s">
        <v>1439</v>
      </c>
      <c r="Q405" s="64" t="s">
        <v>1439</v>
      </c>
    </row>
    <row r="406" spans="1:17" ht="38.25" x14ac:dyDescent="0.2">
      <c r="A406" s="68" t="s">
        <v>1928</v>
      </c>
      <c r="B406" s="55" t="s">
        <v>1522</v>
      </c>
      <c r="C406" s="66" t="s">
        <v>1439</v>
      </c>
      <c r="D406" s="66">
        <v>27156</v>
      </c>
      <c r="E406" s="67"/>
      <c r="F406" s="66">
        <v>31161</v>
      </c>
      <c r="G406" s="67"/>
      <c r="H406" s="66" t="s">
        <v>1439</v>
      </c>
      <c r="I406" s="64" t="s">
        <v>1439</v>
      </c>
      <c r="J406" s="64" t="s">
        <v>1439</v>
      </c>
      <c r="K406" s="64" t="s">
        <v>1439</v>
      </c>
      <c r="L406" s="64" t="s">
        <v>1439</v>
      </c>
      <c r="M406" s="64" t="s">
        <v>1439</v>
      </c>
      <c r="N406" s="64" t="s">
        <v>1439</v>
      </c>
      <c r="O406" s="64" t="s">
        <v>1439</v>
      </c>
      <c r="P406" s="64" t="s">
        <v>1439</v>
      </c>
      <c r="Q406" s="64" t="s">
        <v>1439</v>
      </c>
    </row>
    <row r="407" spans="1:17" ht="25.5" x14ac:dyDescent="0.2">
      <c r="A407" s="54" t="s">
        <v>1929</v>
      </c>
      <c r="B407" s="55" t="s">
        <v>1524</v>
      </c>
      <c r="C407" s="63">
        <v>62</v>
      </c>
      <c r="D407" s="59">
        <v>41478</v>
      </c>
      <c r="E407" s="60">
        <v>12.5</v>
      </c>
      <c r="F407" s="63">
        <v>45288</v>
      </c>
      <c r="G407" s="60">
        <v>8.3000000000000007</v>
      </c>
      <c r="H407" s="59">
        <v>23805</v>
      </c>
      <c r="I407" s="61">
        <v>28623</v>
      </c>
      <c r="J407" s="62">
        <v>30448</v>
      </c>
      <c r="K407" s="62">
        <v>33772</v>
      </c>
      <c r="L407" s="61">
        <v>37538</v>
      </c>
      <c r="M407" s="62">
        <v>45009</v>
      </c>
      <c r="N407" s="62">
        <v>50434</v>
      </c>
      <c r="O407" s="64">
        <v>53011</v>
      </c>
      <c r="P407" s="64">
        <v>58696</v>
      </c>
      <c r="Q407" s="64" t="s">
        <v>1439</v>
      </c>
    </row>
    <row r="408" spans="1:17" ht="25.5" x14ac:dyDescent="0.2">
      <c r="A408" s="68" t="s">
        <v>1930</v>
      </c>
      <c r="B408" s="55" t="s">
        <v>1526</v>
      </c>
      <c r="C408" s="66">
        <v>18</v>
      </c>
      <c r="D408" s="63">
        <v>43300</v>
      </c>
      <c r="E408" s="60">
        <v>29.1</v>
      </c>
      <c r="F408" s="63">
        <v>47618</v>
      </c>
      <c r="G408" s="60">
        <v>10.9</v>
      </c>
      <c r="H408" s="66">
        <v>22235</v>
      </c>
      <c r="I408" s="62">
        <v>27896</v>
      </c>
      <c r="J408" s="62">
        <v>29086</v>
      </c>
      <c r="K408" s="64">
        <v>31480</v>
      </c>
      <c r="L408" s="62">
        <v>37521</v>
      </c>
      <c r="M408" s="64">
        <v>46910</v>
      </c>
      <c r="N408" s="64">
        <v>52771</v>
      </c>
      <c r="O408" s="64" t="s">
        <v>1439</v>
      </c>
      <c r="P408" s="64" t="s">
        <v>1439</v>
      </c>
      <c r="Q408" s="64" t="s">
        <v>1439</v>
      </c>
    </row>
    <row r="409" spans="1:17" ht="25.5" x14ac:dyDescent="0.2">
      <c r="A409" s="68" t="s">
        <v>1931</v>
      </c>
      <c r="B409" s="55" t="s">
        <v>1528</v>
      </c>
      <c r="C409" s="66" t="s">
        <v>1439</v>
      </c>
      <c r="D409" s="63">
        <v>47595</v>
      </c>
      <c r="E409" s="60">
        <v>10.7</v>
      </c>
      <c r="F409" s="63">
        <v>51002</v>
      </c>
      <c r="G409" s="60">
        <v>5.2</v>
      </c>
      <c r="H409" s="66" t="s">
        <v>1439</v>
      </c>
      <c r="I409" s="64" t="s">
        <v>1439</v>
      </c>
      <c r="J409" s="64" t="s">
        <v>1439</v>
      </c>
      <c r="K409" s="64" t="s">
        <v>1439</v>
      </c>
      <c r="L409" s="64" t="s">
        <v>1439</v>
      </c>
      <c r="M409" s="64" t="s">
        <v>1439</v>
      </c>
      <c r="N409" s="64" t="s">
        <v>1439</v>
      </c>
      <c r="O409" s="64" t="s">
        <v>1439</v>
      </c>
      <c r="P409" s="64" t="s">
        <v>1439</v>
      </c>
      <c r="Q409" s="64" t="s">
        <v>1439</v>
      </c>
    </row>
    <row r="410" spans="1:17" ht="25.5" x14ac:dyDescent="0.2">
      <c r="A410" s="68" t="s">
        <v>1932</v>
      </c>
      <c r="B410" s="55" t="s">
        <v>1530</v>
      </c>
      <c r="C410" s="66">
        <v>33</v>
      </c>
      <c r="D410" s="59">
        <v>39487</v>
      </c>
      <c r="E410" s="60">
        <v>11.5</v>
      </c>
      <c r="F410" s="66">
        <v>42138</v>
      </c>
      <c r="G410" s="60">
        <v>9.5</v>
      </c>
      <c r="H410" s="59">
        <v>23943</v>
      </c>
      <c r="I410" s="62">
        <v>28095</v>
      </c>
      <c r="J410" s="62">
        <v>29311</v>
      </c>
      <c r="K410" s="62">
        <v>31840</v>
      </c>
      <c r="L410" s="62">
        <v>36433</v>
      </c>
      <c r="M410" s="62">
        <v>42311</v>
      </c>
      <c r="N410" s="62">
        <v>45935</v>
      </c>
      <c r="O410" s="64">
        <v>49463</v>
      </c>
      <c r="P410" s="64">
        <v>52353</v>
      </c>
      <c r="Q410" s="64" t="s">
        <v>1439</v>
      </c>
    </row>
    <row r="411" spans="1:17" ht="51" x14ac:dyDescent="0.2">
      <c r="A411" s="54" t="s">
        <v>1933</v>
      </c>
      <c r="B411" s="55" t="s">
        <v>1532</v>
      </c>
      <c r="C411" s="59">
        <v>177</v>
      </c>
      <c r="D411" s="59">
        <v>30559</v>
      </c>
      <c r="E411" s="60">
        <v>10.199999999999999</v>
      </c>
      <c r="F411" s="63">
        <v>37253</v>
      </c>
      <c r="G411" s="60">
        <v>8.6999999999999993</v>
      </c>
      <c r="H411" s="59">
        <v>21385</v>
      </c>
      <c r="I411" s="61">
        <v>23466</v>
      </c>
      <c r="J411" s="61">
        <v>24468</v>
      </c>
      <c r="K411" s="61">
        <v>25400</v>
      </c>
      <c r="L411" s="61">
        <v>27674</v>
      </c>
      <c r="M411" s="61">
        <v>33481</v>
      </c>
      <c r="N411" s="61">
        <v>38265</v>
      </c>
      <c r="O411" s="62">
        <v>41304</v>
      </c>
      <c r="P411" s="62">
        <v>45290</v>
      </c>
      <c r="Q411" s="64">
        <v>57843</v>
      </c>
    </row>
    <row r="412" spans="1:17" ht="51" x14ac:dyDescent="0.2">
      <c r="A412" s="68" t="s">
        <v>1934</v>
      </c>
      <c r="B412" s="55" t="s">
        <v>1534</v>
      </c>
      <c r="C412" s="63">
        <v>31</v>
      </c>
      <c r="D412" s="63">
        <v>33264</v>
      </c>
      <c r="E412" s="60">
        <v>10.6</v>
      </c>
      <c r="F412" s="59">
        <v>36218</v>
      </c>
      <c r="G412" s="60">
        <v>6.6</v>
      </c>
      <c r="H412" s="59">
        <v>22821</v>
      </c>
      <c r="I412" s="61">
        <v>24958</v>
      </c>
      <c r="J412" s="61">
        <v>25940</v>
      </c>
      <c r="K412" s="61">
        <v>27664</v>
      </c>
      <c r="L412" s="62">
        <v>30448</v>
      </c>
      <c r="M412" s="62">
        <v>35957</v>
      </c>
      <c r="N412" s="62">
        <v>40443</v>
      </c>
      <c r="O412" s="64">
        <v>43091</v>
      </c>
      <c r="P412" s="64">
        <v>46407</v>
      </c>
      <c r="Q412" s="64" t="s">
        <v>1439</v>
      </c>
    </row>
    <row r="413" spans="1:17" ht="38.25" x14ac:dyDescent="0.2">
      <c r="A413" s="68" t="s">
        <v>1935</v>
      </c>
      <c r="B413" s="55" t="s">
        <v>1536</v>
      </c>
      <c r="C413" s="63">
        <v>73</v>
      </c>
      <c r="D413" s="59">
        <v>34435</v>
      </c>
      <c r="E413" s="60">
        <v>10.1</v>
      </c>
      <c r="F413" s="63">
        <v>43677</v>
      </c>
      <c r="G413" s="60">
        <v>8.8000000000000007</v>
      </c>
      <c r="H413" s="59">
        <v>23246</v>
      </c>
      <c r="I413" s="61">
        <v>25174</v>
      </c>
      <c r="J413" s="61">
        <v>26025</v>
      </c>
      <c r="K413" s="61">
        <v>27319</v>
      </c>
      <c r="L413" s="61">
        <v>30638</v>
      </c>
      <c r="M413" s="62">
        <v>38339</v>
      </c>
      <c r="N413" s="62">
        <v>43827</v>
      </c>
      <c r="O413" s="62">
        <v>46936</v>
      </c>
      <c r="P413" s="64">
        <v>51591</v>
      </c>
      <c r="Q413" s="64" t="s">
        <v>1439</v>
      </c>
    </row>
    <row r="414" spans="1:17" ht="38.25" x14ac:dyDescent="0.2">
      <c r="A414" s="68" t="s">
        <v>1936</v>
      </c>
      <c r="B414" s="55" t="s">
        <v>1538</v>
      </c>
      <c r="C414" s="63">
        <v>73</v>
      </c>
      <c r="D414" s="59">
        <v>26939</v>
      </c>
      <c r="E414" s="60">
        <v>9.8000000000000007</v>
      </c>
      <c r="F414" s="66">
        <v>31280</v>
      </c>
      <c r="G414" s="60">
        <v>8.8000000000000007</v>
      </c>
      <c r="H414" s="59">
        <v>18811</v>
      </c>
      <c r="I414" s="61">
        <v>21658</v>
      </c>
      <c r="J414" s="61">
        <v>22491</v>
      </c>
      <c r="K414" s="61">
        <v>23177</v>
      </c>
      <c r="L414" s="61">
        <v>25000</v>
      </c>
      <c r="M414" s="61">
        <v>28887</v>
      </c>
      <c r="N414" s="61">
        <v>31839</v>
      </c>
      <c r="O414" s="62">
        <v>33171</v>
      </c>
      <c r="P414" s="62">
        <v>35759</v>
      </c>
      <c r="Q414" s="64" t="s">
        <v>1439</v>
      </c>
    </row>
    <row r="415" spans="1:17" ht="38.25" x14ac:dyDescent="0.2">
      <c r="A415" s="54" t="s">
        <v>1937</v>
      </c>
      <c r="B415" s="55" t="s">
        <v>1540</v>
      </c>
      <c r="C415" s="63">
        <v>68</v>
      </c>
      <c r="D415" s="59">
        <v>36042</v>
      </c>
      <c r="E415" s="60">
        <v>9.8000000000000007</v>
      </c>
      <c r="F415" s="59">
        <v>39620</v>
      </c>
      <c r="G415" s="60">
        <v>10.9</v>
      </c>
      <c r="H415" s="59">
        <v>24442</v>
      </c>
      <c r="I415" s="61">
        <v>27446</v>
      </c>
      <c r="J415" s="61">
        <v>28766</v>
      </c>
      <c r="K415" s="61">
        <v>30184</v>
      </c>
      <c r="L415" s="61">
        <v>32885</v>
      </c>
      <c r="M415" s="61">
        <v>38594</v>
      </c>
      <c r="N415" s="62">
        <v>43326</v>
      </c>
      <c r="O415" s="62">
        <v>46717</v>
      </c>
      <c r="P415" s="62">
        <v>48652</v>
      </c>
      <c r="Q415" s="64" t="s">
        <v>1439</v>
      </c>
    </row>
    <row r="416" spans="1:17" ht="38.25" x14ac:dyDescent="0.2">
      <c r="A416" s="68" t="s">
        <v>1938</v>
      </c>
      <c r="B416" s="55" t="s">
        <v>1542</v>
      </c>
      <c r="C416" s="63">
        <v>26</v>
      </c>
      <c r="D416" s="63">
        <v>36124</v>
      </c>
      <c r="E416" s="60">
        <v>7.6</v>
      </c>
      <c r="F416" s="59">
        <v>38837</v>
      </c>
      <c r="G416" s="60">
        <v>12.3</v>
      </c>
      <c r="H416" s="59">
        <v>24929</v>
      </c>
      <c r="I416" s="61">
        <v>27891</v>
      </c>
      <c r="J416" s="61">
        <v>29507</v>
      </c>
      <c r="K416" s="61">
        <v>31172</v>
      </c>
      <c r="L416" s="61">
        <v>33307</v>
      </c>
      <c r="M416" s="62">
        <v>39353</v>
      </c>
      <c r="N416" s="62">
        <v>41969</v>
      </c>
      <c r="O416" s="64">
        <v>43517</v>
      </c>
      <c r="P416" s="64">
        <v>47601</v>
      </c>
      <c r="Q416" s="64" t="s">
        <v>1439</v>
      </c>
    </row>
    <row r="417" spans="1:17" ht="25.5" x14ac:dyDescent="0.2">
      <c r="A417" s="68" t="s">
        <v>1939</v>
      </c>
      <c r="B417" s="55" t="s">
        <v>1544</v>
      </c>
      <c r="C417" s="59" t="s">
        <v>1667</v>
      </c>
      <c r="D417" s="59"/>
      <c r="E417" s="67"/>
      <c r="F417" s="59"/>
      <c r="G417" s="67"/>
      <c r="H417" s="59"/>
      <c r="I417" s="61"/>
      <c r="J417" s="61"/>
      <c r="K417" s="61"/>
      <c r="L417" s="61"/>
      <c r="M417" s="61"/>
      <c r="N417" s="61"/>
      <c r="O417" s="61"/>
      <c r="P417" s="61"/>
      <c r="Q417" s="61"/>
    </row>
    <row r="418" spans="1:17" ht="25.5" x14ac:dyDescent="0.2">
      <c r="A418" s="68" t="s">
        <v>1940</v>
      </c>
      <c r="B418" s="55" t="s">
        <v>1546</v>
      </c>
      <c r="C418" s="66" t="s">
        <v>1439</v>
      </c>
      <c r="D418" s="66" t="s">
        <v>1439</v>
      </c>
      <c r="E418" s="67"/>
      <c r="F418" s="63">
        <v>38664</v>
      </c>
      <c r="G418" s="60">
        <v>23.9</v>
      </c>
      <c r="H418" s="66" t="s">
        <v>1439</v>
      </c>
      <c r="I418" s="64" t="s">
        <v>1439</v>
      </c>
      <c r="J418" s="64" t="s">
        <v>1439</v>
      </c>
      <c r="K418" s="64" t="s">
        <v>1439</v>
      </c>
      <c r="L418" s="64" t="s">
        <v>1439</v>
      </c>
      <c r="M418" s="64" t="s">
        <v>1439</v>
      </c>
      <c r="N418" s="64" t="s">
        <v>1439</v>
      </c>
      <c r="O418" s="64" t="s">
        <v>1439</v>
      </c>
      <c r="P418" s="64" t="s">
        <v>1439</v>
      </c>
      <c r="Q418" s="64" t="s">
        <v>1439</v>
      </c>
    </row>
    <row r="419" spans="1:17" ht="38.25" x14ac:dyDescent="0.2">
      <c r="A419" s="68" t="s">
        <v>1941</v>
      </c>
      <c r="B419" s="55" t="s">
        <v>1548</v>
      </c>
      <c r="C419" s="63">
        <v>26</v>
      </c>
      <c r="D419" s="63">
        <v>36586</v>
      </c>
      <c r="E419" s="60">
        <v>5.3</v>
      </c>
      <c r="F419" s="63">
        <v>42087</v>
      </c>
      <c r="G419" s="60">
        <v>5.7</v>
      </c>
      <c r="H419" s="59">
        <v>23653</v>
      </c>
      <c r="I419" s="61">
        <v>26605</v>
      </c>
      <c r="J419" s="61">
        <v>27778</v>
      </c>
      <c r="K419" s="62">
        <v>29326</v>
      </c>
      <c r="L419" s="62">
        <v>33221</v>
      </c>
      <c r="M419" s="62">
        <v>39404</v>
      </c>
      <c r="N419" s="64">
        <v>47209</v>
      </c>
      <c r="O419" s="64">
        <v>50962</v>
      </c>
      <c r="P419" s="64">
        <v>54908</v>
      </c>
      <c r="Q419" s="64" t="s">
        <v>1439</v>
      </c>
    </row>
    <row r="420" spans="1:17" ht="25.5" x14ac:dyDescent="0.2">
      <c r="A420" s="68" t="s">
        <v>1942</v>
      </c>
      <c r="B420" s="55" t="s">
        <v>1550</v>
      </c>
      <c r="C420" s="66">
        <v>13</v>
      </c>
      <c r="D420" s="63">
        <v>34570</v>
      </c>
      <c r="E420" s="60">
        <v>17.2</v>
      </c>
      <c r="F420" s="59">
        <v>36515</v>
      </c>
      <c r="G420" s="60">
        <v>13.7</v>
      </c>
      <c r="H420" s="66">
        <v>25000</v>
      </c>
      <c r="I420" s="62">
        <v>28058</v>
      </c>
      <c r="J420" s="61">
        <v>29762</v>
      </c>
      <c r="K420" s="61">
        <v>30186</v>
      </c>
      <c r="L420" s="61">
        <v>31990</v>
      </c>
      <c r="M420" s="62">
        <v>36520</v>
      </c>
      <c r="N420" s="64">
        <v>39759</v>
      </c>
      <c r="O420" s="64">
        <v>42039</v>
      </c>
      <c r="P420" s="64" t="s">
        <v>1439</v>
      </c>
      <c r="Q420" s="64" t="s">
        <v>1439</v>
      </c>
    </row>
    <row r="421" spans="1:17" ht="38.25" x14ac:dyDescent="0.2">
      <c r="A421" s="54" t="s">
        <v>1943</v>
      </c>
      <c r="B421" s="55" t="s">
        <v>1552</v>
      </c>
      <c r="C421" s="63">
        <v>27</v>
      </c>
      <c r="D421" s="59">
        <v>25655</v>
      </c>
      <c r="E421" s="60">
        <v>5.0999999999999996</v>
      </c>
      <c r="F421" s="59">
        <v>26689</v>
      </c>
      <c r="G421" s="60">
        <v>8.1</v>
      </c>
      <c r="H421" s="66">
        <v>16364</v>
      </c>
      <c r="I421" s="62">
        <v>19858</v>
      </c>
      <c r="J421" s="61">
        <v>21149</v>
      </c>
      <c r="K421" s="61">
        <v>21728</v>
      </c>
      <c r="L421" s="61">
        <v>23617</v>
      </c>
      <c r="M421" s="62">
        <v>27248</v>
      </c>
      <c r="N421" s="62">
        <v>29827</v>
      </c>
      <c r="O421" s="62">
        <v>31337</v>
      </c>
      <c r="P421" s="64">
        <v>33096</v>
      </c>
      <c r="Q421" s="64" t="s">
        <v>1439</v>
      </c>
    </row>
    <row r="422" spans="1:17" ht="25.5" x14ac:dyDescent="0.2">
      <c r="A422" s="68" t="s">
        <v>1944</v>
      </c>
      <c r="B422" s="55" t="s">
        <v>1554</v>
      </c>
      <c r="C422" s="66">
        <v>9</v>
      </c>
      <c r="D422" s="63">
        <v>26998</v>
      </c>
      <c r="E422" s="60">
        <v>9.3000000000000007</v>
      </c>
      <c r="F422" s="63">
        <v>29842</v>
      </c>
      <c r="G422" s="60">
        <v>7.4</v>
      </c>
      <c r="H422" s="66" t="s">
        <v>1439</v>
      </c>
      <c r="I422" s="62">
        <v>21130</v>
      </c>
      <c r="J422" s="62">
        <v>21687</v>
      </c>
      <c r="K422" s="62">
        <v>22541</v>
      </c>
      <c r="L422" s="62">
        <v>24133</v>
      </c>
      <c r="M422" s="64">
        <v>29576</v>
      </c>
      <c r="N422" s="64" t="s">
        <v>1439</v>
      </c>
      <c r="O422" s="64" t="s">
        <v>1439</v>
      </c>
      <c r="P422" s="64" t="s">
        <v>1439</v>
      </c>
      <c r="Q422" s="64" t="s">
        <v>1439</v>
      </c>
    </row>
    <row r="423" spans="1:17" ht="38.25" x14ac:dyDescent="0.2">
      <c r="A423" s="68" t="s">
        <v>1945</v>
      </c>
      <c r="B423" s="55" t="s">
        <v>1556</v>
      </c>
      <c r="C423" s="66">
        <v>18</v>
      </c>
      <c r="D423" s="63">
        <v>25078</v>
      </c>
      <c r="E423" s="60">
        <v>3.4</v>
      </c>
      <c r="F423" s="59">
        <v>25011</v>
      </c>
      <c r="G423" s="60">
        <v>7.1</v>
      </c>
      <c r="H423" s="66" t="s">
        <v>1439</v>
      </c>
      <c r="I423" s="62">
        <v>18714</v>
      </c>
      <c r="J423" s="62">
        <v>20279</v>
      </c>
      <c r="K423" s="62">
        <v>21302</v>
      </c>
      <c r="L423" s="62">
        <v>23353</v>
      </c>
      <c r="M423" s="62">
        <v>26404</v>
      </c>
      <c r="N423" s="62">
        <v>28398</v>
      </c>
      <c r="O423" s="62">
        <v>29801</v>
      </c>
      <c r="P423" s="64" t="s">
        <v>1439</v>
      </c>
      <c r="Q423" s="64" t="s">
        <v>1439</v>
      </c>
    </row>
    <row r="424" spans="1:17" ht="38.25" x14ac:dyDescent="0.2">
      <c r="A424" s="54" t="s">
        <v>1946</v>
      </c>
      <c r="B424" s="55" t="s">
        <v>1558</v>
      </c>
      <c r="C424" s="63">
        <v>45</v>
      </c>
      <c r="D424" s="63">
        <v>43508</v>
      </c>
      <c r="E424" s="67"/>
      <c r="F424" s="63">
        <v>49969</v>
      </c>
      <c r="G424" s="60">
        <v>6.5</v>
      </c>
      <c r="H424" s="59">
        <v>24950</v>
      </c>
      <c r="I424" s="62">
        <v>29580</v>
      </c>
      <c r="J424" s="62">
        <v>30978</v>
      </c>
      <c r="K424" s="62">
        <v>33154</v>
      </c>
      <c r="L424" s="62">
        <v>37811</v>
      </c>
      <c r="M424" s="62">
        <v>48682</v>
      </c>
      <c r="N424" s="62">
        <v>55723</v>
      </c>
      <c r="O424" s="64">
        <v>60910</v>
      </c>
      <c r="P424" s="64">
        <v>64699</v>
      </c>
      <c r="Q424" s="64" t="s">
        <v>1439</v>
      </c>
    </row>
    <row r="425" spans="1:17" ht="25.5" x14ac:dyDescent="0.2">
      <c r="A425" s="68" t="s">
        <v>1947</v>
      </c>
      <c r="B425" s="55" t="s">
        <v>1560</v>
      </c>
      <c r="C425" s="66" t="s">
        <v>1439</v>
      </c>
      <c r="D425" s="66" t="s">
        <v>1439</v>
      </c>
      <c r="E425" s="67"/>
      <c r="F425" s="66">
        <v>40565</v>
      </c>
      <c r="G425" s="60">
        <v>20.9</v>
      </c>
      <c r="H425" s="66" t="s">
        <v>1439</v>
      </c>
      <c r="I425" s="64" t="s">
        <v>1439</v>
      </c>
      <c r="J425" s="64" t="s">
        <v>1439</v>
      </c>
      <c r="K425" s="64" t="s">
        <v>1439</v>
      </c>
      <c r="L425" s="64" t="s">
        <v>1439</v>
      </c>
      <c r="M425" s="64" t="s">
        <v>1439</v>
      </c>
      <c r="N425" s="64" t="s">
        <v>1439</v>
      </c>
      <c r="O425" s="64" t="s">
        <v>1439</v>
      </c>
      <c r="P425" s="64" t="s">
        <v>1439</v>
      </c>
      <c r="Q425" s="64" t="s">
        <v>1439</v>
      </c>
    </row>
    <row r="426" spans="1:17" ht="63.75" x14ac:dyDescent="0.2">
      <c r="A426" s="68" t="s">
        <v>1948</v>
      </c>
      <c r="B426" s="55" t="s">
        <v>1562</v>
      </c>
      <c r="C426" s="66" t="s">
        <v>1439</v>
      </c>
      <c r="D426" s="66" t="s">
        <v>1439</v>
      </c>
      <c r="E426" s="67"/>
      <c r="F426" s="66" t="s">
        <v>1439</v>
      </c>
      <c r="G426" s="67"/>
      <c r="H426" s="66" t="s">
        <v>1439</v>
      </c>
      <c r="I426" s="64" t="s">
        <v>1439</v>
      </c>
      <c r="J426" s="64" t="s">
        <v>1439</v>
      </c>
      <c r="K426" s="64" t="s">
        <v>1439</v>
      </c>
      <c r="L426" s="64" t="s">
        <v>1439</v>
      </c>
      <c r="M426" s="64" t="s">
        <v>1439</v>
      </c>
      <c r="N426" s="64" t="s">
        <v>1439</v>
      </c>
      <c r="O426" s="64" t="s">
        <v>1439</v>
      </c>
      <c r="P426" s="64" t="s">
        <v>1439</v>
      </c>
      <c r="Q426" s="64" t="s">
        <v>1439</v>
      </c>
    </row>
    <row r="427" spans="1:17" ht="38.25" x14ac:dyDescent="0.2">
      <c r="A427" s="68" t="s">
        <v>1949</v>
      </c>
      <c r="B427" s="55" t="s">
        <v>1564</v>
      </c>
      <c r="C427" s="66" t="s">
        <v>1439</v>
      </c>
      <c r="D427" s="66" t="s">
        <v>1439</v>
      </c>
      <c r="E427" s="67"/>
      <c r="F427" s="66">
        <v>60153</v>
      </c>
      <c r="G427" s="67"/>
      <c r="H427" s="66" t="s">
        <v>1439</v>
      </c>
      <c r="I427" s="64" t="s">
        <v>1439</v>
      </c>
      <c r="J427" s="64" t="s">
        <v>1439</v>
      </c>
      <c r="K427" s="64" t="s">
        <v>1439</v>
      </c>
      <c r="L427" s="64" t="s">
        <v>1439</v>
      </c>
      <c r="M427" s="64" t="s">
        <v>1439</v>
      </c>
      <c r="N427" s="64" t="s">
        <v>1439</v>
      </c>
      <c r="O427" s="64" t="s">
        <v>1439</v>
      </c>
      <c r="P427" s="64" t="s">
        <v>1439</v>
      </c>
      <c r="Q427" s="64" t="s">
        <v>1439</v>
      </c>
    </row>
    <row r="428" spans="1:17" ht="25.5" x14ac:dyDescent="0.2">
      <c r="A428" s="68" t="s">
        <v>1950</v>
      </c>
      <c r="B428" s="55" t="s">
        <v>1566</v>
      </c>
      <c r="C428" s="66">
        <v>11</v>
      </c>
      <c r="D428" s="66">
        <v>40657</v>
      </c>
      <c r="E428" s="67"/>
      <c r="F428" s="63">
        <v>45120</v>
      </c>
      <c r="G428" s="60">
        <v>-3</v>
      </c>
      <c r="H428" s="66" t="s">
        <v>1439</v>
      </c>
      <c r="I428" s="62">
        <v>30797</v>
      </c>
      <c r="J428" s="62">
        <v>33377</v>
      </c>
      <c r="K428" s="62">
        <v>35306</v>
      </c>
      <c r="L428" s="62">
        <v>38095</v>
      </c>
      <c r="M428" s="64">
        <v>46507</v>
      </c>
      <c r="N428" s="64">
        <v>51835</v>
      </c>
      <c r="O428" s="64" t="s">
        <v>1439</v>
      </c>
      <c r="P428" s="64" t="s">
        <v>1439</v>
      </c>
      <c r="Q428" s="64" t="s">
        <v>1439</v>
      </c>
    </row>
    <row r="429" spans="1:17" ht="38.25" x14ac:dyDescent="0.2">
      <c r="A429" s="68" t="s">
        <v>1951</v>
      </c>
      <c r="B429" s="55" t="s">
        <v>1568</v>
      </c>
      <c r="C429" s="66">
        <v>27</v>
      </c>
      <c r="D429" s="66">
        <v>45250</v>
      </c>
      <c r="E429" s="60">
        <v>10.8</v>
      </c>
      <c r="F429" s="63">
        <v>52573</v>
      </c>
      <c r="G429" s="60">
        <v>8</v>
      </c>
      <c r="H429" s="63">
        <v>24000</v>
      </c>
      <c r="I429" s="62">
        <v>28322</v>
      </c>
      <c r="J429" s="62">
        <v>30250</v>
      </c>
      <c r="K429" s="62">
        <v>32648</v>
      </c>
      <c r="L429" s="62">
        <v>38505</v>
      </c>
      <c r="M429" s="64">
        <v>51503</v>
      </c>
      <c r="N429" s="64">
        <v>60568</v>
      </c>
      <c r="O429" s="64">
        <v>62032</v>
      </c>
      <c r="P429" s="64" t="s">
        <v>1439</v>
      </c>
      <c r="Q429" s="64" t="s">
        <v>1439</v>
      </c>
    </row>
    <row r="430" spans="1:17" ht="25.5" x14ac:dyDescent="0.2">
      <c r="A430" s="68" t="s">
        <v>1952</v>
      </c>
      <c r="B430" s="55" t="s">
        <v>1570</v>
      </c>
      <c r="C430" s="66" t="s">
        <v>1439</v>
      </c>
      <c r="D430" s="66" t="s">
        <v>1439</v>
      </c>
      <c r="E430" s="67"/>
      <c r="F430" s="66" t="s">
        <v>1439</v>
      </c>
      <c r="G430" s="67"/>
      <c r="H430" s="66" t="s">
        <v>1439</v>
      </c>
      <c r="I430" s="64" t="s">
        <v>1439</v>
      </c>
      <c r="J430" s="64" t="s">
        <v>1439</v>
      </c>
      <c r="K430" s="64" t="s">
        <v>1439</v>
      </c>
      <c r="L430" s="64" t="s">
        <v>1439</v>
      </c>
      <c r="M430" s="64" t="s">
        <v>1439</v>
      </c>
      <c r="N430" s="64" t="s">
        <v>1439</v>
      </c>
      <c r="O430" s="64" t="s">
        <v>1439</v>
      </c>
      <c r="P430" s="64" t="s">
        <v>1439</v>
      </c>
      <c r="Q430" s="64" t="s">
        <v>1439</v>
      </c>
    </row>
    <row r="431" spans="1:17" ht="38.25" x14ac:dyDescent="0.2">
      <c r="A431" s="54" t="s">
        <v>1953</v>
      </c>
      <c r="B431" s="55" t="s">
        <v>1572</v>
      </c>
      <c r="C431" s="63">
        <v>58</v>
      </c>
      <c r="D431" s="63">
        <v>41032</v>
      </c>
      <c r="E431" s="60">
        <v>0.2</v>
      </c>
      <c r="F431" s="63">
        <v>51502</v>
      </c>
      <c r="G431" s="60">
        <v>3.2</v>
      </c>
      <c r="H431" s="59">
        <v>24464</v>
      </c>
      <c r="I431" s="61">
        <v>28242</v>
      </c>
      <c r="J431" s="61">
        <v>30226</v>
      </c>
      <c r="K431" s="61">
        <v>31799</v>
      </c>
      <c r="L431" s="62">
        <v>35206</v>
      </c>
      <c r="M431" s="62">
        <v>47600</v>
      </c>
      <c r="N431" s="62">
        <v>56153</v>
      </c>
      <c r="O431" s="64">
        <v>62723</v>
      </c>
      <c r="P431" s="64">
        <v>68280</v>
      </c>
      <c r="Q431" s="64" t="s">
        <v>1439</v>
      </c>
    </row>
    <row r="432" spans="1:17" ht="38.25" x14ac:dyDescent="0.2">
      <c r="A432" s="68" t="s">
        <v>1954</v>
      </c>
      <c r="B432" s="55" t="s">
        <v>1574</v>
      </c>
      <c r="C432" s="63">
        <v>38</v>
      </c>
      <c r="D432" s="63">
        <v>43396</v>
      </c>
      <c r="E432" s="60">
        <v>5.6</v>
      </c>
      <c r="F432" s="63">
        <v>51212</v>
      </c>
      <c r="G432" s="60">
        <v>4</v>
      </c>
      <c r="H432" s="63">
        <v>24990</v>
      </c>
      <c r="I432" s="61">
        <v>28019</v>
      </c>
      <c r="J432" s="62">
        <v>30296</v>
      </c>
      <c r="K432" s="62">
        <v>31995</v>
      </c>
      <c r="L432" s="62">
        <v>36762</v>
      </c>
      <c r="M432" s="64">
        <v>49964</v>
      </c>
      <c r="N432" s="64">
        <v>59007</v>
      </c>
      <c r="O432" s="64">
        <v>63999</v>
      </c>
      <c r="P432" s="64">
        <v>71329</v>
      </c>
      <c r="Q432" s="64" t="s">
        <v>1439</v>
      </c>
    </row>
    <row r="433" spans="1:17" ht="51" x14ac:dyDescent="0.2">
      <c r="A433" s="68" t="s">
        <v>1955</v>
      </c>
      <c r="B433" s="55" t="s">
        <v>1576</v>
      </c>
      <c r="C433" s="66">
        <v>8</v>
      </c>
      <c r="D433" s="66">
        <v>40213</v>
      </c>
      <c r="E433" s="60">
        <v>3.5</v>
      </c>
      <c r="F433" s="63">
        <v>45601</v>
      </c>
      <c r="G433" s="60">
        <v>8.6</v>
      </c>
      <c r="H433" s="66" t="s">
        <v>1439</v>
      </c>
      <c r="I433" s="62">
        <v>29654</v>
      </c>
      <c r="J433" s="64">
        <v>30984</v>
      </c>
      <c r="K433" s="62">
        <v>32816</v>
      </c>
      <c r="L433" s="64">
        <v>36126</v>
      </c>
      <c r="M433" s="64">
        <v>47503</v>
      </c>
      <c r="N433" s="64" t="s">
        <v>1439</v>
      </c>
      <c r="O433" s="64" t="s">
        <v>1439</v>
      </c>
      <c r="P433" s="64" t="s">
        <v>1439</v>
      </c>
      <c r="Q433" s="64" t="s">
        <v>1439</v>
      </c>
    </row>
    <row r="434" spans="1:17" ht="38.25" x14ac:dyDescent="0.2">
      <c r="A434" s="68" t="s">
        <v>1956</v>
      </c>
      <c r="B434" s="55" t="s">
        <v>1578</v>
      </c>
      <c r="C434" s="66">
        <v>13</v>
      </c>
      <c r="D434" s="66">
        <v>36636</v>
      </c>
      <c r="E434" s="60">
        <v>-11</v>
      </c>
      <c r="F434" s="66">
        <v>55941</v>
      </c>
      <c r="G434" s="60">
        <v>2</v>
      </c>
      <c r="H434" s="63">
        <v>23867</v>
      </c>
      <c r="I434" s="62">
        <v>26868</v>
      </c>
      <c r="J434" s="62">
        <v>28931</v>
      </c>
      <c r="K434" s="62">
        <v>30841</v>
      </c>
      <c r="L434" s="62">
        <v>32460</v>
      </c>
      <c r="M434" s="64" t="s">
        <v>1439</v>
      </c>
      <c r="N434" s="64" t="s">
        <v>1439</v>
      </c>
      <c r="O434" s="64" t="s">
        <v>1439</v>
      </c>
      <c r="P434" s="64" t="s">
        <v>1439</v>
      </c>
      <c r="Q434" s="64" t="s">
        <v>1439</v>
      </c>
    </row>
    <row r="435" spans="1:17" ht="25.5" x14ac:dyDescent="0.2">
      <c r="A435" s="54" t="s">
        <v>1957</v>
      </c>
      <c r="B435" s="55" t="s">
        <v>1217</v>
      </c>
      <c r="C435" s="66">
        <v>15</v>
      </c>
      <c r="D435" s="63">
        <v>33318</v>
      </c>
      <c r="E435" s="60">
        <v>9.9</v>
      </c>
      <c r="F435" s="63">
        <v>36379</v>
      </c>
      <c r="G435" s="60">
        <v>18</v>
      </c>
      <c r="H435" s="66" t="s">
        <v>1439</v>
      </c>
      <c r="I435" s="62">
        <v>25170</v>
      </c>
      <c r="J435" s="62">
        <v>25879</v>
      </c>
      <c r="K435" s="62">
        <v>28786</v>
      </c>
      <c r="L435" s="62">
        <v>31218</v>
      </c>
      <c r="M435" s="64">
        <v>34064</v>
      </c>
      <c r="N435" s="64">
        <v>36671</v>
      </c>
      <c r="O435" s="64" t="s">
        <v>1439</v>
      </c>
      <c r="P435" s="64" t="s">
        <v>1439</v>
      </c>
      <c r="Q435" s="64" t="s">
        <v>1439</v>
      </c>
    </row>
    <row r="436" spans="1:17" ht="25.5" x14ac:dyDescent="0.2">
      <c r="A436" s="68" t="s">
        <v>1958</v>
      </c>
      <c r="B436" s="55" t="s">
        <v>1581</v>
      </c>
      <c r="C436" s="66">
        <v>15</v>
      </c>
      <c r="D436" s="63">
        <v>33318</v>
      </c>
      <c r="E436" s="60">
        <v>9.9</v>
      </c>
      <c r="F436" s="63">
        <v>36379</v>
      </c>
      <c r="G436" s="60">
        <v>18</v>
      </c>
      <c r="H436" s="66" t="s">
        <v>1439</v>
      </c>
      <c r="I436" s="62">
        <v>25170</v>
      </c>
      <c r="J436" s="62">
        <v>25879</v>
      </c>
      <c r="K436" s="62">
        <v>28786</v>
      </c>
      <c r="L436" s="62">
        <v>31218</v>
      </c>
      <c r="M436" s="64">
        <v>34064</v>
      </c>
      <c r="N436" s="64">
        <v>36671</v>
      </c>
      <c r="O436" s="64" t="s">
        <v>1439</v>
      </c>
      <c r="P436" s="64" t="s">
        <v>1439</v>
      </c>
      <c r="Q436" s="64" t="s">
        <v>1439</v>
      </c>
    </row>
    <row r="437" spans="1:17" ht="38.25" x14ac:dyDescent="0.2">
      <c r="A437" s="54" t="s">
        <v>1959</v>
      </c>
      <c r="B437" s="55" t="s">
        <v>1583</v>
      </c>
      <c r="C437" s="63">
        <v>98</v>
      </c>
      <c r="D437" s="59">
        <v>36685</v>
      </c>
      <c r="E437" s="60">
        <v>1.2</v>
      </c>
      <c r="F437" s="59">
        <v>42750</v>
      </c>
      <c r="G437" s="60">
        <v>1.5</v>
      </c>
      <c r="H437" s="59">
        <v>22867</v>
      </c>
      <c r="I437" s="61">
        <v>25597</v>
      </c>
      <c r="J437" s="61">
        <v>27131</v>
      </c>
      <c r="K437" s="61">
        <v>28783</v>
      </c>
      <c r="L437" s="61">
        <v>33593</v>
      </c>
      <c r="M437" s="62">
        <v>43017</v>
      </c>
      <c r="N437" s="62">
        <v>49297</v>
      </c>
      <c r="O437" s="62">
        <v>52768</v>
      </c>
      <c r="P437" s="62">
        <v>57188</v>
      </c>
      <c r="Q437" s="64" t="s">
        <v>1439</v>
      </c>
    </row>
    <row r="438" spans="1:17" ht="25.5" x14ac:dyDescent="0.2">
      <c r="A438" s="68" t="s">
        <v>1960</v>
      </c>
      <c r="B438" s="55" t="s">
        <v>1585</v>
      </c>
      <c r="C438" s="66">
        <v>31</v>
      </c>
      <c r="D438" s="66">
        <v>37464</v>
      </c>
      <c r="E438" s="60">
        <v>6.2</v>
      </c>
      <c r="F438" s="59">
        <v>43550</v>
      </c>
      <c r="G438" s="60">
        <v>2.9</v>
      </c>
      <c r="H438" s="59">
        <v>23443</v>
      </c>
      <c r="I438" s="61">
        <v>25138</v>
      </c>
      <c r="J438" s="62">
        <v>26133</v>
      </c>
      <c r="K438" s="62">
        <v>28066</v>
      </c>
      <c r="L438" s="62">
        <v>33415</v>
      </c>
      <c r="M438" s="64">
        <v>44751</v>
      </c>
      <c r="N438" s="64">
        <v>51721</v>
      </c>
      <c r="O438" s="64">
        <v>55475</v>
      </c>
      <c r="P438" s="64">
        <v>59952</v>
      </c>
      <c r="Q438" s="64" t="s">
        <v>1439</v>
      </c>
    </row>
    <row r="439" spans="1:17" ht="38.25" x14ac:dyDescent="0.2">
      <c r="A439" s="68" t="s">
        <v>1961</v>
      </c>
      <c r="B439" s="55" t="s">
        <v>1587</v>
      </c>
      <c r="C439" s="66">
        <v>16</v>
      </c>
      <c r="D439" s="63">
        <v>33591</v>
      </c>
      <c r="E439" s="60">
        <v>7.2</v>
      </c>
      <c r="F439" s="63">
        <v>38512</v>
      </c>
      <c r="G439" s="60">
        <v>9.1</v>
      </c>
      <c r="H439" s="63">
        <v>21862</v>
      </c>
      <c r="I439" s="62">
        <v>25170</v>
      </c>
      <c r="J439" s="62">
        <v>25946</v>
      </c>
      <c r="K439" s="62">
        <v>27191</v>
      </c>
      <c r="L439" s="62">
        <v>30638</v>
      </c>
      <c r="M439" s="64">
        <v>36715</v>
      </c>
      <c r="N439" s="64">
        <v>42723</v>
      </c>
      <c r="O439" s="64" t="s">
        <v>1439</v>
      </c>
      <c r="P439" s="64" t="s">
        <v>1439</v>
      </c>
      <c r="Q439" s="64" t="s">
        <v>1439</v>
      </c>
    </row>
    <row r="440" spans="1:17" ht="51" x14ac:dyDescent="0.2">
      <c r="A440" s="68" t="s">
        <v>1962</v>
      </c>
      <c r="B440" s="55" t="s">
        <v>1589</v>
      </c>
      <c r="C440" s="66">
        <v>26</v>
      </c>
      <c r="D440" s="63">
        <v>36651</v>
      </c>
      <c r="E440" s="60">
        <v>-0.6</v>
      </c>
      <c r="F440" s="63">
        <v>42359</v>
      </c>
      <c r="G440" s="60">
        <v>0.4</v>
      </c>
      <c r="H440" s="63">
        <v>23364</v>
      </c>
      <c r="I440" s="62">
        <v>26424</v>
      </c>
      <c r="J440" s="62">
        <v>28288</v>
      </c>
      <c r="K440" s="62">
        <v>30002</v>
      </c>
      <c r="L440" s="62">
        <v>34262</v>
      </c>
      <c r="M440" s="62">
        <v>42126</v>
      </c>
      <c r="N440" s="64">
        <v>47887</v>
      </c>
      <c r="O440" s="64">
        <v>50020</v>
      </c>
      <c r="P440" s="64" t="s">
        <v>1439</v>
      </c>
      <c r="Q440" s="64" t="s">
        <v>1439</v>
      </c>
    </row>
    <row r="441" spans="1:17" ht="38.25" x14ac:dyDescent="0.2">
      <c r="A441" s="68" t="s">
        <v>1963</v>
      </c>
      <c r="B441" s="55" t="s">
        <v>1591</v>
      </c>
      <c r="C441" s="66" t="s">
        <v>1439</v>
      </c>
      <c r="D441" s="66" t="s">
        <v>1439</v>
      </c>
      <c r="E441" s="67"/>
      <c r="F441" s="63">
        <v>52477</v>
      </c>
      <c r="G441" s="60">
        <v>9.3000000000000007</v>
      </c>
      <c r="H441" s="66" t="s">
        <v>1439</v>
      </c>
      <c r="I441" s="64" t="s">
        <v>1439</v>
      </c>
      <c r="J441" s="64" t="s">
        <v>1439</v>
      </c>
      <c r="K441" s="64" t="s">
        <v>1439</v>
      </c>
      <c r="L441" s="64" t="s">
        <v>1439</v>
      </c>
      <c r="M441" s="64" t="s">
        <v>1439</v>
      </c>
      <c r="N441" s="64" t="s">
        <v>1439</v>
      </c>
      <c r="O441" s="64" t="s">
        <v>1439</v>
      </c>
      <c r="P441" s="64" t="s">
        <v>1439</v>
      </c>
      <c r="Q441" s="64" t="s">
        <v>1439</v>
      </c>
    </row>
    <row r="442" spans="1:17" ht="25.5" x14ac:dyDescent="0.2">
      <c r="A442" s="68" t="s">
        <v>1964</v>
      </c>
      <c r="B442" s="55" t="s">
        <v>1593</v>
      </c>
      <c r="C442" s="66" t="s">
        <v>1439</v>
      </c>
      <c r="D442" s="66" t="s">
        <v>1439</v>
      </c>
      <c r="E442" s="67"/>
      <c r="F442" s="66">
        <v>42918</v>
      </c>
      <c r="G442" s="60">
        <v>1.7</v>
      </c>
      <c r="H442" s="66" t="s">
        <v>1439</v>
      </c>
      <c r="I442" s="64" t="s">
        <v>1439</v>
      </c>
      <c r="J442" s="64" t="s">
        <v>1439</v>
      </c>
      <c r="K442" s="64" t="s">
        <v>1439</v>
      </c>
      <c r="L442" s="64" t="s">
        <v>1439</v>
      </c>
      <c r="M442" s="64" t="s">
        <v>1439</v>
      </c>
      <c r="N442" s="64" t="s">
        <v>1439</v>
      </c>
      <c r="O442" s="64" t="s">
        <v>1439</v>
      </c>
      <c r="P442" s="64" t="s">
        <v>1439</v>
      </c>
      <c r="Q442" s="64" t="s">
        <v>1439</v>
      </c>
    </row>
    <row r="443" spans="1:17" ht="38.25" x14ac:dyDescent="0.2">
      <c r="A443" s="68" t="s">
        <v>1965</v>
      </c>
      <c r="B443" s="55" t="s">
        <v>1595</v>
      </c>
      <c r="C443" s="66" t="s">
        <v>1439</v>
      </c>
      <c r="D443" s="66">
        <v>40820</v>
      </c>
      <c r="E443" s="67"/>
      <c r="F443" s="63">
        <v>46706</v>
      </c>
      <c r="G443" s="60">
        <v>-6.2</v>
      </c>
      <c r="H443" s="66" t="s">
        <v>1439</v>
      </c>
      <c r="I443" s="64" t="s">
        <v>1439</v>
      </c>
      <c r="J443" s="64">
        <v>30886</v>
      </c>
      <c r="K443" s="64">
        <v>34589</v>
      </c>
      <c r="L443" s="64">
        <v>36178</v>
      </c>
      <c r="M443" s="64">
        <v>45062</v>
      </c>
      <c r="N443" s="64" t="s">
        <v>1439</v>
      </c>
      <c r="O443" s="64" t="s">
        <v>1439</v>
      </c>
      <c r="P443" s="64" t="s">
        <v>1439</v>
      </c>
      <c r="Q443" s="64" t="s">
        <v>1439</v>
      </c>
    </row>
    <row r="444" spans="1:17" ht="25.5" x14ac:dyDescent="0.2">
      <c r="A444" s="68" t="s">
        <v>1966</v>
      </c>
      <c r="B444" s="55" t="s">
        <v>1597</v>
      </c>
      <c r="C444" s="66" t="s">
        <v>1439</v>
      </c>
      <c r="D444" s="66" t="s">
        <v>1439</v>
      </c>
      <c r="E444" s="67"/>
      <c r="F444" s="66">
        <v>34252</v>
      </c>
      <c r="G444" s="60">
        <v>-4.7</v>
      </c>
      <c r="H444" s="66" t="s">
        <v>1439</v>
      </c>
      <c r="I444" s="64" t="s">
        <v>1439</v>
      </c>
      <c r="J444" s="64" t="s">
        <v>1439</v>
      </c>
      <c r="K444" s="64">
        <v>23371</v>
      </c>
      <c r="L444" s="64">
        <v>24566</v>
      </c>
      <c r="M444" s="64" t="s">
        <v>1439</v>
      </c>
      <c r="N444" s="64" t="s">
        <v>1439</v>
      </c>
      <c r="O444" s="64" t="s">
        <v>1439</v>
      </c>
      <c r="P444" s="64" t="s">
        <v>1439</v>
      </c>
      <c r="Q444" s="64" t="s">
        <v>1439</v>
      </c>
    </row>
    <row r="445" spans="1:17" ht="38.25" x14ac:dyDescent="0.2">
      <c r="A445" s="54" t="s">
        <v>1967</v>
      </c>
      <c r="B445" s="55" t="s">
        <v>1599</v>
      </c>
      <c r="C445" s="63">
        <v>54</v>
      </c>
      <c r="D445" s="59">
        <v>29689</v>
      </c>
      <c r="E445" s="60">
        <v>4.7</v>
      </c>
      <c r="F445" s="59">
        <v>36070</v>
      </c>
      <c r="G445" s="60">
        <v>10.9</v>
      </c>
      <c r="H445" s="63">
        <v>20201</v>
      </c>
      <c r="I445" s="61">
        <v>23028</v>
      </c>
      <c r="J445" s="61">
        <v>23936</v>
      </c>
      <c r="K445" s="61">
        <v>24976</v>
      </c>
      <c r="L445" s="61">
        <v>27077</v>
      </c>
      <c r="M445" s="62">
        <v>33138</v>
      </c>
      <c r="N445" s="62">
        <v>37883</v>
      </c>
      <c r="O445" s="64">
        <v>40897</v>
      </c>
      <c r="P445" s="64">
        <v>46880</v>
      </c>
      <c r="Q445" s="64" t="s">
        <v>1439</v>
      </c>
    </row>
    <row r="446" spans="1:17" ht="25.5" x14ac:dyDescent="0.2">
      <c r="A446" s="68" t="s">
        <v>1968</v>
      </c>
      <c r="B446" s="55" t="s">
        <v>1601</v>
      </c>
      <c r="C446" s="66">
        <v>10</v>
      </c>
      <c r="D446" s="66">
        <v>37887</v>
      </c>
      <c r="E446" s="60">
        <v>4.9000000000000004</v>
      </c>
      <c r="F446" s="63">
        <v>43611</v>
      </c>
      <c r="G446" s="60">
        <v>9.5</v>
      </c>
      <c r="H446" s="66" t="s">
        <v>1439</v>
      </c>
      <c r="I446" s="62">
        <v>26611</v>
      </c>
      <c r="J446" s="62">
        <v>28060</v>
      </c>
      <c r="K446" s="62">
        <v>29704</v>
      </c>
      <c r="L446" s="64">
        <v>31894</v>
      </c>
      <c r="M446" s="64">
        <v>41825</v>
      </c>
      <c r="N446" s="64" t="s">
        <v>1439</v>
      </c>
      <c r="O446" s="64" t="s">
        <v>1439</v>
      </c>
      <c r="P446" s="64" t="s">
        <v>1439</v>
      </c>
      <c r="Q446" s="64" t="s">
        <v>1439</v>
      </c>
    </row>
    <row r="447" spans="1:17" ht="25.5" x14ac:dyDescent="0.2">
      <c r="A447" s="68" t="s">
        <v>1969</v>
      </c>
      <c r="B447" s="55" t="s">
        <v>1603</v>
      </c>
      <c r="C447" s="66">
        <v>12</v>
      </c>
      <c r="D447" s="66">
        <v>28230</v>
      </c>
      <c r="E447" s="60">
        <v>-5.6</v>
      </c>
      <c r="F447" s="63">
        <v>33274</v>
      </c>
      <c r="G447" s="60">
        <v>3.2</v>
      </c>
      <c r="H447" s="66" t="s">
        <v>1439</v>
      </c>
      <c r="I447" s="64">
        <v>20090</v>
      </c>
      <c r="J447" s="64">
        <v>22385</v>
      </c>
      <c r="K447" s="64">
        <v>23305</v>
      </c>
      <c r="L447" s="62">
        <v>26379</v>
      </c>
      <c r="M447" s="64">
        <v>33265</v>
      </c>
      <c r="N447" s="64" t="s">
        <v>1439</v>
      </c>
      <c r="O447" s="64" t="s">
        <v>1439</v>
      </c>
      <c r="P447" s="64" t="s">
        <v>1439</v>
      </c>
      <c r="Q447" s="64" t="s">
        <v>1439</v>
      </c>
    </row>
    <row r="448" spans="1:17" ht="51" x14ac:dyDescent="0.2">
      <c r="A448" s="68" t="s">
        <v>1970</v>
      </c>
      <c r="B448" s="55" t="s">
        <v>1605</v>
      </c>
      <c r="C448" s="66" t="s">
        <v>1439</v>
      </c>
      <c r="D448" s="66">
        <v>29293</v>
      </c>
      <c r="E448" s="60">
        <v>-1.8</v>
      </c>
      <c r="F448" s="66">
        <v>33622</v>
      </c>
      <c r="G448" s="60">
        <v>3</v>
      </c>
      <c r="H448" s="66" t="s">
        <v>1439</v>
      </c>
      <c r="I448" s="64" t="s">
        <v>1439</v>
      </c>
      <c r="J448" s="64" t="s">
        <v>1439</v>
      </c>
      <c r="K448" s="64" t="s">
        <v>1439</v>
      </c>
      <c r="L448" s="64" t="s">
        <v>1439</v>
      </c>
      <c r="M448" s="64" t="s">
        <v>1439</v>
      </c>
      <c r="N448" s="64" t="s">
        <v>1439</v>
      </c>
      <c r="O448" s="64" t="s">
        <v>1439</v>
      </c>
      <c r="P448" s="64" t="s">
        <v>1439</v>
      </c>
      <c r="Q448" s="64" t="s">
        <v>1439</v>
      </c>
    </row>
    <row r="449" spans="1:17" ht="25.5" x14ac:dyDescent="0.2">
      <c r="A449" s="68" t="s">
        <v>1971</v>
      </c>
      <c r="B449" s="55" t="s">
        <v>1607</v>
      </c>
      <c r="C449" s="66" t="s">
        <v>1439</v>
      </c>
      <c r="D449" s="66">
        <v>30700</v>
      </c>
      <c r="E449" s="60">
        <v>6.3</v>
      </c>
      <c r="F449" s="63">
        <v>33828</v>
      </c>
      <c r="G449" s="60">
        <v>7.3</v>
      </c>
      <c r="H449" s="66" t="s">
        <v>1439</v>
      </c>
      <c r="I449" s="64" t="s">
        <v>1439</v>
      </c>
      <c r="J449" s="64" t="s">
        <v>1439</v>
      </c>
      <c r="K449" s="64">
        <v>26404</v>
      </c>
      <c r="L449" s="64">
        <v>28337</v>
      </c>
      <c r="M449" s="64" t="s">
        <v>1439</v>
      </c>
      <c r="N449" s="64" t="s">
        <v>1439</v>
      </c>
      <c r="O449" s="64" t="s">
        <v>1439</v>
      </c>
      <c r="P449" s="64" t="s">
        <v>1439</v>
      </c>
      <c r="Q449" s="64" t="s">
        <v>1439</v>
      </c>
    </row>
    <row r="450" spans="1:17" ht="38.25" x14ac:dyDescent="0.2">
      <c r="A450" s="68" t="s">
        <v>1972</v>
      </c>
      <c r="B450" s="55" t="s">
        <v>1609</v>
      </c>
      <c r="C450" s="66">
        <v>8</v>
      </c>
      <c r="D450" s="63">
        <v>26587</v>
      </c>
      <c r="E450" s="60">
        <v>13.1</v>
      </c>
      <c r="F450" s="59">
        <v>28105</v>
      </c>
      <c r="G450" s="60">
        <v>9.4</v>
      </c>
      <c r="H450" s="66" t="s">
        <v>1439</v>
      </c>
      <c r="I450" s="62">
        <v>22030</v>
      </c>
      <c r="J450" s="62">
        <v>22650</v>
      </c>
      <c r="K450" s="62">
        <v>23755</v>
      </c>
      <c r="L450" s="62">
        <v>24893</v>
      </c>
      <c r="M450" s="64">
        <v>27739</v>
      </c>
      <c r="N450" s="64">
        <v>30194</v>
      </c>
      <c r="O450" s="64" t="s">
        <v>1439</v>
      </c>
      <c r="P450" s="64" t="s">
        <v>1439</v>
      </c>
      <c r="Q450" s="64" t="s">
        <v>1439</v>
      </c>
    </row>
    <row r="451" spans="1:17" ht="51" x14ac:dyDescent="0.2">
      <c r="A451" s="68" t="s">
        <v>1973</v>
      </c>
      <c r="B451" s="55" t="s">
        <v>1611</v>
      </c>
      <c r="C451" s="66">
        <v>20</v>
      </c>
      <c r="D451" s="63">
        <v>28621</v>
      </c>
      <c r="E451" s="60">
        <v>5.3</v>
      </c>
      <c r="F451" s="63">
        <v>37432</v>
      </c>
      <c r="G451" s="60">
        <v>17</v>
      </c>
      <c r="H451" s="66">
        <v>18429</v>
      </c>
      <c r="I451" s="62">
        <v>22190</v>
      </c>
      <c r="J451" s="61">
        <v>23332</v>
      </c>
      <c r="K451" s="61">
        <v>24052</v>
      </c>
      <c r="L451" s="62">
        <v>26099</v>
      </c>
      <c r="M451" s="64">
        <v>31663</v>
      </c>
      <c r="N451" s="64" t="s">
        <v>1439</v>
      </c>
      <c r="O451" s="64" t="s">
        <v>1439</v>
      </c>
      <c r="P451" s="64" t="s">
        <v>1439</v>
      </c>
      <c r="Q451" s="64" t="s">
        <v>1439</v>
      </c>
    </row>
    <row r="452" spans="1:17" ht="51" x14ac:dyDescent="0.2">
      <c r="A452" s="54" t="s">
        <v>1974</v>
      </c>
      <c r="B452" s="55" t="s">
        <v>1613</v>
      </c>
      <c r="C452" s="63">
        <v>101</v>
      </c>
      <c r="D452" s="59">
        <v>36833</v>
      </c>
      <c r="E452" s="60">
        <v>10.5</v>
      </c>
      <c r="F452" s="59">
        <v>39357</v>
      </c>
      <c r="G452" s="60">
        <v>8.6999999999999993</v>
      </c>
      <c r="H452" s="59">
        <v>24522</v>
      </c>
      <c r="I452" s="61">
        <v>28242</v>
      </c>
      <c r="J452" s="61">
        <v>29630</v>
      </c>
      <c r="K452" s="61">
        <v>30825</v>
      </c>
      <c r="L452" s="61">
        <v>32934</v>
      </c>
      <c r="M452" s="61">
        <v>39902</v>
      </c>
      <c r="N452" s="61">
        <v>44787</v>
      </c>
      <c r="O452" s="61">
        <v>47167</v>
      </c>
      <c r="P452" s="62">
        <v>49960</v>
      </c>
      <c r="Q452" s="64" t="s">
        <v>1439</v>
      </c>
    </row>
    <row r="453" spans="1:17" ht="38.25" x14ac:dyDescent="0.2">
      <c r="A453" s="68" t="s">
        <v>1975</v>
      </c>
      <c r="B453" s="55" t="s">
        <v>1615</v>
      </c>
      <c r="C453" s="63">
        <v>101</v>
      </c>
      <c r="D453" s="59">
        <v>36833</v>
      </c>
      <c r="E453" s="60">
        <v>10.5</v>
      </c>
      <c r="F453" s="59">
        <v>39357</v>
      </c>
      <c r="G453" s="60">
        <v>8.6999999999999993</v>
      </c>
      <c r="H453" s="59">
        <v>24522</v>
      </c>
      <c r="I453" s="61">
        <v>28242</v>
      </c>
      <c r="J453" s="61">
        <v>29630</v>
      </c>
      <c r="K453" s="61">
        <v>30825</v>
      </c>
      <c r="L453" s="61">
        <v>32934</v>
      </c>
      <c r="M453" s="61">
        <v>39902</v>
      </c>
      <c r="N453" s="61">
        <v>44787</v>
      </c>
      <c r="O453" s="61">
        <v>47167</v>
      </c>
      <c r="P453" s="62">
        <v>49960</v>
      </c>
      <c r="Q453" s="64" t="s">
        <v>1439</v>
      </c>
    </row>
    <row r="454" spans="1:17" ht="25.5" x14ac:dyDescent="0.2">
      <c r="A454" s="54" t="s">
        <v>1976</v>
      </c>
      <c r="B454" s="55" t="s">
        <v>1617</v>
      </c>
      <c r="C454" s="59">
        <v>193</v>
      </c>
      <c r="D454" s="59">
        <v>35544</v>
      </c>
      <c r="E454" s="60">
        <v>4.2</v>
      </c>
      <c r="F454" s="59">
        <v>38560</v>
      </c>
      <c r="G454" s="60">
        <v>5.6</v>
      </c>
      <c r="H454" s="59">
        <v>21344</v>
      </c>
      <c r="I454" s="61">
        <v>25388</v>
      </c>
      <c r="J454" s="61">
        <v>27528</v>
      </c>
      <c r="K454" s="61">
        <v>29230</v>
      </c>
      <c r="L454" s="61">
        <v>31923</v>
      </c>
      <c r="M454" s="61">
        <v>39074</v>
      </c>
      <c r="N454" s="61">
        <v>43738</v>
      </c>
      <c r="O454" s="61">
        <v>45619</v>
      </c>
      <c r="P454" s="61">
        <v>48367</v>
      </c>
      <c r="Q454" s="64">
        <v>56333</v>
      </c>
    </row>
    <row r="455" spans="1:17" ht="25.5" x14ac:dyDescent="0.2">
      <c r="A455" s="68" t="s">
        <v>1977</v>
      </c>
      <c r="B455" s="55" t="s">
        <v>1619</v>
      </c>
      <c r="C455" s="59">
        <v>193</v>
      </c>
      <c r="D455" s="59">
        <v>35544</v>
      </c>
      <c r="E455" s="60">
        <v>4.2</v>
      </c>
      <c r="F455" s="59">
        <v>38560</v>
      </c>
      <c r="G455" s="60">
        <v>5.6</v>
      </c>
      <c r="H455" s="59">
        <v>21344</v>
      </c>
      <c r="I455" s="61">
        <v>25388</v>
      </c>
      <c r="J455" s="61">
        <v>27528</v>
      </c>
      <c r="K455" s="61">
        <v>29230</v>
      </c>
      <c r="L455" s="61">
        <v>31923</v>
      </c>
      <c r="M455" s="61">
        <v>39074</v>
      </c>
      <c r="N455" s="61">
        <v>43738</v>
      </c>
      <c r="O455" s="61">
        <v>45619</v>
      </c>
      <c r="P455" s="61">
        <v>48367</v>
      </c>
      <c r="Q455" s="64">
        <v>56333</v>
      </c>
    </row>
    <row r="456" spans="1:17" ht="38.25" x14ac:dyDescent="0.2">
      <c r="A456" s="54" t="s">
        <v>1978</v>
      </c>
      <c r="B456" s="55" t="s">
        <v>1621</v>
      </c>
      <c r="C456" s="59">
        <v>199</v>
      </c>
      <c r="D456" s="59">
        <v>31895</v>
      </c>
      <c r="E456" s="60">
        <v>14.3</v>
      </c>
      <c r="F456" s="59">
        <v>37342</v>
      </c>
      <c r="G456" s="60">
        <v>17</v>
      </c>
      <c r="H456" s="59">
        <v>21093</v>
      </c>
      <c r="I456" s="61">
        <v>24059</v>
      </c>
      <c r="J456" s="61">
        <v>25368</v>
      </c>
      <c r="K456" s="61">
        <v>26653</v>
      </c>
      <c r="L456" s="61">
        <v>29335</v>
      </c>
      <c r="M456" s="61">
        <v>36055</v>
      </c>
      <c r="N456" s="61">
        <v>40596</v>
      </c>
      <c r="O456" s="61">
        <v>43886</v>
      </c>
      <c r="P456" s="62">
        <v>46545</v>
      </c>
      <c r="Q456" s="64">
        <v>55147</v>
      </c>
    </row>
    <row r="457" spans="1:17" ht="25.5" x14ac:dyDescent="0.2">
      <c r="A457" s="68" t="s">
        <v>1979</v>
      </c>
      <c r="B457" s="55" t="s">
        <v>1623</v>
      </c>
      <c r="C457" s="59">
        <v>135</v>
      </c>
      <c r="D457" s="59">
        <v>35325</v>
      </c>
      <c r="E457" s="60">
        <v>9.9</v>
      </c>
      <c r="F457" s="59">
        <v>40689</v>
      </c>
      <c r="G457" s="60">
        <v>17</v>
      </c>
      <c r="H457" s="59">
        <v>23371</v>
      </c>
      <c r="I457" s="61">
        <v>26378</v>
      </c>
      <c r="J457" s="61">
        <v>27722</v>
      </c>
      <c r="K457" s="61">
        <v>29064</v>
      </c>
      <c r="L457" s="61">
        <v>31700</v>
      </c>
      <c r="M457" s="61">
        <v>39374</v>
      </c>
      <c r="N457" s="61">
        <v>44855</v>
      </c>
      <c r="O457" s="61">
        <v>46764</v>
      </c>
      <c r="P457" s="62">
        <v>49978</v>
      </c>
      <c r="Q457" s="64" t="s">
        <v>1439</v>
      </c>
    </row>
    <row r="458" spans="1:17" ht="25.5" x14ac:dyDescent="0.2">
      <c r="A458" s="68" t="s">
        <v>1980</v>
      </c>
      <c r="B458" s="55" t="s">
        <v>1625</v>
      </c>
      <c r="C458" s="63">
        <v>29</v>
      </c>
      <c r="D458" s="59">
        <v>25301</v>
      </c>
      <c r="E458" s="60">
        <v>4.2</v>
      </c>
      <c r="F458" s="63">
        <v>29059</v>
      </c>
      <c r="G458" s="60">
        <v>7.7</v>
      </c>
      <c r="H458" s="63">
        <v>17517</v>
      </c>
      <c r="I458" s="61">
        <v>20290</v>
      </c>
      <c r="J458" s="61">
        <v>21194</v>
      </c>
      <c r="K458" s="61">
        <v>21822</v>
      </c>
      <c r="L458" s="61">
        <v>23603</v>
      </c>
      <c r="M458" s="62">
        <v>27154</v>
      </c>
      <c r="N458" s="62">
        <v>29899</v>
      </c>
      <c r="O458" s="64">
        <v>31490</v>
      </c>
      <c r="P458" s="64">
        <v>33840</v>
      </c>
      <c r="Q458" s="64" t="s">
        <v>1439</v>
      </c>
    </row>
    <row r="459" spans="1:17" ht="38.25" x14ac:dyDescent="0.2">
      <c r="A459" s="68" t="s">
        <v>1981</v>
      </c>
      <c r="B459" s="55" t="s">
        <v>1627</v>
      </c>
      <c r="C459" s="63">
        <v>36</v>
      </c>
      <c r="D459" s="63">
        <v>28295</v>
      </c>
      <c r="E459" s="60">
        <v>8.1999999999999993</v>
      </c>
      <c r="F459" s="59">
        <v>31286</v>
      </c>
      <c r="G459" s="60">
        <v>11</v>
      </c>
      <c r="H459" s="63">
        <v>17918</v>
      </c>
      <c r="I459" s="62">
        <v>21946</v>
      </c>
      <c r="J459" s="61">
        <v>22881</v>
      </c>
      <c r="K459" s="61">
        <v>23931</v>
      </c>
      <c r="L459" s="61">
        <v>25866</v>
      </c>
      <c r="M459" s="62">
        <v>30915</v>
      </c>
      <c r="N459" s="62">
        <v>33942</v>
      </c>
      <c r="O459" s="64">
        <v>36175</v>
      </c>
      <c r="P459" s="64">
        <v>37835</v>
      </c>
      <c r="Q459" s="64" t="s">
        <v>1439</v>
      </c>
    </row>
    <row r="460" spans="1:17" ht="38.25" x14ac:dyDescent="0.2">
      <c r="A460" s="54" t="s">
        <v>1982</v>
      </c>
      <c r="B460" s="55" t="s">
        <v>1629</v>
      </c>
      <c r="C460" s="66">
        <v>18</v>
      </c>
      <c r="D460" s="63">
        <v>27618</v>
      </c>
      <c r="E460" s="60">
        <v>3.5</v>
      </c>
      <c r="F460" s="63">
        <v>31262</v>
      </c>
      <c r="G460" s="60">
        <v>-3.1</v>
      </c>
      <c r="H460" s="63">
        <v>20786</v>
      </c>
      <c r="I460" s="62">
        <v>22063</v>
      </c>
      <c r="J460" s="61">
        <v>23517</v>
      </c>
      <c r="K460" s="62">
        <v>24079</v>
      </c>
      <c r="L460" s="62">
        <v>25765</v>
      </c>
      <c r="M460" s="62">
        <v>30496</v>
      </c>
      <c r="N460" s="64">
        <v>33665</v>
      </c>
      <c r="O460" s="64" t="s">
        <v>1439</v>
      </c>
      <c r="P460" s="64" t="s">
        <v>1439</v>
      </c>
      <c r="Q460" s="64" t="s">
        <v>1439</v>
      </c>
    </row>
    <row r="461" spans="1:17" ht="38.25" x14ac:dyDescent="0.2">
      <c r="A461" s="68" t="s">
        <v>1983</v>
      </c>
      <c r="B461" s="55" t="s">
        <v>1631</v>
      </c>
      <c r="C461" s="66" t="s">
        <v>1439</v>
      </c>
      <c r="D461" s="66" t="s">
        <v>1439</v>
      </c>
      <c r="E461" s="67"/>
      <c r="F461" s="66">
        <v>35152</v>
      </c>
      <c r="G461" s="60">
        <v>-5.5</v>
      </c>
      <c r="H461" s="66" t="s">
        <v>1439</v>
      </c>
      <c r="I461" s="64" t="s">
        <v>1439</v>
      </c>
      <c r="J461" s="64" t="s">
        <v>1439</v>
      </c>
      <c r="K461" s="64" t="s">
        <v>1439</v>
      </c>
      <c r="L461" s="64" t="s">
        <v>1439</v>
      </c>
      <c r="M461" s="64" t="s">
        <v>1439</v>
      </c>
      <c r="N461" s="64" t="s">
        <v>1439</v>
      </c>
      <c r="O461" s="64" t="s">
        <v>1439</v>
      </c>
      <c r="P461" s="64" t="s">
        <v>1439</v>
      </c>
      <c r="Q461" s="64" t="s">
        <v>1439</v>
      </c>
    </row>
    <row r="462" spans="1:17" ht="38.25" x14ac:dyDescent="0.2">
      <c r="A462" s="68" t="s">
        <v>1984</v>
      </c>
      <c r="B462" s="55" t="s">
        <v>1633</v>
      </c>
      <c r="C462" s="66" t="s">
        <v>1439</v>
      </c>
      <c r="D462" s="66" t="s">
        <v>1439</v>
      </c>
      <c r="E462" s="67"/>
      <c r="F462" s="63">
        <v>33834</v>
      </c>
      <c r="G462" s="60">
        <v>-6.5</v>
      </c>
      <c r="H462" s="66" t="s">
        <v>1439</v>
      </c>
      <c r="I462" s="64" t="s">
        <v>1439</v>
      </c>
      <c r="J462" s="64" t="s">
        <v>1439</v>
      </c>
      <c r="K462" s="64" t="s">
        <v>1439</v>
      </c>
      <c r="L462" s="64" t="s">
        <v>1439</v>
      </c>
      <c r="M462" s="64" t="s">
        <v>1439</v>
      </c>
      <c r="N462" s="64" t="s">
        <v>1439</v>
      </c>
      <c r="O462" s="64" t="s">
        <v>1439</v>
      </c>
      <c r="P462" s="64" t="s">
        <v>1439</v>
      </c>
      <c r="Q462" s="64" t="s">
        <v>1439</v>
      </c>
    </row>
    <row r="463" spans="1:17" ht="25.5" x14ac:dyDescent="0.2">
      <c r="A463" s="68" t="s">
        <v>1985</v>
      </c>
      <c r="B463" s="55" t="s">
        <v>1635</v>
      </c>
      <c r="C463" s="66" t="s">
        <v>1439</v>
      </c>
      <c r="D463" s="66">
        <v>26107</v>
      </c>
      <c r="E463" s="67"/>
      <c r="F463" s="63">
        <v>27017</v>
      </c>
      <c r="G463" s="60">
        <v>13.7</v>
      </c>
      <c r="H463" s="66" t="s">
        <v>1439</v>
      </c>
      <c r="I463" s="64" t="s">
        <v>1439</v>
      </c>
      <c r="J463" s="64" t="s">
        <v>1439</v>
      </c>
      <c r="K463" s="64" t="s">
        <v>1439</v>
      </c>
      <c r="L463" s="64" t="s">
        <v>1439</v>
      </c>
      <c r="M463" s="64" t="s">
        <v>1439</v>
      </c>
      <c r="N463" s="64" t="s">
        <v>1439</v>
      </c>
      <c r="O463" s="64" t="s">
        <v>1439</v>
      </c>
      <c r="P463" s="64" t="s">
        <v>1439</v>
      </c>
      <c r="Q463" s="64" t="s">
        <v>1439</v>
      </c>
    </row>
    <row r="464" spans="1:17" ht="38.25" x14ac:dyDescent="0.2">
      <c r="A464" s="68" t="s">
        <v>1986</v>
      </c>
      <c r="B464" s="55" t="s">
        <v>1637</v>
      </c>
      <c r="C464" s="66">
        <v>11</v>
      </c>
      <c r="D464" s="63">
        <v>26850</v>
      </c>
      <c r="E464" s="60">
        <v>4</v>
      </c>
      <c r="F464" s="63">
        <v>30293</v>
      </c>
      <c r="G464" s="60">
        <v>-3.1</v>
      </c>
      <c r="H464" s="66" t="s">
        <v>1439</v>
      </c>
      <c r="I464" s="62">
        <v>21577</v>
      </c>
      <c r="J464" s="62">
        <v>22662</v>
      </c>
      <c r="K464" s="62">
        <v>23836</v>
      </c>
      <c r="L464" s="62">
        <v>24797</v>
      </c>
      <c r="M464" s="64">
        <v>29236</v>
      </c>
      <c r="N464" s="64">
        <v>32788</v>
      </c>
      <c r="O464" s="64" t="s">
        <v>1439</v>
      </c>
      <c r="P464" s="64" t="s">
        <v>1439</v>
      </c>
      <c r="Q464" s="64" t="s">
        <v>1439</v>
      </c>
    </row>
    <row r="465" spans="1:17" ht="25.5" x14ac:dyDescent="0.2">
      <c r="A465" s="54" t="s">
        <v>1987</v>
      </c>
      <c r="B465" s="55" t="s">
        <v>1639</v>
      </c>
      <c r="C465" s="66">
        <v>15</v>
      </c>
      <c r="D465" s="63">
        <v>27776</v>
      </c>
      <c r="E465" s="60">
        <v>4.3</v>
      </c>
      <c r="F465" s="63">
        <v>32420</v>
      </c>
      <c r="G465" s="60">
        <v>9.6</v>
      </c>
      <c r="H465" s="66" t="s">
        <v>1439</v>
      </c>
      <c r="I465" s="62">
        <v>23221</v>
      </c>
      <c r="J465" s="61">
        <v>24015</v>
      </c>
      <c r="K465" s="61">
        <v>24409</v>
      </c>
      <c r="L465" s="62">
        <v>25518</v>
      </c>
      <c r="M465" s="64">
        <v>32384</v>
      </c>
      <c r="N465" s="64">
        <v>35555</v>
      </c>
      <c r="O465" s="64" t="s">
        <v>1439</v>
      </c>
      <c r="P465" s="64" t="s">
        <v>1439</v>
      </c>
      <c r="Q465" s="64" t="s">
        <v>1439</v>
      </c>
    </row>
    <row r="466" spans="1:17" ht="38.25" x14ac:dyDescent="0.2">
      <c r="A466" s="68" t="s">
        <v>1988</v>
      </c>
      <c r="B466" s="55" t="s">
        <v>1641</v>
      </c>
      <c r="C466" s="66" t="s">
        <v>1439</v>
      </c>
      <c r="D466" s="66">
        <v>29336</v>
      </c>
      <c r="E466" s="60">
        <v>9.1999999999999993</v>
      </c>
      <c r="F466" s="63">
        <v>32985</v>
      </c>
      <c r="G466" s="60">
        <v>18.399999999999999</v>
      </c>
      <c r="H466" s="66" t="s">
        <v>1439</v>
      </c>
      <c r="I466" s="64" t="s">
        <v>1439</v>
      </c>
      <c r="J466" s="64">
        <v>23984</v>
      </c>
      <c r="K466" s="62">
        <v>24409</v>
      </c>
      <c r="L466" s="64">
        <v>27124</v>
      </c>
      <c r="M466" s="64">
        <v>32511</v>
      </c>
      <c r="N466" s="64" t="s">
        <v>1439</v>
      </c>
      <c r="O466" s="64" t="s">
        <v>1439</v>
      </c>
      <c r="P466" s="64" t="s">
        <v>1439</v>
      </c>
      <c r="Q466" s="64" t="s">
        <v>1439</v>
      </c>
    </row>
    <row r="467" spans="1:17" ht="38.25" x14ac:dyDescent="0.2">
      <c r="A467" s="68" t="s">
        <v>1989</v>
      </c>
      <c r="B467" s="55" t="s">
        <v>1643</v>
      </c>
      <c r="C467" s="66" t="s">
        <v>1439</v>
      </c>
      <c r="D467" s="66" t="s">
        <v>1439</v>
      </c>
      <c r="E467" s="67"/>
      <c r="F467" s="66">
        <v>43743</v>
      </c>
      <c r="G467" s="67"/>
      <c r="H467" s="66" t="s">
        <v>1439</v>
      </c>
      <c r="I467" s="64" t="s">
        <v>1439</v>
      </c>
      <c r="J467" s="64" t="s">
        <v>1439</v>
      </c>
      <c r="K467" s="64" t="s">
        <v>1439</v>
      </c>
      <c r="L467" s="64" t="s">
        <v>1439</v>
      </c>
      <c r="M467" s="64" t="s">
        <v>1439</v>
      </c>
      <c r="N467" s="64" t="s">
        <v>1439</v>
      </c>
      <c r="O467" s="64" t="s">
        <v>1439</v>
      </c>
      <c r="P467" s="64" t="s">
        <v>1439</v>
      </c>
      <c r="Q467" s="64" t="s">
        <v>1439</v>
      </c>
    </row>
    <row r="468" spans="1:17" ht="25.5" x14ac:dyDescent="0.2">
      <c r="A468" s="68" t="s">
        <v>1990</v>
      </c>
      <c r="B468" s="55" t="s">
        <v>1645</v>
      </c>
      <c r="C468" s="66" t="s">
        <v>1439</v>
      </c>
      <c r="D468" s="66">
        <v>24797</v>
      </c>
      <c r="E468" s="60">
        <v>5.5</v>
      </c>
      <c r="F468" s="63">
        <v>26766</v>
      </c>
      <c r="G468" s="60">
        <v>-4.0999999999999996</v>
      </c>
      <c r="H468" s="66" t="s">
        <v>1439</v>
      </c>
      <c r="I468" s="64" t="s">
        <v>1439</v>
      </c>
      <c r="J468" s="64" t="s">
        <v>1439</v>
      </c>
      <c r="K468" s="64">
        <v>23744</v>
      </c>
      <c r="L468" s="62">
        <v>24254</v>
      </c>
      <c r="M468" s="64">
        <v>25654</v>
      </c>
      <c r="N468" s="64" t="s">
        <v>1439</v>
      </c>
      <c r="O468" s="64" t="s">
        <v>1439</v>
      </c>
      <c r="P468" s="64" t="s">
        <v>1439</v>
      </c>
      <c r="Q468" s="64" t="s">
        <v>1439</v>
      </c>
    </row>
    <row r="469" spans="1:17" ht="89.25" x14ac:dyDescent="0.2">
      <c r="A469" s="54" t="s">
        <v>1991</v>
      </c>
      <c r="B469" s="55" t="s">
        <v>1647</v>
      </c>
      <c r="C469" s="66" t="s">
        <v>1439</v>
      </c>
      <c r="D469" s="66">
        <v>24174</v>
      </c>
      <c r="E469" s="67"/>
      <c r="F469" s="66">
        <v>26712</v>
      </c>
      <c r="G469" s="60">
        <v>25.2</v>
      </c>
      <c r="H469" s="66" t="s">
        <v>1439</v>
      </c>
      <c r="I469" s="64" t="s">
        <v>1439</v>
      </c>
      <c r="J469" s="64" t="s">
        <v>1439</v>
      </c>
      <c r="K469" s="64" t="s">
        <v>1439</v>
      </c>
      <c r="L469" s="64" t="s">
        <v>1439</v>
      </c>
      <c r="M469" s="64" t="s">
        <v>1439</v>
      </c>
      <c r="N469" s="64" t="s">
        <v>1439</v>
      </c>
      <c r="O469" s="64" t="s">
        <v>1439</v>
      </c>
      <c r="P469" s="64" t="s">
        <v>1439</v>
      </c>
      <c r="Q469" s="64" t="s">
        <v>1439</v>
      </c>
    </row>
    <row r="470" spans="1:17" ht="38.25" x14ac:dyDescent="0.2">
      <c r="A470" s="68" t="s">
        <v>1992</v>
      </c>
      <c r="B470" s="55" t="s">
        <v>1649</v>
      </c>
      <c r="C470" s="66" t="s">
        <v>1439</v>
      </c>
      <c r="D470" s="66">
        <v>24174</v>
      </c>
      <c r="E470" s="67"/>
      <c r="F470" s="66">
        <v>26712</v>
      </c>
      <c r="G470" s="60">
        <v>25.2</v>
      </c>
      <c r="H470" s="66" t="s">
        <v>1439</v>
      </c>
      <c r="I470" s="64" t="s">
        <v>1439</v>
      </c>
      <c r="J470" s="64" t="s">
        <v>1439</v>
      </c>
      <c r="K470" s="64" t="s">
        <v>1439</v>
      </c>
      <c r="L470" s="64" t="s">
        <v>1439</v>
      </c>
      <c r="M470" s="64" t="s">
        <v>1439</v>
      </c>
      <c r="N470" s="64" t="s">
        <v>1439</v>
      </c>
      <c r="O470" s="64" t="s">
        <v>1439</v>
      </c>
      <c r="P470" s="64" t="s">
        <v>1439</v>
      </c>
      <c r="Q470" s="64" t="s">
        <v>1439</v>
      </c>
    </row>
    <row r="471" spans="1:17" ht="51" x14ac:dyDescent="0.2">
      <c r="A471" s="68" t="s">
        <v>1993</v>
      </c>
      <c r="B471" s="55" t="s">
        <v>1651</v>
      </c>
      <c r="C471" s="59" t="s">
        <v>1450</v>
      </c>
      <c r="D471" s="59"/>
      <c r="E471" s="67"/>
      <c r="F471" s="59"/>
      <c r="G471" s="67"/>
      <c r="H471" s="59"/>
      <c r="I471" s="61"/>
      <c r="J471" s="61"/>
      <c r="K471" s="61"/>
      <c r="L471" s="61"/>
      <c r="M471" s="61"/>
      <c r="N471" s="61"/>
      <c r="O471" s="61"/>
      <c r="P471" s="61"/>
      <c r="Q471" s="61"/>
    </row>
    <row r="472" spans="1:17" ht="51" x14ac:dyDescent="0.2">
      <c r="A472" s="54" t="s">
        <v>1994</v>
      </c>
      <c r="B472" s="55" t="s">
        <v>1653</v>
      </c>
      <c r="C472" s="59" t="s">
        <v>1450</v>
      </c>
      <c r="D472" s="59"/>
      <c r="E472" s="67"/>
      <c r="F472" s="59"/>
      <c r="G472" s="67"/>
      <c r="H472" s="59"/>
      <c r="I472" s="61"/>
      <c r="J472" s="61"/>
      <c r="K472" s="61"/>
      <c r="L472" s="61"/>
      <c r="M472" s="61"/>
      <c r="N472" s="61"/>
      <c r="O472" s="61"/>
      <c r="P472" s="61"/>
      <c r="Q472" s="61"/>
    </row>
    <row r="473" spans="1:17" ht="38.25" x14ac:dyDescent="0.2">
      <c r="A473" s="68" t="s">
        <v>1995</v>
      </c>
      <c r="B473" s="55" t="s">
        <v>1655</v>
      </c>
      <c r="C473" s="59" t="s">
        <v>1450</v>
      </c>
      <c r="D473" s="59"/>
      <c r="E473" s="67"/>
      <c r="F473" s="59"/>
      <c r="G473" s="67"/>
      <c r="H473" s="59"/>
      <c r="I473" s="61"/>
      <c r="J473" s="61"/>
      <c r="K473" s="61"/>
      <c r="L473" s="61"/>
      <c r="M473" s="61"/>
      <c r="N473" s="61"/>
      <c r="O473" s="61"/>
      <c r="P473" s="61"/>
      <c r="Q473" s="61"/>
    </row>
    <row r="474" spans="1:17" ht="25.5" x14ac:dyDescent="0.2">
      <c r="A474" s="54" t="s">
        <v>1996</v>
      </c>
      <c r="B474" s="55" t="s">
        <v>1376</v>
      </c>
      <c r="C474" s="59">
        <v>1133</v>
      </c>
      <c r="D474" s="59">
        <v>33961</v>
      </c>
      <c r="E474" s="60">
        <v>7.2</v>
      </c>
      <c r="F474" s="59">
        <v>39270</v>
      </c>
      <c r="G474" s="60">
        <v>7.3</v>
      </c>
      <c r="H474" s="59">
        <v>21930</v>
      </c>
      <c r="I474" s="61">
        <v>24830</v>
      </c>
      <c r="J474" s="61">
        <v>26213</v>
      </c>
      <c r="K474" s="61">
        <v>27767</v>
      </c>
      <c r="L474" s="61">
        <v>30590</v>
      </c>
      <c r="M474" s="61">
        <v>37940</v>
      </c>
      <c r="N474" s="61">
        <v>42913</v>
      </c>
      <c r="O474" s="61">
        <v>45779</v>
      </c>
      <c r="P474" s="61">
        <v>49738</v>
      </c>
      <c r="Q474" s="62">
        <v>61603</v>
      </c>
    </row>
    <row r="475" spans="1:17" ht="25.5" x14ac:dyDescent="0.2">
      <c r="A475" s="54" t="s">
        <v>1997</v>
      </c>
      <c r="B475" s="55" t="s">
        <v>1376</v>
      </c>
      <c r="C475" s="63">
        <v>234</v>
      </c>
      <c r="D475" s="59">
        <v>36561</v>
      </c>
      <c r="E475" s="60">
        <v>8.6999999999999993</v>
      </c>
      <c r="F475" s="59">
        <v>42739</v>
      </c>
      <c r="G475" s="60">
        <v>9.8000000000000007</v>
      </c>
      <c r="H475" s="59">
        <v>23197</v>
      </c>
      <c r="I475" s="61">
        <v>26203</v>
      </c>
      <c r="J475" s="61">
        <v>27689</v>
      </c>
      <c r="K475" s="61">
        <v>29015</v>
      </c>
      <c r="L475" s="61">
        <v>32287</v>
      </c>
      <c r="M475" s="61">
        <v>40728</v>
      </c>
      <c r="N475" s="62">
        <v>46315</v>
      </c>
      <c r="O475" s="62">
        <v>49907</v>
      </c>
      <c r="P475" s="62">
        <v>53154</v>
      </c>
      <c r="Q475" s="64" t="s">
        <v>1439</v>
      </c>
    </row>
    <row r="476" spans="1:17" x14ac:dyDescent="0.2">
      <c r="A476" s="54" t="s">
        <v>1998</v>
      </c>
      <c r="B476" s="55" t="s">
        <v>1376</v>
      </c>
      <c r="C476" s="63">
        <v>213</v>
      </c>
      <c r="D476" s="59">
        <v>36130</v>
      </c>
      <c r="E476" s="60">
        <v>8.3000000000000007</v>
      </c>
      <c r="F476" s="59">
        <v>42585</v>
      </c>
      <c r="G476" s="60">
        <v>10</v>
      </c>
      <c r="H476" s="59">
        <v>23119</v>
      </c>
      <c r="I476" s="61">
        <v>26031</v>
      </c>
      <c r="J476" s="61">
        <v>27573</v>
      </c>
      <c r="K476" s="61">
        <v>28646</v>
      </c>
      <c r="L476" s="61">
        <v>32020</v>
      </c>
      <c r="M476" s="62">
        <v>40119</v>
      </c>
      <c r="N476" s="62">
        <v>46054</v>
      </c>
      <c r="O476" s="62">
        <v>49973</v>
      </c>
      <c r="P476" s="62">
        <v>53056</v>
      </c>
      <c r="Q476" s="64" t="s">
        <v>1439</v>
      </c>
    </row>
    <row r="477" spans="1:17" ht="25.5" x14ac:dyDescent="0.2">
      <c r="A477" s="54" t="s">
        <v>1999</v>
      </c>
      <c r="B477" s="55" t="s">
        <v>1376</v>
      </c>
      <c r="C477" s="59">
        <v>836</v>
      </c>
      <c r="D477" s="59">
        <v>32898</v>
      </c>
      <c r="E477" s="60">
        <v>7.3</v>
      </c>
      <c r="F477" s="59">
        <v>37930</v>
      </c>
      <c r="G477" s="60">
        <v>6.9</v>
      </c>
      <c r="H477" s="59">
        <v>21478</v>
      </c>
      <c r="I477" s="61">
        <v>24303</v>
      </c>
      <c r="J477" s="61">
        <v>25683</v>
      </c>
      <c r="K477" s="61">
        <v>27081</v>
      </c>
      <c r="L477" s="61">
        <v>30000</v>
      </c>
      <c r="M477" s="61">
        <v>36753</v>
      </c>
      <c r="N477" s="61">
        <v>41326</v>
      </c>
      <c r="O477" s="61">
        <v>44468</v>
      </c>
      <c r="P477" s="61">
        <v>47763</v>
      </c>
      <c r="Q477" s="62">
        <v>59009</v>
      </c>
    </row>
    <row r="478" spans="1:17" ht="38.25" x14ac:dyDescent="0.2">
      <c r="A478" s="54" t="s">
        <v>2000</v>
      </c>
      <c r="B478" s="55" t="s">
        <v>1438</v>
      </c>
      <c r="C478" s="66" t="s">
        <v>1439</v>
      </c>
      <c r="D478" s="66" t="s">
        <v>1439</v>
      </c>
      <c r="E478" s="67"/>
      <c r="F478" s="66">
        <v>37064</v>
      </c>
      <c r="G478" s="60">
        <v>5.2</v>
      </c>
      <c r="H478" s="66" t="s">
        <v>1439</v>
      </c>
      <c r="I478" s="64" t="s">
        <v>1439</v>
      </c>
      <c r="J478" s="64" t="s">
        <v>1439</v>
      </c>
      <c r="K478" s="64" t="s">
        <v>1439</v>
      </c>
      <c r="L478" s="64" t="s">
        <v>1439</v>
      </c>
      <c r="M478" s="64" t="s">
        <v>1439</v>
      </c>
      <c r="N478" s="64" t="s">
        <v>1439</v>
      </c>
      <c r="O478" s="64" t="s">
        <v>1439</v>
      </c>
      <c r="P478" s="64" t="s">
        <v>1439</v>
      </c>
      <c r="Q478" s="64" t="s">
        <v>1439</v>
      </c>
    </row>
    <row r="479" spans="1:17" ht="38.25" x14ac:dyDescent="0.2">
      <c r="A479" s="68" t="s">
        <v>2001</v>
      </c>
      <c r="B479" s="55" t="s">
        <v>1441</v>
      </c>
      <c r="C479" s="66" t="s">
        <v>1439</v>
      </c>
      <c r="D479" s="66" t="s">
        <v>1439</v>
      </c>
      <c r="E479" s="67"/>
      <c r="F479" s="66">
        <v>37149</v>
      </c>
      <c r="G479" s="60">
        <v>5.8</v>
      </c>
      <c r="H479" s="66" t="s">
        <v>1439</v>
      </c>
      <c r="I479" s="64" t="s">
        <v>1439</v>
      </c>
      <c r="J479" s="64" t="s">
        <v>1439</v>
      </c>
      <c r="K479" s="64" t="s">
        <v>1439</v>
      </c>
      <c r="L479" s="64" t="s">
        <v>1439</v>
      </c>
      <c r="M479" s="64" t="s">
        <v>1439</v>
      </c>
      <c r="N479" s="64" t="s">
        <v>1439</v>
      </c>
      <c r="O479" s="64" t="s">
        <v>1439</v>
      </c>
      <c r="P479" s="64" t="s">
        <v>1439</v>
      </c>
      <c r="Q479" s="64" t="s">
        <v>1439</v>
      </c>
    </row>
    <row r="480" spans="1:17" ht="25.5" x14ac:dyDescent="0.2">
      <c r="A480" s="68" t="s">
        <v>2002</v>
      </c>
      <c r="B480" s="55" t="s">
        <v>1443</v>
      </c>
      <c r="C480" s="66" t="s">
        <v>1439</v>
      </c>
      <c r="D480" s="66" t="s">
        <v>1439</v>
      </c>
      <c r="E480" s="67"/>
      <c r="F480" s="66">
        <v>35276</v>
      </c>
      <c r="G480" s="67"/>
      <c r="H480" s="66" t="s">
        <v>1439</v>
      </c>
      <c r="I480" s="64" t="s">
        <v>1439</v>
      </c>
      <c r="J480" s="64" t="s">
        <v>1439</v>
      </c>
      <c r="K480" s="64" t="s">
        <v>1439</v>
      </c>
      <c r="L480" s="64" t="s">
        <v>1439</v>
      </c>
      <c r="M480" s="64" t="s">
        <v>1439</v>
      </c>
      <c r="N480" s="64" t="s">
        <v>1439</v>
      </c>
      <c r="O480" s="64" t="s">
        <v>1439</v>
      </c>
      <c r="P480" s="64" t="s">
        <v>1439</v>
      </c>
      <c r="Q480" s="64" t="s">
        <v>1439</v>
      </c>
    </row>
    <row r="481" spans="1:17" ht="25.5" x14ac:dyDescent="0.2">
      <c r="A481" s="68" t="s">
        <v>2003</v>
      </c>
      <c r="B481" s="55" t="s">
        <v>1445</v>
      </c>
      <c r="C481" s="59" t="s">
        <v>1450</v>
      </c>
      <c r="D481" s="59"/>
      <c r="E481" s="67"/>
      <c r="F481" s="59"/>
      <c r="G481" s="67"/>
      <c r="H481" s="59"/>
      <c r="I481" s="61"/>
      <c r="J481" s="61"/>
      <c r="K481" s="61"/>
      <c r="L481" s="61"/>
      <c r="M481" s="61"/>
      <c r="N481" s="61"/>
      <c r="O481" s="61"/>
      <c r="P481" s="61"/>
      <c r="Q481" s="61"/>
    </row>
    <row r="482" spans="1:17" ht="25.5" x14ac:dyDescent="0.2">
      <c r="A482" s="54" t="s">
        <v>2004</v>
      </c>
      <c r="B482" s="55" t="s">
        <v>1447</v>
      </c>
      <c r="C482" s="66" t="s">
        <v>1439</v>
      </c>
      <c r="D482" s="66">
        <v>44094</v>
      </c>
      <c r="E482" s="67"/>
      <c r="F482" s="66">
        <v>48627</v>
      </c>
      <c r="G482" s="67"/>
      <c r="H482" s="66" t="s">
        <v>1439</v>
      </c>
      <c r="I482" s="64" t="s">
        <v>1439</v>
      </c>
      <c r="J482" s="64" t="s">
        <v>1439</v>
      </c>
      <c r="K482" s="64" t="s">
        <v>1439</v>
      </c>
      <c r="L482" s="64" t="s">
        <v>1439</v>
      </c>
      <c r="M482" s="64" t="s">
        <v>1439</v>
      </c>
      <c r="N482" s="64" t="s">
        <v>1439</v>
      </c>
      <c r="O482" s="64" t="s">
        <v>1439</v>
      </c>
      <c r="P482" s="64" t="s">
        <v>1439</v>
      </c>
      <c r="Q482" s="64" t="s">
        <v>1439</v>
      </c>
    </row>
    <row r="483" spans="1:17" ht="25.5" x14ac:dyDescent="0.2">
      <c r="A483" s="68" t="s">
        <v>2005</v>
      </c>
      <c r="B483" s="55" t="s">
        <v>1449</v>
      </c>
      <c r="C483" s="59" t="s">
        <v>1450</v>
      </c>
      <c r="D483" s="59"/>
      <c r="E483" s="67"/>
      <c r="F483" s="59"/>
      <c r="G483" s="67"/>
      <c r="H483" s="59"/>
      <c r="I483" s="61"/>
      <c r="J483" s="61"/>
      <c r="K483" s="61"/>
      <c r="L483" s="61"/>
      <c r="M483" s="61"/>
      <c r="N483" s="61"/>
      <c r="O483" s="61"/>
      <c r="P483" s="61"/>
      <c r="Q483" s="61"/>
    </row>
    <row r="484" spans="1:17" ht="25.5" x14ac:dyDescent="0.2">
      <c r="A484" s="68" t="s">
        <v>2006</v>
      </c>
      <c r="B484" s="55" t="s">
        <v>1452</v>
      </c>
      <c r="C484" s="59" t="s">
        <v>1450</v>
      </c>
      <c r="D484" s="59"/>
      <c r="E484" s="67"/>
      <c r="F484" s="59"/>
      <c r="G484" s="67"/>
      <c r="H484" s="59"/>
      <c r="I484" s="61"/>
      <c r="J484" s="61"/>
      <c r="K484" s="61"/>
      <c r="L484" s="61"/>
      <c r="M484" s="61"/>
      <c r="N484" s="61"/>
      <c r="O484" s="61"/>
      <c r="P484" s="61"/>
      <c r="Q484" s="61"/>
    </row>
    <row r="485" spans="1:17" ht="25.5" x14ac:dyDescent="0.2">
      <c r="A485" s="68" t="s">
        <v>2007</v>
      </c>
      <c r="B485" s="55" t="s">
        <v>1454</v>
      </c>
      <c r="C485" s="59" t="s">
        <v>1450</v>
      </c>
      <c r="D485" s="59"/>
      <c r="E485" s="67"/>
      <c r="F485" s="59"/>
      <c r="G485" s="67"/>
      <c r="H485" s="59"/>
      <c r="I485" s="61"/>
      <c r="J485" s="61"/>
      <c r="K485" s="61"/>
      <c r="L485" s="61"/>
      <c r="M485" s="61"/>
      <c r="N485" s="61"/>
      <c r="O485" s="61"/>
      <c r="P485" s="61"/>
      <c r="Q485" s="61"/>
    </row>
    <row r="486" spans="1:17" ht="25.5" x14ac:dyDescent="0.2">
      <c r="A486" s="68" t="s">
        <v>2008</v>
      </c>
      <c r="B486" s="55" t="s">
        <v>1456</v>
      </c>
      <c r="C486" s="66" t="s">
        <v>1439</v>
      </c>
      <c r="D486" s="66">
        <v>48965</v>
      </c>
      <c r="E486" s="67"/>
      <c r="F486" s="66">
        <v>49394</v>
      </c>
      <c r="G486" s="67"/>
      <c r="H486" s="66" t="s">
        <v>1439</v>
      </c>
      <c r="I486" s="64" t="s">
        <v>1439</v>
      </c>
      <c r="J486" s="64" t="s">
        <v>1439</v>
      </c>
      <c r="K486" s="64" t="s">
        <v>1439</v>
      </c>
      <c r="L486" s="64" t="s">
        <v>1439</v>
      </c>
      <c r="M486" s="64" t="s">
        <v>1439</v>
      </c>
      <c r="N486" s="64" t="s">
        <v>1439</v>
      </c>
      <c r="O486" s="64" t="s">
        <v>1439</v>
      </c>
      <c r="P486" s="64" t="s">
        <v>1439</v>
      </c>
      <c r="Q486" s="64" t="s">
        <v>1439</v>
      </c>
    </row>
    <row r="487" spans="1:17" ht="25.5" x14ac:dyDescent="0.2">
      <c r="A487" s="68" t="s">
        <v>2009</v>
      </c>
      <c r="B487" s="55" t="s">
        <v>1458</v>
      </c>
      <c r="C487" s="59" t="s">
        <v>1667</v>
      </c>
      <c r="D487" s="59"/>
      <c r="E487" s="67"/>
      <c r="F487" s="59"/>
      <c r="G487" s="67"/>
      <c r="H487" s="59"/>
      <c r="I487" s="61"/>
      <c r="J487" s="61"/>
      <c r="K487" s="61"/>
      <c r="L487" s="61"/>
      <c r="M487" s="61"/>
      <c r="N487" s="61"/>
      <c r="O487" s="61"/>
      <c r="P487" s="61"/>
      <c r="Q487" s="61"/>
    </row>
    <row r="488" spans="1:17" ht="25.5" x14ac:dyDescent="0.2">
      <c r="A488" s="54" t="s">
        <v>2010</v>
      </c>
      <c r="B488" s="55" t="s">
        <v>1460</v>
      </c>
      <c r="C488" s="63">
        <v>213</v>
      </c>
      <c r="D488" s="59">
        <v>36130</v>
      </c>
      <c r="E488" s="60">
        <v>8.3000000000000007</v>
      </c>
      <c r="F488" s="59">
        <v>42585</v>
      </c>
      <c r="G488" s="60">
        <v>10</v>
      </c>
      <c r="H488" s="59">
        <v>23119</v>
      </c>
      <c r="I488" s="61">
        <v>26031</v>
      </c>
      <c r="J488" s="61">
        <v>27573</v>
      </c>
      <c r="K488" s="61">
        <v>28646</v>
      </c>
      <c r="L488" s="61">
        <v>32020</v>
      </c>
      <c r="M488" s="62">
        <v>40119</v>
      </c>
      <c r="N488" s="62">
        <v>46054</v>
      </c>
      <c r="O488" s="62">
        <v>49973</v>
      </c>
      <c r="P488" s="62">
        <v>53056</v>
      </c>
      <c r="Q488" s="64" t="s">
        <v>1439</v>
      </c>
    </row>
    <row r="489" spans="1:17" ht="25.5" x14ac:dyDescent="0.2">
      <c r="A489" s="68" t="s">
        <v>2011</v>
      </c>
      <c r="B489" s="55" t="s">
        <v>1462</v>
      </c>
      <c r="C489" s="66" t="s">
        <v>1439</v>
      </c>
      <c r="D489" s="66">
        <v>31119</v>
      </c>
      <c r="E489" s="60">
        <v>11.1</v>
      </c>
      <c r="F489" s="66">
        <v>36975</v>
      </c>
      <c r="G489" s="60">
        <v>17.8</v>
      </c>
      <c r="H489" s="66" t="s">
        <v>1439</v>
      </c>
      <c r="I489" s="64" t="s">
        <v>1439</v>
      </c>
      <c r="J489" s="64">
        <v>25215</v>
      </c>
      <c r="K489" s="62">
        <v>26227</v>
      </c>
      <c r="L489" s="64">
        <v>28582</v>
      </c>
      <c r="M489" s="64" t="s">
        <v>1439</v>
      </c>
      <c r="N489" s="64" t="s">
        <v>1439</v>
      </c>
      <c r="O489" s="64" t="s">
        <v>1439</v>
      </c>
      <c r="P489" s="64" t="s">
        <v>1439</v>
      </c>
      <c r="Q489" s="64" t="s">
        <v>1439</v>
      </c>
    </row>
    <row r="490" spans="1:17" ht="25.5" x14ac:dyDescent="0.2">
      <c r="A490" s="68" t="s">
        <v>2012</v>
      </c>
      <c r="B490" s="55" t="s">
        <v>1464</v>
      </c>
      <c r="C490" s="66" t="s">
        <v>1439</v>
      </c>
      <c r="D490" s="66" t="s">
        <v>1439</v>
      </c>
      <c r="E490" s="67"/>
      <c r="F490" s="66" t="s">
        <v>1439</v>
      </c>
      <c r="G490" s="67"/>
      <c r="H490" s="66" t="s">
        <v>1439</v>
      </c>
      <c r="I490" s="64" t="s">
        <v>1439</v>
      </c>
      <c r="J490" s="64" t="s">
        <v>1439</v>
      </c>
      <c r="K490" s="64" t="s">
        <v>1439</v>
      </c>
      <c r="L490" s="64" t="s">
        <v>1439</v>
      </c>
      <c r="M490" s="64" t="s">
        <v>1439</v>
      </c>
      <c r="N490" s="64" t="s">
        <v>1439</v>
      </c>
      <c r="O490" s="64" t="s">
        <v>1439</v>
      </c>
      <c r="P490" s="64" t="s">
        <v>1439</v>
      </c>
      <c r="Q490" s="64" t="s">
        <v>1439</v>
      </c>
    </row>
    <row r="491" spans="1:17" ht="25.5" x14ac:dyDescent="0.2">
      <c r="A491" s="68" t="s">
        <v>2013</v>
      </c>
      <c r="B491" s="55" t="s">
        <v>1466</v>
      </c>
      <c r="C491" s="59" t="s">
        <v>1450</v>
      </c>
      <c r="D491" s="59"/>
      <c r="E491" s="67"/>
      <c r="F491" s="59"/>
      <c r="G491" s="67"/>
      <c r="H491" s="59"/>
      <c r="I491" s="61"/>
      <c r="J491" s="61"/>
      <c r="K491" s="61"/>
      <c r="L491" s="61"/>
      <c r="M491" s="61"/>
      <c r="N491" s="61"/>
      <c r="O491" s="61"/>
      <c r="P491" s="61"/>
      <c r="Q491" s="61"/>
    </row>
    <row r="492" spans="1:17" ht="25.5" x14ac:dyDescent="0.2">
      <c r="A492" s="68" t="s">
        <v>2014</v>
      </c>
      <c r="B492" s="55" t="s">
        <v>1468</v>
      </c>
      <c r="C492" s="66" t="s">
        <v>1439</v>
      </c>
      <c r="D492" s="66">
        <v>27490</v>
      </c>
      <c r="E492" s="60">
        <v>11.1</v>
      </c>
      <c r="F492" s="63">
        <v>30892</v>
      </c>
      <c r="G492" s="60">
        <v>9.6999999999999993</v>
      </c>
      <c r="H492" s="66" t="s">
        <v>1439</v>
      </c>
      <c r="I492" s="64" t="s">
        <v>1439</v>
      </c>
      <c r="J492" s="62">
        <v>24206</v>
      </c>
      <c r="K492" s="62">
        <v>24695</v>
      </c>
      <c r="L492" s="62">
        <v>26015</v>
      </c>
      <c r="M492" s="64">
        <v>29339</v>
      </c>
      <c r="N492" s="64" t="s">
        <v>1439</v>
      </c>
      <c r="O492" s="64" t="s">
        <v>1439</v>
      </c>
      <c r="P492" s="64" t="s">
        <v>1439</v>
      </c>
      <c r="Q492" s="64" t="s">
        <v>1439</v>
      </c>
    </row>
    <row r="493" spans="1:17" ht="25.5" x14ac:dyDescent="0.2">
      <c r="A493" s="68" t="s">
        <v>2015</v>
      </c>
      <c r="B493" s="55" t="s">
        <v>1470</v>
      </c>
      <c r="C493" s="66" t="s">
        <v>1439</v>
      </c>
      <c r="D493" s="66">
        <v>20597</v>
      </c>
      <c r="E493" s="60">
        <v>15.5</v>
      </c>
      <c r="F493" s="63">
        <v>21595</v>
      </c>
      <c r="G493" s="60">
        <v>10.4</v>
      </c>
      <c r="H493" s="66" t="s">
        <v>1439</v>
      </c>
      <c r="I493" s="64" t="s">
        <v>1439</v>
      </c>
      <c r="J493" s="64" t="s">
        <v>1439</v>
      </c>
      <c r="K493" s="64" t="s">
        <v>1439</v>
      </c>
      <c r="L493" s="64" t="s">
        <v>1439</v>
      </c>
      <c r="M493" s="64" t="s">
        <v>1439</v>
      </c>
      <c r="N493" s="64" t="s">
        <v>1439</v>
      </c>
      <c r="O493" s="64" t="s">
        <v>1439</v>
      </c>
      <c r="P493" s="64" t="s">
        <v>1439</v>
      </c>
      <c r="Q493" s="64" t="s">
        <v>1439</v>
      </c>
    </row>
    <row r="494" spans="1:17" ht="25.5" x14ac:dyDescent="0.2">
      <c r="A494" s="68" t="s">
        <v>2016</v>
      </c>
      <c r="B494" s="55" t="s">
        <v>1472</v>
      </c>
      <c r="C494" s="66" t="s">
        <v>1439</v>
      </c>
      <c r="D494" s="66">
        <v>24189</v>
      </c>
      <c r="E494" s="60">
        <v>11.3</v>
      </c>
      <c r="F494" s="63">
        <v>29954</v>
      </c>
      <c r="G494" s="60">
        <v>10.3</v>
      </c>
      <c r="H494" s="66" t="s">
        <v>1439</v>
      </c>
      <c r="I494" s="64" t="s">
        <v>1439</v>
      </c>
      <c r="J494" s="64" t="s">
        <v>1439</v>
      </c>
      <c r="K494" s="64" t="s">
        <v>1439</v>
      </c>
      <c r="L494" s="64" t="s">
        <v>1439</v>
      </c>
      <c r="M494" s="64" t="s">
        <v>1439</v>
      </c>
      <c r="N494" s="64" t="s">
        <v>1439</v>
      </c>
      <c r="O494" s="64" t="s">
        <v>1439</v>
      </c>
      <c r="P494" s="64" t="s">
        <v>1439</v>
      </c>
      <c r="Q494" s="64" t="s">
        <v>1439</v>
      </c>
    </row>
    <row r="495" spans="1:17" ht="63.75" x14ac:dyDescent="0.2">
      <c r="A495" s="68" t="s">
        <v>2017</v>
      </c>
      <c r="B495" s="55" t="s">
        <v>1474</v>
      </c>
      <c r="C495" s="66" t="s">
        <v>1439</v>
      </c>
      <c r="D495" s="66">
        <v>35678</v>
      </c>
      <c r="E495" s="60">
        <v>24</v>
      </c>
      <c r="F495" s="66">
        <v>42030</v>
      </c>
      <c r="G495" s="60">
        <v>26.7</v>
      </c>
      <c r="H495" s="66" t="s">
        <v>1439</v>
      </c>
      <c r="I495" s="64" t="s">
        <v>1439</v>
      </c>
      <c r="J495" s="64">
        <v>28033</v>
      </c>
      <c r="K495" s="64">
        <v>29124</v>
      </c>
      <c r="L495" s="64">
        <v>31747</v>
      </c>
      <c r="M495" s="64" t="s">
        <v>1439</v>
      </c>
      <c r="N495" s="64" t="s">
        <v>1439</v>
      </c>
      <c r="O495" s="64" t="s">
        <v>1439</v>
      </c>
      <c r="P495" s="64" t="s">
        <v>1439</v>
      </c>
      <c r="Q495" s="64" t="s">
        <v>1439</v>
      </c>
    </row>
    <row r="496" spans="1:17" ht="25.5" x14ac:dyDescent="0.2">
      <c r="A496" s="68" t="s">
        <v>2018</v>
      </c>
      <c r="B496" s="55" t="s">
        <v>1476</v>
      </c>
      <c r="C496" s="66" t="s">
        <v>1439</v>
      </c>
      <c r="D496" s="66">
        <v>33706</v>
      </c>
      <c r="E496" s="60">
        <v>11.7</v>
      </c>
      <c r="F496" s="63">
        <v>34618</v>
      </c>
      <c r="G496" s="60">
        <v>1.8</v>
      </c>
      <c r="H496" s="66" t="s">
        <v>1439</v>
      </c>
      <c r="I496" s="62">
        <v>23411</v>
      </c>
      <c r="J496" s="64" t="s">
        <v>1439</v>
      </c>
      <c r="K496" s="64">
        <v>27795</v>
      </c>
      <c r="L496" s="64">
        <v>30189</v>
      </c>
      <c r="M496" s="64">
        <v>35746</v>
      </c>
      <c r="N496" s="64" t="s">
        <v>1439</v>
      </c>
      <c r="O496" s="64" t="s">
        <v>1439</v>
      </c>
      <c r="P496" s="64" t="s">
        <v>1439</v>
      </c>
      <c r="Q496" s="64" t="s">
        <v>1439</v>
      </c>
    </row>
    <row r="497" spans="1:17" ht="25.5" x14ac:dyDescent="0.2">
      <c r="A497" s="68" t="s">
        <v>2019</v>
      </c>
      <c r="B497" s="55" t="s">
        <v>1478</v>
      </c>
      <c r="C497" s="66" t="s">
        <v>1439</v>
      </c>
      <c r="D497" s="66" t="s">
        <v>1439</v>
      </c>
      <c r="E497" s="67"/>
      <c r="F497" s="66">
        <v>36208</v>
      </c>
      <c r="G497" s="60">
        <v>5.3</v>
      </c>
      <c r="H497" s="66" t="s">
        <v>1439</v>
      </c>
      <c r="I497" s="64" t="s">
        <v>1439</v>
      </c>
      <c r="J497" s="64" t="s">
        <v>1439</v>
      </c>
      <c r="K497" s="64" t="s">
        <v>1439</v>
      </c>
      <c r="L497" s="64" t="s">
        <v>1439</v>
      </c>
      <c r="M497" s="64" t="s">
        <v>1439</v>
      </c>
      <c r="N497" s="64" t="s">
        <v>1439</v>
      </c>
      <c r="O497" s="64" t="s">
        <v>1439</v>
      </c>
      <c r="P497" s="64" t="s">
        <v>1439</v>
      </c>
      <c r="Q497" s="64" t="s">
        <v>1439</v>
      </c>
    </row>
    <row r="498" spans="1:17" ht="38.25" x14ac:dyDescent="0.2">
      <c r="A498" s="68" t="s">
        <v>2020</v>
      </c>
      <c r="B498" s="55" t="s">
        <v>1480</v>
      </c>
      <c r="C498" s="66" t="s">
        <v>1439</v>
      </c>
      <c r="D498" s="66" t="s">
        <v>1439</v>
      </c>
      <c r="E498" s="67"/>
      <c r="F498" s="66" t="s">
        <v>1439</v>
      </c>
      <c r="G498" s="67"/>
      <c r="H498" s="66" t="s">
        <v>1439</v>
      </c>
      <c r="I498" s="64" t="s">
        <v>1439</v>
      </c>
      <c r="J498" s="64" t="s">
        <v>1439</v>
      </c>
      <c r="K498" s="64" t="s">
        <v>1439</v>
      </c>
      <c r="L498" s="64" t="s">
        <v>1439</v>
      </c>
      <c r="M498" s="64" t="s">
        <v>1439</v>
      </c>
      <c r="N498" s="64" t="s">
        <v>1439</v>
      </c>
      <c r="O498" s="64" t="s">
        <v>1439</v>
      </c>
      <c r="P498" s="64" t="s">
        <v>1439</v>
      </c>
      <c r="Q498" s="64" t="s">
        <v>1439</v>
      </c>
    </row>
    <row r="499" spans="1:17" ht="25.5" x14ac:dyDescent="0.2">
      <c r="A499" s="68" t="s">
        <v>2021</v>
      </c>
      <c r="B499" s="55" t="s">
        <v>1482</v>
      </c>
      <c r="C499" s="66" t="s">
        <v>1439</v>
      </c>
      <c r="D499" s="66" t="s">
        <v>1439</v>
      </c>
      <c r="E499" s="67"/>
      <c r="F499" s="66">
        <v>41920</v>
      </c>
      <c r="G499" s="60">
        <v>7.1</v>
      </c>
      <c r="H499" s="66" t="s">
        <v>1439</v>
      </c>
      <c r="I499" s="62">
        <v>25244</v>
      </c>
      <c r="J499" s="62">
        <v>26094</v>
      </c>
      <c r="K499" s="62">
        <v>28093</v>
      </c>
      <c r="L499" s="64">
        <v>29510</v>
      </c>
      <c r="M499" s="64" t="s">
        <v>1439</v>
      </c>
      <c r="N499" s="64" t="s">
        <v>1439</v>
      </c>
      <c r="O499" s="64" t="s">
        <v>1439</v>
      </c>
      <c r="P499" s="64" t="s">
        <v>1439</v>
      </c>
      <c r="Q499" s="64" t="s">
        <v>1439</v>
      </c>
    </row>
    <row r="500" spans="1:17" ht="38.25" x14ac:dyDescent="0.2">
      <c r="A500" s="68" t="s">
        <v>2022</v>
      </c>
      <c r="B500" s="55" t="s">
        <v>1484</v>
      </c>
      <c r="C500" s="66" t="s">
        <v>1439</v>
      </c>
      <c r="D500" s="66" t="s">
        <v>1439</v>
      </c>
      <c r="E500" s="67"/>
      <c r="F500" s="66">
        <v>30184</v>
      </c>
      <c r="G500" s="67"/>
      <c r="H500" s="66" t="s">
        <v>1439</v>
      </c>
      <c r="I500" s="64" t="s">
        <v>1439</v>
      </c>
      <c r="J500" s="64" t="s">
        <v>1439</v>
      </c>
      <c r="K500" s="64" t="s">
        <v>1439</v>
      </c>
      <c r="L500" s="64" t="s">
        <v>1439</v>
      </c>
      <c r="M500" s="64" t="s">
        <v>1439</v>
      </c>
      <c r="N500" s="64" t="s">
        <v>1439</v>
      </c>
      <c r="O500" s="64" t="s">
        <v>1439</v>
      </c>
      <c r="P500" s="64" t="s">
        <v>1439</v>
      </c>
      <c r="Q500" s="64" t="s">
        <v>1439</v>
      </c>
    </row>
    <row r="501" spans="1:17" ht="25.5" x14ac:dyDescent="0.2">
      <c r="A501" s="68" t="s">
        <v>2023</v>
      </c>
      <c r="B501" s="55" t="s">
        <v>1486</v>
      </c>
      <c r="C501" s="66">
        <v>21</v>
      </c>
      <c r="D501" s="63">
        <v>33049</v>
      </c>
      <c r="E501" s="60">
        <v>7.7</v>
      </c>
      <c r="F501" s="63">
        <v>40321</v>
      </c>
      <c r="G501" s="60">
        <v>9.8000000000000007</v>
      </c>
      <c r="H501" s="59">
        <v>22803</v>
      </c>
      <c r="I501" s="61">
        <v>25536</v>
      </c>
      <c r="J501" s="61">
        <v>26369</v>
      </c>
      <c r="K501" s="61">
        <v>27518</v>
      </c>
      <c r="L501" s="62">
        <v>30074</v>
      </c>
      <c r="M501" s="62">
        <v>37515</v>
      </c>
      <c r="N501" s="64">
        <v>41508</v>
      </c>
      <c r="O501" s="64" t="s">
        <v>1439</v>
      </c>
      <c r="P501" s="64" t="s">
        <v>1439</v>
      </c>
      <c r="Q501" s="64" t="s">
        <v>1439</v>
      </c>
    </row>
    <row r="502" spans="1:17" ht="25.5" x14ac:dyDescent="0.2">
      <c r="A502" s="68" t="s">
        <v>2024</v>
      </c>
      <c r="B502" s="55" t="s">
        <v>1488</v>
      </c>
      <c r="C502" s="66">
        <v>8</v>
      </c>
      <c r="D502" s="66">
        <v>34095</v>
      </c>
      <c r="E502" s="60">
        <v>4.9000000000000004</v>
      </c>
      <c r="F502" s="63">
        <v>39740</v>
      </c>
      <c r="G502" s="60">
        <v>3.9</v>
      </c>
      <c r="H502" s="66" t="s">
        <v>1439</v>
      </c>
      <c r="I502" s="62">
        <v>27258</v>
      </c>
      <c r="J502" s="62">
        <v>27358</v>
      </c>
      <c r="K502" s="62">
        <v>28244</v>
      </c>
      <c r="L502" s="64">
        <v>31419</v>
      </c>
      <c r="M502" s="64">
        <v>41980</v>
      </c>
      <c r="N502" s="64" t="s">
        <v>1439</v>
      </c>
      <c r="O502" s="64" t="s">
        <v>1439</v>
      </c>
      <c r="P502" s="64" t="s">
        <v>1439</v>
      </c>
      <c r="Q502" s="64" t="s">
        <v>1439</v>
      </c>
    </row>
    <row r="503" spans="1:17" ht="25.5" x14ac:dyDescent="0.2">
      <c r="A503" s="68" t="s">
        <v>2025</v>
      </c>
      <c r="B503" s="55" t="s">
        <v>1490</v>
      </c>
      <c r="C503" s="66" t="s">
        <v>1439</v>
      </c>
      <c r="D503" s="66" t="s">
        <v>1439</v>
      </c>
      <c r="E503" s="67"/>
      <c r="F503" s="66">
        <v>46511</v>
      </c>
      <c r="G503" s="60">
        <v>18.3</v>
      </c>
      <c r="H503" s="66" t="s">
        <v>1439</v>
      </c>
      <c r="I503" s="64" t="s">
        <v>1439</v>
      </c>
      <c r="J503" s="64" t="s">
        <v>1439</v>
      </c>
      <c r="K503" s="64" t="s">
        <v>1439</v>
      </c>
      <c r="L503" s="64" t="s">
        <v>1439</v>
      </c>
      <c r="M503" s="64" t="s">
        <v>1439</v>
      </c>
      <c r="N503" s="64" t="s">
        <v>1439</v>
      </c>
      <c r="O503" s="64" t="s">
        <v>1439</v>
      </c>
      <c r="P503" s="64" t="s">
        <v>1439</v>
      </c>
      <c r="Q503" s="64" t="s">
        <v>1439</v>
      </c>
    </row>
    <row r="504" spans="1:17" ht="38.25" x14ac:dyDescent="0.2">
      <c r="A504" s="68" t="s">
        <v>2026</v>
      </c>
      <c r="B504" s="55" t="s">
        <v>1492</v>
      </c>
      <c r="C504" s="66">
        <v>22</v>
      </c>
      <c r="D504" s="63">
        <v>33280</v>
      </c>
      <c r="E504" s="60">
        <v>1.8</v>
      </c>
      <c r="F504" s="63">
        <v>36968</v>
      </c>
      <c r="G504" s="60">
        <v>-0.3</v>
      </c>
      <c r="H504" s="59">
        <v>22732</v>
      </c>
      <c r="I504" s="62">
        <v>24734</v>
      </c>
      <c r="J504" s="62">
        <v>27405</v>
      </c>
      <c r="K504" s="62">
        <v>28271</v>
      </c>
      <c r="L504" s="62">
        <v>30390</v>
      </c>
      <c r="M504" s="62">
        <v>35663</v>
      </c>
      <c r="N504" s="62">
        <v>40703</v>
      </c>
      <c r="O504" s="64">
        <v>43562</v>
      </c>
      <c r="P504" s="64" t="s">
        <v>1439</v>
      </c>
      <c r="Q504" s="64" t="s">
        <v>1439</v>
      </c>
    </row>
    <row r="505" spans="1:17" ht="38.25" x14ac:dyDescent="0.2">
      <c r="A505" s="68" t="s">
        <v>2027</v>
      </c>
      <c r="B505" s="55" t="s">
        <v>1494</v>
      </c>
      <c r="C505" s="66" t="s">
        <v>1439</v>
      </c>
      <c r="D505" s="66">
        <v>29921</v>
      </c>
      <c r="E505" s="67"/>
      <c r="F505" s="63">
        <v>32707</v>
      </c>
      <c r="G505" s="67"/>
      <c r="H505" s="66" t="s">
        <v>1439</v>
      </c>
      <c r="I505" s="64" t="s">
        <v>1439</v>
      </c>
      <c r="J505" s="64" t="s">
        <v>1439</v>
      </c>
      <c r="K505" s="62">
        <v>26340</v>
      </c>
      <c r="L505" s="62">
        <v>28018</v>
      </c>
      <c r="M505" s="64">
        <v>31357</v>
      </c>
      <c r="N505" s="64" t="s">
        <v>1439</v>
      </c>
      <c r="O505" s="64" t="s">
        <v>1439</v>
      </c>
      <c r="P505" s="64" t="s">
        <v>1439</v>
      </c>
      <c r="Q505" s="64" t="s">
        <v>1439</v>
      </c>
    </row>
    <row r="506" spans="1:17" ht="25.5" x14ac:dyDescent="0.2">
      <c r="A506" s="68" t="s">
        <v>2028</v>
      </c>
      <c r="B506" s="55" t="s">
        <v>1496</v>
      </c>
      <c r="C506" s="66">
        <v>9</v>
      </c>
      <c r="D506" s="66">
        <v>38281</v>
      </c>
      <c r="E506" s="60">
        <v>3.9</v>
      </c>
      <c r="F506" s="63">
        <v>43025</v>
      </c>
      <c r="G506" s="60">
        <v>0.2</v>
      </c>
      <c r="H506" s="66" t="s">
        <v>1439</v>
      </c>
      <c r="I506" s="64">
        <v>28319</v>
      </c>
      <c r="J506" s="64">
        <v>30490</v>
      </c>
      <c r="K506" s="64">
        <v>31754</v>
      </c>
      <c r="L506" s="62">
        <v>36020</v>
      </c>
      <c r="M506" s="64" t="s">
        <v>1439</v>
      </c>
      <c r="N506" s="64" t="s">
        <v>1439</v>
      </c>
      <c r="O506" s="64" t="s">
        <v>1439</v>
      </c>
      <c r="P506" s="64" t="s">
        <v>1439</v>
      </c>
      <c r="Q506" s="64" t="s">
        <v>1439</v>
      </c>
    </row>
    <row r="507" spans="1:17" ht="25.5" x14ac:dyDescent="0.2">
      <c r="A507" s="68" t="s">
        <v>2029</v>
      </c>
      <c r="B507" s="55" t="s">
        <v>1498</v>
      </c>
      <c r="C507" s="66" t="s">
        <v>1439</v>
      </c>
      <c r="D507" s="66" t="s">
        <v>1439</v>
      </c>
      <c r="E507" s="67"/>
      <c r="F507" s="66" t="s">
        <v>1439</v>
      </c>
      <c r="G507" s="67"/>
      <c r="H507" s="66" t="s">
        <v>1439</v>
      </c>
      <c r="I507" s="64" t="s">
        <v>1439</v>
      </c>
      <c r="J507" s="64" t="s">
        <v>1439</v>
      </c>
      <c r="K507" s="64" t="s">
        <v>1439</v>
      </c>
      <c r="L507" s="64" t="s">
        <v>1439</v>
      </c>
      <c r="M507" s="64" t="s">
        <v>1439</v>
      </c>
      <c r="N507" s="64" t="s">
        <v>1439</v>
      </c>
      <c r="O507" s="64" t="s">
        <v>1439</v>
      </c>
      <c r="P507" s="64" t="s">
        <v>1439</v>
      </c>
      <c r="Q507" s="64" t="s">
        <v>1439</v>
      </c>
    </row>
    <row r="508" spans="1:17" ht="38.25" x14ac:dyDescent="0.2">
      <c r="A508" s="68" t="s">
        <v>2030</v>
      </c>
      <c r="B508" s="55" t="s">
        <v>1500</v>
      </c>
      <c r="C508" s="66" t="s">
        <v>1439</v>
      </c>
      <c r="D508" s="66" t="s">
        <v>1439</v>
      </c>
      <c r="E508" s="67"/>
      <c r="F508" s="66" t="s">
        <v>1439</v>
      </c>
      <c r="G508" s="67"/>
      <c r="H508" s="66" t="s">
        <v>1439</v>
      </c>
      <c r="I508" s="64" t="s">
        <v>1439</v>
      </c>
      <c r="J508" s="64" t="s">
        <v>1439</v>
      </c>
      <c r="K508" s="64" t="s">
        <v>1439</v>
      </c>
      <c r="L508" s="64" t="s">
        <v>1439</v>
      </c>
      <c r="M508" s="64" t="s">
        <v>1439</v>
      </c>
      <c r="N508" s="64" t="s">
        <v>1439</v>
      </c>
      <c r="O508" s="64" t="s">
        <v>1439</v>
      </c>
      <c r="P508" s="64" t="s">
        <v>1439</v>
      </c>
      <c r="Q508" s="64" t="s">
        <v>1439</v>
      </c>
    </row>
    <row r="509" spans="1:17" ht="25.5" x14ac:dyDescent="0.2">
      <c r="A509" s="68" t="s">
        <v>2031</v>
      </c>
      <c r="B509" s="55" t="s">
        <v>1502</v>
      </c>
      <c r="C509" s="66">
        <v>29</v>
      </c>
      <c r="D509" s="59">
        <v>56631</v>
      </c>
      <c r="E509" s="60">
        <v>5.2</v>
      </c>
      <c r="F509" s="59">
        <v>59369</v>
      </c>
      <c r="G509" s="60">
        <v>5.8</v>
      </c>
      <c r="H509" s="66">
        <v>34207</v>
      </c>
      <c r="I509" s="62">
        <v>45451</v>
      </c>
      <c r="J509" s="62">
        <v>48738</v>
      </c>
      <c r="K509" s="61">
        <v>51485</v>
      </c>
      <c r="L509" s="61">
        <v>53849</v>
      </c>
      <c r="M509" s="61">
        <v>60619</v>
      </c>
      <c r="N509" s="62">
        <v>63697</v>
      </c>
      <c r="O509" s="62">
        <v>65926</v>
      </c>
      <c r="P509" s="64">
        <v>68247</v>
      </c>
      <c r="Q509" s="64" t="s">
        <v>1439</v>
      </c>
    </row>
    <row r="510" spans="1:17" ht="25.5" x14ac:dyDescent="0.2">
      <c r="A510" s="68" t="s">
        <v>2032</v>
      </c>
      <c r="B510" s="55" t="s">
        <v>1504</v>
      </c>
      <c r="C510" s="66">
        <v>7</v>
      </c>
      <c r="D510" s="63">
        <v>30599</v>
      </c>
      <c r="E510" s="60">
        <v>7</v>
      </c>
      <c r="F510" s="63">
        <v>32858</v>
      </c>
      <c r="G510" s="60">
        <v>4.4000000000000004</v>
      </c>
      <c r="H510" s="66" t="s">
        <v>1439</v>
      </c>
      <c r="I510" s="64" t="s">
        <v>1439</v>
      </c>
      <c r="J510" s="62">
        <v>26797</v>
      </c>
      <c r="K510" s="62">
        <v>28018</v>
      </c>
      <c r="L510" s="62">
        <v>29446</v>
      </c>
      <c r="M510" s="64">
        <v>33304</v>
      </c>
      <c r="N510" s="64">
        <v>37900</v>
      </c>
      <c r="O510" s="64" t="s">
        <v>1439</v>
      </c>
      <c r="P510" s="64" t="s">
        <v>1439</v>
      </c>
      <c r="Q510" s="64" t="s">
        <v>1439</v>
      </c>
    </row>
    <row r="511" spans="1:17" ht="25.5" x14ac:dyDescent="0.2">
      <c r="A511" s="68" t="s">
        <v>2033</v>
      </c>
      <c r="B511" s="55" t="s">
        <v>1506</v>
      </c>
      <c r="C511" s="66" t="s">
        <v>1439</v>
      </c>
      <c r="D511" s="66">
        <v>35242</v>
      </c>
      <c r="E511" s="60">
        <v>17.3</v>
      </c>
      <c r="F511" s="66">
        <v>47355</v>
      </c>
      <c r="G511" s="60">
        <v>46.6</v>
      </c>
      <c r="H511" s="66" t="s">
        <v>1439</v>
      </c>
      <c r="I511" s="64" t="s">
        <v>1439</v>
      </c>
      <c r="J511" s="62">
        <v>30743</v>
      </c>
      <c r="K511" s="64">
        <v>32228</v>
      </c>
      <c r="L511" s="64">
        <v>33008</v>
      </c>
      <c r="M511" s="64" t="s">
        <v>1439</v>
      </c>
      <c r="N511" s="64" t="s">
        <v>1439</v>
      </c>
      <c r="O511" s="64" t="s">
        <v>1439</v>
      </c>
      <c r="P511" s="64" t="s">
        <v>1439</v>
      </c>
      <c r="Q511" s="64" t="s">
        <v>1439</v>
      </c>
    </row>
    <row r="512" spans="1:17" ht="38.25" x14ac:dyDescent="0.2">
      <c r="A512" s="68" t="s">
        <v>2034</v>
      </c>
      <c r="B512" s="55" t="s">
        <v>1508</v>
      </c>
      <c r="C512" s="66" t="s">
        <v>1439</v>
      </c>
      <c r="D512" s="66">
        <v>37009</v>
      </c>
      <c r="E512" s="60">
        <v>-2.7</v>
      </c>
      <c r="F512" s="66">
        <v>43653</v>
      </c>
      <c r="G512" s="60">
        <v>6</v>
      </c>
      <c r="H512" s="66" t="s">
        <v>1439</v>
      </c>
      <c r="I512" s="64" t="s">
        <v>1439</v>
      </c>
      <c r="J512" s="64">
        <v>29222</v>
      </c>
      <c r="K512" s="64">
        <v>31389</v>
      </c>
      <c r="L512" s="64">
        <v>36204</v>
      </c>
      <c r="M512" s="64" t="s">
        <v>1439</v>
      </c>
      <c r="N512" s="64" t="s">
        <v>1439</v>
      </c>
      <c r="O512" s="64" t="s">
        <v>1439</v>
      </c>
      <c r="P512" s="64" t="s">
        <v>1439</v>
      </c>
      <c r="Q512" s="64" t="s">
        <v>1439</v>
      </c>
    </row>
    <row r="513" spans="1:17" ht="38.25" x14ac:dyDescent="0.2">
      <c r="A513" s="54" t="s">
        <v>2035</v>
      </c>
      <c r="B513" s="55" t="s">
        <v>1510</v>
      </c>
      <c r="C513" s="66" t="s">
        <v>1439</v>
      </c>
      <c r="D513" s="66" t="s">
        <v>1439</v>
      </c>
      <c r="E513" s="67"/>
      <c r="F513" s="66">
        <v>54559</v>
      </c>
      <c r="G513" s="60">
        <v>-5.7</v>
      </c>
      <c r="H513" s="66" t="s">
        <v>1439</v>
      </c>
      <c r="I513" s="64" t="s">
        <v>1439</v>
      </c>
      <c r="J513" s="64" t="s">
        <v>1439</v>
      </c>
      <c r="K513" s="64" t="s">
        <v>1439</v>
      </c>
      <c r="L513" s="64" t="s">
        <v>1439</v>
      </c>
      <c r="M513" s="64" t="s">
        <v>1439</v>
      </c>
      <c r="N513" s="64" t="s">
        <v>1439</v>
      </c>
      <c r="O513" s="64" t="s">
        <v>1439</v>
      </c>
      <c r="P513" s="64" t="s">
        <v>1439</v>
      </c>
      <c r="Q513" s="64" t="s">
        <v>1439</v>
      </c>
    </row>
    <row r="514" spans="1:17" ht="25.5" x14ac:dyDescent="0.2">
      <c r="A514" s="68" t="s">
        <v>2036</v>
      </c>
      <c r="B514" s="55" t="s">
        <v>1512</v>
      </c>
      <c r="C514" s="66" t="s">
        <v>1439</v>
      </c>
      <c r="D514" s="66" t="s">
        <v>1439</v>
      </c>
      <c r="E514" s="67"/>
      <c r="F514" s="66">
        <v>54559</v>
      </c>
      <c r="G514" s="60">
        <v>-5.7</v>
      </c>
      <c r="H514" s="66" t="s">
        <v>1439</v>
      </c>
      <c r="I514" s="64" t="s">
        <v>1439</v>
      </c>
      <c r="J514" s="64" t="s">
        <v>1439</v>
      </c>
      <c r="K514" s="64" t="s">
        <v>1439</v>
      </c>
      <c r="L514" s="64" t="s">
        <v>1439</v>
      </c>
      <c r="M514" s="64" t="s">
        <v>1439</v>
      </c>
      <c r="N514" s="64" t="s">
        <v>1439</v>
      </c>
      <c r="O514" s="64" t="s">
        <v>1439</v>
      </c>
      <c r="P514" s="64" t="s">
        <v>1439</v>
      </c>
      <c r="Q514" s="64" t="s">
        <v>1439</v>
      </c>
    </row>
    <row r="515" spans="1:17" ht="51" x14ac:dyDescent="0.2">
      <c r="A515" s="54" t="s">
        <v>2037</v>
      </c>
      <c r="B515" s="55" t="s">
        <v>1514</v>
      </c>
      <c r="C515" s="66">
        <v>14</v>
      </c>
      <c r="D515" s="63">
        <v>38028</v>
      </c>
      <c r="E515" s="60">
        <v>13.1</v>
      </c>
      <c r="F515" s="59">
        <v>39819</v>
      </c>
      <c r="G515" s="60">
        <v>18.600000000000001</v>
      </c>
      <c r="H515" s="66" t="s">
        <v>1439</v>
      </c>
      <c r="I515" s="62">
        <v>29729</v>
      </c>
      <c r="J515" s="62">
        <v>31072</v>
      </c>
      <c r="K515" s="62">
        <v>33540</v>
      </c>
      <c r="L515" s="62">
        <v>35189</v>
      </c>
      <c r="M515" s="62">
        <v>41537</v>
      </c>
      <c r="N515" s="64">
        <v>44574</v>
      </c>
      <c r="O515" s="64">
        <v>46083</v>
      </c>
      <c r="P515" s="64" t="s">
        <v>1439</v>
      </c>
      <c r="Q515" s="64" t="s">
        <v>1439</v>
      </c>
    </row>
    <row r="516" spans="1:17" ht="25.5" x14ac:dyDescent="0.2">
      <c r="A516" s="68" t="s">
        <v>2038</v>
      </c>
      <c r="B516" s="55" t="s">
        <v>1516</v>
      </c>
      <c r="C516" s="66" t="s">
        <v>1439</v>
      </c>
      <c r="D516" s="66">
        <v>41806</v>
      </c>
      <c r="E516" s="60">
        <v>23.9</v>
      </c>
      <c r="F516" s="63">
        <v>41990</v>
      </c>
      <c r="G516" s="60">
        <v>20.100000000000001</v>
      </c>
      <c r="H516" s="66" t="s">
        <v>1439</v>
      </c>
      <c r="I516" s="64" t="s">
        <v>1439</v>
      </c>
      <c r="J516" s="64">
        <v>30571</v>
      </c>
      <c r="K516" s="64">
        <v>34227</v>
      </c>
      <c r="L516" s="64">
        <v>40267</v>
      </c>
      <c r="M516" s="64">
        <v>43999</v>
      </c>
      <c r="N516" s="64" t="s">
        <v>1439</v>
      </c>
      <c r="O516" s="64" t="s">
        <v>1439</v>
      </c>
      <c r="P516" s="64" t="s">
        <v>1439</v>
      </c>
      <c r="Q516" s="64" t="s">
        <v>1439</v>
      </c>
    </row>
    <row r="517" spans="1:17" x14ac:dyDescent="0.2">
      <c r="A517" s="68" t="s">
        <v>2039</v>
      </c>
      <c r="B517" s="55" t="s">
        <v>1518</v>
      </c>
      <c r="C517" s="66" t="s">
        <v>1439</v>
      </c>
      <c r="D517" s="66">
        <v>35635</v>
      </c>
      <c r="E517" s="60">
        <v>14.2</v>
      </c>
      <c r="F517" s="66">
        <v>35472</v>
      </c>
      <c r="G517" s="60">
        <v>14.4</v>
      </c>
      <c r="H517" s="66" t="s">
        <v>1439</v>
      </c>
      <c r="I517" s="64" t="s">
        <v>1439</v>
      </c>
      <c r="J517" s="64" t="s">
        <v>1439</v>
      </c>
      <c r="K517" s="64" t="s">
        <v>1439</v>
      </c>
      <c r="L517" s="64" t="s">
        <v>1439</v>
      </c>
      <c r="M517" s="64" t="s">
        <v>1439</v>
      </c>
      <c r="N517" s="64" t="s">
        <v>1439</v>
      </c>
      <c r="O517" s="64" t="s">
        <v>1439</v>
      </c>
      <c r="P517" s="64" t="s">
        <v>1439</v>
      </c>
      <c r="Q517" s="64" t="s">
        <v>1439</v>
      </c>
    </row>
    <row r="518" spans="1:17" ht="38.25" x14ac:dyDescent="0.2">
      <c r="A518" s="68" t="s">
        <v>2040</v>
      </c>
      <c r="B518" s="55" t="s">
        <v>1520</v>
      </c>
      <c r="C518" s="66">
        <v>7</v>
      </c>
      <c r="D518" s="63">
        <v>35470</v>
      </c>
      <c r="E518" s="60">
        <v>5.8</v>
      </c>
      <c r="F518" s="63">
        <v>38356</v>
      </c>
      <c r="G518" s="60">
        <v>16.899999999999999</v>
      </c>
      <c r="H518" s="66" t="s">
        <v>1439</v>
      </c>
      <c r="I518" s="64" t="s">
        <v>1439</v>
      </c>
      <c r="J518" s="64">
        <v>30695</v>
      </c>
      <c r="K518" s="62">
        <v>31299</v>
      </c>
      <c r="L518" s="62">
        <v>34260</v>
      </c>
      <c r="M518" s="62">
        <v>38593</v>
      </c>
      <c r="N518" s="64" t="s">
        <v>1439</v>
      </c>
      <c r="O518" s="64" t="s">
        <v>1439</v>
      </c>
      <c r="P518" s="64" t="s">
        <v>1439</v>
      </c>
      <c r="Q518" s="64" t="s">
        <v>1439</v>
      </c>
    </row>
    <row r="519" spans="1:17" ht="38.25" x14ac:dyDescent="0.2">
      <c r="A519" s="68" t="s">
        <v>2041</v>
      </c>
      <c r="B519" s="55" t="s">
        <v>1522</v>
      </c>
      <c r="C519" s="59" t="s">
        <v>1667</v>
      </c>
      <c r="D519" s="59"/>
      <c r="E519" s="67"/>
      <c r="F519" s="59"/>
      <c r="G519" s="67"/>
      <c r="H519" s="59"/>
      <c r="I519" s="61"/>
      <c r="J519" s="61"/>
      <c r="K519" s="61"/>
      <c r="L519" s="61"/>
      <c r="M519" s="61"/>
      <c r="N519" s="61"/>
      <c r="O519" s="61"/>
      <c r="P519" s="61"/>
      <c r="Q519" s="61"/>
    </row>
    <row r="520" spans="1:17" ht="25.5" x14ac:dyDescent="0.2">
      <c r="A520" s="54" t="s">
        <v>2042</v>
      </c>
      <c r="B520" s="55" t="s">
        <v>1524</v>
      </c>
      <c r="C520" s="63">
        <v>50</v>
      </c>
      <c r="D520" s="63">
        <v>42275</v>
      </c>
      <c r="E520" s="60">
        <v>9.1</v>
      </c>
      <c r="F520" s="59">
        <v>45986</v>
      </c>
      <c r="G520" s="60">
        <v>1.8</v>
      </c>
      <c r="H520" s="63">
        <v>25692</v>
      </c>
      <c r="I520" s="61">
        <v>29326</v>
      </c>
      <c r="J520" s="61">
        <v>31535</v>
      </c>
      <c r="K520" s="62">
        <v>33231</v>
      </c>
      <c r="L520" s="62">
        <v>37394</v>
      </c>
      <c r="M520" s="62">
        <v>47853</v>
      </c>
      <c r="N520" s="62">
        <v>51949</v>
      </c>
      <c r="O520" s="62">
        <v>55373</v>
      </c>
      <c r="P520" s="64">
        <v>59957</v>
      </c>
      <c r="Q520" s="64" t="s">
        <v>1439</v>
      </c>
    </row>
    <row r="521" spans="1:17" ht="25.5" x14ac:dyDescent="0.2">
      <c r="A521" s="68" t="s">
        <v>2043</v>
      </c>
      <c r="B521" s="55" t="s">
        <v>1526</v>
      </c>
      <c r="C521" s="66">
        <v>16</v>
      </c>
      <c r="D521" s="66">
        <v>44193</v>
      </c>
      <c r="E521" s="60">
        <v>14.6</v>
      </c>
      <c r="F521" s="63">
        <v>50936</v>
      </c>
      <c r="G521" s="67"/>
      <c r="H521" s="66">
        <v>27865</v>
      </c>
      <c r="I521" s="62">
        <v>31391</v>
      </c>
      <c r="J521" s="62">
        <v>32223</v>
      </c>
      <c r="K521" s="62">
        <v>34427</v>
      </c>
      <c r="L521" s="64">
        <v>38171</v>
      </c>
      <c r="M521" s="64">
        <v>51228</v>
      </c>
      <c r="N521" s="64">
        <v>59757</v>
      </c>
      <c r="O521" s="64" t="s">
        <v>1439</v>
      </c>
      <c r="P521" s="64" t="s">
        <v>1439</v>
      </c>
      <c r="Q521" s="64" t="s">
        <v>1439</v>
      </c>
    </row>
    <row r="522" spans="1:17" ht="25.5" x14ac:dyDescent="0.2">
      <c r="A522" s="68" t="s">
        <v>2044</v>
      </c>
      <c r="B522" s="55" t="s">
        <v>1528</v>
      </c>
      <c r="C522" s="66">
        <v>9</v>
      </c>
      <c r="D522" s="66">
        <v>40732</v>
      </c>
      <c r="E522" s="60">
        <v>2.7</v>
      </c>
      <c r="F522" s="63">
        <v>44623</v>
      </c>
      <c r="G522" s="60">
        <v>-4.4000000000000004</v>
      </c>
      <c r="H522" s="66" t="s">
        <v>1439</v>
      </c>
      <c r="I522" s="64" t="s">
        <v>1439</v>
      </c>
      <c r="J522" s="64" t="s">
        <v>1439</v>
      </c>
      <c r="K522" s="64">
        <v>29372</v>
      </c>
      <c r="L522" s="64">
        <v>36044</v>
      </c>
      <c r="M522" s="64">
        <v>51378</v>
      </c>
      <c r="N522" s="64" t="s">
        <v>1439</v>
      </c>
      <c r="O522" s="64" t="s">
        <v>1439</v>
      </c>
      <c r="P522" s="64" t="s">
        <v>1439</v>
      </c>
      <c r="Q522" s="64" t="s">
        <v>1439</v>
      </c>
    </row>
    <row r="523" spans="1:17" ht="25.5" x14ac:dyDescent="0.2">
      <c r="A523" s="68" t="s">
        <v>2045</v>
      </c>
      <c r="B523" s="55" t="s">
        <v>1530</v>
      </c>
      <c r="C523" s="66">
        <v>24</v>
      </c>
      <c r="D523" s="63">
        <v>41536</v>
      </c>
      <c r="E523" s="67"/>
      <c r="F523" s="59">
        <v>43153</v>
      </c>
      <c r="G523" s="60">
        <v>9.9</v>
      </c>
      <c r="H523" s="63">
        <v>25730</v>
      </c>
      <c r="I523" s="62">
        <v>29191</v>
      </c>
      <c r="J523" s="62">
        <v>31529</v>
      </c>
      <c r="K523" s="62">
        <v>32815</v>
      </c>
      <c r="L523" s="62">
        <v>36123</v>
      </c>
      <c r="M523" s="62">
        <v>44171</v>
      </c>
      <c r="N523" s="64">
        <v>49154</v>
      </c>
      <c r="O523" s="64">
        <v>50763</v>
      </c>
      <c r="P523" s="64">
        <v>54294</v>
      </c>
      <c r="Q523" s="64" t="s">
        <v>1439</v>
      </c>
    </row>
    <row r="524" spans="1:17" ht="51" x14ac:dyDescent="0.2">
      <c r="A524" s="54" t="s">
        <v>2046</v>
      </c>
      <c r="B524" s="55" t="s">
        <v>1532</v>
      </c>
      <c r="C524" s="59">
        <v>179</v>
      </c>
      <c r="D524" s="59">
        <v>31296</v>
      </c>
      <c r="E524" s="60">
        <v>9.3000000000000007</v>
      </c>
      <c r="F524" s="59">
        <v>36867</v>
      </c>
      <c r="G524" s="60">
        <v>6.8</v>
      </c>
      <c r="H524" s="59">
        <v>21533</v>
      </c>
      <c r="I524" s="61">
        <v>23710</v>
      </c>
      <c r="J524" s="61">
        <v>24898</v>
      </c>
      <c r="K524" s="61">
        <v>26252</v>
      </c>
      <c r="L524" s="61">
        <v>28795</v>
      </c>
      <c r="M524" s="61">
        <v>34512</v>
      </c>
      <c r="N524" s="61">
        <v>39528</v>
      </c>
      <c r="O524" s="62">
        <v>42206</v>
      </c>
      <c r="P524" s="62">
        <v>45583</v>
      </c>
      <c r="Q524" s="64">
        <v>59681</v>
      </c>
    </row>
    <row r="525" spans="1:17" ht="38.25" x14ac:dyDescent="0.2">
      <c r="A525" s="68" t="s">
        <v>2047</v>
      </c>
      <c r="B525" s="55" t="s">
        <v>1534</v>
      </c>
      <c r="C525" s="63">
        <v>28</v>
      </c>
      <c r="D525" s="63">
        <v>32266</v>
      </c>
      <c r="E525" s="67"/>
      <c r="F525" s="59">
        <v>36263</v>
      </c>
      <c r="G525" s="60">
        <v>8.5</v>
      </c>
      <c r="H525" s="63">
        <v>22217</v>
      </c>
      <c r="I525" s="61">
        <v>25084</v>
      </c>
      <c r="J525" s="61">
        <v>26236</v>
      </c>
      <c r="K525" s="61">
        <v>27796</v>
      </c>
      <c r="L525" s="61">
        <v>30226</v>
      </c>
      <c r="M525" s="62">
        <v>35220</v>
      </c>
      <c r="N525" s="62">
        <v>39771</v>
      </c>
      <c r="O525" s="64">
        <v>41631</v>
      </c>
      <c r="P525" s="64" t="s">
        <v>1439</v>
      </c>
      <c r="Q525" s="64" t="s">
        <v>1439</v>
      </c>
    </row>
    <row r="526" spans="1:17" ht="38.25" x14ac:dyDescent="0.2">
      <c r="A526" s="68" t="s">
        <v>2048</v>
      </c>
      <c r="B526" s="55" t="s">
        <v>1536</v>
      </c>
      <c r="C526" s="63">
        <v>81</v>
      </c>
      <c r="D526" s="59">
        <v>34046</v>
      </c>
      <c r="E526" s="60">
        <v>7.4</v>
      </c>
      <c r="F526" s="59">
        <v>39939</v>
      </c>
      <c r="G526" s="60">
        <v>1.4</v>
      </c>
      <c r="H526" s="59">
        <v>22943</v>
      </c>
      <c r="I526" s="61">
        <v>25534</v>
      </c>
      <c r="J526" s="61">
        <v>26738</v>
      </c>
      <c r="K526" s="61">
        <v>27782</v>
      </c>
      <c r="L526" s="61">
        <v>30678</v>
      </c>
      <c r="M526" s="61">
        <v>37560</v>
      </c>
      <c r="N526" s="62">
        <v>42339</v>
      </c>
      <c r="O526" s="62">
        <v>45453</v>
      </c>
      <c r="P526" s="64">
        <v>49724</v>
      </c>
      <c r="Q526" s="64" t="s">
        <v>1439</v>
      </c>
    </row>
    <row r="527" spans="1:17" ht="38.25" x14ac:dyDescent="0.2">
      <c r="A527" s="68" t="s">
        <v>2049</v>
      </c>
      <c r="B527" s="55" t="s">
        <v>1538</v>
      </c>
      <c r="C527" s="63">
        <v>71</v>
      </c>
      <c r="D527" s="59">
        <v>28334</v>
      </c>
      <c r="E527" s="60">
        <v>12.8</v>
      </c>
      <c r="F527" s="59">
        <v>33611</v>
      </c>
      <c r="G527" s="60">
        <v>13.9</v>
      </c>
      <c r="H527" s="59">
        <v>19935</v>
      </c>
      <c r="I527" s="61">
        <v>22194</v>
      </c>
      <c r="J527" s="61">
        <v>23035</v>
      </c>
      <c r="K527" s="61">
        <v>23631</v>
      </c>
      <c r="L527" s="61">
        <v>26063</v>
      </c>
      <c r="M527" s="62">
        <v>31274</v>
      </c>
      <c r="N527" s="62">
        <v>35438</v>
      </c>
      <c r="O527" s="62">
        <v>38048</v>
      </c>
      <c r="P527" s="64">
        <v>42172</v>
      </c>
      <c r="Q527" s="64" t="s">
        <v>1439</v>
      </c>
    </row>
    <row r="528" spans="1:17" ht="38.25" x14ac:dyDescent="0.2">
      <c r="A528" s="54" t="s">
        <v>2050</v>
      </c>
      <c r="B528" s="55" t="s">
        <v>1540</v>
      </c>
      <c r="C528" s="63">
        <v>74</v>
      </c>
      <c r="D528" s="59">
        <v>34673</v>
      </c>
      <c r="E528" s="60">
        <v>10.8</v>
      </c>
      <c r="F528" s="59">
        <v>38435</v>
      </c>
      <c r="G528" s="60">
        <v>9.6999999999999993</v>
      </c>
      <c r="H528" s="59">
        <v>23565</v>
      </c>
      <c r="I528" s="61">
        <v>26875</v>
      </c>
      <c r="J528" s="61">
        <v>27843</v>
      </c>
      <c r="K528" s="61">
        <v>29405</v>
      </c>
      <c r="L528" s="61">
        <v>31856</v>
      </c>
      <c r="M528" s="61">
        <v>37510</v>
      </c>
      <c r="N528" s="61">
        <v>41211</v>
      </c>
      <c r="O528" s="62">
        <v>43210</v>
      </c>
      <c r="P528" s="62">
        <v>46332</v>
      </c>
      <c r="Q528" s="64" t="s">
        <v>1439</v>
      </c>
    </row>
    <row r="529" spans="1:17" ht="25.5" x14ac:dyDescent="0.2">
      <c r="A529" s="68" t="s">
        <v>2051</v>
      </c>
      <c r="B529" s="55" t="s">
        <v>1542</v>
      </c>
      <c r="C529" s="63">
        <v>25</v>
      </c>
      <c r="D529" s="63">
        <v>34578</v>
      </c>
      <c r="E529" s="60">
        <v>6.6</v>
      </c>
      <c r="F529" s="59">
        <v>36474</v>
      </c>
      <c r="G529" s="60">
        <v>6.9</v>
      </c>
      <c r="H529" s="63">
        <v>23241</v>
      </c>
      <c r="I529" s="61">
        <v>27255</v>
      </c>
      <c r="J529" s="61">
        <v>28123</v>
      </c>
      <c r="K529" s="61">
        <v>28994</v>
      </c>
      <c r="L529" s="62">
        <v>31790</v>
      </c>
      <c r="M529" s="62">
        <v>37477</v>
      </c>
      <c r="N529" s="62">
        <v>39120</v>
      </c>
      <c r="O529" s="64">
        <v>42647</v>
      </c>
      <c r="P529" s="64">
        <v>45266</v>
      </c>
      <c r="Q529" s="64" t="s">
        <v>1439</v>
      </c>
    </row>
    <row r="530" spans="1:17" x14ac:dyDescent="0.2">
      <c r="A530" s="68" t="s">
        <v>2052</v>
      </c>
      <c r="B530" s="55" t="s">
        <v>1544</v>
      </c>
      <c r="C530" s="59" t="s">
        <v>1450</v>
      </c>
      <c r="D530" s="59"/>
      <c r="E530" s="67"/>
      <c r="F530" s="59"/>
      <c r="G530" s="67"/>
      <c r="H530" s="59"/>
      <c r="I530" s="61"/>
      <c r="J530" s="61"/>
      <c r="K530" s="61"/>
      <c r="L530" s="61"/>
      <c r="M530" s="61"/>
      <c r="N530" s="61"/>
      <c r="O530" s="61"/>
      <c r="P530" s="61"/>
      <c r="Q530" s="61"/>
    </row>
    <row r="531" spans="1:17" x14ac:dyDescent="0.2">
      <c r="A531" s="68" t="s">
        <v>2053</v>
      </c>
      <c r="B531" s="55" t="s">
        <v>1546</v>
      </c>
      <c r="C531" s="66" t="s">
        <v>1439</v>
      </c>
      <c r="D531" s="66">
        <v>38209</v>
      </c>
      <c r="E531" s="60">
        <v>13.5</v>
      </c>
      <c r="F531" s="63">
        <v>37033</v>
      </c>
      <c r="G531" s="60">
        <v>0</v>
      </c>
      <c r="H531" s="66" t="s">
        <v>1439</v>
      </c>
      <c r="I531" s="64" t="s">
        <v>1439</v>
      </c>
      <c r="J531" s="64" t="s">
        <v>1439</v>
      </c>
      <c r="K531" s="64" t="s">
        <v>1439</v>
      </c>
      <c r="L531" s="64" t="s">
        <v>1439</v>
      </c>
      <c r="M531" s="64" t="s">
        <v>1439</v>
      </c>
      <c r="N531" s="64" t="s">
        <v>1439</v>
      </c>
      <c r="O531" s="64" t="s">
        <v>1439</v>
      </c>
      <c r="P531" s="64" t="s">
        <v>1439</v>
      </c>
      <c r="Q531" s="64" t="s">
        <v>1439</v>
      </c>
    </row>
    <row r="532" spans="1:17" ht="38.25" x14ac:dyDescent="0.2">
      <c r="A532" s="68" t="s">
        <v>2054</v>
      </c>
      <c r="B532" s="55" t="s">
        <v>1548</v>
      </c>
      <c r="C532" s="63">
        <v>31</v>
      </c>
      <c r="D532" s="63">
        <v>35220</v>
      </c>
      <c r="E532" s="60">
        <v>14.5</v>
      </c>
      <c r="F532" s="63">
        <v>40261</v>
      </c>
      <c r="G532" s="60">
        <v>11</v>
      </c>
      <c r="H532" s="63">
        <v>22499</v>
      </c>
      <c r="I532" s="61">
        <v>25564</v>
      </c>
      <c r="J532" s="61">
        <v>26510</v>
      </c>
      <c r="K532" s="61">
        <v>27119</v>
      </c>
      <c r="L532" s="62">
        <v>30819</v>
      </c>
      <c r="M532" s="62">
        <v>38668</v>
      </c>
      <c r="N532" s="64">
        <v>42817</v>
      </c>
      <c r="O532" s="64">
        <v>46266</v>
      </c>
      <c r="P532" s="64">
        <v>52903</v>
      </c>
      <c r="Q532" s="64" t="s">
        <v>1439</v>
      </c>
    </row>
    <row r="533" spans="1:17" ht="25.5" x14ac:dyDescent="0.2">
      <c r="A533" s="68" t="s">
        <v>2055</v>
      </c>
      <c r="B533" s="55" t="s">
        <v>1550</v>
      </c>
      <c r="C533" s="66">
        <v>17</v>
      </c>
      <c r="D533" s="59">
        <v>33853</v>
      </c>
      <c r="E533" s="60">
        <v>15.2</v>
      </c>
      <c r="F533" s="59">
        <v>37976</v>
      </c>
      <c r="G533" s="60">
        <v>11.6</v>
      </c>
      <c r="H533" s="63">
        <v>27036</v>
      </c>
      <c r="I533" s="61">
        <v>29435</v>
      </c>
      <c r="J533" s="61">
        <v>29757</v>
      </c>
      <c r="K533" s="61">
        <v>30183</v>
      </c>
      <c r="L533" s="61">
        <v>32064</v>
      </c>
      <c r="M533" s="62">
        <v>35794</v>
      </c>
      <c r="N533" s="62">
        <v>38778</v>
      </c>
      <c r="O533" s="64">
        <v>41423</v>
      </c>
      <c r="P533" s="64" t="s">
        <v>1439</v>
      </c>
      <c r="Q533" s="64" t="s">
        <v>1439</v>
      </c>
    </row>
    <row r="534" spans="1:17" ht="38.25" x14ac:dyDescent="0.2">
      <c r="A534" s="54" t="s">
        <v>2056</v>
      </c>
      <c r="B534" s="55" t="s">
        <v>1552</v>
      </c>
      <c r="C534" s="66">
        <v>21</v>
      </c>
      <c r="D534" s="63">
        <v>25730</v>
      </c>
      <c r="E534" s="60">
        <v>2.9</v>
      </c>
      <c r="F534" s="59">
        <v>27250</v>
      </c>
      <c r="G534" s="60">
        <v>-1.5</v>
      </c>
      <c r="H534" s="66">
        <v>16600</v>
      </c>
      <c r="I534" s="62">
        <v>19683</v>
      </c>
      <c r="J534" s="62">
        <v>20901</v>
      </c>
      <c r="K534" s="62">
        <v>21972</v>
      </c>
      <c r="L534" s="62">
        <v>23464</v>
      </c>
      <c r="M534" s="62">
        <v>27351</v>
      </c>
      <c r="N534" s="62">
        <v>29942</v>
      </c>
      <c r="O534" s="64">
        <v>31659</v>
      </c>
      <c r="P534" s="64" t="s">
        <v>1439</v>
      </c>
      <c r="Q534" s="64" t="s">
        <v>1439</v>
      </c>
    </row>
    <row r="535" spans="1:17" ht="25.5" x14ac:dyDescent="0.2">
      <c r="A535" s="68" t="s">
        <v>2057</v>
      </c>
      <c r="B535" s="55" t="s">
        <v>1554</v>
      </c>
      <c r="C535" s="66" t="s">
        <v>1439</v>
      </c>
      <c r="D535" s="63">
        <v>25816</v>
      </c>
      <c r="E535" s="60">
        <v>-2.6</v>
      </c>
      <c r="F535" s="63">
        <v>29477</v>
      </c>
      <c r="G535" s="60">
        <v>-6</v>
      </c>
      <c r="H535" s="66" t="s">
        <v>1439</v>
      </c>
      <c r="I535" s="64">
        <v>22205</v>
      </c>
      <c r="J535" s="62">
        <v>22509</v>
      </c>
      <c r="K535" s="62">
        <v>22854</v>
      </c>
      <c r="L535" s="62">
        <v>24055</v>
      </c>
      <c r="M535" s="64">
        <v>27328</v>
      </c>
      <c r="N535" s="64" t="s">
        <v>1439</v>
      </c>
      <c r="O535" s="64" t="s">
        <v>1439</v>
      </c>
      <c r="P535" s="64" t="s">
        <v>1439</v>
      </c>
      <c r="Q535" s="64" t="s">
        <v>1439</v>
      </c>
    </row>
    <row r="536" spans="1:17" ht="25.5" x14ac:dyDescent="0.2">
      <c r="A536" s="68" t="s">
        <v>2058</v>
      </c>
      <c r="B536" s="55" t="s">
        <v>1556</v>
      </c>
      <c r="C536" s="66">
        <v>15</v>
      </c>
      <c r="D536" s="63">
        <v>25417</v>
      </c>
      <c r="E536" s="60">
        <v>6</v>
      </c>
      <c r="F536" s="63">
        <v>26307</v>
      </c>
      <c r="G536" s="60">
        <v>1.3</v>
      </c>
      <c r="H536" s="66">
        <v>15162</v>
      </c>
      <c r="I536" s="62">
        <v>19144</v>
      </c>
      <c r="J536" s="62">
        <v>20286</v>
      </c>
      <c r="K536" s="62">
        <v>21000</v>
      </c>
      <c r="L536" s="62">
        <v>23155</v>
      </c>
      <c r="M536" s="62">
        <v>27077</v>
      </c>
      <c r="N536" s="64">
        <v>30379</v>
      </c>
      <c r="O536" s="64">
        <v>31679</v>
      </c>
      <c r="P536" s="64" t="s">
        <v>1439</v>
      </c>
      <c r="Q536" s="64" t="s">
        <v>1439</v>
      </c>
    </row>
    <row r="537" spans="1:17" ht="38.25" x14ac:dyDescent="0.2">
      <c r="A537" s="54" t="s">
        <v>2059</v>
      </c>
      <c r="B537" s="55" t="s">
        <v>1558</v>
      </c>
      <c r="C537" s="66">
        <v>33</v>
      </c>
      <c r="D537" s="66">
        <v>40002</v>
      </c>
      <c r="E537" s="60">
        <v>3.2</v>
      </c>
      <c r="F537" s="63">
        <v>45847</v>
      </c>
      <c r="G537" s="60">
        <v>6.4</v>
      </c>
      <c r="H537" s="66" t="s">
        <v>1439</v>
      </c>
      <c r="I537" s="64" t="s">
        <v>1439</v>
      </c>
      <c r="J537" s="64" t="s">
        <v>1439</v>
      </c>
      <c r="K537" s="64" t="s">
        <v>1439</v>
      </c>
      <c r="L537" s="64">
        <v>35513</v>
      </c>
      <c r="M537" s="64" t="s">
        <v>1439</v>
      </c>
      <c r="N537" s="64" t="s">
        <v>1439</v>
      </c>
      <c r="O537" s="64" t="s">
        <v>1439</v>
      </c>
      <c r="P537" s="64" t="s">
        <v>1439</v>
      </c>
      <c r="Q537" s="64" t="s">
        <v>1439</v>
      </c>
    </row>
    <row r="538" spans="1:17" ht="25.5" x14ac:dyDescent="0.2">
      <c r="A538" s="68" t="s">
        <v>2060</v>
      </c>
      <c r="B538" s="55" t="s">
        <v>1560</v>
      </c>
      <c r="C538" s="66" t="s">
        <v>1439</v>
      </c>
      <c r="D538" s="66" t="s">
        <v>1439</v>
      </c>
      <c r="E538" s="67"/>
      <c r="F538" s="66">
        <v>36346</v>
      </c>
      <c r="G538" s="60">
        <v>2.4</v>
      </c>
      <c r="H538" s="66" t="s">
        <v>1439</v>
      </c>
      <c r="I538" s="64" t="s">
        <v>1439</v>
      </c>
      <c r="J538" s="64" t="s">
        <v>1439</v>
      </c>
      <c r="K538" s="64" t="s">
        <v>1439</v>
      </c>
      <c r="L538" s="64" t="s">
        <v>1439</v>
      </c>
      <c r="M538" s="64" t="s">
        <v>1439</v>
      </c>
      <c r="N538" s="64" t="s">
        <v>1439</v>
      </c>
      <c r="O538" s="64" t="s">
        <v>1439</v>
      </c>
      <c r="P538" s="64" t="s">
        <v>1439</v>
      </c>
      <c r="Q538" s="64" t="s">
        <v>1439</v>
      </c>
    </row>
    <row r="539" spans="1:17" ht="51" x14ac:dyDescent="0.2">
      <c r="A539" s="68" t="s">
        <v>2061</v>
      </c>
      <c r="B539" s="55" t="s">
        <v>1562</v>
      </c>
      <c r="C539" s="66" t="s">
        <v>1439</v>
      </c>
      <c r="D539" s="66" t="s">
        <v>1439</v>
      </c>
      <c r="E539" s="67"/>
      <c r="F539" s="66" t="s">
        <v>1439</v>
      </c>
      <c r="G539" s="67"/>
      <c r="H539" s="66" t="s">
        <v>1439</v>
      </c>
      <c r="I539" s="64" t="s">
        <v>1439</v>
      </c>
      <c r="J539" s="64" t="s">
        <v>1439</v>
      </c>
      <c r="K539" s="64" t="s">
        <v>1439</v>
      </c>
      <c r="L539" s="64" t="s">
        <v>1439</v>
      </c>
      <c r="M539" s="64" t="s">
        <v>1439</v>
      </c>
      <c r="N539" s="64" t="s">
        <v>1439</v>
      </c>
      <c r="O539" s="64" t="s">
        <v>1439</v>
      </c>
      <c r="P539" s="64" t="s">
        <v>1439</v>
      </c>
      <c r="Q539" s="64" t="s">
        <v>1439</v>
      </c>
    </row>
    <row r="540" spans="1:17" ht="25.5" x14ac:dyDescent="0.2">
      <c r="A540" s="68" t="s">
        <v>2062</v>
      </c>
      <c r="B540" s="55" t="s">
        <v>1564</v>
      </c>
      <c r="C540" s="59" t="s">
        <v>1450</v>
      </c>
      <c r="D540" s="59"/>
      <c r="E540" s="67"/>
      <c r="F540" s="59"/>
      <c r="G540" s="67"/>
      <c r="H540" s="59"/>
      <c r="I540" s="61"/>
      <c r="J540" s="61"/>
      <c r="K540" s="61"/>
      <c r="L540" s="61"/>
      <c r="M540" s="61"/>
      <c r="N540" s="61"/>
      <c r="O540" s="61"/>
      <c r="P540" s="61"/>
      <c r="Q540" s="61"/>
    </row>
    <row r="541" spans="1:17" ht="25.5" x14ac:dyDescent="0.2">
      <c r="A541" s="68" t="s">
        <v>2063</v>
      </c>
      <c r="B541" s="55" t="s">
        <v>1566</v>
      </c>
      <c r="C541" s="66" t="s">
        <v>1439</v>
      </c>
      <c r="D541" s="66">
        <v>42405</v>
      </c>
      <c r="E541" s="60">
        <v>14.7</v>
      </c>
      <c r="F541" s="63">
        <v>47402</v>
      </c>
      <c r="G541" s="60">
        <v>15.8</v>
      </c>
      <c r="H541" s="66" t="s">
        <v>1439</v>
      </c>
      <c r="I541" s="64" t="s">
        <v>1439</v>
      </c>
      <c r="J541" s="62">
        <v>32415</v>
      </c>
      <c r="K541" s="62">
        <v>34420</v>
      </c>
      <c r="L541" s="64">
        <v>36812</v>
      </c>
      <c r="M541" s="64">
        <v>44780</v>
      </c>
      <c r="N541" s="64" t="s">
        <v>1439</v>
      </c>
      <c r="O541" s="64" t="s">
        <v>1439</v>
      </c>
      <c r="P541" s="64" t="s">
        <v>1439</v>
      </c>
      <c r="Q541" s="64" t="s">
        <v>1439</v>
      </c>
    </row>
    <row r="542" spans="1:17" ht="38.25" x14ac:dyDescent="0.2">
      <c r="A542" s="68" t="s">
        <v>2064</v>
      </c>
      <c r="B542" s="55" t="s">
        <v>1568</v>
      </c>
      <c r="C542" s="66" t="s">
        <v>1439</v>
      </c>
      <c r="D542" s="66" t="s">
        <v>1439</v>
      </c>
      <c r="E542" s="67"/>
      <c r="F542" s="66">
        <v>46273</v>
      </c>
      <c r="G542" s="60">
        <v>2.1</v>
      </c>
      <c r="H542" s="66" t="s">
        <v>1439</v>
      </c>
      <c r="I542" s="64" t="s">
        <v>1439</v>
      </c>
      <c r="J542" s="64" t="s">
        <v>1439</v>
      </c>
      <c r="K542" s="64" t="s">
        <v>1439</v>
      </c>
      <c r="L542" s="64" t="s">
        <v>1439</v>
      </c>
      <c r="M542" s="64" t="s">
        <v>1439</v>
      </c>
      <c r="N542" s="64" t="s">
        <v>1439</v>
      </c>
      <c r="O542" s="64" t="s">
        <v>1439</v>
      </c>
      <c r="P542" s="64" t="s">
        <v>1439</v>
      </c>
      <c r="Q542" s="64" t="s">
        <v>1439</v>
      </c>
    </row>
    <row r="543" spans="1:17" ht="25.5" x14ac:dyDescent="0.2">
      <c r="A543" s="68" t="s">
        <v>2065</v>
      </c>
      <c r="B543" s="55" t="s">
        <v>1570</v>
      </c>
      <c r="C543" s="66" t="s">
        <v>1439</v>
      </c>
      <c r="D543" s="66" t="s">
        <v>1439</v>
      </c>
      <c r="E543" s="67"/>
      <c r="F543" s="66">
        <v>41400</v>
      </c>
      <c r="G543" s="67"/>
      <c r="H543" s="66" t="s">
        <v>1439</v>
      </c>
      <c r="I543" s="64" t="s">
        <v>1439</v>
      </c>
      <c r="J543" s="64" t="s">
        <v>1439</v>
      </c>
      <c r="K543" s="64" t="s">
        <v>1439</v>
      </c>
      <c r="L543" s="64" t="s">
        <v>1439</v>
      </c>
      <c r="M543" s="64" t="s">
        <v>1439</v>
      </c>
      <c r="N543" s="64" t="s">
        <v>1439</v>
      </c>
      <c r="O543" s="64" t="s">
        <v>1439</v>
      </c>
      <c r="P543" s="64" t="s">
        <v>1439</v>
      </c>
      <c r="Q543" s="64" t="s">
        <v>1439</v>
      </c>
    </row>
    <row r="544" spans="1:17" ht="25.5" x14ac:dyDescent="0.2">
      <c r="A544" s="54" t="s">
        <v>2066</v>
      </c>
      <c r="B544" s="55" t="s">
        <v>1572</v>
      </c>
      <c r="C544" s="63">
        <v>31</v>
      </c>
      <c r="D544" s="63">
        <v>40109</v>
      </c>
      <c r="E544" s="60">
        <v>6.7</v>
      </c>
      <c r="F544" s="59">
        <v>45403</v>
      </c>
      <c r="G544" s="60">
        <v>3.2</v>
      </c>
      <c r="H544" s="63">
        <v>24794</v>
      </c>
      <c r="I544" s="61">
        <v>29103</v>
      </c>
      <c r="J544" s="61">
        <v>30318</v>
      </c>
      <c r="K544" s="61">
        <v>31735</v>
      </c>
      <c r="L544" s="62">
        <v>35533</v>
      </c>
      <c r="M544" s="62">
        <v>45642</v>
      </c>
      <c r="N544" s="64">
        <v>51051</v>
      </c>
      <c r="O544" s="64">
        <v>57020</v>
      </c>
      <c r="P544" s="64">
        <v>61546</v>
      </c>
      <c r="Q544" s="64" t="s">
        <v>1439</v>
      </c>
    </row>
    <row r="545" spans="1:17" ht="38.25" x14ac:dyDescent="0.2">
      <c r="A545" s="68" t="s">
        <v>2067</v>
      </c>
      <c r="B545" s="55" t="s">
        <v>1574</v>
      </c>
      <c r="C545" s="66">
        <v>21</v>
      </c>
      <c r="D545" s="63">
        <v>41780</v>
      </c>
      <c r="E545" s="60">
        <v>1.1000000000000001</v>
      </c>
      <c r="F545" s="63">
        <v>47760</v>
      </c>
      <c r="G545" s="60">
        <v>-3.8</v>
      </c>
      <c r="H545" s="63">
        <v>25842</v>
      </c>
      <c r="I545" s="62">
        <v>29741</v>
      </c>
      <c r="J545" s="62">
        <v>31047</v>
      </c>
      <c r="K545" s="62">
        <v>33402</v>
      </c>
      <c r="L545" s="62">
        <v>38311</v>
      </c>
      <c r="M545" s="64">
        <v>47093</v>
      </c>
      <c r="N545" s="64">
        <v>55949</v>
      </c>
      <c r="O545" s="64">
        <v>59862</v>
      </c>
      <c r="P545" s="64" t="s">
        <v>1439</v>
      </c>
      <c r="Q545" s="64" t="s">
        <v>1439</v>
      </c>
    </row>
    <row r="546" spans="1:17" ht="38.25" x14ac:dyDescent="0.2">
      <c r="A546" s="68" t="s">
        <v>2068</v>
      </c>
      <c r="B546" s="55" t="s">
        <v>1576</v>
      </c>
      <c r="C546" s="66" t="s">
        <v>1439</v>
      </c>
      <c r="D546" s="66" t="s">
        <v>1439</v>
      </c>
      <c r="E546" s="67"/>
      <c r="F546" s="66">
        <v>34951</v>
      </c>
      <c r="G546" s="67"/>
      <c r="H546" s="66" t="s">
        <v>1439</v>
      </c>
      <c r="I546" s="64" t="s">
        <v>1439</v>
      </c>
      <c r="J546" s="64" t="s">
        <v>1439</v>
      </c>
      <c r="K546" s="64" t="s">
        <v>1439</v>
      </c>
      <c r="L546" s="64" t="s">
        <v>1439</v>
      </c>
      <c r="M546" s="64" t="s">
        <v>1439</v>
      </c>
      <c r="N546" s="64" t="s">
        <v>1439</v>
      </c>
      <c r="O546" s="64" t="s">
        <v>1439</v>
      </c>
      <c r="P546" s="64" t="s">
        <v>1439</v>
      </c>
      <c r="Q546" s="64" t="s">
        <v>1439</v>
      </c>
    </row>
    <row r="547" spans="1:17" ht="38.25" x14ac:dyDescent="0.2">
      <c r="A547" s="68" t="s">
        <v>2069</v>
      </c>
      <c r="B547" s="55" t="s">
        <v>1578</v>
      </c>
      <c r="C547" s="66">
        <v>8</v>
      </c>
      <c r="D547" s="66">
        <v>35562</v>
      </c>
      <c r="E547" s="60">
        <v>13.4</v>
      </c>
      <c r="F547" s="63">
        <v>41246</v>
      </c>
      <c r="G547" s="60">
        <v>17.2</v>
      </c>
      <c r="H547" s="66" t="s">
        <v>1439</v>
      </c>
      <c r="I547" s="64" t="s">
        <v>1439</v>
      </c>
      <c r="J547" s="62">
        <v>29130</v>
      </c>
      <c r="K547" s="62">
        <v>30213</v>
      </c>
      <c r="L547" s="64">
        <v>32421</v>
      </c>
      <c r="M547" s="64">
        <v>42881</v>
      </c>
      <c r="N547" s="64" t="s">
        <v>1439</v>
      </c>
      <c r="O547" s="64" t="s">
        <v>1439</v>
      </c>
      <c r="P547" s="64" t="s">
        <v>1439</v>
      </c>
      <c r="Q547" s="64" t="s">
        <v>1439</v>
      </c>
    </row>
    <row r="548" spans="1:17" ht="25.5" x14ac:dyDescent="0.2">
      <c r="A548" s="54" t="s">
        <v>2070</v>
      </c>
      <c r="B548" s="55" t="s">
        <v>1217</v>
      </c>
      <c r="C548" s="66">
        <v>14</v>
      </c>
      <c r="D548" s="63">
        <v>32382</v>
      </c>
      <c r="E548" s="67"/>
      <c r="F548" s="63">
        <v>36633</v>
      </c>
      <c r="G548" s="60">
        <v>4.3</v>
      </c>
      <c r="H548" s="66" t="s">
        <v>1439</v>
      </c>
      <c r="I548" s="62">
        <v>24421</v>
      </c>
      <c r="J548" s="62">
        <v>25511</v>
      </c>
      <c r="K548" s="62">
        <v>26488</v>
      </c>
      <c r="L548" s="62">
        <v>29489</v>
      </c>
      <c r="M548" s="64">
        <v>34682</v>
      </c>
      <c r="N548" s="64" t="s">
        <v>1439</v>
      </c>
      <c r="O548" s="64" t="s">
        <v>1439</v>
      </c>
      <c r="P548" s="64" t="s">
        <v>1439</v>
      </c>
      <c r="Q548" s="64" t="s">
        <v>1439</v>
      </c>
    </row>
    <row r="549" spans="1:17" ht="25.5" x14ac:dyDescent="0.2">
      <c r="A549" s="68" t="s">
        <v>2071</v>
      </c>
      <c r="B549" s="55" t="s">
        <v>1581</v>
      </c>
      <c r="C549" s="66">
        <v>14</v>
      </c>
      <c r="D549" s="63">
        <v>32382</v>
      </c>
      <c r="E549" s="67"/>
      <c r="F549" s="63">
        <v>36633</v>
      </c>
      <c r="G549" s="60">
        <v>4.3</v>
      </c>
      <c r="H549" s="66" t="s">
        <v>1439</v>
      </c>
      <c r="I549" s="62">
        <v>24421</v>
      </c>
      <c r="J549" s="62">
        <v>25511</v>
      </c>
      <c r="K549" s="62">
        <v>26488</v>
      </c>
      <c r="L549" s="62">
        <v>29489</v>
      </c>
      <c r="M549" s="64">
        <v>34682</v>
      </c>
      <c r="N549" s="64" t="s">
        <v>1439</v>
      </c>
      <c r="O549" s="64" t="s">
        <v>1439</v>
      </c>
      <c r="P549" s="64" t="s">
        <v>1439</v>
      </c>
      <c r="Q549" s="64" t="s">
        <v>1439</v>
      </c>
    </row>
    <row r="550" spans="1:17" ht="38.25" x14ac:dyDescent="0.2">
      <c r="A550" s="54" t="s">
        <v>2072</v>
      </c>
      <c r="B550" s="55" t="s">
        <v>1583</v>
      </c>
      <c r="C550" s="63">
        <v>74</v>
      </c>
      <c r="D550" s="63">
        <v>35834</v>
      </c>
      <c r="E550" s="60">
        <v>5.7</v>
      </c>
      <c r="F550" s="59">
        <v>42511</v>
      </c>
      <c r="G550" s="60">
        <v>6.4</v>
      </c>
      <c r="H550" s="63">
        <v>22764</v>
      </c>
      <c r="I550" s="62">
        <v>25892</v>
      </c>
      <c r="J550" s="62">
        <v>27505</v>
      </c>
      <c r="K550" s="62">
        <v>29192</v>
      </c>
      <c r="L550" s="62">
        <v>32441</v>
      </c>
      <c r="M550" s="62">
        <v>40129</v>
      </c>
      <c r="N550" s="64">
        <v>46286</v>
      </c>
      <c r="O550" s="64">
        <v>48968</v>
      </c>
      <c r="P550" s="64">
        <v>53483</v>
      </c>
      <c r="Q550" s="64" t="s">
        <v>1439</v>
      </c>
    </row>
    <row r="551" spans="1:17" ht="25.5" x14ac:dyDescent="0.2">
      <c r="A551" s="68" t="s">
        <v>2073</v>
      </c>
      <c r="B551" s="55" t="s">
        <v>1585</v>
      </c>
      <c r="C551" s="66" t="s">
        <v>1439</v>
      </c>
      <c r="D551" s="66" t="s">
        <v>1439</v>
      </c>
      <c r="E551" s="67"/>
      <c r="F551" s="66">
        <v>39981</v>
      </c>
      <c r="G551" s="60">
        <v>5.7</v>
      </c>
      <c r="H551" s="66" t="s">
        <v>1439</v>
      </c>
      <c r="I551" s="64" t="s">
        <v>1439</v>
      </c>
      <c r="J551" s="64" t="s">
        <v>1439</v>
      </c>
      <c r="K551" s="64" t="s">
        <v>1439</v>
      </c>
      <c r="L551" s="64" t="s">
        <v>1439</v>
      </c>
      <c r="M551" s="64" t="s">
        <v>1439</v>
      </c>
      <c r="N551" s="64" t="s">
        <v>1439</v>
      </c>
      <c r="O551" s="64" t="s">
        <v>1439</v>
      </c>
      <c r="P551" s="64" t="s">
        <v>1439</v>
      </c>
      <c r="Q551" s="64" t="s">
        <v>1439</v>
      </c>
    </row>
    <row r="552" spans="1:17" ht="38.25" x14ac:dyDescent="0.2">
      <c r="A552" s="68" t="s">
        <v>2074</v>
      </c>
      <c r="B552" s="55" t="s">
        <v>1587</v>
      </c>
      <c r="C552" s="66">
        <v>13</v>
      </c>
      <c r="D552" s="66">
        <v>35434</v>
      </c>
      <c r="E552" s="60">
        <v>15.3</v>
      </c>
      <c r="F552" s="63">
        <v>41031</v>
      </c>
      <c r="G552" s="60">
        <v>7.9</v>
      </c>
      <c r="H552" s="66" t="s">
        <v>1439</v>
      </c>
      <c r="I552" s="62">
        <v>25998</v>
      </c>
      <c r="J552" s="62">
        <v>26241</v>
      </c>
      <c r="K552" s="62">
        <v>29321</v>
      </c>
      <c r="L552" s="62">
        <v>32229</v>
      </c>
      <c r="M552" s="64">
        <v>39277</v>
      </c>
      <c r="N552" s="64">
        <v>45779</v>
      </c>
      <c r="O552" s="64" t="s">
        <v>1439</v>
      </c>
      <c r="P552" s="64" t="s">
        <v>1439</v>
      </c>
      <c r="Q552" s="64" t="s">
        <v>1439</v>
      </c>
    </row>
    <row r="553" spans="1:17" ht="38.25" x14ac:dyDescent="0.2">
      <c r="A553" s="68" t="s">
        <v>2075</v>
      </c>
      <c r="B553" s="55" t="s">
        <v>1589</v>
      </c>
      <c r="C553" s="66">
        <v>24</v>
      </c>
      <c r="D553" s="63">
        <v>37255</v>
      </c>
      <c r="E553" s="60">
        <v>-1.3</v>
      </c>
      <c r="F553" s="63">
        <v>44752</v>
      </c>
      <c r="G553" s="60">
        <v>1.2</v>
      </c>
      <c r="H553" s="63">
        <v>23825</v>
      </c>
      <c r="I553" s="62">
        <v>26702</v>
      </c>
      <c r="J553" s="62">
        <v>28137</v>
      </c>
      <c r="K553" s="62">
        <v>29588</v>
      </c>
      <c r="L553" s="62">
        <v>32850</v>
      </c>
      <c r="M553" s="64">
        <v>43212</v>
      </c>
      <c r="N553" s="64">
        <v>47444</v>
      </c>
      <c r="O553" s="64" t="s">
        <v>1439</v>
      </c>
      <c r="P553" s="64" t="s">
        <v>1439</v>
      </c>
      <c r="Q553" s="64" t="s">
        <v>1439</v>
      </c>
    </row>
    <row r="554" spans="1:17" ht="25.5" x14ac:dyDescent="0.2">
      <c r="A554" s="68" t="s">
        <v>2076</v>
      </c>
      <c r="B554" s="55" t="s">
        <v>1591</v>
      </c>
      <c r="C554" s="66">
        <v>10</v>
      </c>
      <c r="D554" s="66">
        <v>38678</v>
      </c>
      <c r="E554" s="60">
        <v>-3.3</v>
      </c>
      <c r="F554" s="63">
        <v>45629</v>
      </c>
      <c r="G554" s="60">
        <v>6.5</v>
      </c>
      <c r="H554" s="66" t="s">
        <v>1439</v>
      </c>
      <c r="I554" s="64">
        <v>32280</v>
      </c>
      <c r="J554" s="64">
        <v>33787</v>
      </c>
      <c r="K554" s="62">
        <v>35032</v>
      </c>
      <c r="L554" s="62">
        <v>37169</v>
      </c>
      <c r="M554" s="64">
        <v>41890</v>
      </c>
      <c r="N554" s="64" t="s">
        <v>1439</v>
      </c>
      <c r="O554" s="64" t="s">
        <v>1439</v>
      </c>
      <c r="P554" s="64" t="s">
        <v>1439</v>
      </c>
      <c r="Q554" s="64" t="s">
        <v>1439</v>
      </c>
    </row>
    <row r="555" spans="1:17" ht="25.5" x14ac:dyDescent="0.2">
      <c r="A555" s="68" t="s">
        <v>2077</v>
      </c>
      <c r="B555" s="55" t="s">
        <v>1593</v>
      </c>
      <c r="C555" s="66" t="s">
        <v>1439</v>
      </c>
      <c r="D555" s="66">
        <v>29647</v>
      </c>
      <c r="E555" s="60">
        <v>26.1</v>
      </c>
      <c r="F555" s="63">
        <v>32269</v>
      </c>
      <c r="G555" s="60">
        <v>19.2</v>
      </c>
      <c r="H555" s="66" t="s">
        <v>1439</v>
      </c>
      <c r="I555" s="64" t="s">
        <v>1439</v>
      </c>
      <c r="J555" s="64" t="s">
        <v>1439</v>
      </c>
      <c r="K555" s="64" t="s">
        <v>1439</v>
      </c>
      <c r="L555" s="64" t="s">
        <v>1439</v>
      </c>
      <c r="M555" s="64" t="s">
        <v>1439</v>
      </c>
      <c r="N555" s="64" t="s">
        <v>1439</v>
      </c>
      <c r="O555" s="64" t="s">
        <v>1439</v>
      </c>
      <c r="P555" s="64" t="s">
        <v>1439</v>
      </c>
      <c r="Q555" s="64" t="s">
        <v>1439</v>
      </c>
    </row>
    <row r="556" spans="1:17" ht="38.25" x14ac:dyDescent="0.2">
      <c r="A556" s="68" t="s">
        <v>2078</v>
      </c>
      <c r="B556" s="55" t="s">
        <v>1595</v>
      </c>
      <c r="C556" s="66" t="s">
        <v>1439</v>
      </c>
      <c r="D556" s="66" t="s">
        <v>1439</v>
      </c>
      <c r="E556" s="67"/>
      <c r="F556" s="66" t="s">
        <v>1439</v>
      </c>
      <c r="G556" s="67"/>
      <c r="H556" s="66" t="s">
        <v>1439</v>
      </c>
      <c r="I556" s="64" t="s">
        <v>1439</v>
      </c>
      <c r="J556" s="64" t="s">
        <v>1439</v>
      </c>
      <c r="K556" s="64" t="s">
        <v>1439</v>
      </c>
      <c r="L556" s="64">
        <v>34087</v>
      </c>
      <c r="M556" s="64" t="s">
        <v>1439</v>
      </c>
      <c r="N556" s="64" t="s">
        <v>1439</v>
      </c>
      <c r="O556" s="64" t="s">
        <v>1439</v>
      </c>
      <c r="P556" s="64" t="s">
        <v>1439</v>
      </c>
      <c r="Q556" s="64" t="s">
        <v>1439</v>
      </c>
    </row>
    <row r="557" spans="1:17" ht="25.5" x14ac:dyDescent="0.2">
      <c r="A557" s="68" t="s">
        <v>2079</v>
      </c>
      <c r="B557" s="55" t="s">
        <v>1597</v>
      </c>
      <c r="C557" s="66" t="s">
        <v>1439</v>
      </c>
      <c r="D557" s="66" t="s">
        <v>1439</v>
      </c>
      <c r="E557" s="67"/>
      <c r="F557" s="66">
        <v>26041</v>
      </c>
      <c r="G557" s="60">
        <v>0.1</v>
      </c>
      <c r="H557" s="66" t="s">
        <v>1439</v>
      </c>
      <c r="I557" s="64" t="s">
        <v>1439</v>
      </c>
      <c r="J557" s="64" t="s">
        <v>1439</v>
      </c>
      <c r="K557" s="64" t="s">
        <v>1439</v>
      </c>
      <c r="L557" s="64" t="s">
        <v>1439</v>
      </c>
      <c r="M557" s="64" t="s">
        <v>1439</v>
      </c>
      <c r="N557" s="64" t="s">
        <v>1439</v>
      </c>
      <c r="O557" s="64" t="s">
        <v>1439</v>
      </c>
      <c r="P557" s="64" t="s">
        <v>1439</v>
      </c>
      <c r="Q557" s="64" t="s">
        <v>1439</v>
      </c>
    </row>
    <row r="558" spans="1:17" ht="38.25" x14ac:dyDescent="0.2">
      <c r="A558" s="54" t="s">
        <v>2080</v>
      </c>
      <c r="B558" s="55" t="s">
        <v>1599</v>
      </c>
      <c r="C558" s="63">
        <v>60</v>
      </c>
      <c r="D558" s="59">
        <v>31036</v>
      </c>
      <c r="E558" s="60">
        <v>11</v>
      </c>
      <c r="F558" s="59">
        <v>37164</v>
      </c>
      <c r="G558" s="60">
        <v>14.7</v>
      </c>
      <c r="H558" s="59">
        <v>20787</v>
      </c>
      <c r="I558" s="61">
        <v>23227</v>
      </c>
      <c r="J558" s="61">
        <v>24175</v>
      </c>
      <c r="K558" s="61">
        <v>25073</v>
      </c>
      <c r="L558" s="61">
        <v>28300</v>
      </c>
      <c r="M558" s="62">
        <v>34409</v>
      </c>
      <c r="N558" s="62">
        <v>39110</v>
      </c>
      <c r="O558" s="64">
        <v>41688</v>
      </c>
      <c r="P558" s="64">
        <v>45595</v>
      </c>
      <c r="Q558" s="64" t="s">
        <v>1439</v>
      </c>
    </row>
    <row r="559" spans="1:17" ht="25.5" x14ac:dyDescent="0.2">
      <c r="A559" s="68" t="s">
        <v>2081</v>
      </c>
      <c r="B559" s="55" t="s">
        <v>1601</v>
      </c>
      <c r="C559" s="66">
        <v>9</v>
      </c>
      <c r="D559" s="63">
        <v>34726</v>
      </c>
      <c r="E559" s="60">
        <v>4.5999999999999996</v>
      </c>
      <c r="F559" s="63">
        <v>42548</v>
      </c>
      <c r="G559" s="60">
        <v>11.3</v>
      </c>
      <c r="H559" s="66" t="s">
        <v>1439</v>
      </c>
      <c r="I559" s="62">
        <v>26193</v>
      </c>
      <c r="J559" s="62">
        <v>28078</v>
      </c>
      <c r="K559" s="62">
        <v>29826</v>
      </c>
      <c r="L559" s="64">
        <v>31952</v>
      </c>
      <c r="M559" s="64" t="s">
        <v>1439</v>
      </c>
      <c r="N559" s="64" t="s">
        <v>1439</v>
      </c>
      <c r="O559" s="64" t="s">
        <v>1439</v>
      </c>
      <c r="P559" s="64" t="s">
        <v>1439</v>
      </c>
      <c r="Q559" s="64" t="s">
        <v>1439</v>
      </c>
    </row>
    <row r="560" spans="1:17" ht="25.5" x14ac:dyDescent="0.2">
      <c r="A560" s="68" t="s">
        <v>2082</v>
      </c>
      <c r="B560" s="55" t="s">
        <v>1603</v>
      </c>
      <c r="C560" s="66">
        <v>10</v>
      </c>
      <c r="D560" s="66">
        <v>29529</v>
      </c>
      <c r="E560" s="60">
        <v>16.600000000000001</v>
      </c>
      <c r="F560" s="66">
        <v>42575</v>
      </c>
      <c r="G560" s="60">
        <v>21.6</v>
      </c>
      <c r="H560" s="66" t="s">
        <v>1439</v>
      </c>
      <c r="I560" s="62">
        <v>20971</v>
      </c>
      <c r="J560" s="62">
        <v>22965</v>
      </c>
      <c r="K560" s="62">
        <v>24030</v>
      </c>
      <c r="L560" s="64">
        <v>27877</v>
      </c>
      <c r="M560" s="64" t="s">
        <v>1439</v>
      </c>
      <c r="N560" s="64" t="s">
        <v>1439</v>
      </c>
      <c r="O560" s="64" t="s">
        <v>1439</v>
      </c>
      <c r="P560" s="64" t="s">
        <v>1439</v>
      </c>
      <c r="Q560" s="64" t="s">
        <v>1439</v>
      </c>
    </row>
    <row r="561" spans="1:17" ht="38.25" x14ac:dyDescent="0.2">
      <c r="A561" s="68" t="s">
        <v>2083</v>
      </c>
      <c r="B561" s="55" t="s">
        <v>1605</v>
      </c>
      <c r="C561" s="66" t="s">
        <v>1439</v>
      </c>
      <c r="D561" s="66" t="s">
        <v>1439</v>
      </c>
      <c r="E561" s="67"/>
      <c r="F561" s="66">
        <v>48871</v>
      </c>
      <c r="G561" s="60">
        <v>1.9</v>
      </c>
      <c r="H561" s="66" t="s">
        <v>1439</v>
      </c>
      <c r="I561" s="64" t="s">
        <v>1439</v>
      </c>
      <c r="J561" s="64" t="s">
        <v>1439</v>
      </c>
      <c r="K561" s="64" t="s">
        <v>1439</v>
      </c>
      <c r="L561" s="64" t="s">
        <v>1439</v>
      </c>
      <c r="M561" s="64" t="s">
        <v>1439</v>
      </c>
      <c r="N561" s="64" t="s">
        <v>1439</v>
      </c>
      <c r="O561" s="64" t="s">
        <v>1439</v>
      </c>
      <c r="P561" s="64" t="s">
        <v>1439</v>
      </c>
      <c r="Q561" s="64" t="s">
        <v>1439</v>
      </c>
    </row>
    <row r="562" spans="1:17" ht="25.5" x14ac:dyDescent="0.2">
      <c r="A562" s="68" t="s">
        <v>2084</v>
      </c>
      <c r="B562" s="55" t="s">
        <v>1607</v>
      </c>
      <c r="C562" s="66">
        <v>12</v>
      </c>
      <c r="D562" s="63">
        <v>28392</v>
      </c>
      <c r="E562" s="67"/>
      <c r="F562" s="59">
        <v>30374</v>
      </c>
      <c r="G562" s="60">
        <v>4.8</v>
      </c>
      <c r="H562" s="66" t="s">
        <v>1439</v>
      </c>
      <c r="I562" s="62">
        <v>23394</v>
      </c>
      <c r="J562" s="61">
        <v>24130</v>
      </c>
      <c r="K562" s="61">
        <v>24672</v>
      </c>
      <c r="L562" s="62">
        <v>25570</v>
      </c>
      <c r="M562" s="62">
        <v>31105</v>
      </c>
      <c r="N562" s="62">
        <v>34262</v>
      </c>
      <c r="O562" s="64">
        <v>35001</v>
      </c>
      <c r="P562" s="64" t="s">
        <v>1439</v>
      </c>
      <c r="Q562" s="64" t="s">
        <v>1439</v>
      </c>
    </row>
    <row r="563" spans="1:17" ht="25.5" x14ac:dyDescent="0.2">
      <c r="A563" s="68" t="s">
        <v>2085</v>
      </c>
      <c r="B563" s="55" t="s">
        <v>1609</v>
      </c>
      <c r="C563" s="66">
        <v>10</v>
      </c>
      <c r="D563" s="66">
        <v>26493</v>
      </c>
      <c r="E563" s="60">
        <v>2.2000000000000002</v>
      </c>
      <c r="F563" s="63">
        <v>32887</v>
      </c>
      <c r="G563" s="60">
        <v>10.1</v>
      </c>
      <c r="H563" s="66" t="s">
        <v>1439</v>
      </c>
      <c r="I563" s="62">
        <v>21501</v>
      </c>
      <c r="J563" s="62">
        <v>22035</v>
      </c>
      <c r="K563" s="62">
        <v>23282</v>
      </c>
      <c r="L563" s="62">
        <v>24552</v>
      </c>
      <c r="M563" s="64">
        <v>30212</v>
      </c>
      <c r="N563" s="64" t="s">
        <v>1439</v>
      </c>
      <c r="O563" s="64" t="s">
        <v>1439</v>
      </c>
      <c r="P563" s="64" t="s">
        <v>1439</v>
      </c>
      <c r="Q563" s="64" t="s">
        <v>1439</v>
      </c>
    </row>
    <row r="564" spans="1:17" ht="38.25" x14ac:dyDescent="0.2">
      <c r="A564" s="68" t="s">
        <v>2086</v>
      </c>
      <c r="B564" s="55" t="s">
        <v>1611</v>
      </c>
      <c r="C564" s="66">
        <v>15</v>
      </c>
      <c r="D564" s="63">
        <v>31067</v>
      </c>
      <c r="E564" s="60">
        <v>21.6</v>
      </c>
      <c r="F564" s="63">
        <v>35549</v>
      </c>
      <c r="G564" s="60">
        <v>26.1</v>
      </c>
      <c r="H564" s="63">
        <v>21509</v>
      </c>
      <c r="I564" s="61">
        <v>23673</v>
      </c>
      <c r="J564" s="62">
        <v>24456</v>
      </c>
      <c r="K564" s="62">
        <v>25045</v>
      </c>
      <c r="L564" s="62">
        <v>29070</v>
      </c>
      <c r="M564" s="64">
        <v>34106</v>
      </c>
      <c r="N564" s="64">
        <v>38115</v>
      </c>
      <c r="O564" s="64" t="s">
        <v>1439</v>
      </c>
      <c r="P564" s="64" t="s">
        <v>1439</v>
      </c>
      <c r="Q564" s="64" t="s">
        <v>1439</v>
      </c>
    </row>
    <row r="565" spans="1:17" ht="51" x14ac:dyDescent="0.2">
      <c r="A565" s="54" t="s">
        <v>2087</v>
      </c>
      <c r="B565" s="55" t="s">
        <v>1613</v>
      </c>
      <c r="C565" s="63">
        <v>62</v>
      </c>
      <c r="D565" s="59">
        <v>35161</v>
      </c>
      <c r="E565" s="60">
        <v>8</v>
      </c>
      <c r="F565" s="59">
        <v>38136</v>
      </c>
      <c r="G565" s="60">
        <v>8</v>
      </c>
      <c r="H565" s="59">
        <v>24585</v>
      </c>
      <c r="I565" s="61">
        <v>27334</v>
      </c>
      <c r="J565" s="61">
        <v>28770</v>
      </c>
      <c r="K565" s="61">
        <v>30353</v>
      </c>
      <c r="L565" s="61">
        <v>32347</v>
      </c>
      <c r="M565" s="61">
        <v>37615</v>
      </c>
      <c r="N565" s="62">
        <v>41174</v>
      </c>
      <c r="O565" s="62">
        <v>45034</v>
      </c>
      <c r="P565" s="62">
        <v>47992</v>
      </c>
      <c r="Q565" s="64" t="s">
        <v>1439</v>
      </c>
    </row>
    <row r="566" spans="1:17" ht="38.25" x14ac:dyDescent="0.2">
      <c r="A566" s="68" t="s">
        <v>2088</v>
      </c>
      <c r="B566" s="55" t="s">
        <v>1615</v>
      </c>
      <c r="C566" s="63">
        <v>62</v>
      </c>
      <c r="D566" s="59">
        <v>35161</v>
      </c>
      <c r="E566" s="60">
        <v>8</v>
      </c>
      <c r="F566" s="59">
        <v>38136</v>
      </c>
      <c r="G566" s="60">
        <v>8</v>
      </c>
      <c r="H566" s="59">
        <v>24585</v>
      </c>
      <c r="I566" s="61">
        <v>27334</v>
      </c>
      <c r="J566" s="61">
        <v>28770</v>
      </c>
      <c r="K566" s="61">
        <v>30353</v>
      </c>
      <c r="L566" s="61">
        <v>32347</v>
      </c>
      <c r="M566" s="61">
        <v>37615</v>
      </c>
      <c r="N566" s="62">
        <v>41174</v>
      </c>
      <c r="O566" s="62">
        <v>45034</v>
      </c>
      <c r="P566" s="62">
        <v>47992</v>
      </c>
      <c r="Q566" s="64" t="s">
        <v>1439</v>
      </c>
    </row>
    <row r="567" spans="1:17" x14ac:dyDescent="0.2">
      <c r="A567" s="54" t="s">
        <v>2089</v>
      </c>
      <c r="B567" s="55" t="s">
        <v>1617</v>
      </c>
      <c r="C567" s="59">
        <v>132</v>
      </c>
      <c r="D567" s="59">
        <v>34161</v>
      </c>
      <c r="E567" s="60">
        <v>0.5</v>
      </c>
      <c r="F567" s="59">
        <v>36637</v>
      </c>
      <c r="G567" s="60">
        <v>3.2</v>
      </c>
      <c r="H567" s="59">
        <v>19992</v>
      </c>
      <c r="I567" s="61">
        <v>23518</v>
      </c>
      <c r="J567" s="61">
        <v>25341</v>
      </c>
      <c r="K567" s="61">
        <v>27881</v>
      </c>
      <c r="L567" s="61">
        <v>30555</v>
      </c>
      <c r="M567" s="61">
        <v>38245</v>
      </c>
      <c r="N567" s="61">
        <v>41639</v>
      </c>
      <c r="O567" s="61">
        <v>44557</v>
      </c>
      <c r="P567" s="62">
        <v>46525</v>
      </c>
      <c r="Q567" s="64">
        <v>53877</v>
      </c>
    </row>
    <row r="568" spans="1:17" x14ac:dyDescent="0.2">
      <c r="A568" s="68" t="s">
        <v>2090</v>
      </c>
      <c r="B568" s="55" t="s">
        <v>1619</v>
      </c>
      <c r="C568" s="59">
        <v>132</v>
      </c>
      <c r="D568" s="59">
        <v>34161</v>
      </c>
      <c r="E568" s="60">
        <v>0.5</v>
      </c>
      <c r="F568" s="59">
        <v>36637</v>
      </c>
      <c r="G568" s="60">
        <v>3.2</v>
      </c>
      <c r="H568" s="59">
        <v>19992</v>
      </c>
      <c r="I568" s="61">
        <v>23518</v>
      </c>
      <c r="J568" s="61">
        <v>25341</v>
      </c>
      <c r="K568" s="61">
        <v>27881</v>
      </c>
      <c r="L568" s="61">
        <v>30555</v>
      </c>
      <c r="M568" s="61">
        <v>38245</v>
      </c>
      <c r="N568" s="61">
        <v>41639</v>
      </c>
      <c r="O568" s="61">
        <v>44557</v>
      </c>
      <c r="P568" s="62">
        <v>46525</v>
      </c>
      <c r="Q568" s="64">
        <v>53877</v>
      </c>
    </row>
    <row r="569" spans="1:17" ht="38.25" x14ac:dyDescent="0.2">
      <c r="A569" s="54" t="s">
        <v>2091</v>
      </c>
      <c r="B569" s="55" t="s">
        <v>1621</v>
      </c>
      <c r="C569" s="59">
        <v>124</v>
      </c>
      <c r="D569" s="59">
        <v>30416</v>
      </c>
      <c r="E569" s="60">
        <v>9.9</v>
      </c>
      <c r="F569" s="59">
        <v>35909</v>
      </c>
      <c r="G569" s="60">
        <v>7.9</v>
      </c>
      <c r="H569" s="59">
        <v>20292</v>
      </c>
      <c r="I569" s="61">
        <v>23201</v>
      </c>
      <c r="J569" s="61">
        <v>24164</v>
      </c>
      <c r="K569" s="61">
        <v>25153</v>
      </c>
      <c r="L569" s="61">
        <v>27350</v>
      </c>
      <c r="M569" s="62">
        <v>34289</v>
      </c>
      <c r="N569" s="62">
        <v>39400</v>
      </c>
      <c r="O569" s="62">
        <v>42662</v>
      </c>
      <c r="P569" s="62">
        <v>45443</v>
      </c>
      <c r="Q569" s="64" t="s">
        <v>1439</v>
      </c>
    </row>
    <row r="570" spans="1:17" ht="25.5" x14ac:dyDescent="0.2">
      <c r="A570" s="68" t="s">
        <v>2092</v>
      </c>
      <c r="B570" s="55" t="s">
        <v>1623</v>
      </c>
      <c r="C570" s="63">
        <v>72</v>
      </c>
      <c r="D570" s="59">
        <v>36207</v>
      </c>
      <c r="E570" s="60">
        <v>7.4</v>
      </c>
      <c r="F570" s="59">
        <v>40838</v>
      </c>
      <c r="G570" s="60">
        <v>6.9</v>
      </c>
      <c r="H570" s="59">
        <v>23329</v>
      </c>
      <c r="I570" s="61">
        <v>25973</v>
      </c>
      <c r="J570" s="61">
        <v>26888</v>
      </c>
      <c r="K570" s="61">
        <v>29263</v>
      </c>
      <c r="L570" s="61">
        <v>32233</v>
      </c>
      <c r="M570" s="62">
        <v>39750</v>
      </c>
      <c r="N570" s="61">
        <v>45014</v>
      </c>
      <c r="O570" s="62">
        <v>46358</v>
      </c>
      <c r="P570" s="62">
        <v>48505</v>
      </c>
      <c r="Q570" s="64" t="s">
        <v>1439</v>
      </c>
    </row>
    <row r="571" spans="1:17" ht="25.5" x14ac:dyDescent="0.2">
      <c r="A571" s="68" t="s">
        <v>2093</v>
      </c>
      <c r="B571" s="55" t="s">
        <v>1625</v>
      </c>
      <c r="C571" s="66">
        <v>28</v>
      </c>
      <c r="D571" s="63">
        <v>25253</v>
      </c>
      <c r="E571" s="60">
        <v>9</v>
      </c>
      <c r="F571" s="63">
        <v>29559</v>
      </c>
      <c r="G571" s="60">
        <v>11.6</v>
      </c>
      <c r="H571" s="66" t="s">
        <v>1439</v>
      </c>
      <c r="I571" s="64">
        <v>18789</v>
      </c>
      <c r="J571" s="62">
        <v>20277</v>
      </c>
      <c r="K571" s="62">
        <v>21325</v>
      </c>
      <c r="L571" s="62">
        <v>23180</v>
      </c>
      <c r="M571" s="62">
        <v>27982</v>
      </c>
      <c r="N571" s="64">
        <v>30614</v>
      </c>
      <c r="O571" s="64" t="s">
        <v>1439</v>
      </c>
      <c r="P571" s="64" t="s">
        <v>1439</v>
      </c>
      <c r="Q571" s="64" t="s">
        <v>1439</v>
      </c>
    </row>
    <row r="572" spans="1:17" ht="25.5" x14ac:dyDescent="0.2">
      <c r="A572" s="68" t="s">
        <v>2094</v>
      </c>
      <c r="B572" s="55" t="s">
        <v>1627</v>
      </c>
      <c r="C572" s="66">
        <v>25</v>
      </c>
      <c r="D572" s="59">
        <v>25874</v>
      </c>
      <c r="E572" s="67"/>
      <c r="F572" s="59">
        <v>28779</v>
      </c>
      <c r="G572" s="60">
        <v>17.100000000000001</v>
      </c>
      <c r="H572" s="63">
        <v>19262</v>
      </c>
      <c r="I572" s="62">
        <v>21674</v>
      </c>
      <c r="J572" s="61">
        <v>22593</v>
      </c>
      <c r="K572" s="61">
        <v>23444</v>
      </c>
      <c r="L572" s="61">
        <v>24392</v>
      </c>
      <c r="M572" s="62">
        <v>27249</v>
      </c>
      <c r="N572" s="62">
        <v>28701</v>
      </c>
      <c r="O572" s="64">
        <v>32104</v>
      </c>
      <c r="P572" s="64" t="s">
        <v>1439</v>
      </c>
      <c r="Q572" s="64" t="s">
        <v>1439</v>
      </c>
    </row>
    <row r="573" spans="1:17" ht="38.25" x14ac:dyDescent="0.2">
      <c r="A573" s="54" t="s">
        <v>2095</v>
      </c>
      <c r="B573" s="55" t="s">
        <v>1629</v>
      </c>
      <c r="C573" s="66">
        <v>15</v>
      </c>
      <c r="D573" s="63">
        <v>28141</v>
      </c>
      <c r="E573" s="60">
        <v>-1.3</v>
      </c>
      <c r="F573" s="66">
        <v>37760</v>
      </c>
      <c r="G573" s="60">
        <v>-0.4</v>
      </c>
      <c r="H573" s="66" t="s">
        <v>1439</v>
      </c>
      <c r="I573" s="62">
        <v>22959</v>
      </c>
      <c r="J573" s="62">
        <v>24734</v>
      </c>
      <c r="K573" s="62">
        <v>25297</v>
      </c>
      <c r="L573" s="62">
        <v>27728</v>
      </c>
      <c r="M573" s="64">
        <v>30607</v>
      </c>
      <c r="N573" s="64" t="s">
        <v>1439</v>
      </c>
      <c r="O573" s="64" t="s">
        <v>1439</v>
      </c>
      <c r="P573" s="64" t="s">
        <v>1439</v>
      </c>
      <c r="Q573" s="64" t="s">
        <v>1439</v>
      </c>
    </row>
    <row r="574" spans="1:17" ht="25.5" x14ac:dyDescent="0.2">
      <c r="A574" s="68" t="s">
        <v>2096</v>
      </c>
      <c r="B574" s="55" t="s">
        <v>1631</v>
      </c>
      <c r="C574" s="66" t="s">
        <v>1439</v>
      </c>
      <c r="D574" s="66" t="s">
        <v>1439</v>
      </c>
      <c r="E574" s="67"/>
      <c r="F574" s="66" t="s">
        <v>1439</v>
      </c>
      <c r="G574" s="67"/>
      <c r="H574" s="66" t="s">
        <v>1439</v>
      </c>
      <c r="I574" s="64" t="s">
        <v>1439</v>
      </c>
      <c r="J574" s="64" t="s">
        <v>1439</v>
      </c>
      <c r="K574" s="64" t="s">
        <v>1439</v>
      </c>
      <c r="L574" s="64" t="s">
        <v>1439</v>
      </c>
      <c r="M574" s="64" t="s">
        <v>1439</v>
      </c>
      <c r="N574" s="64" t="s">
        <v>1439</v>
      </c>
      <c r="O574" s="64" t="s">
        <v>1439</v>
      </c>
      <c r="P574" s="64" t="s">
        <v>1439</v>
      </c>
      <c r="Q574" s="64" t="s">
        <v>1439</v>
      </c>
    </row>
    <row r="575" spans="1:17" ht="38.25" x14ac:dyDescent="0.2">
      <c r="A575" s="68" t="s">
        <v>2097</v>
      </c>
      <c r="B575" s="55" t="s">
        <v>1633</v>
      </c>
      <c r="C575" s="66" t="s">
        <v>1439</v>
      </c>
      <c r="D575" s="66">
        <v>30876</v>
      </c>
      <c r="E575" s="60">
        <v>11.5</v>
      </c>
      <c r="F575" s="63">
        <v>33005</v>
      </c>
      <c r="G575" s="60">
        <v>9.4</v>
      </c>
      <c r="H575" s="66" t="s">
        <v>1439</v>
      </c>
      <c r="I575" s="64" t="s">
        <v>1439</v>
      </c>
      <c r="J575" s="64" t="s">
        <v>1439</v>
      </c>
      <c r="K575" s="64" t="s">
        <v>1439</v>
      </c>
      <c r="L575" s="64" t="s">
        <v>1439</v>
      </c>
      <c r="M575" s="64" t="s">
        <v>1439</v>
      </c>
      <c r="N575" s="64" t="s">
        <v>1439</v>
      </c>
      <c r="O575" s="64" t="s">
        <v>1439</v>
      </c>
      <c r="P575" s="64" t="s">
        <v>1439</v>
      </c>
      <c r="Q575" s="64" t="s">
        <v>1439</v>
      </c>
    </row>
    <row r="576" spans="1:17" ht="25.5" x14ac:dyDescent="0.2">
      <c r="A576" s="68" t="s">
        <v>2098</v>
      </c>
      <c r="B576" s="55" t="s">
        <v>1635</v>
      </c>
      <c r="C576" s="66" t="s">
        <v>1439</v>
      </c>
      <c r="D576" s="66">
        <v>27532</v>
      </c>
      <c r="E576" s="67"/>
      <c r="F576" s="66">
        <v>26201</v>
      </c>
      <c r="G576" s="67"/>
      <c r="H576" s="66" t="s">
        <v>1439</v>
      </c>
      <c r="I576" s="64" t="s">
        <v>1439</v>
      </c>
      <c r="J576" s="64" t="s">
        <v>1439</v>
      </c>
      <c r="K576" s="64" t="s">
        <v>1439</v>
      </c>
      <c r="L576" s="64" t="s">
        <v>1439</v>
      </c>
      <c r="M576" s="64" t="s">
        <v>1439</v>
      </c>
      <c r="N576" s="64" t="s">
        <v>1439</v>
      </c>
      <c r="O576" s="64" t="s">
        <v>1439</v>
      </c>
      <c r="P576" s="64" t="s">
        <v>1439</v>
      </c>
      <c r="Q576" s="64" t="s">
        <v>1439</v>
      </c>
    </row>
    <row r="577" spans="1:17" ht="38.25" x14ac:dyDescent="0.2">
      <c r="A577" s="68" t="s">
        <v>2099</v>
      </c>
      <c r="B577" s="55" t="s">
        <v>1637</v>
      </c>
      <c r="C577" s="66">
        <v>11</v>
      </c>
      <c r="D577" s="66">
        <v>27853</v>
      </c>
      <c r="E577" s="60">
        <v>-1.4</v>
      </c>
      <c r="F577" s="66">
        <v>39037</v>
      </c>
      <c r="G577" s="60">
        <v>4.2</v>
      </c>
      <c r="H577" s="66" t="s">
        <v>1439</v>
      </c>
      <c r="I577" s="64">
        <v>22858</v>
      </c>
      <c r="J577" s="62">
        <v>24036</v>
      </c>
      <c r="K577" s="62">
        <v>25200</v>
      </c>
      <c r="L577" s="62">
        <v>26912</v>
      </c>
      <c r="M577" s="64" t="s">
        <v>1439</v>
      </c>
      <c r="N577" s="64" t="s">
        <v>1439</v>
      </c>
      <c r="O577" s="64" t="s">
        <v>1439</v>
      </c>
      <c r="P577" s="64" t="s">
        <v>1439</v>
      </c>
      <c r="Q577" s="64" t="s">
        <v>1439</v>
      </c>
    </row>
    <row r="578" spans="1:17" ht="25.5" x14ac:dyDescent="0.2">
      <c r="A578" s="54" t="s">
        <v>2100</v>
      </c>
      <c r="B578" s="55" t="s">
        <v>1639</v>
      </c>
      <c r="C578" s="66">
        <v>16</v>
      </c>
      <c r="D578" s="63">
        <v>32989</v>
      </c>
      <c r="E578" s="60">
        <v>13</v>
      </c>
      <c r="F578" s="63">
        <v>39870</v>
      </c>
      <c r="G578" s="60">
        <v>14.7</v>
      </c>
      <c r="H578" s="63">
        <v>22149</v>
      </c>
      <c r="I578" s="61">
        <v>24299</v>
      </c>
      <c r="J578" s="62">
        <v>24992</v>
      </c>
      <c r="K578" s="62">
        <v>25847</v>
      </c>
      <c r="L578" s="62">
        <v>28634</v>
      </c>
      <c r="M578" s="64">
        <v>36579</v>
      </c>
      <c r="N578" s="64" t="s">
        <v>1439</v>
      </c>
      <c r="O578" s="64" t="s">
        <v>1439</v>
      </c>
      <c r="P578" s="64" t="s">
        <v>1439</v>
      </c>
      <c r="Q578" s="64" t="s">
        <v>1439</v>
      </c>
    </row>
    <row r="579" spans="1:17" ht="25.5" x14ac:dyDescent="0.2">
      <c r="A579" s="68" t="s">
        <v>2101</v>
      </c>
      <c r="B579" s="55" t="s">
        <v>1641</v>
      </c>
      <c r="C579" s="66">
        <v>9</v>
      </c>
      <c r="D579" s="66">
        <v>35340</v>
      </c>
      <c r="E579" s="60">
        <v>16</v>
      </c>
      <c r="F579" s="63">
        <v>39457</v>
      </c>
      <c r="G579" s="60">
        <v>13.2</v>
      </c>
      <c r="H579" s="66" t="s">
        <v>1439</v>
      </c>
      <c r="I579" s="64">
        <v>24746</v>
      </c>
      <c r="J579" s="64">
        <v>25962</v>
      </c>
      <c r="K579" s="64">
        <v>28034</v>
      </c>
      <c r="L579" s="64">
        <v>31654</v>
      </c>
      <c r="M579" s="64">
        <v>37224</v>
      </c>
      <c r="N579" s="64" t="s">
        <v>1439</v>
      </c>
      <c r="O579" s="64" t="s">
        <v>1439</v>
      </c>
      <c r="P579" s="64" t="s">
        <v>1439</v>
      </c>
      <c r="Q579" s="64" t="s">
        <v>1439</v>
      </c>
    </row>
    <row r="580" spans="1:17" ht="38.25" x14ac:dyDescent="0.2">
      <c r="A580" s="68" t="s">
        <v>2102</v>
      </c>
      <c r="B580" s="55" t="s">
        <v>1643</v>
      </c>
      <c r="C580" s="66" t="s">
        <v>1439</v>
      </c>
      <c r="D580" s="66" t="s">
        <v>1439</v>
      </c>
      <c r="E580" s="67"/>
      <c r="F580" s="66">
        <v>49111</v>
      </c>
      <c r="G580" s="60">
        <v>46.2</v>
      </c>
      <c r="H580" s="66" t="s">
        <v>1439</v>
      </c>
      <c r="I580" s="64" t="s">
        <v>1439</v>
      </c>
      <c r="J580" s="64" t="s">
        <v>1439</v>
      </c>
      <c r="K580" s="64" t="s">
        <v>1439</v>
      </c>
      <c r="L580" s="64" t="s">
        <v>1439</v>
      </c>
      <c r="M580" s="64" t="s">
        <v>1439</v>
      </c>
      <c r="N580" s="64" t="s">
        <v>1439</v>
      </c>
      <c r="O580" s="64" t="s">
        <v>1439</v>
      </c>
      <c r="P580" s="64" t="s">
        <v>1439</v>
      </c>
      <c r="Q580" s="64" t="s">
        <v>1439</v>
      </c>
    </row>
    <row r="581" spans="1:17" ht="25.5" x14ac:dyDescent="0.2">
      <c r="A581" s="68" t="s">
        <v>2103</v>
      </c>
      <c r="B581" s="55" t="s">
        <v>1645</v>
      </c>
      <c r="C581" s="66" t="s">
        <v>1439</v>
      </c>
      <c r="D581" s="66">
        <v>26162</v>
      </c>
      <c r="E581" s="60">
        <v>5.0999999999999996</v>
      </c>
      <c r="F581" s="66" t="s">
        <v>1439</v>
      </c>
      <c r="G581" s="67"/>
      <c r="H581" s="66" t="s">
        <v>1439</v>
      </c>
      <c r="I581" s="64" t="s">
        <v>1439</v>
      </c>
      <c r="J581" s="62">
        <v>22686</v>
      </c>
      <c r="K581" s="62">
        <v>23140</v>
      </c>
      <c r="L581" s="62">
        <v>24998</v>
      </c>
      <c r="M581" s="64">
        <v>28045</v>
      </c>
      <c r="N581" s="64" t="s">
        <v>1439</v>
      </c>
      <c r="O581" s="64" t="s">
        <v>1439</v>
      </c>
      <c r="P581" s="64" t="s">
        <v>1439</v>
      </c>
      <c r="Q581" s="64" t="s">
        <v>1439</v>
      </c>
    </row>
    <row r="582" spans="1:17" ht="89.25" x14ac:dyDescent="0.2">
      <c r="A582" s="54" t="s">
        <v>2104</v>
      </c>
      <c r="B582" s="55" t="s">
        <v>1647</v>
      </c>
      <c r="C582" s="66" t="s">
        <v>1439</v>
      </c>
      <c r="D582" s="66">
        <v>30535</v>
      </c>
      <c r="E582" s="67"/>
      <c r="F582" s="63">
        <v>30566</v>
      </c>
      <c r="G582" s="60">
        <v>20.100000000000001</v>
      </c>
      <c r="H582" s="66" t="s">
        <v>1439</v>
      </c>
      <c r="I582" s="64" t="s">
        <v>1439</v>
      </c>
      <c r="J582" s="64" t="s">
        <v>1439</v>
      </c>
      <c r="K582" s="64" t="s">
        <v>1439</v>
      </c>
      <c r="L582" s="64" t="s">
        <v>1439</v>
      </c>
      <c r="M582" s="64" t="s">
        <v>1439</v>
      </c>
      <c r="N582" s="64" t="s">
        <v>1439</v>
      </c>
      <c r="O582" s="64" t="s">
        <v>1439</v>
      </c>
      <c r="P582" s="64" t="s">
        <v>1439</v>
      </c>
      <c r="Q582" s="64" t="s">
        <v>1439</v>
      </c>
    </row>
    <row r="583" spans="1:17" ht="38.25" x14ac:dyDescent="0.2">
      <c r="A583" s="68" t="s">
        <v>2105</v>
      </c>
      <c r="B583" s="55" t="s">
        <v>1649</v>
      </c>
      <c r="C583" s="66" t="s">
        <v>1439</v>
      </c>
      <c r="D583" s="66">
        <v>30535</v>
      </c>
      <c r="E583" s="67"/>
      <c r="F583" s="63">
        <v>30566</v>
      </c>
      <c r="G583" s="60">
        <v>20.100000000000001</v>
      </c>
      <c r="H583" s="66" t="s">
        <v>1439</v>
      </c>
      <c r="I583" s="64" t="s">
        <v>1439</v>
      </c>
      <c r="J583" s="64" t="s">
        <v>1439</v>
      </c>
      <c r="K583" s="64" t="s">
        <v>1439</v>
      </c>
      <c r="L583" s="64" t="s">
        <v>1439</v>
      </c>
      <c r="M583" s="64" t="s">
        <v>1439</v>
      </c>
      <c r="N583" s="64" t="s">
        <v>1439</v>
      </c>
      <c r="O583" s="64" t="s">
        <v>1439</v>
      </c>
      <c r="P583" s="64" t="s">
        <v>1439</v>
      </c>
      <c r="Q583" s="64" t="s">
        <v>1439</v>
      </c>
    </row>
    <row r="584" spans="1:17" ht="51" x14ac:dyDescent="0.2">
      <c r="A584" s="68" t="s">
        <v>2106</v>
      </c>
      <c r="B584" s="55" t="s">
        <v>1651</v>
      </c>
      <c r="C584" s="59" t="s">
        <v>1450</v>
      </c>
      <c r="D584" s="59"/>
      <c r="E584" s="67"/>
      <c r="F584" s="59"/>
      <c r="G584" s="67"/>
      <c r="H584" s="59"/>
      <c r="I584" s="61"/>
      <c r="J584" s="61"/>
      <c r="K584" s="61"/>
      <c r="L584" s="61"/>
      <c r="M584" s="61"/>
      <c r="N584" s="61"/>
      <c r="O584" s="61"/>
      <c r="P584" s="61"/>
      <c r="Q584" s="61"/>
    </row>
    <row r="585" spans="1:17" ht="38.25" x14ac:dyDescent="0.2">
      <c r="A585" s="54" t="s">
        <v>2107</v>
      </c>
      <c r="B585" s="55" t="s">
        <v>1653</v>
      </c>
      <c r="C585" s="59" t="s">
        <v>1450</v>
      </c>
      <c r="D585" s="59"/>
      <c r="E585" s="67"/>
      <c r="F585" s="59"/>
      <c r="G585" s="67"/>
      <c r="H585" s="59"/>
      <c r="I585" s="61"/>
      <c r="J585" s="61"/>
      <c r="K585" s="61"/>
      <c r="L585" s="61"/>
      <c r="M585" s="61"/>
      <c r="N585" s="61"/>
      <c r="O585" s="61"/>
      <c r="P585" s="61"/>
      <c r="Q585" s="61"/>
    </row>
    <row r="586" spans="1:17" ht="38.25" x14ac:dyDescent="0.2">
      <c r="A586" s="68" t="s">
        <v>2108</v>
      </c>
      <c r="B586" s="55" t="s">
        <v>1655</v>
      </c>
      <c r="C586" s="59" t="s">
        <v>1667</v>
      </c>
      <c r="D586" s="59"/>
      <c r="E586" s="67"/>
      <c r="F586" s="59"/>
      <c r="G586" s="67"/>
      <c r="H586" s="59"/>
      <c r="I586" s="61"/>
      <c r="J586" s="61"/>
      <c r="K586" s="61"/>
      <c r="L586" s="61"/>
      <c r="M586" s="61"/>
      <c r="N586" s="61"/>
      <c r="O586" s="61"/>
      <c r="P586" s="61"/>
      <c r="Q586" s="61"/>
    </row>
    <row r="587" spans="1:17" ht="25.5" x14ac:dyDescent="0.2">
      <c r="A587" s="54" t="s">
        <v>2109</v>
      </c>
      <c r="B587" s="55" t="s">
        <v>1376</v>
      </c>
      <c r="C587" s="59">
        <v>1378</v>
      </c>
      <c r="D587" s="59">
        <v>34940</v>
      </c>
      <c r="E587" s="60">
        <v>4.8</v>
      </c>
      <c r="F587" s="59">
        <v>41490</v>
      </c>
      <c r="G587" s="60">
        <v>6.5</v>
      </c>
      <c r="H587" s="59">
        <v>22035</v>
      </c>
      <c r="I587" s="61">
        <v>25059</v>
      </c>
      <c r="J587" s="61">
        <v>26579</v>
      </c>
      <c r="K587" s="61">
        <v>28173</v>
      </c>
      <c r="L587" s="61">
        <v>31415</v>
      </c>
      <c r="M587" s="61">
        <v>39075</v>
      </c>
      <c r="N587" s="61">
        <v>44732</v>
      </c>
      <c r="O587" s="61">
        <v>47727</v>
      </c>
      <c r="P587" s="61">
        <v>51463</v>
      </c>
      <c r="Q587" s="61">
        <v>63762</v>
      </c>
    </row>
    <row r="588" spans="1:17" ht="25.5" x14ac:dyDescent="0.2">
      <c r="A588" s="54" t="s">
        <v>2110</v>
      </c>
      <c r="B588" s="55" t="s">
        <v>1376</v>
      </c>
      <c r="C588" s="59">
        <v>240</v>
      </c>
      <c r="D588" s="59">
        <v>35040</v>
      </c>
      <c r="E588" s="60">
        <v>-1.9</v>
      </c>
      <c r="F588" s="59">
        <v>40674</v>
      </c>
      <c r="G588" s="60">
        <v>0.9</v>
      </c>
      <c r="H588" s="59">
        <v>23025</v>
      </c>
      <c r="I588" s="61">
        <v>25917</v>
      </c>
      <c r="J588" s="61">
        <v>27258</v>
      </c>
      <c r="K588" s="61">
        <v>28791</v>
      </c>
      <c r="L588" s="61">
        <v>32210</v>
      </c>
      <c r="M588" s="61">
        <v>39206</v>
      </c>
      <c r="N588" s="61">
        <v>44276</v>
      </c>
      <c r="O588" s="61">
        <v>47695</v>
      </c>
      <c r="P588" s="61">
        <v>50977</v>
      </c>
      <c r="Q588" s="64">
        <v>60431</v>
      </c>
    </row>
    <row r="589" spans="1:17" ht="25.5" x14ac:dyDescent="0.2">
      <c r="A589" s="54" t="s">
        <v>2111</v>
      </c>
      <c r="B589" s="55" t="s">
        <v>1376</v>
      </c>
      <c r="C589" s="59">
        <v>216</v>
      </c>
      <c r="D589" s="59">
        <v>34465</v>
      </c>
      <c r="E589" s="60">
        <v>-3.5</v>
      </c>
      <c r="F589" s="59">
        <v>40219</v>
      </c>
      <c r="G589" s="60">
        <v>0.2</v>
      </c>
      <c r="H589" s="59">
        <v>22902</v>
      </c>
      <c r="I589" s="61">
        <v>25765</v>
      </c>
      <c r="J589" s="61">
        <v>27029</v>
      </c>
      <c r="K589" s="61">
        <v>28504</v>
      </c>
      <c r="L589" s="61">
        <v>31710</v>
      </c>
      <c r="M589" s="61">
        <v>38612</v>
      </c>
      <c r="N589" s="61">
        <v>43658</v>
      </c>
      <c r="O589" s="61">
        <v>47115</v>
      </c>
      <c r="P589" s="61">
        <v>50521</v>
      </c>
      <c r="Q589" s="64">
        <v>59907</v>
      </c>
    </row>
    <row r="590" spans="1:17" ht="25.5" x14ac:dyDescent="0.2">
      <c r="A590" s="54" t="s">
        <v>2112</v>
      </c>
      <c r="B590" s="55" t="s">
        <v>1376</v>
      </c>
      <c r="C590" s="59">
        <v>1071</v>
      </c>
      <c r="D590" s="59">
        <v>34650</v>
      </c>
      <c r="E590" s="60">
        <v>5.9</v>
      </c>
      <c r="F590" s="59">
        <v>41471</v>
      </c>
      <c r="G590" s="60">
        <v>7.2</v>
      </c>
      <c r="H590" s="59">
        <v>21750</v>
      </c>
      <c r="I590" s="61">
        <v>24856</v>
      </c>
      <c r="J590" s="61">
        <v>26278</v>
      </c>
      <c r="K590" s="61">
        <v>27797</v>
      </c>
      <c r="L590" s="61">
        <v>31002</v>
      </c>
      <c r="M590" s="61">
        <v>38846</v>
      </c>
      <c r="N590" s="61">
        <v>44583</v>
      </c>
      <c r="O590" s="61">
        <v>47368</v>
      </c>
      <c r="P590" s="61">
        <v>51076</v>
      </c>
      <c r="Q590" s="62">
        <v>63887</v>
      </c>
    </row>
    <row r="591" spans="1:17" ht="38.25" x14ac:dyDescent="0.2">
      <c r="A591" s="54" t="s">
        <v>2113</v>
      </c>
      <c r="B591" s="55" t="s">
        <v>1438</v>
      </c>
      <c r="C591" s="66" t="s">
        <v>1439</v>
      </c>
      <c r="D591" s="66" t="s">
        <v>1439</v>
      </c>
      <c r="E591" s="67"/>
      <c r="F591" s="66">
        <v>32357</v>
      </c>
      <c r="G591" s="60">
        <v>-5.5</v>
      </c>
      <c r="H591" s="66" t="s">
        <v>1439</v>
      </c>
      <c r="I591" s="64" t="s">
        <v>1439</v>
      </c>
      <c r="J591" s="64" t="s">
        <v>1439</v>
      </c>
      <c r="K591" s="64" t="s">
        <v>1439</v>
      </c>
      <c r="L591" s="64" t="s">
        <v>1439</v>
      </c>
      <c r="M591" s="64" t="s">
        <v>1439</v>
      </c>
      <c r="N591" s="64" t="s">
        <v>1439</v>
      </c>
      <c r="O591" s="64" t="s">
        <v>1439</v>
      </c>
      <c r="P591" s="64" t="s">
        <v>1439</v>
      </c>
      <c r="Q591" s="64" t="s">
        <v>1439</v>
      </c>
    </row>
    <row r="592" spans="1:17" ht="38.25" x14ac:dyDescent="0.2">
      <c r="A592" s="68" t="s">
        <v>2114</v>
      </c>
      <c r="B592" s="55" t="s">
        <v>1441</v>
      </c>
      <c r="C592" s="66" t="s">
        <v>1439</v>
      </c>
      <c r="D592" s="66" t="s">
        <v>1439</v>
      </c>
      <c r="E592" s="67"/>
      <c r="F592" s="66" t="s">
        <v>1439</v>
      </c>
      <c r="G592" s="67"/>
      <c r="H592" s="66" t="s">
        <v>1439</v>
      </c>
      <c r="I592" s="64" t="s">
        <v>1439</v>
      </c>
      <c r="J592" s="64" t="s">
        <v>1439</v>
      </c>
      <c r="K592" s="64" t="s">
        <v>1439</v>
      </c>
      <c r="L592" s="64" t="s">
        <v>1439</v>
      </c>
      <c r="M592" s="64" t="s">
        <v>1439</v>
      </c>
      <c r="N592" s="64" t="s">
        <v>1439</v>
      </c>
      <c r="O592" s="64" t="s">
        <v>1439</v>
      </c>
      <c r="P592" s="64" t="s">
        <v>1439</v>
      </c>
      <c r="Q592" s="64" t="s">
        <v>1439</v>
      </c>
    </row>
    <row r="593" spans="1:17" ht="25.5" x14ac:dyDescent="0.2">
      <c r="A593" s="68" t="s">
        <v>2115</v>
      </c>
      <c r="B593" s="55" t="s">
        <v>1443</v>
      </c>
      <c r="C593" s="59" t="s">
        <v>1667</v>
      </c>
      <c r="D593" s="59"/>
      <c r="E593" s="67"/>
      <c r="F593" s="59"/>
      <c r="G593" s="67"/>
      <c r="H593" s="59"/>
      <c r="I593" s="61"/>
      <c r="J593" s="61"/>
      <c r="K593" s="61"/>
      <c r="L593" s="61"/>
      <c r="M593" s="61"/>
      <c r="N593" s="61"/>
      <c r="O593" s="61"/>
      <c r="P593" s="61"/>
      <c r="Q593" s="61"/>
    </row>
    <row r="594" spans="1:17" ht="25.5" x14ac:dyDescent="0.2">
      <c r="A594" s="68" t="s">
        <v>2116</v>
      </c>
      <c r="B594" s="55" t="s">
        <v>1445</v>
      </c>
      <c r="C594" s="59" t="s">
        <v>1450</v>
      </c>
      <c r="D594" s="59"/>
      <c r="E594" s="67"/>
      <c r="F594" s="59"/>
      <c r="G594" s="67"/>
      <c r="H594" s="59"/>
      <c r="I594" s="61"/>
      <c r="J594" s="61"/>
      <c r="K594" s="61"/>
      <c r="L594" s="61"/>
      <c r="M594" s="61"/>
      <c r="N594" s="61"/>
      <c r="O594" s="61"/>
      <c r="P594" s="61"/>
      <c r="Q594" s="61"/>
    </row>
    <row r="595" spans="1:17" ht="25.5" x14ac:dyDescent="0.2">
      <c r="A595" s="54" t="s">
        <v>2117</v>
      </c>
      <c r="B595" s="55" t="s">
        <v>1447</v>
      </c>
      <c r="C595" s="66" t="s">
        <v>1439</v>
      </c>
      <c r="D595" s="66">
        <v>31636</v>
      </c>
      <c r="E595" s="67"/>
      <c r="F595" s="63">
        <v>32658</v>
      </c>
      <c r="G595" s="60">
        <v>-23.2</v>
      </c>
      <c r="H595" s="66" t="s">
        <v>1439</v>
      </c>
      <c r="I595" s="64" t="s">
        <v>1439</v>
      </c>
      <c r="J595" s="64" t="s">
        <v>1439</v>
      </c>
      <c r="K595" s="64" t="s">
        <v>1439</v>
      </c>
      <c r="L595" s="64" t="s">
        <v>1439</v>
      </c>
      <c r="M595" s="64" t="s">
        <v>1439</v>
      </c>
      <c r="N595" s="64" t="s">
        <v>1439</v>
      </c>
      <c r="O595" s="64" t="s">
        <v>1439</v>
      </c>
      <c r="P595" s="64" t="s">
        <v>1439</v>
      </c>
      <c r="Q595" s="64" t="s">
        <v>1439</v>
      </c>
    </row>
    <row r="596" spans="1:17" ht="25.5" x14ac:dyDescent="0.2">
      <c r="A596" s="68" t="s">
        <v>2118</v>
      </c>
      <c r="B596" s="55" t="s">
        <v>1449</v>
      </c>
      <c r="C596" s="59" t="s">
        <v>1450</v>
      </c>
      <c r="D596" s="59"/>
      <c r="E596" s="67"/>
      <c r="F596" s="59"/>
      <c r="G596" s="67"/>
      <c r="H596" s="59"/>
      <c r="I596" s="61"/>
      <c r="J596" s="61"/>
      <c r="K596" s="61"/>
      <c r="L596" s="61"/>
      <c r="M596" s="61"/>
      <c r="N596" s="61"/>
      <c r="O596" s="61"/>
      <c r="P596" s="61"/>
      <c r="Q596" s="61"/>
    </row>
    <row r="597" spans="1:17" ht="25.5" x14ac:dyDescent="0.2">
      <c r="A597" s="68" t="s">
        <v>2119</v>
      </c>
      <c r="B597" s="55" t="s">
        <v>1452</v>
      </c>
      <c r="C597" s="59" t="s">
        <v>1450</v>
      </c>
      <c r="D597" s="59"/>
      <c r="E597" s="67"/>
      <c r="F597" s="59"/>
      <c r="G597" s="67"/>
      <c r="H597" s="59"/>
      <c r="I597" s="61"/>
      <c r="J597" s="61"/>
      <c r="K597" s="61"/>
      <c r="L597" s="61"/>
      <c r="M597" s="61"/>
      <c r="N597" s="61"/>
      <c r="O597" s="61"/>
      <c r="P597" s="61"/>
      <c r="Q597" s="61"/>
    </row>
    <row r="598" spans="1:17" ht="25.5" x14ac:dyDescent="0.2">
      <c r="A598" s="68" t="s">
        <v>2120</v>
      </c>
      <c r="B598" s="55" t="s">
        <v>1454</v>
      </c>
      <c r="C598" s="59" t="s">
        <v>1450</v>
      </c>
      <c r="D598" s="59"/>
      <c r="E598" s="67"/>
      <c r="F598" s="59"/>
      <c r="G598" s="67"/>
      <c r="H598" s="59"/>
      <c r="I598" s="61"/>
      <c r="J598" s="61"/>
      <c r="K598" s="61"/>
      <c r="L598" s="61"/>
      <c r="M598" s="61"/>
      <c r="N598" s="61"/>
      <c r="O598" s="61"/>
      <c r="P598" s="61"/>
      <c r="Q598" s="61"/>
    </row>
    <row r="599" spans="1:17" ht="25.5" x14ac:dyDescent="0.2">
      <c r="A599" s="68" t="s">
        <v>2121</v>
      </c>
      <c r="B599" s="55" t="s">
        <v>1456</v>
      </c>
      <c r="C599" s="66" t="s">
        <v>1439</v>
      </c>
      <c r="D599" s="66">
        <v>31636</v>
      </c>
      <c r="E599" s="67"/>
      <c r="F599" s="63">
        <v>32658</v>
      </c>
      <c r="G599" s="60">
        <v>-16.2</v>
      </c>
      <c r="H599" s="66" t="s">
        <v>1439</v>
      </c>
      <c r="I599" s="64" t="s">
        <v>1439</v>
      </c>
      <c r="J599" s="64" t="s">
        <v>1439</v>
      </c>
      <c r="K599" s="64" t="s">
        <v>1439</v>
      </c>
      <c r="L599" s="64" t="s">
        <v>1439</v>
      </c>
      <c r="M599" s="64" t="s">
        <v>1439</v>
      </c>
      <c r="N599" s="64" t="s">
        <v>1439</v>
      </c>
      <c r="O599" s="64" t="s">
        <v>1439</v>
      </c>
      <c r="P599" s="64" t="s">
        <v>1439</v>
      </c>
      <c r="Q599" s="64" t="s">
        <v>1439</v>
      </c>
    </row>
    <row r="600" spans="1:17" ht="25.5" x14ac:dyDescent="0.2">
      <c r="A600" s="68" t="s">
        <v>2122</v>
      </c>
      <c r="B600" s="55" t="s">
        <v>1458</v>
      </c>
      <c r="C600" s="59" t="s">
        <v>1450</v>
      </c>
      <c r="D600" s="59"/>
      <c r="E600" s="67"/>
      <c r="F600" s="59"/>
      <c r="G600" s="67"/>
      <c r="H600" s="59"/>
      <c r="I600" s="61"/>
      <c r="J600" s="61"/>
      <c r="K600" s="61"/>
      <c r="L600" s="61"/>
      <c r="M600" s="61"/>
      <c r="N600" s="61"/>
      <c r="O600" s="61"/>
      <c r="P600" s="61"/>
      <c r="Q600" s="61"/>
    </row>
    <row r="601" spans="1:17" ht="25.5" x14ac:dyDescent="0.2">
      <c r="A601" s="54" t="s">
        <v>2123</v>
      </c>
      <c r="B601" s="55" t="s">
        <v>1460</v>
      </c>
      <c r="C601" s="59">
        <v>216</v>
      </c>
      <c r="D601" s="59">
        <v>34465</v>
      </c>
      <c r="E601" s="60">
        <v>-3.5</v>
      </c>
      <c r="F601" s="59">
        <v>40219</v>
      </c>
      <c r="G601" s="60">
        <v>0.2</v>
      </c>
      <c r="H601" s="59">
        <v>22902</v>
      </c>
      <c r="I601" s="61">
        <v>25765</v>
      </c>
      <c r="J601" s="61">
        <v>27029</v>
      </c>
      <c r="K601" s="61">
        <v>28504</v>
      </c>
      <c r="L601" s="61">
        <v>31710</v>
      </c>
      <c r="M601" s="61">
        <v>38612</v>
      </c>
      <c r="N601" s="61">
        <v>43658</v>
      </c>
      <c r="O601" s="61">
        <v>47115</v>
      </c>
      <c r="P601" s="61">
        <v>50521</v>
      </c>
      <c r="Q601" s="64">
        <v>59907</v>
      </c>
    </row>
    <row r="602" spans="1:17" ht="25.5" x14ac:dyDescent="0.2">
      <c r="A602" s="68" t="s">
        <v>2124</v>
      </c>
      <c r="B602" s="55" t="s">
        <v>1462</v>
      </c>
      <c r="C602" s="66">
        <v>22</v>
      </c>
      <c r="D602" s="63">
        <v>29334</v>
      </c>
      <c r="E602" s="60">
        <v>-0.1</v>
      </c>
      <c r="F602" s="63">
        <v>32134</v>
      </c>
      <c r="G602" s="60">
        <v>-2.2999999999999998</v>
      </c>
      <c r="H602" s="66" t="s">
        <v>1439</v>
      </c>
      <c r="I602" s="62">
        <v>23467</v>
      </c>
      <c r="J602" s="62">
        <v>24257</v>
      </c>
      <c r="K602" s="62">
        <v>25323</v>
      </c>
      <c r="L602" s="62">
        <v>27246</v>
      </c>
      <c r="M602" s="62">
        <v>32366</v>
      </c>
      <c r="N602" s="64">
        <v>34608</v>
      </c>
      <c r="O602" s="64">
        <v>36532</v>
      </c>
      <c r="P602" s="64" t="s">
        <v>1439</v>
      </c>
      <c r="Q602" s="64" t="s">
        <v>1439</v>
      </c>
    </row>
    <row r="603" spans="1:17" ht="25.5" x14ac:dyDescent="0.2">
      <c r="A603" s="68" t="s">
        <v>2125</v>
      </c>
      <c r="B603" s="55" t="s">
        <v>1464</v>
      </c>
      <c r="C603" s="66" t="s">
        <v>1439</v>
      </c>
      <c r="D603" s="66">
        <v>39149</v>
      </c>
      <c r="E603" s="60">
        <v>6.9</v>
      </c>
      <c r="F603" s="63">
        <v>41544</v>
      </c>
      <c r="G603" s="60">
        <v>2.5</v>
      </c>
      <c r="H603" s="66" t="s">
        <v>1439</v>
      </c>
      <c r="I603" s="64" t="s">
        <v>1439</v>
      </c>
      <c r="J603" s="64" t="s">
        <v>1439</v>
      </c>
      <c r="K603" s="64" t="s">
        <v>1439</v>
      </c>
      <c r="L603" s="64">
        <v>36628</v>
      </c>
      <c r="M603" s="64" t="s">
        <v>1439</v>
      </c>
      <c r="N603" s="64" t="s">
        <v>1439</v>
      </c>
      <c r="O603" s="64" t="s">
        <v>1439</v>
      </c>
      <c r="P603" s="64" t="s">
        <v>1439</v>
      </c>
      <c r="Q603" s="64" t="s">
        <v>1439</v>
      </c>
    </row>
    <row r="604" spans="1:17" ht="25.5" x14ac:dyDescent="0.2">
      <c r="A604" s="68" t="s">
        <v>2126</v>
      </c>
      <c r="B604" s="55" t="s">
        <v>1466</v>
      </c>
      <c r="C604" s="59" t="s">
        <v>1450</v>
      </c>
      <c r="D604" s="59"/>
      <c r="E604" s="67"/>
      <c r="F604" s="59"/>
      <c r="G604" s="67"/>
      <c r="H604" s="59"/>
      <c r="I604" s="61"/>
      <c r="J604" s="61"/>
      <c r="K604" s="61"/>
      <c r="L604" s="61"/>
      <c r="M604" s="61"/>
      <c r="N604" s="61"/>
      <c r="O604" s="61"/>
      <c r="P604" s="61"/>
      <c r="Q604" s="61"/>
    </row>
    <row r="605" spans="1:17" ht="25.5" x14ac:dyDescent="0.2">
      <c r="A605" s="68" t="s">
        <v>2127</v>
      </c>
      <c r="B605" s="55" t="s">
        <v>1468</v>
      </c>
      <c r="C605" s="66" t="s">
        <v>1439</v>
      </c>
      <c r="D605" s="66">
        <v>22177</v>
      </c>
      <c r="E605" s="60">
        <v>5.3</v>
      </c>
      <c r="F605" s="66">
        <v>23828</v>
      </c>
      <c r="G605" s="60">
        <v>-2.2000000000000002</v>
      </c>
      <c r="H605" s="66" t="s">
        <v>1439</v>
      </c>
      <c r="I605" s="64" t="s">
        <v>1439</v>
      </c>
      <c r="J605" s="64" t="s">
        <v>1439</v>
      </c>
      <c r="K605" s="64" t="s">
        <v>1439</v>
      </c>
      <c r="L605" s="64" t="s">
        <v>1439</v>
      </c>
      <c r="M605" s="64" t="s">
        <v>1439</v>
      </c>
      <c r="N605" s="64" t="s">
        <v>1439</v>
      </c>
      <c r="O605" s="64" t="s">
        <v>1439</v>
      </c>
      <c r="P605" s="64" t="s">
        <v>1439</v>
      </c>
      <c r="Q605" s="64" t="s">
        <v>1439</v>
      </c>
    </row>
    <row r="606" spans="1:17" ht="25.5" x14ac:dyDescent="0.2">
      <c r="A606" s="68" t="s">
        <v>2128</v>
      </c>
      <c r="B606" s="55" t="s">
        <v>1470</v>
      </c>
      <c r="C606" s="59" t="s">
        <v>1667</v>
      </c>
      <c r="D606" s="59"/>
      <c r="E606" s="67"/>
      <c r="F606" s="59"/>
      <c r="G606" s="67"/>
      <c r="H606" s="59"/>
      <c r="I606" s="61"/>
      <c r="J606" s="61"/>
      <c r="K606" s="61"/>
      <c r="L606" s="61"/>
      <c r="M606" s="61"/>
      <c r="N606" s="61"/>
      <c r="O606" s="61"/>
      <c r="P606" s="61"/>
      <c r="Q606" s="61"/>
    </row>
    <row r="607" spans="1:17" ht="25.5" x14ac:dyDescent="0.2">
      <c r="A607" s="68" t="s">
        <v>2129</v>
      </c>
      <c r="B607" s="55" t="s">
        <v>1472</v>
      </c>
      <c r="C607" s="66" t="s">
        <v>1439</v>
      </c>
      <c r="D607" s="66" t="s">
        <v>1439</v>
      </c>
      <c r="E607" s="67"/>
      <c r="F607" s="66">
        <v>38577</v>
      </c>
      <c r="G607" s="60">
        <v>-1.3</v>
      </c>
      <c r="H607" s="66" t="s">
        <v>1439</v>
      </c>
      <c r="I607" s="64" t="s">
        <v>1439</v>
      </c>
      <c r="J607" s="64" t="s">
        <v>1439</v>
      </c>
      <c r="K607" s="64" t="s">
        <v>1439</v>
      </c>
      <c r="L607" s="64" t="s">
        <v>1439</v>
      </c>
      <c r="M607" s="64" t="s">
        <v>1439</v>
      </c>
      <c r="N607" s="64" t="s">
        <v>1439</v>
      </c>
      <c r="O607" s="64" t="s">
        <v>1439</v>
      </c>
      <c r="P607" s="64" t="s">
        <v>1439</v>
      </c>
      <c r="Q607" s="64" t="s">
        <v>1439</v>
      </c>
    </row>
    <row r="608" spans="1:17" ht="63.75" x14ac:dyDescent="0.2">
      <c r="A608" s="68" t="s">
        <v>2130</v>
      </c>
      <c r="B608" s="55" t="s">
        <v>1474</v>
      </c>
      <c r="C608" s="66" t="s">
        <v>1439</v>
      </c>
      <c r="D608" s="66" t="s">
        <v>1439</v>
      </c>
      <c r="E608" s="67"/>
      <c r="F608" s="66">
        <v>34851</v>
      </c>
      <c r="G608" s="60">
        <v>-0.6</v>
      </c>
      <c r="H608" s="66" t="s">
        <v>1439</v>
      </c>
      <c r="I608" s="64" t="s">
        <v>1439</v>
      </c>
      <c r="J608" s="64" t="s">
        <v>1439</v>
      </c>
      <c r="K608" s="62">
        <v>26017</v>
      </c>
      <c r="L608" s="62">
        <v>26969</v>
      </c>
      <c r="M608" s="64" t="s">
        <v>1439</v>
      </c>
      <c r="N608" s="64" t="s">
        <v>1439</v>
      </c>
      <c r="O608" s="64" t="s">
        <v>1439</v>
      </c>
      <c r="P608" s="64" t="s">
        <v>1439</v>
      </c>
      <c r="Q608" s="64" t="s">
        <v>1439</v>
      </c>
    </row>
    <row r="609" spans="1:17" ht="25.5" x14ac:dyDescent="0.2">
      <c r="A609" s="68" t="s">
        <v>2131</v>
      </c>
      <c r="B609" s="55" t="s">
        <v>1476</v>
      </c>
      <c r="C609" s="66" t="s">
        <v>1439</v>
      </c>
      <c r="D609" s="66" t="s">
        <v>1439</v>
      </c>
      <c r="E609" s="67"/>
      <c r="F609" s="66" t="s">
        <v>1439</v>
      </c>
      <c r="G609" s="67"/>
      <c r="H609" s="66" t="s">
        <v>1439</v>
      </c>
      <c r="I609" s="64" t="s">
        <v>1439</v>
      </c>
      <c r="J609" s="64" t="s">
        <v>1439</v>
      </c>
      <c r="K609" s="64" t="s">
        <v>1439</v>
      </c>
      <c r="L609" s="64" t="s">
        <v>1439</v>
      </c>
      <c r="M609" s="64" t="s">
        <v>1439</v>
      </c>
      <c r="N609" s="64" t="s">
        <v>1439</v>
      </c>
      <c r="O609" s="64" t="s">
        <v>1439</v>
      </c>
      <c r="P609" s="64" t="s">
        <v>1439</v>
      </c>
      <c r="Q609" s="64" t="s">
        <v>1439</v>
      </c>
    </row>
    <row r="610" spans="1:17" ht="25.5" x14ac:dyDescent="0.2">
      <c r="A610" s="68" t="s">
        <v>2132</v>
      </c>
      <c r="B610" s="55" t="s">
        <v>1478</v>
      </c>
      <c r="C610" s="66" t="s">
        <v>1439</v>
      </c>
      <c r="D610" s="66" t="s">
        <v>1439</v>
      </c>
      <c r="E610" s="67"/>
      <c r="F610" s="66" t="s">
        <v>1439</v>
      </c>
      <c r="G610" s="67"/>
      <c r="H610" s="66" t="s">
        <v>1439</v>
      </c>
      <c r="I610" s="64" t="s">
        <v>1439</v>
      </c>
      <c r="J610" s="64" t="s">
        <v>1439</v>
      </c>
      <c r="K610" s="64" t="s">
        <v>1439</v>
      </c>
      <c r="L610" s="64" t="s">
        <v>1439</v>
      </c>
      <c r="M610" s="64" t="s">
        <v>1439</v>
      </c>
      <c r="N610" s="64" t="s">
        <v>1439</v>
      </c>
      <c r="O610" s="64" t="s">
        <v>1439</v>
      </c>
      <c r="P610" s="64" t="s">
        <v>1439</v>
      </c>
      <c r="Q610" s="64" t="s">
        <v>1439</v>
      </c>
    </row>
    <row r="611" spans="1:17" ht="38.25" x14ac:dyDescent="0.2">
      <c r="A611" s="68" t="s">
        <v>2133</v>
      </c>
      <c r="B611" s="55" t="s">
        <v>1480</v>
      </c>
      <c r="C611" s="66" t="s">
        <v>1439</v>
      </c>
      <c r="D611" s="66">
        <v>27822</v>
      </c>
      <c r="E611" s="60">
        <v>5.2</v>
      </c>
      <c r="F611" s="66">
        <v>30753</v>
      </c>
      <c r="G611" s="60">
        <v>20.7</v>
      </c>
      <c r="H611" s="66" t="s">
        <v>1439</v>
      </c>
      <c r="I611" s="64" t="s">
        <v>1439</v>
      </c>
      <c r="J611" s="64" t="s">
        <v>1439</v>
      </c>
      <c r="K611" s="64" t="s">
        <v>1439</v>
      </c>
      <c r="L611" s="64" t="s">
        <v>1439</v>
      </c>
      <c r="M611" s="64" t="s">
        <v>1439</v>
      </c>
      <c r="N611" s="64" t="s">
        <v>1439</v>
      </c>
      <c r="O611" s="64" t="s">
        <v>1439</v>
      </c>
      <c r="P611" s="64" t="s">
        <v>1439</v>
      </c>
      <c r="Q611" s="64" t="s">
        <v>1439</v>
      </c>
    </row>
    <row r="612" spans="1:17" ht="25.5" x14ac:dyDescent="0.2">
      <c r="A612" s="68" t="s">
        <v>2134</v>
      </c>
      <c r="B612" s="55" t="s">
        <v>1482</v>
      </c>
      <c r="C612" s="66" t="s">
        <v>1439</v>
      </c>
      <c r="D612" s="66">
        <v>33419</v>
      </c>
      <c r="E612" s="60">
        <v>2.6</v>
      </c>
      <c r="F612" s="63">
        <v>40711</v>
      </c>
      <c r="G612" s="60">
        <v>4.4000000000000004</v>
      </c>
      <c r="H612" s="66" t="s">
        <v>1439</v>
      </c>
      <c r="I612" s="64" t="s">
        <v>1439</v>
      </c>
      <c r="J612" s="62">
        <v>29296</v>
      </c>
      <c r="K612" s="62">
        <v>30142</v>
      </c>
      <c r="L612" s="62">
        <v>31695</v>
      </c>
      <c r="M612" s="64" t="s">
        <v>1439</v>
      </c>
      <c r="N612" s="64" t="s">
        <v>1439</v>
      </c>
      <c r="O612" s="64" t="s">
        <v>1439</v>
      </c>
      <c r="P612" s="64" t="s">
        <v>1439</v>
      </c>
      <c r="Q612" s="64" t="s">
        <v>1439</v>
      </c>
    </row>
    <row r="613" spans="1:17" ht="38.25" x14ac:dyDescent="0.2">
      <c r="A613" s="68" t="s">
        <v>2135</v>
      </c>
      <c r="B613" s="55" t="s">
        <v>1484</v>
      </c>
      <c r="C613" s="59" t="s">
        <v>1450</v>
      </c>
      <c r="D613" s="59"/>
      <c r="E613" s="67"/>
      <c r="F613" s="59"/>
      <c r="G613" s="67"/>
      <c r="H613" s="59"/>
      <c r="I613" s="61"/>
      <c r="J613" s="61"/>
      <c r="K613" s="61"/>
      <c r="L613" s="61"/>
      <c r="M613" s="61"/>
      <c r="N613" s="61"/>
      <c r="O613" s="61"/>
      <c r="P613" s="61"/>
      <c r="Q613" s="61"/>
    </row>
    <row r="614" spans="1:17" ht="25.5" x14ac:dyDescent="0.2">
      <c r="A614" s="68" t="s">
        <v>2136</v>
      </c>
      <c r="B614" s="55" t="s">
        <v>1486</v>
      </c>
      <c r="C614" s="66">
        <v>19</v>
      </c>
      <c r="D614" s="66">
        <v>33533</v>
      </c>
      <c r="E614" s="60">
        <v>7.7</v>
      </c>
      <c r="F614" s="63">
        <v>41831</v>
      </c>
      <c r="G614" s="60">
        <v>9.3000000000000007</v>
      </c>
      <c r="H614" s="59">
        <v>22428</v>
      </c>
      <c r="I614" s="61">
        <v>25299</v>
      </c>
      <c r="J614" s="61">
        <v>26290</v>
      </c>
      <c r="K614" s="61">
        <v>27096</v>
      </c>
      <c r="L614" s="64" t="s">
        <v>1439</v>
      </c>
      <c r="M614" s="64">
        <v>36452</v>
      </c>
      <c r="N614" s="64" t="s">
        <v>1439</v>
      </c>
      <c r="O614" s="64" t="s">
        <v>1439</v>
      </c>
      <c r="P614" s="64" t="s">
        <v>1439</v>
      </c>
      <c r="Q614" s="64" t="s">
        <v>1439</v>
      </c>
    </row>
    <row r="615" spans="1:17" ht="25.5" x14ac:dyDescent="0.2">
      <c r="A615" s="68" t="s">
        <v>2137</v>
      </c>
      <c r="B615" s="55" t="s">
        <v>1488</v>
      </c>
      <c r="C615" s="66">
        <v>12</v>
      </c>
      <c r="D615" s="63">
        <v>32071</v>
      </c>
      <c r="E615" s="60">
        <v>0.5</v>
      </c>
      <c r="F615" s="66">
        <v>40384</v>
      </c>
      <c r="G615" s="60">
        <v>9.5</v>
      </c>
      <c r="H615" s="66" t="s">
        <v>1439</v>
      </c>
      <c r="I615" s="62">
        <v>26301</v>
      </c>
      <c r="J615" s="62">
        <v>27515</v>
      </c>
      <c r="K615" s="62">
        <v>29091</v>
      </c>
      <c r="L615" s="62">
        <v>30547</v>
      </c>
      <c r="M615" s="64">
        <v>35953</v>
      </c>
      <c r="N615" s="64" t="s">
        <v>1439</v>
      </c>
      <c r="O615" s="64" t="s">
        <v>1439</v>
      </c>
      <c r="P615" s="64" t="s">
        <v>1439</v>
      </c>
      <c r="Q615" s="64" t="s">
        <v>1439</v>
      </c>
    </row>
    <row r="616" spans="1:17" ht="25.5" x14ac:dyDescent="0.2">
      <c r="A616" s="68" t="s">
        <v>2138</v>
      </c>
      <c r="B616" s="55" t="s">
        <v>1490</v>
      </c>
      <c r="C616" s="66">
        <v>10</v>
      </c>
      <c r="D616" s="63">
        <v>33989</v>
      </c>
      <c r="E616" s="60">
        <v>1.3</v>
      </c>
      <c r="F616" s="63">
        <v>37599</v>
      </c>
      <c r="G616" s="60">
        <v>-0.9</v>
      </c>
      <c r="H616" s="66" t="s">
        <v>1439</v>
      </c>
      <c r="I616" s="62">
        <v>26742</v>
      </c>
      <c r="J616" s="62">
        <v>27699</v>
      </c>
      <c r="K616" s="62">
        <v>29507</v>
      </c>
      <c r="L616" s="62">
        <v>32892</v>
      </c>
      <c r="M616" s="64">
        <v>35465</v>
      </c>
      <c r="N616" s="64" t="s">
        <v>1439</v>
      </c>
      <c r="O616" s="64" t="s">
        <v>1439</v>
      </c>
      <c r="P616" s="64" t="s">
        <v>1439</v>
      </c>
      <c r="Q616" s="64" t="s">
        <v>1439</v>
      </c>
    </row>
    <row r="617" spans="1:17" ht="38.25" x14ac:dyDescent="0.2">
      <c r="A617" s="68" t="s">
        <v>2139</v>
      </c>
      <c r="B617" s="55" t="s">
        <v>1492</v>
      </c>
      <c r="C617" s="63">
        <v>37</v>
      </c>
      <c r="D617" s="63">
        <v>33797</v>
      </c>
      <c r="E617" s="60">
        <v>8.9</v>
      </c>
      <c r="F617" s="59">
        <v>37664</v>
      </c>
      <c r="G617" s="60">
        <v>7.5</v>
      </c>
      <c r="H617" s="59">
        <v>22502</v>
      </c>
      <c r="I617" s="61">
        <v>25773</v>
      </c>
      <c r="J617" s="61">
        <v>26957</v>
      </c>
      <c r="K617" s="61">
        <v>27918</v>
      </c>
      <c r="L617" s="61">
        <v>31363</v>
      </c>
      <c r="M617" s="62">
        <v>37955</v>
      </c>
      <c r="N617" s="62">
        <v>42776</v>
      </c>
      <c r="O617" s="62">
        <v>44187</v>
      </c>
      <c r="P617" s="64">
        <v>49391</v>
      </c>
      <c r="Q617" s="64" t="s">
        <v>1439</v>
      </c>
    </row>
    <row r="618" spans="1:17" ht="38.25" x14ac:dyDescent="0.2">
      <c r="A618" s="68" t="s">
        <v>2140</v>
      </c>
      <c r="B618" s="55" t="s">
        <v>1494</v>
      </c>
      <c r="C618" s="66" t="s">
        <v>1439</v>
      </c>
      <c r="D618" s="66">
        <v>32277</v>
      </c>
      <c r="E618" s="67"/>
      <c r="F618" s="66">
        <v>37120</v>
      </c>
      <c r="G618" s="60">
        <v>-16.600000000000001</v>
      </c>
      <c r="H618" s="66" t="s">
        <v>1439</v>
      </c>
      <c r="I618" s="64" t="s">
        <v>1439</v>
      </c>
      <c r="J618" s="64" t="s">
        <v>1439</v>
      </c>
      <c r="K618" s="64">
        <v>26189</v>
      </c>
      <c r="L618" s="64">
        <v>27868</v>
      </c>
      <c r="M618" s="64">
        <v>36961</v>
      </c>
      <c r="N618" s="64" t="s">
        <v>1439</v>
      </c>
      <c r="O618" s="64" t="s">
        <v>1439</v>
      </c>
      <c r="P618" s="64" t="s">
        <v>1439</v>
      </c>
      <c r="Q618" s="64" t="s">
        <v>1439</v>
      </c>
    </row>
    <row r="619" spans="1:17" ht="25.5" x14ac:dyDescent="0.2">
      <c r="A619" s="68" t="s">
        <v>2141</v>
      </c>
      <c r="B619" s="55" t="s">
        <v>1496</v>
      </c>
      <c r="C619" s="66">
        <v>10</v>
      </c>
      <c r="D619" s="66">
        <v>37848</v>
      </c>
      <c r="E619" s="60">
        <v>17.899999999999999</v>
      </c>
      <c r="F619" s="63">
        <v>45227</v>
      </c>
      <c r="G619" s="60">
        <v>15</v>
      </c>
      <c r="H619" s="66" t="s">
        <v>1439</v>
      </c>
      <c r="I619" s="62">
        <v>27218</v>
      </c>
      <c r="J619" s="62">
        <v>29370</v>
      </c>
      <c r="K619" s="62">
        <v>29835</v>
      </c>
      <c r="L619" s="64">
        <v>34904</v>
      </c>
      <c r="M619" s="64">
        <v>44792</v>
      </c>
      <c r="N619" s="64">
        <v>53723</v>
      </c>
      <c r="O619" s="64" t="s">
        <v>1439</v>
      </c>
      <c r="P619" s="64" t="s">
        <v>1439</v>
      </c>
      <c r="Q619" s="64" t="s">
        <v>1439</v>
      </c>
    </row>
    <row r="620" spans="1:17" ht="25.5" x14ac:dyDescent="0.2">
      <c r="A620" s="68" t="s">
        <v>2142</v>
      </c>
      <c r="B620" s="55" t="s">
        <v>1498</v>
      </c>
      <c r="C620" s="66">
        <v>30</v>
      </c>
      <c r="D620" s="63">
        <v>41155</v>
      </c>
      <c r="E620" s="60">
        <v>7.7</v>
      </c>
      <c r="F620" s="63">
        <v>45974</v>
      </c>
      <c r="G620" s="60">
        <v>1.1000000000000001</v>
      </c>
      <c r="H620" s="63">
        <v>26055</v>
      </c>
      <c r="I620" s="62">
        <v>29066</v>
      </c>
      <c r="J620" s="62">
        <v>32833</v>
      </c>
      <c r="K620" s="62">
        <v>33886</v>
      </c>
      <c r="L620" s="62">
        <v>37431</v>
      </c>
      <c r="M620" s="62">
        <v>44251</v>
      </c>
      <c r="N620" s="62">
        <v>47267</v>
      </c>
      <c r="O620" s="62">
        <v>49666</v>
      </c>
      <c r="P620" s="64">
        <v>52671</v>
      </c>
      <c r="Q620" s="64" t="s">
        <v>1439</v>
      </c>
    </row>
    <row r="621" spans="1:17" ht="38.25" x14ac:dyDescent="0.2">
      <c r="A621" s="68" t="s">
        <v>2143</v>
      </c>
      <c r="B621" s="55" t="s">
        <v>1500</v>
      </c>
      <c r="C621" s="66">
        <v>20</v>
      </c>
      <c r="D621" s="63">
        <v>35972</v>
      </c>
      <c r="E621" s="60">
        <v>-14</v>
      </c>
      <c r="F621" s="63">
        <v>43105</v>
      </c>
      <c r="G621" s="60">
        <v>-8.5</v>
      </c>
      <c r="H621" s="63">
        <v>23361</v>
      </c>
      <c r="I621" s="62">
        <v>25763</v>
      </c>
      <c r="J621" s="62">
        <v>27941</v>
      </c>
      <c r="K621" s="62">
        <v>29043</v>
      </c>
      <c r="L621" s="62">
        <v>32312</v>
      </c>
      <c r="M621" s="64">
        <v>40194</v>
      </c>
      <c r="N621" s="64">
        <v>46541</v>
      </c>
      <c r="O621" s="64">
        <v>50270</v>
      </c>
      <c r="P621" s="64" t="s">
        <v>1439</v>
      </c>
      <c r="Q621" s="64" t="s">
        <v>1439</v>
      </c>
    </row>
    <row r="622" spans="1:17" ht="25.5" x14ac:dyDescent="0.2">
      <c r="A622" s="68" t="s">
        <v>2144</v>
      </c>
      <c r="B622" s="55" t="s">
        <v>1502</v>
      </c>
      <c r="C622" s="66">
        <v>9</v>
      </c>
      <c r="D622" s="66">
        <v>44527</v>
      </c>
      <c r="E622" s="60">
        <v>-4.2</v>
      </c>
      <c r="F622" s="63">
        <v>49442</v>
      </c>
      <c r="G622" s="60">
        <v>1.3</v>
      </c>
      <c r="H622" s="66" t="s">
        <v>1439</v>
      </c>
      <c r="I622" s="64">
        <v>27558</v>
      </c>
      <c r="J622" s="64">
        <v>32339</v>
      </c>
      <c r="K622" s="64">
        <v>34952</v>
      </c>
      <c r="L622" s="64">
        <v>40901</v>
      </c>
      <c r="M622" s="64">
        <v>48588</v>
      </c>
      <c r="N622" s="64" t="s">
        <v>1439</v>
      </c>
      <c r="O622" s="64" t="s">
        <v>1439</v>
      </c>
      <c r="P622" s="64" t="s">
        <v>1439</v>
      </c>
      <c r="Q622" s="64" t="s">
        <v>1439</v>
      </c>
    </row>
    <row r="623" spans="1:17" ht="25.5" x14ac:dyDescent="0.2">
      <c r="A623" s="68" t="s">
        <v>2145</v>
      </c>
      <c r="B623" s="55" t="s">
        <v>1504</v>
      </c>
      <c r="C623" s="66" t="s">
        <v>1439</v>
      </c>
      <c r="D623" s="66" t="s">
        <v>1439</v>
      </c>
      <c r="E623" s="67"/>
      <c r="F623" s="66">
        <v>30054</v>
      </c>
      <c r="G623" s="67"/>
      <c r="H623" s="66" t="s">
        <v>1439</v>
      </c>
      <c r="I623" s="64" t="s">
        <v>1439</v>
      </c>
      <c r="J623" s="64" t="s">
        <v>1439</v>
      </c>
      <c r="K623" s="64" t="s">
        <v>1439</v>
      </c>
      <c r="L623" s="64" t="s">
        <v>1439</v>
      </c>
      <c r="M623" s="64" t="s">
        <v>1439</v>
      </c>
      <c r="N623" s="64" t="s">
        <v>1439</v>
      </c>
      <c r="O623" s="64" t="s">
        <v>1439</v>
      </c>
      <c r="P623" s="64" t="s">
        <v>1439</v>
      </c>
      <c r="Q623" s="64" t="s">
        <v>1439</v>
      </c>
    </row>
    <row r="624" spans="1:17" ht="25.5" x14ac:dyDescent="0.2">
      <c r="A624" s="68" t="s">
        <v>2146</v>
      </c>
      <c r="B624" s="55" t="s">
        <v>1506</v>
      </c>
      <c r="C624" s="66">
        <v>9</v>
      </c>
      <c r="D624" s="66">
        <v>31975</v>
      </c>
      <c r="E624" s="60">
        <v>6.6</v>
      </c>
      <c r="F624" s="66">
        <v>39544</v>
      </c>
      <c r="G624" s="60">
        <v>12.4</v>
      </c>
      <c r="H624" s="66" t="s">
        <v>1439</v>
      </c>
      <c r="I624" s="64" t="s">
        <v>1439</v>
      </c>
      <c r="J624" s="64">
        <v>23710</v>
      </c>
      <c r="K624" s="64">
        <v>25510</v>
      </c>
      <c r="L624" s="64">
        <v>28529</v>
      </c>
      <c r="M624" s="64" t="s">
        <v>1439</v>
      </c>
      <c r="N624" s="64" t="s">
        <v>1439</v>
      </c>
      <c r="O624" s="64" t="s">
        <v>1439</v>
      </c>
      <c r="P624" s="64" t="s">
        <v>1439</v>
      </c>
      <c r="Q624" s="64" t="s">
        <v>1439</v>
      </c>
    </row>
    <row r="625" spans="1:17" ht="38.25" x14ac:dyDescent="0.2">
      <c r="A625" s="68" t="s">
        <v>2147</v>
      </c>
      <c r="B625" s="55" t="s">
        <v>1508</v>
      </c>
      <c r="C625" s="66" t="s">
        <v>1439</v>
      </c>
      <c r="D625" s="66">
        <v>37863</v>
      </c>
      <c r="E625" s="60">
        <v>17.100000000000001</v>
      </c>
      <c r="F625" s="63">
        <v>42469</v>
      </c>
      <c r="G625" s="60">
        <v>21.4</v>
      </c>
      <c r="H625" s="66" t="s">
        <v>1439</v>
      </c>
      <c r="I625" s="64">
        <v>27669</v>
      </c>
      <c r="J625" s="64">
        <v>29667</v>
      </c>
      <c r="K625" s="64">
        <v>32355</v>
      </c>
      <c r="L625" s="64">
        <v>34873</v>
      </c>
      <c r="M625" s="64">
        <v>41325</v>
      </c>
      <c r="N625" s="64" t="s">
        <v>1439</v>
      </c>
      <c r="O625" s="64" t="s">
        <v>1439</v>
      </c>
      <c r="P625" s="64" t="s">
        <v>1439</v>
      </c>
      <c r="Q625" s="64" t="s">
        <v>1439</v>
      </c>
    </row>
    <row r="626" spans="1:17" ht="38.25" x14ac:dyDescent="0.2">
      <c r="A626" s="54" t="s">
        <v>2148</v>
      </c>
      <c r="B626" s="55" t="s">
        <v>1510</v>
      </c>
      <c r="C626" s="66" t="s">
        <v>1439</v>
      </c>
      <c r="D626" s="66" t="s">
        <v>1439</v>
      </c>
      <c r="E626" s="67"/>
      <c r="F626" s="63">
        <v>55989</v>
      </c>
      <c r="G626" s="60">
        <v>-2.1</v>
      </c>
      <c r="H626" s="66" t="s">
        <v>1439</v>
      </c>
      <c r="I626" s="64" t="s">
        <v>1439</v>
      </c>
      <c r="J626" s="64" t="s">
        <v>1439</v>
      </c>
      <c r="K626" s="64">
        <v>34770</v>
      </c>
      <c r="L626" s="64" t="s">
        <v>1439</v>
      </c>
      <c r="M626" s="64" t="s">
        <v>1439</v>
      </c>
      <c r="N626" s="64" t="s">
        <v>1439</v>
      </c>
      <c r="O626" s="64" t="s">
        <v>1439</v>
      </c>
      <c r="P626" s="64" t="s">
        <v>1439</v>
      </c>
      <c r="Q626" s="64" t="s">
        <v>1439</v>
      </c>
    </row>
    <row r="627" spans="1:17" ht="38.25" x14ac:dyDescent="0.2">
      <c r="A627" s="68" t="s">
        <v>2149</v>
      </c>
      <c r="B627" s="55" t="s">
        <v>1512</v>
      </c>
      <c r="C627" s="66" t="s">
        <v>1439</v>
      </c>
      <c r="D627" s="66" t="s">
        <v>1439</v>
      </c>
      <c r="E627" s="67"/>
      <c r="F627" s="63">
        <v>55989</v>
      </c>
      <c r="G627" s="60">
        <v>-2.1</v>
      </c>
      <c r="H627" s="66" t="s">
        <v>1439</v>
      </c>
      <c r="I627" s="64" t="s">
        <v>1439</v>
      </c>
      <c r="J627" s="64" t="s">
        <v>1439</v>
      </c>
      <c r="K627" s="64">
        <v>34770</v>
      </c>
      <c r="L627" s="64" t="s">
        <v>1439</v>
      </c>
      <c r="M627" s="64" t="s">
        <v>1439</v>
      </c>
      <c r="N627" s="64" t="s">
        <v>1439</v>
      </c>
      <c r="O627" s="64" t="s">
        <v>1439</v>
      </c>
      <c r="P627" s="64" t="s">
        <v>1439</v>
      </c>
      <c r="Q627" s="64" t="s">
        <v>1439</v>
      </c>
    </row>
    <row r="628" spans="1:17" ht="51" x14ac:dyDescent="0.2">
      <c r="A628" s="54" t="s">
        <v>2150</v>
      </c>
      <c r="B628" s="55" t="s">
        <v>1514</v>
      </c>
      <c r="C628" s="66">
        <v>17</v>
      </c>
      <c r="D628" s="66">
        <v>40032</v>
      </c>
      <c r="E628" s="60">
        <v>16.8</v>
      </c>
      <c r="F628" s="63">
        <v>42010</v>
      </c>
      <c r="G628" s="60">
        <v>10.8</v>
      </c>
      <c r="H628" s="66" t="s">
        <v>1439</v>
      </c>
      <c r="I628" s="64" t="s">
        <v>1439</v>
      </c>
      <c r="J628" s="64" t="s">
        <v>1439</v>
      </c>
      <c r="K628" s="64">
        <v>33320</v>
      </c>
      <c r="L628" s="64">
        <v>37558</v>
      </c>
      <c r="M628" s="62">
        <v>43115</v>
      </c>
      <c r="N628" s="64" t="s">
        <v>1439</v>
      </c>
      <c r="O628" s="64" t="s">
        <v>1439</v>
      </c>
      <c r="P628" s="64" t="s">
        <v>1439</v>
      </c>
      <c r="Q628" s="64" t="s">
        <v>1439</v>
      </c>
    </row>
    <row r="629" spans="1:17" ht="25.5" x14ac:dyDescent="0.2">
      <c r="A629" s="68" t="s">
        <v>2151</v>
      </c>
      <c r="B629" s="55" t="s">
        <v>1516</v>
      </c>
      <c r="C629" s="66">
        <v>7</v>
      </c>
      <c r="D629" s="63">
        <v>43137</v>
      </c>
      <c r="E629" s="60">
        <v>24.3</v>
      </c>
      <c r="F629" s="63">
        <v>45680</v>
      </c>
      <c r="G629" s="60">
        <v>16.899999999999999</v>
      </c>
      <c r="H629" s="66" t="s">
        <v>1439</v>
      </c>
      <c r="I629" s="64">
        <v>35681</v>
      </c>
      <c r="J629" s="62">
        <v>36966</v>
      </c>
      <c r="K629" s="62">
        <v>38550</v>
      </c>
      <c r="L629" s="62">
        <v>40418</v>
      </c>
      <c r="M629" s="62">
        <v>44931</v>
      </c>
      <c r="N629" s="64" t="s">
        <v>1439</v>
      </c>
      <c r="O629" s="64" t="s">
        <v>1439</v>
      </c>
      <c r="P629" s="64" t="s">
        <v>1439</v>
      </c>
      <c r="Q629" s="64" t="s">
        <v>1439</v>
      </c>
    </row>
    <row r="630" spans="1:17" x14ac:dyDescent="0.2">
      <c r="A630" s="68" t="s">
        <v>2152</v>
      </c>
      <c r="B630" s="55" t="s">
        <v>1518</v>
      </c>
      <c r="C630" s="66" t="s">
        <v>1439</v>
      </c>
      <c r="D630" s="66" t="s">
        <v>1439</v>
      </c>
      <c r="E630" s="67"/>
      <c r="F630" s="66" t="s">
        <v>1439</v>
      </c>
      <c r="G630" s="67"/>
      <c r="H630" s="66" t="s">
        <v>1439</v>
      </c>
      <c r="I630" s="64" t="s">
        <v>1439</v>
      </c>
      <c r="J630" s="64" t="s">
        <v>1439</v>
      </c>
      <c r="K630" s="64" t="s">
        <v>1439</v>
      </c>
      <c r="L630" s="64" t="s">
        <v>1439</v>
      </c>
      <c r="M630" s="64" t="s">
        <v>1439</v>
      </c>
      <c r="N630" s="64" t="s">
        <v>1439</v>
      </c>
      <c r="O630" s="64" t="s">
        <v>1439</v>
      </c>
      <c r="P630" s="64" t="s">
        <v>1439</v>
      </c>
      <c r="Q630" s="64" t="s">
        <v>1439</v>
      </c>
    </row>
    <row r="631" spans="1:17" ht="38.25" x14ac:dyDescent="0.2">
      <c r="A631" s="68" t="s">
        <v>2153</v>
      </c>
      <c r="B631" s="55" t="s">
        <v>1520</v>
      </c>
      <c r="C631" s="66" t="s">
        <v>1439</v>
      </c>
      <c r="D631" s="66" t="s">
        <v>1439</v>
      </c>
      <c r="E631" s="67"/>
      <c r="F631" s="66">
        <v>38691</v>
      </c>
      <c r="G631" s="60">
        <v>5.9</v>
      </c>
      <c r="H631" s="66" t="s">
        <v>1439</v>
      </c>
      <c r="I631" s="64" t="s">
        <v>1439</v>
      </c>
      <c r="J631" s="64" t="s">
        <v>1439</v>
      </c>
      <c r="K631" s="64" t="s">
        <v>1439</v>
      </c>
      <c r="L631" s="64" t="s">
        <v>1439</v>
      </c>
      <c r="M631" s="64" t="s">
        <v>1439</v>
      </c>
      <c r="N631" s="64" t="s">
        <v>1439</v>
      </c>
      <c r="O631" s="64" t="s">
        <v>1439</v>
      </c>
      <c r="P631" s="64" t="s">
        <v>1439</v>
      </c>
      <c r="Q631" s="64" t="s">
        <v>1439</v>
      </c>
    </row>
    <row r="632" spans="1:17" ht="38.25" x14ac:dyDescent="0.2">
      <c r="A632" s="68" t="s">
        <v>2154</v>
      </c>
      <c r="B632" s="55" t="s">
        <v>1522</v>
      </c>
      <c r="C632" s="59" t="s">
        <v>1667</v>
      </c>
      <c r="D632" s="59"/>
      <c r="E632" s="67"/>
      <c r="F632" s="59"/>
      <c r="G632" s="67"/>
      <c r="H632" s="59"/>
      <c r="I632" s="61"/>
      <c r="J632" s="61"/>
      <c r="K632" s="61"/>
      <c r="L632" s="61"/>
      <c r="M632" s="61"/>
      <c r="N632" s="61"/>
      <c r="O632" s="61"/>
      <c r="P632" s="61"/>
      <c r="Q632" s="61"/>
    </row>
    <row r="633" spans="1:17" ht="25.5" x14ac:dyDescent="0.2">
      <c r="A633" s="54" t="s">
        <v>2155</v>
      </c>
      <c r="B633" s="55" t="s">
        <v>1524</v>
      </c>
      <c r="C633" s="63">
        <v>62</v>
      </c>
      <c r="D633" s="63">
        <v>39297</v>
      </c>
      <c r="E633" s="60">
        <v>12.3</v>
      </c>
      <c r="F633" s="59">
        <v>45974</v>
      </c>
      <c r="G633" s="60">
        <v>20.2</v>
      </c>
      <c r="H633" s="59">
        <v>24003</v>
      </c>
      <c r="I633" s="61">
        <v>28435</v>
      </c>
      <c r="J633" s="61">
        <v>30305</v>
      </c>
      <c r="K633" s="61">
        <v>31834</v>
      </c>
      <c r="L633" s="61">
        <v>35031</v>
      </c>
      <c r="M633" s="62">
        <v>43691</v>
      </c>
      <c r="N633" s="62">
        <v>51916</v>
      </c>
      <c r="O633" s="64">
        <v>56084</v>
      </c>
      <c r="P633" s="64">
        <v>60183</v>
      </c>
      <c r="Q633" s="64" t="s">
        <v>1439</v>
      </c>
    </row>
    <row r="634" spans="1:17" ht="25.5" x14ac:dyDescent="0.2">
      <c r="A634" s="68" t="s">
        <v>2156</v>
      </c>
      <c r="B634" s="55" t="s">
        <v>1526</v>
      </c>
      <c r="C634" s="66">
        <v>20</v>
      </c>
      <c r="D634" s="66">
        <v>42747</v>
      </c>
      <c r="E634" s="60">
        <v>19.5</v>
      </c>
      <c r="F634" s="63">
        <v>50627</v>
      </c>
      <c r="G634" s="60">
        <v>24.1</v>
      </c>
      <c r="H634" s="63">
        <v>27046</v>
      </c>
      <c r="I634" s="62">
        <v>30000</v>
      </c>
      <c r="J634" s="61">
        <v>31172</v>
      </c>
      <c r="K634" s="62">
        <v>31970</v>
      </c>
      <c r="L634" s="62">
        <v>35892</v>
      </c>
      <c r="M634" s="64">
        <v>47913</v>
      </c>
      <c r="N634" s="64">
        <v>57388</v>
      </c>
      <c r="O634" s="64" t="s">
        <v>1439</v>
      </c>
      <c r="P634" s="64" t="s">
        <v>1439</v>
      </c>
      <c r="Q634" s="64" t="s">
        <v>1439</v>
      </c>
    </row>
    <row r="635" spans="1:17" ht="25.5" x14ac:dyDescent="0.2">
      <c r="A635" s="68" t="s">
        <v>2157</v>
      </c>
      <c r="B635" s="55" t="s">
        <v>1528</v>
      </c>
      <c r="C635" s="66">
        <v>10</v>
      </c>
      <c r="D635" s="66">
        <v>51085</v>
      </c>
      <c r="E635" s="60">
        <v>20.8</v>
      </c>
      <c r="F635" s="63">
        <v>55286</v>
      </c>
      <c r="G635" s="60">
        <v>29.7</v>
      </c>
      <c r="H635" s="66" t="s">
        <v>1439</v>
      </c>
      <c r="I635" s="64">
        <v>32390</v>
      </c>
      <c r="J635" s="64">
        <v>35046</v>
      </c>
      <c r="K635" s="64">
        <v>39638</v>
      </c>
      <c r="L635" s="64">
        <v>44417</v>
      </c>
      <c r="M635" s="64">
        <v>55003</v>
      </c>
      <c r="N635" s="64" t="s">
        <v>1439</v>
      </c>
      <c r="O635" s="64" t="s">
        <v>1439</v>
      </c>
      <c r="P635" s="64" t="s">
        <v>1439</v>
      </c>
      <c r="Q635" s="64" t="s">
        <v>1439</v>
      </c>
    </row>
    <row r="636" spans="1:17" ht="25.5" x14ac:dyDescent="0.2">
      <c r="A636" s="68" t="s">
        <v>2158</v>
      </c>
      <c r="B636" s="55" t="s">
        <v>1530</v>
      </c>
      <c r="C636" s="63">
        <v>32</v>
      </c>
      <c r="D636" s="63">
        <v>36187</v>
      </c>
      <c r="E636" s="60">
        <v>9.1999999999999993</v>
      </c>
      <c r="F636" s="59">
        <v>40040</v>
      </c>
      <c r="G636" s="60">
        <v>13.2</v>
      </c>
      <c r="H636" s="59">
        <v>22553</v>
      </c>
      <c r="I636" s="62">
        <v>25686</v>
      </c>
      <c r="J636" s="62">
        <v>28111</v>
      </c>
      <c r="K636" s="62">
        <v>30294</v>
      </c>
      <c r="L636" s="61">
        <v>33700</v>
      </c>
      <c r="M636" s="62">
        <v>39569</v>
      </c>
      <c r="N636" s="64">
        <v>42750</v>
      </c>
      <c r="O636" s="64">
        <v>45815</v>
      </c>
      <c r="P636" s="64">
        <v>51599</v>
      </c>
      <c r="Q636" s="64" t="s">
        <v>1439</v>
      </c>
    </row>
    <row r="637" spans="1:17" ht="51" x14ac:dyDescent="0.2">
      <c r="A637" s="54" t="s">
        <v>2159</v>
      </c>
      <c r="B637" s="55" t="s">
        <v>1532</v>
      </c>
      <c r="C637" s="59">
        <v>193</v>
      </c>
      <c r="D637" s="59">
        <v>31296</v>
      </c>
      <c r="E637" s="60">
        <v>7</v>
      </c>
      <c r="F637" s="59">
        <v>37766</v>
      </c>
      <c r="G637" s="60">
        <v>7.6</v>
      </c>
      <c r="H637" s="59">
        <v>21700</v>
      </c>
      <c r="I637" s="61">
        <v>24018</v>
      </c>
      <c r="J637" s="61">
        <v>24996</v>
      </c>
      <c r="K637" s="61">
        <v>26000</v>
      </c>
      <c r="L637" s="61">
        <v>28538</v>
      </c>
      <c r="M637" s="61">
        <v>35003</v>
      </c>
      <c r="N637" s="61">
        <v>39230</v>
      </c>
      <c r="O637" s="62">
        <v>42209</v>
      </c>
      <c r="P637" s="62">
        <v>45852</v>
      </c>
      <c r="Q637" s="64">
        <v>57582</v>
      </c>
    </row>
    <row r="638" spans="1:17" ht="38.25" x14ac:dyDescent="0.2">
      <c r="A638" s="68" t="s">
        <v>2160</v>
      </c>
      <c r="B638" s="55" t="s">
        <v>1534</v>
      </c>
      <c r="C638" s="63">
        <v>39</v>
      </c>
      <c r="D638" s="59">
        <v>34901</v>
      </c>
      <c r="E638" s="60">
        <v>11.9</v>
      </c>
      <c r="F638" s="59">
        <v>38966</v>
      </c>
      <c r="G638" s="60">
        <v>8.8000000000000007</v>
      </c>
      <c r="H638" s="59">
        <v>23895</v>
      </c>
      <c r="I638" s="61">
        <v>26667</v>
      </c>
      <c r="J638" s="61">
        <v>28027</v>
      </c>
      <c r="K638" s="61">
        <v>29424</v>
      </c>
      <c r="L638" s="61">
        <v>32399</v>
      </c>
      <c r="M638" s="62">
        <v>37417</v>
      </c>
      <c r="N638" s="62">
        <v>41000</v>
      </c>
      <c r="O638" s="62">
        <v>45298</v>
      </c>
      <c r="P638" s="64">
        <v>48092</v>
      </c>
      <c r="Q638" s="64" t="s">
        <v>1439</v>
      </c>
    </row>
    <row r="639" spans="1:17" ht="38.25" x14ac:dyDescent="0.2">
      <c r="A639" s="68" t="s">
        <v>2161</v>
      </c>
      <c r="B639" s="55" t="s">
        <v>1536</v>
      </c>
      <c r="C639" s="63">
        <v>85</v>
      </c>
      <c r="D639" s="59">
        <v>32875</v>
      </c>
      <c r="E639" s="60">
        <v>3.8</v>
      </c>
      <c r="F639" s="63">
        <v>41999</v>
      </c>
      <c r="G639" s="60">
        <v>4.3</v>
      </c>
      <c r="H639" s="59">
        <v>23118</v>
      </c>
      <c r="I639" s="61">
        <v>24991</v>
      </c>
      <c r="J639" s="61">
        <v>25975</v>
      </c>
      <c r="K639" s="61">
        <v>26960</v>
      </c>
      <c r="L639" s="61">
        <v>29716</v>
      </c>
      <c r="M639" s="62">
        <v>37441</v>
      </c>
      <c r="N639" s="62">
        <v>42535</v>
      </c>
      <c r="O639" s="62">
        <v>45977</v>
      </c>
      <c r="P639" s="64">
        <v>50102</v>
      </c>
      <c r="Q639" s="64" t="s">
        <v>1439</v>
      </c>
    </row>
    <row r="640" spans="1:17" ht="38.25" x14ac:dyDescent="0.2">
      <c r="A640" s="68" t="s">
        <v>2162</v>
      </c>
      <c r="B640" s="55" t="s">
        <v>1538</v>
      </c>
      <c r="C640" s="63">
        <v>69</v>
      </c>
      <c r="D640" s="59">
        <v>27516</v>
      </c>
      <c r="E640" s="60">
        <v>6.6</v>
      </c>
      <c r="F640" s="59">
        <v>31859</v>
      </c>
      <c r="G640" s="60">
        <v>11.3</v>
      </c>
      <c r="H640" s="59">
        <v>19681</v>
      </c>
      <c r="I640" s="61">
        <v>22098</v>
      </c>
      <c r="J640" s="61">
        <v>22932</v>
      </c>
      <c r="K640" s="61">
        <v>23788</v>
      </c>
      <c r="L640" s="61">
        <v>25410</v>
      </c>
      <c r="M640" s="62">
        <v>30328</v>
      </c>
      <c r="N640" s="62">
        <v>34518</v>
      </c>
      <c r="O640" s="62">
        <v>37177</v>
      </c>
      <c r="P640" s="62">
        <v>39201</v>
      </c>
      <c r="Q640" s="64" t="s">
        <v>1439</v>
      </c>
    </row>
    <row r="641" spans="1:17" ht="38.25" x14ac:dyDescent="0.2">
      <c r="A641" s="54" t="s">
        <v>2163</v>
      </c>
      <c r="B641" s="55" t="s">
        <v>1540</v>
      </c>
      <c r="C641" s="63">
        <v>70</v>
      </c>
      <c r="D641" s="59">
        <v>35571</v>
      </c>
      <c r="E641" s="60">
        <v>10</v>
      </c>
      <c r="F641" s="59">
        <v>39910</v>
      </c>
      <c r="G641" s="60">
        <v>9.1999999999999993</v>
      </c>
      <c r="H641" s="59">
        <v>23440</v>
      </c>
      <c r="I641" s="61">
        <v>26681</v>
      </c>
      <c r="J641" s="61">
        <v>27562</v>
      </c>
      <c r="K641" s="61">
        <v>29093</v>
      </c>
      <c r="L641" s="61">
        <v>31993</v>
      </c>
      <c r="M641" s="62">
        <v>38603</v>
      </c>
      <c r="N641" s="62">
        <v>43254</v>
      </c>
      <c r="O641" s="64">
        <v>46304</v>
      </c>
      <c r="P641" s="64">
        <v>50076</v>
      </c>
      <c r="Q641" s="64" t="s">
        <v>1439</v>
      </c>
    </row>
    <row r="642" spans="1:17" ht="25.5" x14ac:dyDescent="0.2">
      <c r="A642" s="68" t="s">
        <v>2164</v>
      </c>
      <c r="B642" s="55" t="s">
        <v>1542</v>
      </c>
      <c r="C642" s="63">
        <v>26</v>
      </c>
      <c r="D642" s="63">
        <v>37866</v>
      </c>
      <c r="E642" s="60">
        <v>9.8000000000000007</v>
      </c>
      <c r="F642" s="59">
        <v>40954</v>
      </c>
      <c r="G642" s="60">
        <v>10.4</v>
      </c>
      <c r="H642" s="66">
        <v>24225</v>
      </c>
      <c r="I642" s="61">
        <v>27017</v>
      </c>
      <c r="J642" s="62">
        <v>27681</v>
      </c>
      <c r="K642" s="62">
        <v>29499</v>
      </c>
      <c r="L642" s="62">
        <v>34768</v>
      </c>
      <c r="M642" s="62">
        <v>41508</v>
      </c>
      <c r="N642" s="62">
        <v>45061</v>
      </c>
      <c r="O642" s="64">
        <v>47029</v>
      </c>
      <c r="P642" s="64" t="s">
        <v>1439</v>
      </c>
      <c r="Q642" s="64" t="s">
        <v>1439</v>
      </c>
    </row>
    <row r="643" spans="1:17" ht="25.5" x14ac:dyDescent="0.2">
      <c r="A643" s="68" t="s">
        <v>2165</v>
      </c>
      <c r="B643" s="55" t="s">
        <v>1544</v>
      </c>
      <c r="C643" s="59" t="s">
        <v>1667</v>
      </c>
      <c r="D643" s="59"/>
      <c r="E643" s="67"/>
      <c r="F643" s="59"/>
      <c r="G643" s="67"/>
      <c r="H643" s="59"/>
      <c r="I643" s="61"/>
      <c r="J643" s="61"/>
      <c r="K643" s="61"/>
      <c r="L643" s="61"/>
      <c r="M643" s="61"/>
      <c r="N643" s="61"/>
      <c r="O643" s="61"/>
      <c r="P643" s="61"/>
      <c r="Q643" s="61"/>
    </row>
    <row r="644" spans="1:17" x14ac:dyDescent="0.2">
      <c r="A644" s="68" t="s">
        <v>2166</v>
      </c>
      <c r="B644" s="55" t="s">
        <v>1546</v>
      </c>
      <c r="C644" s="66" t="s">
        <v>1439</v>
      </c>
      <c r="D644" s="66" t="s">
        <v>1439</v>
      </c>
      <c r="E644" s="67"/>
      <c r="F644" s="66" t="s">
        <v>1439</v>
      </c>
      <c r="G644" s="67"/>
      <c r="H644" s="66" t="s">
        <v>1439</v>
      </c>
      <c r="I644" s="64" t="s">
        <v>1439</v>
      </c>
      <c r="J644" s="64" t="s">
        <v>1439</v>
      </c>
      <c r="K644" s="64" t="s">
        <v>1439</v>
      </c>
      <c r="L644" s="64" t="s">
        <v>1439</v>
      </c>
      <c r="M644" s="64" t="s">
        <v>1439</v>
      </c>
      <c r="N644" s="64" t="s">
        <v>1439</v>
      </c>
      <c r="O644" s="64" t="s">
        <v>1439</v>
      </c>
      <c r="P644" s="64" t="s">
        <v>1439</v>
      </c>
      <c r="Q644" s="64" t="s">
        <v>1439</v>
      </c>
    </row>
    <row r="645" spans="1:17" ht="38.25" x14ac:dyDescent="0.2">
      <c r="A645" s="68" t="s">
        <v>2167</v>
      </c>
      <c r="B645" s="55" t="s">
        <v>1548</v>
      </c>
      <c r="C645" s="66">
        <v>27</v>
      </c>
      <c r="D645" s="66">
        <v>35130</v>
      </c>
      <c r="E645" s="60">
        <v>12.1</v>
      </c>
      <c r="F645" s="66">
        <v>39391</v>
      </c>
      <c r="G645" s="60">
        <v>8.6999999999999993</v>
      </c>
      <c r="H645" s="66" t="s">
        <v>1439</v>
      </c>
      <c r="I645" s="62">
        <v>24765</v>
      </c>
      <c r="J645" s="64" t="s">
        <v>1439</v>
      </c>
      <c r="K645" s="62">
        <v>27390</v>
      </c>
      <c r="L645" s="62">
        <v>31369</v>
      </c>
      <c r="M645" s="64" t="s">
        <v>1439</v>
      </c>
      <c r="N645" s="64" t="s">
        <v>1439</v>
      </c>
      <c r="O645" s="64" t="s">
        <v>1439</v>
      </c>
      <c r="P645" s="64" t="s">
        <v>1439</v>
      </c>
      <c r="Q645" s="64" t="s">
        <v>1439</v>
      </c>
    </row>
    <row r="646" spans="1:17" ht="25.5" x14ac:dyDescent="0.2">
      <c r="A646" s="68" t="s">
        <v>2168</v>
      </c>
      <c r="B646" s="55" t="s">
        <v>1550</v>
      </c>
      <c r="C646" s="66">
        <v>16</v>
      </c>
      <c r="D646" s="63">
        <v>33846</v>
      </c>
      <c r="E646" s="60">
        <v>15.9</v>
      </c>
      <c r="F646" s="63">
        <v>38027</v>
      </c>
      <c r="G646" s="60">
        <v>7.4</v>
      </c>
      <c r="H646" s="63">
        <v>24222</v>
      </c>
      <c r="I646" s="61">
        <v>27543</v>
      </c>
      <c r="J646" s="61">
        <v>28424</v>
      </c>
      <c r="K646" s="61">
        <v>29355</v>
      </c>
      <c r="L646" s="61">
        <v>31227</v>
      </c>
      <c r="M646" s="62">
        <v>36478</v>
      </c>
      <c r="N646" s="64">
        <v>41624</v>
      </c>
      <c r="O646" s="64">
        <v>45060</v>
      </c>
      <c r="P646" s="64" t="s">
        <v>1439</v>
      </c>
      <c r="Q646" s="64" t="s">
        <v>1439</v>
      </c>
    </row>
    <row r="647" spans="1:17" ht="38.25" x14ac:dyDescent="0.2">
      <c r="A647" s="54" t="s">
        <v>2169</v>
      </c>
      <c r="B647" s="55" t="s">
        <v>1552</v>
      </c>
      <c r="C647" s="63">
        <v>30</v>
      </c>
      <c r="D647" s="63">
        <v>28611</v>
      </c>
      <c r="E647" s="60">
        <v>11.5</v>
      </c>
      <c r="F647" s="63">
        <v>34103</v>
      </c>
      <c r="G647" s="60">
        <v>15.7</v>
      </c>
      <c r="H647" s="63">
        <v>18414</v>
      </c>
      <c r="I647" s="61">
        <v>20949</v>
      </c>
      <c r="J647" s="61">
        <v>22425</v>
      </c>
      <c r="K647" s="61">
        <v>24113</v>
      </c>
      <c r="L647" s="61">
        <v>25758</v>
      </c>
      <c r="M647" s="62">
        <v>33040</v>
      </c>
      <c r="N647" s="62">
        <v>35642</v>
      </c>
      <c r="O647" s="64">
        <v>39187</v>
      </c>
      <c r="P647" s="64" t="s">
        <v>1439</v>
      </c>
      <c r="Q647" s="64" t="s">
        <v>1439</v>
      </c>
    </row>
    <row r="648" spans="1:17" ht="25.5" x14ac:dyDescent="0.2">
      <c r="A648" s="68" t="s">
        <v>2170</v>
      </c>
      <c r="B648" s="55" t="s">
        <v>1554</v>
      </c>
      <c r="C648" s="66" t="s">
        <v>1439</v>
      </c>
      <c r="D648" s="66">
        <v>24699</v>
      </c>
      <c r="E648" s="60">
        <v>-0.5</v>
      </c>
      <c r="F648" s="63">
        <v>27865</v>
      </c>
      <c r="G648" s="60">
        <v>1.8</v>
      </c>
      <c r="H648" s="66" t="s">
        <v>1439</v>
      </c>
      <c r="I648" s="64" t="s">
        <v>1439</v>
      </c>
      <c r="J648" s="64">
        <v>21488</v>
      </c>
      <c r="K648" s="62">
        <v>21777</v>
      </c>
      <c r="L648" s="62">
        <v>24128</v>
      </c>
      <c r="M648" s="64">
        <v>26945</v>
      </c>
      <c r="N648" s="64" t="s">
        <v>1439</v>
      </c>
      <c r="O648" s="64" t="s">
        <v>1439</v>
      </c>
      <c r="P648" s="64" t="s">
        <v>1439</v>
      </c>
      <c r="Q648" s="64" t="s">
        <v>1439</v>
      </c>
    </row>
    <row r="649" spans="1:17" ht="25.5" x14ac:dyDescent="0.2">
      <c r="A649" s="68" t="s">
        <v>2171</v>
      </c>
      <c r="B649" s="55" t="s">
        <v>1556</v>
      </c>
      <c r="C649" s="66">
        <v>25</v>
      </c>
      <c r="D649" s="63">
        <v>29960</v>
      </c>
      <c r="E649" s="60">
        <v>16.600000000000001</v>
      </c>
      <c r="F649" s="63">
        <v>35410</v>
      </c>
      <c r="G649" s="60">
        <v>18.8</v>
      </c>
      <c r="H649" s="66">
        <v>18312</v>
      </c>
      <c r="I649" s="62">
        <v>20978</v>
      </c>
      <c r="J649" s="62">
        <v>22755</v>
      </c>
      <c r="K649" s="62">
        <v>24527</v>
      </c>
      <c r="L649" s="62">
        <v>26528</v>
      </c>
      <c r="M649" s="62">
        <v>33931</v>
      </c>
      <c r="N649" s="64">
        <v>38359</v>
      </c>
      <c r="O649" s="64" t="s">
        <v>1439</v>
      </c>
      <c r="P649" s="64" t="s">
        <v>1439</v>
      </c>
      <c r="Q649" s="64" t="s">
        <v>1439</v>
      </c>
    </row>
    <row r="650" spans="1:17" ht="38.25" x14ac:dyDescent="0.2">
      <c r="A650" s="54" t="s">
        <v>2172</v>
      </c>
      <c r="B650" s="55" t="s">
        <v>1558</v>
      </c>
      <c r="C650" s="63">
        <v>67</v>
      </c>
      <c r="D650" s="63">
        <v>47932</v>
      </c>
      <c r="E650" s="60">
        <v>3.8</v>
      </c>
      <c r="F650" s="59">
        <v>54775</v>
      </c>
      <c r="G650" s="60">
        <v>4.9000000000000004</v>
      </c>
      <c r="H650" s="63">
        <v>27493</v>
      </c>
      <c r="I650" s="61">
        <v>33870</v>
      </c>
      <c r="J650" s="61">
        <v>36603</v>
      </c>
      <c r="K650" s="61">
        <v>38401</v>
      </c>
      <c r="L650" s="62">
        <v>43563</v>
      </c>
      <c r="M650" s="62">
        <v>53310</v>
      </c>
      <c r="N650" s="62">
        <v>60878</v>
      </c>
      <c r="O650" s="64">
        <v>65575</v>
      </c>
      <c r="P650" s="64">
        <v>71976</v>
      </c>
      <c r="Q650" s="64" t="s">
        <v>1439</v>
      </c>
    </row>
    <row r="651" spans="1:17" ht="25.5" x14ac:dyDescent="0.2">
      <c r="A651" s="68" t="s">
        <v>2173</v>
      </c>
      <c r="B651" s="55" t="s">
        <v>1560</v>
      </c>
      <c r="C651" s="66" t="s">
        <v>1439</v>
      </c>
      <c r="D651" s="66">
        <v>31076</v>
      </c>
      <c r="E651" s="60">
        <v>0.1</v>
      </c>
      <c r="F651" s="66">
        <v>30694</v>
      </c>
      <c r="G651" s="60">
        <v>-5</v>
      </c>
      <c r="H651" s="66" t="s">
        <v>1439</v>
      </c>
      <c r="I651" s="64" t="s">
        <v>1439</v>
      </c>
      <c r="J651" s="64" t="s">
        <v>1439</v>
      </c>
      <c r="K651" s="64" t="s">
        <v>1439</v>
      </c>
      <c r="L651" s="64" t="s">
        <v>1439</v>
      </c>
      <c r="M651" s="64" t="s">
        <v>1439</v>
      </c>
      <c r="N651" s="64" t="s">
        <v>1439</v>
      </c>
      <c r="O651" s="64" t="s">
        <v>1439</v>
      </c>
      <c r="P651" s="64" t="s">
        <v>1439</v>
      </c>
      <c r="Q651" s="64" t="s">
        <v>1439</v>
      </c>
    </row>
    <row r="652" spans="1:17" ht="51" x14ac:dyDescent="0.2">
      <c r="A652" s="68" t="s">
        <v>2174</v>
      </c>
      <c r="B652" s="55" t="s">
        <v>1562</v>
      </c>
      <c r="C652" s="59" t="s">
        <v>1667</v>
      </c>
      <c r="D652" s="59"/>
      <c r="E652" s="67"/>
      <c r="F652" s="59"/>
      <c r="G652" s="67"/>
      <c r="H652" s="59"/>
      <c r="I652" s="61"/>
      <c r="J652" s="61"/>
      <c r="K652" s="61"/>
      <c r="L652" s="61"/>
      <c r="M652" s="61"/>
      <c r="N652" s="61"/>
      <c r="O652" s="61"/>
      <c r="P652" s="61"/>
      <c r="Q652" s="61"/>
    </row>
    <row r="653" spans="1:17" ht="25.5" x14ac:dyDescent="0.2">
      <c r="A653" s="68" t="s">
        <v>2175</v>
      </c>
      <c r="B653" s="55" t="s">
        <v>1564</v>
      </c>
      <c r="C653" s="59" t="s">
        <v>1450</v>
      </c>
      <c r="D653" s="59"/>
      <c r="E653" s="67"/>
      <c r="F653" s="59"/>
      <c r="G653" s="67"/>
      <c r="H653" s="59"/>
      <c r="I653" s="61"/>
      <c r="J653" s="61"/>
      <c r="K653" s="61"/>
      <c r="L653" s="61"/>
      <c r="M653" s="61"/>
      <c r="N653" s="61"/>
      <c r="O653" s="61"/>
      <c r="P653" s="61"/>
      <c r="Q653" s="61"/>
    </row>
    <row r="654" spans="1:17" ht="25.5" x14ac:dyDescent="0.2">
      <c r="A654" s="68" t="s">
        <v>2176</v>
      </c>
      <c r="B654" s="55" t="s">
        <v>1566</v>
      </c>
      <c r="C654" s="66">
        <v>21</v>
      </c>
      <c r="D654" s="63">
        <v>46355</v>
      </c>
      <c r="E654" s="60">
        <v>5.8</v>
      </c>
      <c r="F654" s="63">
        <v>52782</v>
      </c>
      <c r="G654" s="60">
        <v>6.9</v>
      </c>
      <c r="H654" s="66" t="s">
        <v>1439</v>
      </c>
      <c r="I654" s="62">
        <v>35615</v>
      </c>
      <c r="J654" s="62">
        <v>36677</v>
      </c>
      <c r="K654" s="62">
        <v>39063</v>
      </c>
      <c r="L654" s="62">
        <v>43408</v>
      </c>
      <c r="M654" s="62">
        <v>49702</v>
      </c>
      <c r="N654" s="64">
        <v>56687</v>
      </c>
      <c r="O654" s="64">
        <v>59106</v>
      </c>
      <c r="P654" s="64" t="s">
        <v>1439</v>
      </c>
      <c r="Q654" s="64" t="s">
        <v>1439</v>
      </c>
    </row>
    <row r="655" spans="1:17" ht="38.25" x14ac:dyDescent="0.2">
      <c r="A655" s="68" t="s">
        <v>2177</v>
      </c>
      <c r="B655" s="55" t="s">
        <v>1568</v>
      </c>
      <c r="C655" s="66">
        <v>44</v>
      </c>
      <c r="D655" s="63">
        <v>49500</v>
      </c>
      <c r="E655" s="60">
        <v>2.2999999999999998</v>
      </c>
      <c r="F655" s="59">
        <v>56860</v>
      </c>
      <c r="G655" s="60">
        <v>4</v>
      </c>
      <c r="H655" s="63">
        <v>27153</v>
      </c>
      <c r="I655" s="62">
        <v>34140</v>
      </c>
      <c r="J655" s="62">
        <v>37473</v>
      </c>
      <c r="K655" s="62">
        <v>39633</v>
      </c>
      <c r="L655" s="62">
        <v>45045</v>
      </c>
      <c r="M655" s="64">
        <v>55349</v>
      </c>
      <c r="N655" s="64">
        <v>64048</v>
      </c>
      <c r="O655" s="64">
        <v>68139</v>
      </c>
      <c r="P655" s="64" t="s">
        <v>1439</v>
      </c>
      <c r="Q655" s="64" t="s">
        <v>1439</v>
      </c>
    </row>
    <row r="656" spans="1:17" ht="25.5" x14ac:dyDescent="0.2">
      <c r="A656" s="68" t="s">
        <v>2178</v>
      </c>
      <c r="B656" s="55" t="s">
        <v>1570</v>
      </c>
      <c r="C656" s="66" t="s">
        <v>1439</v>
      </c>
      <c r="D656" s="63">
        <v>26163</v>
      </c>
      <c r="E656" s="67"/>
      <c r="F656" s="63">
        <v>28012</v>
      </c>
      <c r="G656" s="67"/>
      <c r="H656" s="66" t="s">
        <v>1439</v>
      </c>
      <c r="I656" s="64" t="s">
        <v>1439</v>
      </c>
      <c r="J656" s="64" t="s">
        <v>1439</v>
      </c>
      <c r="K656" s="64" t="s">
        <v>1439</v>
      </c>
      <c r="L656" s="64" t="s">
        <v>1439</v>
      </c>
      <c r="M656" s="64" t="s">
        <v>1439</v>
      </c>
      <c r="N656" s="64" t="s">
        <v>1439</v>
      </c>
      <c r="O656" s="64" t="s">
        <v>1439</v>
      </c>
      <c r="P656" s="64" t="s">
        <v>1439</v>
      </c>
      <c r="Q656" s="64" t="s">
        <v>1439</v>
      </c>
    </row>
    <row r="657" spans="1:17" ht="25.5" x14ac:dyDescent="0.2">
      <c r="A657" s="54" t="s">
        <v>2179</v>
      </c>
      <c r="B657" s="55" t="s">
        <v>1572</v>
      </c>
      <c r="C657" s="63">
        <v>54</v>
      </c>
      <c r="D657" s="63">
        <v>40725</v>
      </c>
      <c r="E657" s="60">
        <v>3.9</v>
      </c>
      <c r="F657" s="59">
        <v>50448</v>
      </c>
      <c r="G657" s="60">
        <v>7.8</v>
      </c>
      <c r="H657" s="59">
        <v>24097</v>
      </c>
      <c r="I657" s="61">
        <v>27421</v>
      </c>
      <c r="J657" s="61">
        <v>28881</v>
      </c>
      <c r="K657" s="61">
        <v>30986</v>
      </c>
      <c r="L657" s="62">
        <v>34360</v>
      </c>
      <c r="M657" s="62">
        <v>47124</v>
      </c>
      <c r="N657" s="64">
        <v>56957</v>
      </c>
      <c r="O657" s="64">
        <v>59438</v>
      </c>
      <c r="P657" s="64">
        <v>68465</v>
      </c>
      <c r="Q657" s="64" t="s">
        <v>1439</v>
      </c>
    </row>
    <row r="658" spans="1:17" ht="38.25" x14ac:dyDescent="0.2">
      <c r="A658" s="68" t="s">
        <v>2180</v>
      </c>
      <c r="B658" s="55" t="s">
        <v>1574</v>
      </c>
      <c r="C658" s="63">
        <v>28</v>
      </c>
      <c r="D658" s="66">
        <v>43586</v>
      </c>
      <c r="E658" s="60">
        <v>1.8</v>
      </c>
      <c r="F658" s="63">
        <v>54279</v>
      </c>
      <c r="G658" s="60">
        <v>6.5</v>
      </c>
      <c r="H658" s="63">
        <v>24972</v>
      </c>
      <c r="I658" s="61">
        <v>28345</v>
      </c>
      <c r="J658" s="62">
        <v>30323</v>
      </c>
      <c r="K658" s="62">
        <v>32411</v>
      </c>
      <c r="L658" s="62">
        <v>37888</v>
      </c>
      <c r="M658" s="64">
        <v>52636</v>
      </c>
      <c r="N658" s="64">
        <v>58597</v>
      </c>
      <c r="O658" s="64" t="s">
        <v>1439</v>
      </c>
      <c r="P658" s="64" t="s">
        <v>1439</v>
      </c>
      <c r="Q658" s="64" t="s">
        <v>1439</v>
      </c>
    </row>
    <row r="659" spans="1:17" ht="38.25" x14ac:dyDescent="0.2">
      <c r="A659" s="68" t="s">
        <v>2181</v>
      </c>
      <c r="B659" s="55" t="s">
        <v>1576</v>
      </c>
      <c r="C659" s="66">
        <v>8</v>
      </c>
      <c r="D659" s="66">
        <v>47846</v>
      </c>
      <c r="E659" s="60">
        <v>1.2</v>
      </c>
      <c r="F659" s="63">
        <v>55661</v>
      </c>
      <c r="G659" s="60">
        <v>4.4000000000000004</v>
      </c>
      <c r="H659" s="66" t="s">
        <v>1439</v>
      </c>
      <c r="I659" s="64">
        <v>32697</v>
      </c>
      <c r="J659" s="64">
        <v>37611</v>
      </c>
      <c r="K659" s="64">
        <v>39518</v>
      </c>
      <c r="L659" s="64">
        <v>45642</v>
      </c>
      <c r="M659" s="64" t="s">
        <v>1439</v>
      </c>
      <c r="N659" s="64" t="s">
        <v>1439</v>
      </c>
      <c r="O659" s="64" t="s">
        <v>1439</v>
      </c>
      <c r="P659" s="64" t="s">
        <v>1439</v>
      </c>
      <c r="Q659" s="64" t="s">
        <v>1439</v>
      </c>
    </row>
    <row r="660" spans="1:17" ht="38.25" x14ac:dyDescent="0.2">
      <c r="A660" s="68" t="s">
        <v>2182</v>
      </c>
      <c r="B660" s="55" t="s">
        <v>1578</v>
      </c>
      <c r="C660" s="66">
        <v>17</v>
      </c>
      <c r="D660" s="63">
        <v>32798</v>
      </c>
      <c r="E660" s="60">
        <v>0.9</v>
      </c>
      <c r="F660" s="63">
        <v>41787</v>
      </c>
      <c r="G660" s="60">
        <v>14.3</v>
      </c>
      <c r="H660" s="66">
        <v>20672</v>
      </c>
      <c r="I660" s="62">
        <v>24489</v>
      </c>
      <c r="J660" s="62">
        <v>25569</v>
      </c>
      <c r="K660" s="62">
        <v>27156</v>
      </c>
      <c r="L660" s="62">
        <v>29491</v>
      </c>
      <c r="M660" s="64">
        <v>34587</v>
      </c>
      <c r="N660" s="64" t="s">
        <v>1439</v>
      </c>
      <c r="O660" s="64" t="s">
        <v>1439</v>
      </c>
      <c r="P660" s="64" t="s">
        <v>1439</v>
      </c>
      <c r="Q660" s="64" t="s">
        <v>1439</v>
      </c>
    </row>
    <row r="661" spans="1:17" ht="25.5" x14ac:dyDescent="0.2">
      <c r="A661" s="54" t="s">
        <v>2183</v>
      </c>
      <c r="B661" s="55" t="s">
        <v>1217</v>
      </c>
      <c r="C661" s="66">
        <v>25</v>
      </c>
      <c r="D661" s="63">
        <v>31927</v>
      </c>
      <c r="E661" s="60">
        <v>6.2</v>
      </c>
      <c r="F661" s="63">
        <v>37847</v>
      </c>
      <c r="G661" s="60">
        <v>11.4</v>
      </c>
      <c r="H661" s="63">
        <v>23398</v>
      </c>
      <c r="I661" s="61">
        <v>26626</v>
      </c>
      <c r="J661" s="61">
        <v>27715</v>
      </c>
      <c r="K661" s="61">
        <v>28195</v>
      </c>
      <c r="L661" s="61">
        <v>29943</v>
      </c>
      <c r="M661" s="62">
        <v>34170</v>
      </c>
      <c r="N661" s="64">
        <v>37565</v>
      </c>
      <c r="O661" s="64" t="s">
        <v>1439</v>
      </c>
      <c r="P661" s="64" t="s">
        <v>1439</v>
      </c>
      <c r="Q661" s="64" t="s">
        <v>1439</v>
      </c>
    </row>
    <row r="662" spans="1:17" ht="25.5" x14ac:dyDescent="0.2">
      <c r="A662" s="68" t="s">
        <v>2184</v>
      </c>
      <c r="B662" s="55" t="s">
        <v>1581</v>
      </c>
      <c r="C662" s="66">
        <v>25</v>
      </c>
      <c r="D662" s="63">
        <v>31927</v>
      </c>
      <c r="E662" s="60">
        <v>6.2</v>
      </c>
      <c r="F662" s="63">
        <v>37847</v>
      </c>
      <c r="G662" s="60">
        <v>11.4</v>
      </c>
      <c r="H662" s="63">
        <v>23398</v>
      </c>
      <c r="I662" s="61">
        <v>26626</v>
      </c>
      <c r="J662" s="61">
        <v>27715</v>
      </c>
      <c r="K662" s="61">
        <v>28195</v>
      </c>
      <c r="L662" s="61">
        <v>29943</v>
      </c>
      <c r="M662" s="62">
        <v>34170</v>
      </c>
      <c r="N662" s="64">
        <v>37565</v>
      </c>
      <c r="O662" s="64" t="s">
        <v>1439</v>
      </c>
      <c r="P662" s="64" t="s">
        <v>1439</v>
      </c>
      <c r="Q662" s="64" t="s">
        <v>1439</v>
      </c>
    </row>
    <row r="663" spans="1:17" ht="38.25" x14ac:dyDescent="0.2">
      <c r="A663" s="54" t="s">
        <v>2185</v>
      </c>
      <c r="B663" s="55" t="s">
        <v>1583</v>
      </c>
      <c r="C663" s="63">
        <v>84</v>
      </c>
      <c r="D663" s="63">
        <v>36401</v>
      </c>
      <c r="E663" s="60">
        <v>-0.7</v>
      </c>
      <c r="F663" s="59">
        <v>45868</v>
      </c>
      <c r="G663" s="60">
        <v>5.4</v>
      </c>
      <c r="H663" s="59">
        <v>22241</v>
      </c>
      <c r="I663" s="61">
        <v>26001</v>
      </c>
      <c r="J663" s="61">
        <v>27449</v>
      </c>
      <c r="K663" s="61">
        <v>29001</v>
      </c>
      <c r="L663" s="61">
        <v>31895</v>
      </c>
      <c r="M663" s="62">
        <v>42585</v>
      </c>
      <c r="N663" s="62">
        <v>51821</v>
      </c>
      <c r="O663" s="62">
        <v>56045</v>
      </c>
      <c r="P663" s="64">
        <v>62012</v>
      </c>
      <c r="Q663" s="64" t="s">
        <v>1439</v>
      </c>
    </row>
    <row r="664" spans="1:17" ht="25.5" x14ac:dyDescent="0.2">
      <c r="A664" s="68" t="s">
        <v>2186</v>
      </c>
      <c r="B664" s="55" t="s">
        <v>1585</v>
      </c>
      <c r="C664" s="66">
        <v>27</v>
      </c>
      <c r="D664" s="66">
        <v>37875</v>
      </c>
      <c r="E664" s="60">
        <v>18.600000000000001</v>
      </c>
      <c r="F664" s="63">
        <v>48844</v>
      </c>
      <c r="G664" s="60">
        <v>7.9</v>
      </c>
      <c r="H664" s="59">
        <v>21795</v>
      </c>
      <c r="I664" s="61">
        <v>24011</v>
      </c>
      <c r="J664" s="62">
        <v>25130</v>
      </c>
      <c r="K664" s="62">
        <v>26833</v>
      </c>
      <c r="L664" s="64">
        <v>30000</v>
      </c>
      <c r="M664" s="64">
        <v>45351</v>
      </c>
      <c r="N664" s="64" t="s">
        <v>1439</v>
      </c>
      <c r="O664" s="64" t="s">
        <v>1439</v>
      </c>
      <c r="P664" s="64" t="s">
        <v>1439</v>
      </c>
      <c r="Q664" s="64" t="s">
        <v>1439</v>
      </c>
    </row>
    <row r="665" spans="1:17" ht="38.25" x14ac:dyDescent="0.2">
      <c r="A665" s="68" t="s">
        <v>2187</v>
      </c>
      <c r="B665" s="55" t="s">
        <v>1587</v>
      </c>
      <c r="C665" s="66">
        <v>15</v>
      </c>
      <c r="D665" s="63">
        <v>37679</v>
      </c>
      <c r="E665" s="60">
        <v>3.2</v>
      </c>
      <c r="F665" s="66">
        <v>49370</v>
      </c>
      <c r="G665" s="60">
        <v>17.8</v>
      </c>
      <c r="H665" s="66" t="s">
        <v>1439</v>
      </c>
      <c r="I665" s="62">
        <v>27139</v>
      </c>
      <c r="J665" s="62">
        <v>28175</v>
      </c>
      <c r="K665" s="62">
        <v>29826</v>
      </c>
      <c r="L665" s="62">
        <v>32336</v>
      </c>
      <c r="M665" s="64" t="s">
        <v>1439</v>
      </c>
      <c r="N665" s="64" t="s">
        <v>1439</v>
      </c>
      <c r="O665" s="64" t="s">
        <v>1439</v>
      </c>
      <c r="P665" s="64" t="s">
        <v>1439</v>
      </c>
      <c r="Q665" s="64" t="s">
        <v>1439</v>
      </c>
    </row>
    <row r="666" spans="1:17" ht="38.25" x14ac:dyDescent="0.2">
      <c r="A666" s="68" t="s">
        <v>2188</v>
      </c>
      <c r="B666" s="55" t="s">
        <v>1589</v>
      </c>
      <c r="C666" s="66">
        <v>25</v>
      </c>
      <c r="D666" s="63">
        <v>35271</v>
      </c>
      <c r="E666" s="60">
        <v>-12.2</v>
      </c>
      <c r="F666" s="63">
        <v>43065</v>
      </c>
      <c r="G666" s="60">
        <v>2.7</v>
      </c>
      <c r="H666" s="63">
        <v>23009</v>
      </c>
      <c r="I666" s="62">
        <v>27591</v>
      </c>
      <c r="J666" s="62">
        <v>29066</v>
      </c>
      <c r="K666" s="61">
        <v>29918</v>
      </c>
      <c r="L666" s="62">
        <v>32356</v>
      </c>
      <c r="M666" s="64">
        <v>42486</v>
      </c>
      <c r="N666" s="64">
        <v>50403</v>
      </c>
      <c r="O666" s="64">
        <v>54732</v>
      </c>
      <c r="P666" s="64" t="s">
        <v>1439</v>
      </c>
      <c r="Q666" s="64" t="s">
        <v>1439</v>
      </c>
    </row>
    <row r="667" spans="1:17" ht="25.5" x14ac:dyDescent="0.2">
      <c r="A667" s="68" t="s">
        <v>2189</v>
      </c>
      <c r="B667" s="55" t="s">
        <v>1591</v>
      </c>
      <c r="C667" s="66" t="s">
        <v>1439</v>
      </c>
      <c r="D667" s="66" t="s">
        <v>1439</v>
      </c>
      <c r="E667" s="67"/>
      <c r="F667" s="66">
        <v>45822</v>
      </c>
      <c r="G667" s="60">
        <v>-6.2</v>
      </c>
      <c r="H667" s="66" t="s">
        <v>1439</v>
      </c>
      <c r="I667" s="64" t="s">
        <v>1439</v>
      </c>
      <c r="J667" s="64" t="s">
        <v>1439</v>
      </c>
      <c r="K667" s="64" t="s">
        <v>1439</v>
      </c>
      <c r="L667" s="64" t="s">
        <v>1439</v>
      </c>
      <c r="M667" s="64" t="s">
        <v>1439</v>
      </c>
      <c r="N667" s="64" t="s">
        <v>1439</v>
      </c>
      <c r="O667" s="64" t="s">
        <v>1439</v>
      </c>
      <c r="P667" s="64" t="s">
        <v>1439</v>
      </c>
      <c r="Q667" s="64" t="s">
        <v>1439</v>
      </c>
    </row>
    <row r="668" spans="1:17" ht="25.5" x14ac:dyDescent="0.2">
      <c r="A668" s="68" t="s">
        <v>2190</v>
      </c>
      <c r="B668" s="55" t="s">
        <v>1593</v>
      </c>
      <c r="C668" s="66" t="s">
        <v>1439</v>
      </c>
      <c r="D668" s="66" t="s">
        <v>1439</v>
      </c>
      <c r="E668" s="67"/>
      <c r="F668" s="66">
        <v>50946</v>
      </c>
      <c r="G668" s="60">
        <v>36.1</v>
      </c>
      <c r="H668" s="66" t="s">
        <v>1439</v>
      </c>
      <c r="I668" s="64" t="s">
        <v>1439</v>
      </c>
      <c r="J668" s="64" t="s">
        <v>1439</v>
      </c>
      <c r="K668" s="64" t="s">
        <v>1439</v>
      </c>
      <c r="L668" s="64" t="s">
        <v>1439</v>
      </c>
      <c r="M668" s="64" t="s">
        <v>1439</v>
      </c>
      <c r="N668" s="64" t="s">
        <v>1439</v>
      </c>
      <c r="O668" s="64" t="s">
        <v>1439</v>
      </c>
      <c r="P668" s="64" t="s">
        <v>1439</v>
      </c>
      <c r="Q668" s="64" t="s">
        <v>1439</v>
      </c>
    </row>
    <row r="669" spans="1:17" ht="38.25" x14ac:dyDescent="0.2">
      <c r="A669" s="68" t="s">
        <v>2191</v>
      </c>
      <c r="B669" s="55" t="s">
        <v>1595</v>
      </c>
      <c r="C669" s="66" t="s">
        <v>1439</v>
      </c>
      <c r="D669" s="66" t="s">
        <v>1439</v>
      </c>
      <c r="E669" s="67"/>
      <c r="F669" s="66">
        <v>36529</v>
      </c>
      <c r="G669" s="60">
        <v>-17.3</v>
      </c>
      <c r="H669" s="66" t="s">
        <v>1439</v>
      </c>
      <c r="I669" s="64" t="s">
        <v>1439</v>
      </c>
      <c r="J669" s="64" t="s">
        <v>1439</v>
      </c>
      <c r="K669" s="64" t="s">
        <v>1439</v>
      </c>
      <c r="L669" s="64" t="s">
        <v>1439</v>
      </c>
      <c r="M669" s="64" t="s">
        <v>1439</v>
      </c>
      <c r="N669" s="64" t="s">
        <v>1439</v>
      </c>
      <c r="O669" s="64" t="s">
        <v>1439</v>
      </c>
      <c r="P669" s="64" t="s">
        <v>1439</v>
      </c>
      <c r="Q669" s="64" t="s">
        <v>1439</v>
      </c>
    </row>
    <row r="670" spans="1:17" ht="25.5" x14ac:dyDescent="0.2">
      <c r="A670" s="68" t="s">
        <v>2192</v>
      </c>
      <c r="B670" s="55" t="s">
        <v>1597</v>
      </c>
      <c r="C670" s="66" t="s">
        <v>1439</v>
      </c>
      <c r="D670" s="66" t="s">
        <v>1439</v>
      </c>
      <c r="E670" s="67"/>
      <c r="F670" s="66">
        <v>35558</v>
      </c>
      <c r="G670" s="60">
        <v>-28</v>
      </c>
      <c r="H670" s="66" t="s">
        <v>1439</v>
      </c>
      <c r="I670" s="64" t="s">
        <v>1439</v>
      </c>
      <c r="J670" s="64" t="s">
        <v>1439</v>
      </c>
      <c r="K670" s="64" t="s">
        <v>1439</v>
      </c>
      <c r="L670" s="64">
        <v>26364</v>
      </c>
      <c r="M670" s="64" t="s">
        <v>1439</v>
      </c>
      <c r="N670" s="64" t="s">
        <v>1439</v>
      </c>
      <c r="O670" s="64" t="s">
        <v>1439</v>
      </c>
      <c r="P670" s="64" t="s">
        <v>1439</v>
      </c>
      <c r="Q670" s="64" t="s">
        <v>1439</v>
      </c>
    </row>
    <row r="671" spans="1:17" ht="38.25" x14ac:dyDescent="0.2">
      <c r="A671" s="54" t="s">
        <v>2193</v>
      </c>
      <c r="B671" s="55" t="s">
        <v>1599</v>
      </c>
      <c r="C671" s="63">
        <v>58</v>
      </c>
      <c r="D671" s="63">
        <v>31824</v>
      </c>
      <c r="E671" s="60">
        <v>5.3</v>
      </c>
      <c r="F671" s="59">
        <v>37133</v>
      </c>
      <c r="G671" s="60">
        <v>2.1</v>
      </c>
      <c r="H671" s="63">
        <v>20555</v>
      </c>
      <c r="I671" s="61">
        <v>23933</v>
      </c>
      <c r="J671" s="61">
        <v>24599</v>
      </c>
      <c r="K671" s="61">
        <v>26097</v>
      </c>
      <c r="L671" s="62">
        <v>28657</v>
      </c>
      <c r="M671" s="62">
        <v>36136</v>
      </c>
      <c r="N671" s="64">
        <v>41287</v>
      </c>
      <c r="O671" s="64">
        <v>44707</v>
      </c>
      <c r="P671" s="64" t="s">
        <v>1439</v>
      </c>
      <c r="Q671" s="64" t="s">
        <v>1439</v>
      </c>
    </row>
    <row r="672" spans="1:17" ht="25.5" x14ac:dyDescent="0.2">
      <c r="A672" s="68" t="s">
        <v>2194</v>
      </c>
      <c r="B672" s="55" t="s">
        <v>1601</v>
      </c>
      <c r="C672" s="66">
        <v>15</v>
      </c>
      <c r="D672" s="66">
        <v>38402</v>
      </c>
      <c r="E672" s="60">
        <v>13</v>
      </c>
      <c r="F672" s="63">
        <v>43207</v>
      </c>
      <c r="G672" s="60">
        <v>8.1999999999999993</v>
      </c>
      <c r="H672" s="66" t="s">
        <v>1439</v>
      </c>
      <c r="I672" s="62">
        <v>26123</v>
      </c>
      <c r="J672" s="62">
        <v>27494</v>
      </c>
      <c r="K672" s="62">
        <v>29130</v>
      </c>
      <c r="L672" s="64">
        <v>34039</v>
      </c>
      <c r="M672" s="64">
        <v>46641</v>
      </c>
      <c r="N672" s="64">
        <v>50057</v>
      </c>
      <c r="O672" s="64" t="s">
        <v>1439</v>
      </c>
      <c r="P672" s="64" t="s">
        <v>1439</v>
      </c>
      <c r="Q672" s="64" t="s">
        <v>1439</v>
      </c>
    </row>
    <row r="673" spans="1:17" ht="25.5" x14ac:dyDescent="0.2">
      <c r="A673" s="68" t="s">
        <v>2195</v>
      </c>
      <c r="B673" s="55" t="s">
        <v>1603</v>
      </c>
      <c r="C673" s="66" t="s">
        <v>1439</v>
      </c>
      <c r="D673" s="66">
        <v>27796</v>
      </c>
      <c r="E673" s="60">
        <v>-2.9</v>
      </c>
      <c r="F673" s="63">
        <v>32525</v>
      </c>
      <c r="G673" s="60">
        <v>7.6</v>
      </c>
      <c r="H673" s="66" t="s">
        <v>1439</v>
      </c>
      <c r="I673" s="64">
        <v>21204</v>
      </c>
      <c r="J673" s="62">
        <v>22897</v>
      </c>
      <c r="K673" s="62">
        <v>24054</v>
      </c>
      <c r="L673" s="64" t="s">
        <v>1439</v>
      </c>
      <c r="M673" s="64" t="s">
        <v>1439</v>
      </c>
      <c r="N673" s="64" t="s">
        <v>1439</v>
      </c>
      <c r="O673" s="64" t="s">
        <v>1439</v>
      </c>
      <c r="P673" s="64" t="s">
        <v>1439</v>
      </c>
      <c r="Q673" s="64" t="s">
        <v>1439</v>
      </c>
    </row>
    <row r="674" spans="1:17" ht="38.25" x14ac:dyDescent="0.2">
      <c r="A674" s="68" t="s">
        <v>2196</v>
      </c>
      <c r="B674" s="55" t="s">
        <v>1605</v>
      </c>
      <c r="C674" s="66" t="s">
        <v>1439</v>
      </c>
      <c r="D674" s="66" t="s">
        <v>1439</v>
      </c>
      <c r="E674" s="67"/>
      <c r="F674" s="66">
        <v>42899</v>
      </c>
      <c r="G674" s="60">
        <v>19.5</v>
      </c>
      <c r="H674" s="66" t="s">
        <v>1439</v>
      </c>
      <c r="I674" s="64" t="s">
        <v>1439</v>
      </c>
      <c r="J674" s="64" t="s">
        <v>1439</v>
      </c>
      <c r="K674" s="64" t="s">
        <v>1439</v>
      </c>
      <c r="L674" s="64" t="s">
        <v>1439</v>
      </c>
      <c r="M674" s="64" t="s">
        <v>1439</v>
      </c>
      <c r="N674" s="64" t="s">
        <v>1439</v>
      </c>
      <c r="O674" s="64" t="s">
        <v>1439</v>
      </c>
      <c r="P674" s="64" t="s">
        <v>1439</v>
      </c>
      <c r="Q674" s="64" t="s">
        <v>1439</v>
      </c>
    </row>
    <row r="675" spans="1:17" ht="25.5" x14ac:dyDescent="0.2">
      <c r="A675" s="68" t="s">
        <v>2197</v>
      </c>
      <c r="B675" s="55" t="s">
        <v>1607</v>
      </c>
      <c r="C675" s="66" t="s">
        <v>1439</v>
      </c>
      <c r="D675" s="66">
        <v>30992</v>
      </c>
      <c r="E675" s="67"/>
      <c r="F675" s="63">
        <v>29798</v>
      </c>
      <c r="G675" s="60">
        <v>-23.3</v>
      </c>
      <c r="H675" s="66" t="s">
        <v>1439</v>
      </c>
      <c r="I675" s="64" t="s">
        <v>1439</v>
      </c>
      <c r="J675" s="64" t="s">
        <v>1439</v>
      </c>
      <c r="K675" s="64">
        <v>27800</v>
      </c>
      <c r="L675" s="64">
        <v>30131</v>
      </c>
      <c r="M675" s="62">
        <v>31391</v>
      </c>
      <c r="N675" s="64" t="s">
        <v>1439</v>
      </c>
      <c r="O675" s="64" t="s">
        <v>1439</v>
      </c>
      <c r="P675" s="64" t="s">
        <v>1439</v>
      </c>
      <c r="Q675" s="64" t="s">
        <v>1439</v>
      </c>
    </row>
    <row r="676" spans="1:17" ht="25.5" x14ac:dyDescent="0.2">
      <c r="A676" s="68" t="s">
        <v>2198</v>
      </c>
      <c r="B676" s="55" t="s">
        <v>1609</v>
      </c>
      <c r="C676" s="66">
        <v>7</v>
      </c>
      <c r="D676" s="63">
        <v>29008</v>
      </c>
      <c r="E676" s="60">
        <v>10.3</v>
      </c>
      <c r="F676" s="63">
        <v>30116</v>
      </c>
      <c r="G676" s="60">
        <v>0.9</v>
      </c>
      <c r="H676" s="66" t="s">
        <v>1439</v>
      </c>
      <c r="I676" s="64">
        <v>22506</v>
      </c>
      <c r="J676" s="64">
        <v>23099</v>
      </c>
      <c r="K676" s="62">
        <v>23815</v>
      </c>
      <c r="L676" s="62">
        <v>26304</v>
      </c>
      <c r="M676" s="64">
        <v>30017</v>
      </c>
      <c r="N676" s="64" t="s">
        <v>1439</v>
      </c>
      <c r="O676" s="64" t="s">
        <v>1439</v>
      </c>
      <c r="P676" s="64" t="s">
        <v>1439</v>
      </c>
      <c r="Q676" s="64" t="s">
        <v>1439</v>
      </c>
    </row>
    <row r="677" spans="1:17" ht="38.25" x14ac:dyDescent="0.2">
      <c r="A677" s="68" t="s">
        <v>2199</v>
      </c>
      <c r="B677" s="55" t="s">
        <v>1611</v>
      </c>
      <c r="C677" s="66">
        <v>16</v>
      </c>
      <c r="D677" s="66">
        <v>32635</v>
      </c>
      <c r="E677" s="60">
        <v>15.1</v>
      </c>
      <c r="F677" s="63">
        <v>38972</v>
      </c>
      <c r="G677" s="67"/>
      <c r="H677" s="66">
        <v>21762</v>
      </c>
      <c r="I677" s="62">
        <v>23986</v>
      </c>
      <c r="J677" s="64" t="s">
        <v>1439</v>
      </c>
      <c r="K677" s="64" t="s">
        <v>1439</v>
      </c>
      <c r="L677" s="64">
        <v>28831</v>
      </c>
      <c r="M677" s="64" t="s">
        <v>1439</v>
      </c>
      <c r="N677" s="64" t="s">
        <v>1439</v>
      </c>
      <c r="O677" s="64" t="s">
        <v>1439</v>
      </c>
      <c r="P677" s="64" t="s">
        <v>1439</v>
      </c>
      <c r="Q677" s="64" t="s">
        <v>1439</v>
      </c>
    </row>
    <row r="678" spans="1:17" ht="51" x14ac:dyDescent="0.2">
      <c r="A678" s="54" t="s">
        <v>2200</v>
      </c>
      <c r="B678" s="55" t="s">
        <v>1613</v>
      </c>
      <c r="C678" s="63">
        <v>99</v>
      </c>
      <c r="D678" s="59">
        <v>37869</v>
      </c>
      <c r="E678" s="60">
        <v>8.6999999999999993</v>
      </c>
      <c r="F678" s="59">
        <v>40961</v>
      </c>
      <c r="G678" s="60">
        <v>10</v>
      </c>
      <c r="H678" s="59">
        <v>25539</v>
      </c>
      <c r="I678" s="61">
        <v>29887</v>
      </c>
      <c r="J678" s="61">
        <v>31280</v>
      </c>
      <c r="K678" s="61">
        <v>32634</v>
      </c>
      <c r="L678" s="61">
        <v>35500</v>
      </c>
      <c r="M678" s="61">
        <v>42293</v>
      </c>
      <c r="N678" s="61">
        <v>46112</v>
      </c>
      <c r="O678" s="61">
        <v>48294</v>
      </c>
      <c r="P678" s="62">
        <v>51060</v>
      </c>
      <c r="Q678" s="64" t="s">
        <v>1439</v>
      </c>
    </row>
    <row r="679" spans="1:17" ht="38.25" x14ac:dyDescent="0.2">
      <c r="A679" s="68" t="s">
        <v>2201</v>
      </c>
      <c r="B679" s="55" t="s">
        <v>1615</v>
      </c>
      <c r="C679" s="63">
        <v>99</v>
      </c>
      <c r="D679" s="59">
        <v>37869</v>
      </c>
      <c r="E679" s="60">
        <v>8.6999999999999993</v>
      </c>
      <c r="F679" s="59">
        <v>40961</v>
      </c>
      <c r="G679" s="60">
        <v>10</v>
      </c>
      <c r="H679" s="59">
        <v>25539</v>
      </c>
      <c r="I679" s="61">
        <v>29887</v>
      </c>
      <c r="J679" s="61">
        <v>31280</v>
      </c>
      <c r="K679" s="61">
        <v>32634</v>
      </c>
      <c r="L679" s="61">
        <v>35500</v>
      </c>
      <c r="M679" s="61">
        <v>42293</v>
      </c>
      <c r="N679" s="61">
        <v>46112</v>
      </c>
      <c r="O679" s="61">
        <v>48294</v>
      </c>
      <c r="P679" s="62">
        <v>51060</v>
      </c>
      <c r="Q679" s="64" t="s">
        <v>1439</v>
      </c>
    </row>
    <row r="680" spans="1:17" x14ac:dyDescent="0.2">
      <c r="A680" s="54" t="s">
        <v>2202</v>
      </c>
      <c r="B680" s="55" t="s">
        <v>1617</v>
      </c>
      <c r="C680" s="59">
        <v>172</v>
      </c>
      <c r="D680" s="59">
        <v>36461</v>
      </c>
      <c r="E680" s="60">
        <v>2.2000000000000002</v>
      </c>
      <c r="F680" s="59">
        <v>38876</v>
      </c>
      <c r="G680" s="60">
        <v>6.1</v>
      </c>
      <c r="H680" s="59">
        <v>21729</v>
      </c>
      <c r="I680" s="61">
        <v>24760</v>
      </c>
      <c r="J680" s="61">
        <v>26589</v>
      </c>
      <c r="K680" s="61">
        <v>28941</v>
      </c>
      <c r="L680" s="61">
        <v>32128</v>
      </c>
      <c r="M680" s="61">
        <v>40282</v>
      </c>
      <c r="N680" s="61">
        <v>45342</v>
      </c>
      <c r="O680" s="61">
        <v>47548</v>
      </c>
      <c r="P680" s="61">
        <v>50931</v>
      </c>
      <c r="Q680" s="64">
        <v>59016</v>
      </c>
    </row>
    <row r="681" spans="1:17" x14ac:dyDescent="0.2">
      <c r="A681" s="68" t="s">
        <v>2203</v>
      </c>
      <c r="B681" s="55" t="s">
        <v>1619</v>
      </c>
      <c r="C681" s="59">
        <v>172</v>
      </c>
      <c r="D681" s="59">
        <v>36461</v>
      </c>
      <c r="E681" s="60">
        <v>2.2000000000000002</v>
      </c>
      <c r="F681" s="59">
        <v>38876</v>
      </c>
      <c r="G681" s="60">
        <v>6.1</v>
      </c>
      <c r="H681" s="59">
        <v>21729</v>
      </c>
      <c r="I681" s="61">
        <v>24760</v>
      </c>
      <c r="J681" s="61">
        <v>26589</v>
      </c>
      <c r="K681" s="61">
        <v>28941</v>
      </c>
      <c r="L681" s="61">
        <v>32128</v>
      </c>
      <c r="M681" s="61">
        <v>40282</v>
      </c>
      <c r="N681" s="61">
        <v>45342</v>
      </c>
      <c r="O681" s="61">
        <v>47548</v>
      </c>
      <c r="P681" s="61">
        <v>50931</v>
      </c>
      <c r="Q681" s="64">
        <v>59016</v>
      </c>
    </row>
    <row r="682" spans="1:17" ht="38.25" x14ac:dyDescent="0.2">
      <c r="A682" s="54" t="s">
        <v>2204</v>
      </c>
      <c r="B682" s="55" t="s">
        <v>1621</v>
      </c>
      <c r="C682" s="59">
        <v>169</v>
      </c>
      <c r="D682" s="59">
        <v>31482</v>
      </c>
      <c r="E682" s="60">
        <v>1.3</v>
      </c>
      <c r="F682" s="59">
        <v>36839</v>
      </c>
      <c r="G682" s="60">
        <v>-3</v>
      </c>
      <c r="H682" s="59">
        <v>19759</v>
      </c>
      <c r="I682" s="61">
        <v>23223</v>
      </c>
      <c r="J682" s="61">
        <v>24459</v>
      </c>
      <c r="K682" s="61">
        <v>25291</v>
      </c>
      <c r="L682" s="61">
        <v>27966</v>
      </c>
      <c r="M682" s="61">
        <v>35141</v>
      </c>
      <c r="N682" s="62">
        <v>40269</v>
      </c>
      <c r="O682" s="62">
        <v>43521</v>
      </c>
      <c r="P682" s="62">
        <v>46759</v>
      </c>
      <c r="Q682" s="64" t="s">
        <v>1439</v>
      </c>
    </row>
    <row r="683" spans="1:17" ht="25.5" x14ac:dyDescent="0.2">
      <c r="A683" s="68" t="s">
        <v>2205</v>
      </c>
      <c r="B683" s="55" t="s">
        <v>1623</v>
      </c>
      <c r="C683" s="63">
        <v>108</v>
      </c>
      <c r="D683" s="59">
        <v>34845</v>
      </c>
      <c r="E683" s="60">
        <v>3.4</v>
      </c>
      <c r="F683" s="59">
        <v>40848</v>
      </c>
      <c r="G683" s="60">
        <v>-2.9</v>
      </c>
      <c r="H683" s="59">
        <v>23015</v>
      </c>
      <c r="I683" s="61">
        <v>25265</v>
      </c>
      <c r="J683" s="61">
        <v>26654</v>
      </c>
      <c r="K683" s="61">
        <v>27863</v>
      </c>
      <c r="L683" s="61">
        <v>31314</v>
      </c>
      <c r="M683" s="62">
        <v>39081</v>
      </c>
      <c r="N683" s="62">
        <v>44775</v>
      </c>
      <c r="O683" s="62">
        <v>47115</v>
      </c>
      <c r="P683" s="62">
        <v>48987</v>
      </c>
      <c r="Q683" s="64" t="s">
        <v>1439</v>
      </c>
    </row>
    <row r="684" spans="1:17" ht="25.5" x14ac:dyDescent="0.2">
      <c r="A684" s="68" t="s">
        <v>2206</v>
      </c>
      <c r="B684" s="55" t="s">
        <v>1625</v>
      </c>
      <c r="C684" s="63">
        <v>37</v>
      </c>
      <c r="D684" s="63">
        <v>27270</v>
      </c>
      <c r="E684" s="60">
        <v>11.7</v>
      </c>
      <c r="F684" s="59">
        <v>30889</v>
      </c>
      <c r="G684" s="60">
        <v>11.1</v>
      </c>
      <c r="H684" s="63">
        <v>18113</v>
      </c>
      <c r="I684" s="62">
        <v>21257</v>
      </c>
      <c r="J684" s="62">
        <v>22234</v>
      </c>
      <c r="K684" s="62">
        <v>23101</v>
      </c>
      <c r="L684" s="62">
        <v>24928</v>
      </c>
      <c r="M684" s="62">
        <v>30214</v>
      </c>
      <c r="N684" s="64">
        <v>33181</v>
      </c>
      <c r="O684" s="64">
        <v>35619</v>
      </c>
      <c r="P684" s="64" t="s">
        <v>1439</v>
      </c>
      <c r="Q684" s="64" t="s">
        <v>1439</v>
      </c>
    </row>
    <row r="685" spans="1:17" ht="25.5" x14ac:dyDescent="0.2">
      <c r="A685" s="68" t="s">
        <v>2207</v>
      </c>
      <c r="B685" s="55" t="s">
        <v>1627</v>
      </c>
      <c r="C685" s="66">
        <v>24</v>
      </c>
      <c r="D685" s="63">
        <v>24749</v>
      </c>
      <c r="E685" s="60">
        <v>-0.6</v>
      </c>
      <c r="F685" s="63">
        <v>28173</v>
      </c>
      <c r="G685" s="60">
        <v>2.1</v>
      </c>
      <c r="H685" s="66" t="s">
        <v>1439</v>
      </c>
      <c r="I685" s="64">
        <v>19552</v>
      </c>
      <c r="J685" s="62">
        <v>20515</v>
      </c>
      <c r="K685" s="62">
        <v>21414</v>
      </c>
      <c r="L685" s="62">
        <v>22752</v>
      </c>
      <c r="M685" s="64">
        <v>26441</v>
      </c>
      <c r="N685" s="64">
        <v>31211</v>
      </c>
      <c r="O685" s="64" t="s">
        <v>1439</v>
      </c>
      <c r="P685" s="64" t="s">
        <v>1439</v>
      </c>
      <c r="Q685" s="64" t="s">
        <v>1439</v>
      </c>
    </row>
    <row r="686" spans="1:17" ht="38.25" x14ac:dyDescent="0.2">
      <c r="A686" s="54" t="s">
        <v>2208</v>
      </c>
      <c r="B686" s="55" t="s">
        <v>1629</v>
      </c>
      <c r="C686" s="66">
        <v>24</v>
      </c>
      <c r="D686" s="63">
        <v>30471</v>
      </c>
      <c r="E686" s="60">
        <v>1.2</v>
      </c>
      <c r="F686" s="66" t="s">
        <v>1439</v>
      </c>
      <c r="G686" s="67"/>
      <c r="H686" s="63">
        <v>19376</v>
      </c>
      <c r="I686" s="62">
        <v>22503</v>
      </c>
      <c r="J686" s="62">
        <v>23820</v>
      </c>
      <c r="K686" s="62">
        <v>25375</v>
      </c>
      <c r="L686" s="62">
        <v>27692</v>
      </c>
      <c r="M686" s="62">
        <v>32994</v>
      </c>
      <c r="N686" s="64">
        <v>37165</v>
      </c>
      <c r="O686" s="64">
        <v>39233</v>
      </c>
      <c r="P686" s="64" t="s">
        <v>1439</v>
      </c>
      <c r="Q686" s="64" t="s">
        <v>1439</v>
      </c>
    </row>
    <row r="687" spans="1:17" ht="25.5" x14ac:dyDescent="0.2">
      <c r="A687" s="68" t="s">
        <v>2209</v>
      </c>
      <c r="B687" s="55" t="s">
        <v>1631</v>
      </c>
      <c r="C687" s="66" t="s">
        <v>1439</v>
      </c>
      <c r="D687" s="66">
        <v>35492</v>
      </c>
      <c r="E687" s="60">
        <v>-12.3</v>
      </c>
      <c r="F687" s="66">
        <v>40593</v>
      </c>
      <c r="G687" s="60">
        <v>-2.8</v>
      </c>
      <c r="H687" s="66" t="s">
        <v>1439</v>
      </c>
      <c r="I687" s="64" t="s">
        <v>1439</v>
      </c>
      <c r="J687" s="64" t="s">
        <v>1439</v>
      </c>
      <c r="K687" s="64" t="s">
        <v>1439</v>
      </c>
      <c r="L687" s="64" t="s">
        <v>1439</v>
      </c>
      <c r="M687" s="64" t="s">
        <v>1439</v>
      </c>
      <c r="N687" s="64" t="s">
        <v>1439</v>
      </c>
      <c r="O687" s="64" t="s">
        <v>1439</v>
      </c>
      <c r="P687" s="64" t="s">
        <v>1439</v>
      </c>
      <c r="Q687" s="64" t="s">
        <v>1439</v>
      </c>
    </row>
    <row r="688" spans="1:17" ht="38.25" x14ac:dyDescent="0.2">
      <c r="A688" s="68" t="s">
        <v>2210</v>
      </c>
      <c r="B688" s="55" t="s">
        <v>1633</v>
      </c>
      <c r="C688" s="66" t="s">
        <v>1439</v>
      </c>
      <c r="D688" s="66">
        <v>31153</v>
      </c>
      <c r="E688" s="67"/>
      <c r="F688" s="66">
        <v>34181</v>
      </c>
      <c r="G688" s="60">
        <v>10.8</v>
      </c>
      <c r="H688" s="66" t="s">
        <v>1439</v>
      </c>
      <c r="I688" s="64" t="s">
        <v>1439</v>
      </c>
      <c r="J688" s="64" t="s">
        <v>1439</v>
      </c>
      <c r="K688" s="64" t="s">
        <v>1439</v>
      </c>
      <c r="L688" s="64" t="s">
        <v>1439</v>
      </c>
      <c r="M688" s="64" t="s">
        <v>1439</v>
      </c>
      <c r="N688" s="64" t="s">
        <v>1439</v>
      </c>
      <c r="O688" s="64" t="s">
        <v>1439</v>
      </c>
      <c r="P688" s="64" t="s">
        <v>1439</v>
      </c>
      <c r="Q688" s="64" t="s">
        <v>1439</v>
      </c>
    </row>
    <row r="689" spans="1:17" ht="25.5" x14ac:dyDescent="0.2">
      <c r="A689" s="68" t="s">
        <v>2211</v>
      </c>
      <c r="B689" s="55" t="s">
        <v>1635</v>
      </c>
      <c r="C689" s="66">
        <v>7</v>
      </c>
      <c r="D689" s="66">
        <v>33208</v>
      </c>
      <c r="E689" s="60">
        <v>12.1</v>
      </c>
      <c r="F689" s="63">
        <v>36294</v>
      </c>
      <c r="G689" s="60">
        <v>18.2</v>
      </c>
      <c r="H689" s="66" t="s">
        <v>1439</v>
      </c>
      <c r="I689" s="62">
        <v>24870</v>
      </c>
      <c r="J689" s="62">
        <v>25750</v>
      </c>
      <c r="K689" s="62">
        <v>28658</v>
      </c>
      <c r="L689" s="62">
        <v>31471</v>
      </c>
      <c r="M689" s="64">
        <v>35327</v>
      </c>
      <c r="N689" s="64" t="s">
        <v>1439</v>
      </c>
      <c r="O689" s="64" t="s">
        <v>1439</v>
      </c>
      <c r="P689" s="64" t="s">
        <v>1439</v>
      </c>
      <c r="Q689" s="64" t="s">
        <v>1439</v>
      </c>
    </row>
    <row r="690" spans="1:17" ht="38.25" x14ac:dyDescent="0.2">
      <c r="A690" s="68" t="s">
        <v>2212</v>
      </c>
      <c r="B690" s="55" t="s">
        <v>1637</v>
      </c>
      <c r="C690" s="66">
        <v>11</v>
      </c>
      <c r="D690" s="66">
        <v>26670</v>
      </c>
      <c r="E690" s="60">
        <v>5</v>
      </c>
      <c r="F690" s="66" t="s">
        <v>1439</v>
      </c>
      <c r="G690" s="67"/>
      <c r="H690" s="66" t="s">
        <v>1439</v>
      </c>
      <c r="I690" s="64">
        <v>19629</v>
      </c>
      <c r="J690" s="62">
        <v>20242</v>
      </c>
      <c r="K690" s="62">
        <v>21776</v>
      </c>
      <c r="L690" s="62">
        <v>24713</v>
      </c>
      <c r="M690" s="64">
        <v>29388</v>
      </c>
      <c r="N690" s="64" t="s">
        <v>1439</v>
      </c>
      <c r="O690" s="64" t="s">
        <v>1439</v>
      </c>
      <c r="P690" s="64" t="s">
        <v>1439</v>
      </c>
      <c r="Q690" s="64" t="s">
        <v>1439</v>
      </c>
    </row>
    <row r="691" spans="1:17" ht="25.5" x14ac:dyDescent="0.2">
      <c r="A691" s="54" t="s">
        <v>2213</v>
      </c>
      <c r="B691" s="55" t="s">
        <v>1639</v>
      </c>
      <c r="C691" s="66">
        <v>25</v>
      </c>
      <c r="D691" s="63">
        <v>31500</v>
      </c>
      <c r="E691" s="60">
        <v>0.3</v>
      </c>
      <c r="F691" s="63">
        <v>37009</v>
      </c>
      <c r="G691" s="60">
        <v>-4.0999999999999996</v>
      </c>
      <c r="H691" s="66">
        <v>19186</v>
      </c>
      <c r="I691" s="62">
        <v>21890</v>
      </c>
      <c r="J691" s="62">
        <v>22530</v>
      </c>
      <c r="K691" s="62">
        <v>24121</v>
      </c>
      <c r="L691" s="62">
        <v>26229</v>
      </c>
      <c r="M691" s="64">
        <v>35182</v>
      </c>
      <c r="N691" s="64">
        <v>39498</v>
      </c>
      <c r="O691" s="64">
        <v>46522</v>
      </c>
      <c r="P691" s="64" t="s">
        <v>1439</v>
      </c>
      <c r="Q691" s="64" t="s">
        <v>1439</v>
      </c>
    </row>
    <row r="692" spans="1:17" ht="25.5" x14ac:dyDescent="0.2">
      <c r="A692" s="68" t="s">
        <v>2214</v>
      </c>
      <c r="B692" s="55" t="s">
        <v>1641</v>
      </c>
      <c r="C692" s="66">
        <v>9</v>
      </c>
      <c r="D692" s="66">
        <v>29516</v>
      </c>
      <c r="E692" s="60">
        <v>-2.2999999999999998</v>
      </c>
      <c r="F692" s="63">
        <v>34042</v>
      </c>
      <c r="G692" s="60">
        <v>-8.1999999999999993</v>
      </c>
      <c r="H692" s="66" t="s">
        <v>1439</v>
      </c>
      <c r="I692" s="64" t="s">
        <v>1439</v>
      </c>
      <c r="J692" s="64">
        <v>21985</v>
      </c>
      <c r="K692" s="64">
        <v>23776</v>
      </c>
      <c r="L692" s="64">
        <v>26789</v>
      </c>
      <c r="M692" s="64" t="s">
        <v>1439</v>
      </c>
      <c r="N692" s="64" t="s">
        <v>1439</v>
      </c>
      <c r="O692" s="64" t="s">
        <v>1439</v>
      </c>
      <c r="P692" s="64" t="s">
        <v>1439</v>
      </c>
      <c r="Q692" s="64" t="s">
        <v>1439</v>
      </c>
    </row>
    <row r="693" spans="1:17" ht="38.25" x14ac:dyDescent="0.2">
      <c r="A693" s="68" t="s">
        <v>2215</v>
      </c>
      <c r="B693" s="55" t="s">
        <v>1643</v>
      </c>
      <c r="C693" s="66" t="s">
        <v>1439</v>
      </c>
      <c r="D693" s="66" t="s">
        <v>1439</v>
      </c>
      <c r="E693" s="67"/>
      <c r="F693" s="66">
        <v>44612</v>
      </c>
      <c r="G693" s="60">
        <v>5.3</v>
      </c>
      <c r="H693" s="66" t="s">
        <v>1439</v>
      </c>
      <c r="I693" s="62">
        <v>25566</v>
      </c>
      <c r="J693" s="64">
        <v>25865</v>
      </c>
      <c r="K693" s="64">
        <v>28756</v>
      </c>
      <c r="L693" s="64">
        <v>34775</v>
      </c>
      <c r="M693" s="64">
        <v>44527</v>
      </c>
      <c r="N693" s="64" t="s">
        <v>1439</v>
      </c>
      <c r="O693" s="64" t="s">
        <v>1439</v>
      </c>
      <c r="P693" s="64" t="s">
        <v>1439</v>
      </c>
      <c r="Q693" s="64" t="s">
        <v>1439</v>
      </c>
    </row>
    <row r="694" spans="1:17" ht="25.5" x14ac:dyDescent="0.2">
      <c r="A694" s="68" t="s">
        <v>2216</v>
      </c>
      <c r="B694" s="55" t="s">
        <v>1645</v>
      </c>
      <c r="C694" s="66">
        <v>10</v>
      </c>
      <c r="D694" s="66">
        <v>26029</v>
      </c>
      <c r="E694" s="60">
        <v>-14.6</v>
      </c>
      <c r="F694" s="66">
        <v>34550</v>
      </c>
      <c r="G694" s="60">
        <v>-8.8000000000000007</v>
      </c>
      <c r="H694" s="66" t="s">
        <v>1439</v>
      </c>
      <c r="I694" s="64">
        <v>19584</v>
      </c>
      <c r="J694" s="64">
        <v>21171</v>
      </c>
      <c r="K694" s="64">
        <v>21758</v>
      </c>
      <c r="L694" s="64">
        <v>23834</v>
      </c>
      <c r="M694" s="64" t="s">
        <v>1439</v>
      </c>
      <c r="N694" s="64" t="s">
        <v>1439</v>
      </c>
      <c r="O694" s="64" t="s">
        <v>1439</v>
      </c>
      <c r="P694" s="64" t="s">
        <v>1439</v>
      </c>
      <c r="Q694" s="64" t="s">
        <v>1439</v>
      </c>
    </row>
    <row r="695" spans="1:17" ht="89.25" x14ac:dyDescent="0.2">
      <c r="A695" s="54" t="s">
        <v>2217</v>
      </c>
      <c r="B695" s="55" t="s">
        <v>1647</v>
      </c>
      <c r="C695" s="66" t="s">
        <v>1439</v>
      </c>
      <c r="D695" s="66">
        <v>25052</v>
      </c>
      <c r="E695" s="67"/>
      <c r="F695" s="63">
        <v>27910</v>
      </c>
      <c r="G695" s="60">
        <v>4.9000000000000004</v>
      </c>
      <c r="H695" s="66" t="s">
        <v>1439</v>
      </c>
      <c r="I695" s="64" t="s">
        <v>1439</v>
      </c>
      <c r="J695" s="64" t="s">
        <v>1439</v>
      </c>
      <c r="K695" s="64" t="s">
        <v>1439</v>
      </c>
      <c r="L695" s="64" t="s">
        <v>1439</v>
      </c>
      <c r="M695" s="64" t="s">
        <v>1439</v>
      </c>
      <c r="N695" s="64" t="s">
        <v>1439</v>
      </c>
      <c r="O695" s="64" t="s">
        <v>1439</v>
      </c>
      <c r="P695" s="64" t="s">
        <v>1439</v>
      </c>
      <c r="Q695" s="64" t="s">
        <v>1439</v>
      </c>
    </row>
    <row r="696" spans="1:17" ht="38.25" x14ac:dyDescent="0.2">
      <c r="A696" s="68" t="s">
        <v>2218</v>
      </c>
      <c r="B696" s="55" t="s">
        <v>1649</v>
      </c>
      <c r="C696" s="66" t="s">
        <v>1439</v>
      </c>
      <c r="D696" s="66">
        <v>25052</v>
      </c>
      <c r="E696" s="67"/>
      <c r="F696" s="63">
        <v>27910</v>
      </c>
      <c r="G696" s="60">
        <v>4.9000000000000004</v>
      </c>
      <c r="H696" s="66" t="s">
        <v>1439</v>
      </c>
      <c r="I696" s="64" t="s">
        <v>1439</v>
      </c>
      <c r="J696" s="64" t="s">
        <v>1439</v>
      </c>
      <c r="K696" s="64" t="s">
        <v>1439</v>
      </c>
      <c r="L696" s="64" t="s">
        <v>1439</v>
      </c>
      <c r="M696" s="64" t="s">
        <v>1439</v>
      </c>
      <c r="N696" s="64" t="s">
        <v>1439</v>
      </c>
      <c r="O696" s="64" t="s">
        <v>1439</v>
      </c>
      <c r="P696" s="64" t="s">
        <v>1439</v>
      </c>
      <c r="Q696" s="64" t="s">
        <v>1439</v>
      </c>
    </row>
    <row r="697" spans="1:17" ht="51" x14ac:dyDescent="0.2">
      <c r="A697" s="68" t="s">
        <v>2219</v>
      </c>
      <c r="B697" s="55" t="s">
        <v>1651</v>
      </c>
      <c r="C697" s="59" t="s">
        <v>1450</v>
      </c>
      <c r="D697" s="59"/>
      <c r="E697" s="67"/>
      <c r="F697" s="59"/>
      <c r="G697" s="67"/>
      <c r="H697" s="59"/>
      <c r="I697" s="61"/>
      <c r="J697" s="61"/>
      <c r="K697" s="61"/>
      <c r="L697" s="61"/>
      <c r="M697" s="61"/>
      <c r="N697" s="61"/>
      <c r="O697" s="61"/>
      <c r="P697" s="61"/>
      <c r="Q697" s="61"/>
    </row>
    <row r="698" spans="1:17" ht="38.25" x14ac:dyDescent="0.2">
      <c r="A698" s="54" t="s">
        <v>2220</v>
      </c>
      <c r="B698" s="55" t="s">
        <v>1653</v>
      </c>
      <c r="C698" s="59" t="s">
        <v>1450</v>
      </c>
      <c r="D698" s="59"/>
      <c r="E698" s="67"/>
      <c r="F698" s="59"/>
      <c r="G698" s="67"/>
      <c r="H698" s="59"/>
      <c r="I698" s="61"/>
      <c r="J698" s="61"/>
      <c r="K698" s="61"/>
      <c r="L698" s="61"/>
      <c r="M698" s="61"/>
      <c r="N698" s="61"/>
      <c r="O698" s="61"/>
      <c r="P698" s="61"/>
      <c r="Q698" s="61"/>
    </row>
    <row r="699" spans="1:17" ht="38.25" x14ac:dyDescent="0.2">
      <c r="A699" s="68" t="s">
        <v>2221</v>
      </c>
      <c r="B699" s="55" t="s">
        <v>1655</v>
      </c>
      <c r="C699" s="59" t="s">
        <v>1450</v>
      </c>
      <c r="D699" s="59"/>
      <c r="E699" s="67"/>
      <c r="F699" s="59"/>
      <c r="G699" s="67"/>
      <c r="H699" s="59"/>
      <c r="I699" s="61"/>
      <c r="J699" s="61"/>
      <c r="K699" s="61"/>
      <c r="L699" s="61"/>
      <c r="M699" s="61"/>
      <c r="N699" s="61"/>
      <c r="O699" s="61"/>
      <c r="P699" s="61"/>
      <c r="Q699" s="61"/>
    </row>
    <row r="700" spans="1:17" x14ac:dyDescent="0.2">
      <c r="A700" s="54" t="s">
        <v>2222</v>
      </c>
      <c r="B700" s="55" t="s">
        <v>1376</v>
      </c>
      <c r="C700" s="59">
        <v>1459</v>
      </c>
      <c r="D700" s="59">
        <v>36950</v>
      </c>
      <c r="E700" s="60">
        <v>6</v>
      </c>
      <c r="F700" s="59">
        <v>44100</v>
      </c>
      <c r="G700" s="60">
        <v>8.1</v>
      </c>
      <c r="H700" s="59">
        <v>22449</v>
      </c>
      <c r="I700" s="61">
        <v>26077</v>
      </c>
      <c r="J700" s="61">
        <v>27912</v>
      </c>
      <c r="K700" s="61">
        <v>29729</v>
      </c>
      <c r="L700" s="61">
        <v>33000</v>
      </c>
      <c r="M700" s="61">
        <v>41378</v>
      </c>
      <c r="N700" s="61">
        <v>47280</v>
      </c>
      <c r="O700" s="61">
        <v>50413</v>
      </c>
      <c r="P700" s="61">
        <v>54211</v>
      </c>
      <c r="Q700" s="61">
        <v>70060</v>
      </c>
    </row>
    <row r="701" spans="1:17" ht="25.5" x14ac:dyDescent="0.2">
      <c r="A701" s="54" t="s">
        <v>2223</v>
      </c>
      <c r="B701" s="55" t="s">
        <v>1376</v>
      </c>
      <c r="C701" s="59">
        <v>215</v>
      </c>
      <c r="D701" s="59">
        <v>38731</v>
      </c>
      <c r="E701" s="60">
        <v>7</v>
      </c>
      <c r="F701" s="59">
        <v>44909</v>
      </c>
      <c r="G701" s="60">
        <v>8.6</v>
      </c>
      <c r="H701" s="59">
        <v>23860</v>
      </c>
      <c r="I701" s="61">
        <v>27377</v>
      </c>
      <c r="J701" s="61">
        <v>29574</v>
      </c>
      <c r="K701" s="61">
        <v>31593</v>
      </c>
      <c r="L701" s="61">
        <v>34975</v>
      </c>
      <c r="M701" s="61">
        <v>42748</v>
      </c>
      <c r="N701" s="61">
        <v>49144</v>
      </c>
      <c r="O701" s="61">
        <v>52400</v>
      </c>
      <c r="P701" s="62">
        <v>55650</v>
      </c>
      <c r="Q701" s="64">
        <v>71231</v>
      </c>
    </row>
    <row r="702" spans="1:17" x14ac:dyDescent="0.2">
      <c r="A702" s="54" t="s">
        <v>2224</v>
      </c>
      <c r="B702" s="55" t="s">
        <v>1376</v>
      </c>
      <c r="C702" s="59">
        <v>190</v>
      </c>
      <c r="D702" s="59">
        <v>37996</v>
      </c>
      <c r="E702" s="60">
        <v>6.9</v>
      </c>
      <c r="F702" s="59">
        <v>44690</v>
      </c>
      <c r="G702" s="60">
        <v>8.3000000000000007</v>
      </c>
      <c r="H702" s="59">
        <v>23760</v>
      </c>
      <c r="I702" s="61">
        <v>27008</v>
      </c>
      <c r="J702" s="61">
        <v>29282</v>
      </c>
      <c r="K702" s="61">
        <v>31264</v>
      </c>
      <c r="L702" s="61">
        <v>34521</v>
      </c>
      <c r="M702" s="61">
        <v>41973</v>
      </c>
      <c r="N702" s="62">
        <v>48569</v>
      </c>
      <c r="O702" s="61">
        <v>52068</v>
      </c>
      <c r="P702" s="62">
        <v>55467</v>
      </c>
      <c r="Q702" s="64">
        <v>71028</v>
      </c>
    </row>
    <row r="703" spans="1:17" x14ac:dyDescent="0.2">
      <c r="A703" s="54" t="s">
        <v>2225</v>
      </c>
      <c r="B703" s="55" t="s">
        <v>1376</v>
      </c>
      <c r="C703" s="59">
        <v>1144</v>
      </c>
      <c r="D703" s="59">
        <v>36239</v>
      </c>
      <c r="E703" s="60">
        <v>5.6</v>
      </c>
      <c r="F703" s="59">
        <v>43857</v>
      </c>
      <c r="G703" s="60">
        <v>8.6</v>
      </c>
      <c r="H703" s="59">
        <v>22162</v>
      </c>
      <c r="I703" s="61">
        <v>25749</v>
      </c>
      <c r="J703" s="61">
        <v>27498</v>
      </c>
      <c r="K703" s="61">
        <v>29209</v>
      </c>
      <c r="L703" s="61">
        <v>32219</v>
      </c>
      <c r="M703" s="61">
        <v>40908</v>
      </c>
      <c r="N703" s="61">
        <v>46647</v>
      </c>
      <c r="O703" s="61">
        <v>50001</v>
      </c>
      <c r="P703" s="61">
        <v>53376</v>
      </c>
      <c r="Q703" s="62">
        <v>69465</v>
      </c>
    </row>
    <row r="704" spans="1:17" ht="25.5" x14ac:dyDescent="0.2">
      <c r="A704" s="54" t="s">
        <v>2226</v>
      </c>
      <c r="B704" s="55" t="s">
        <v>1438</v>
      </c>
      <c r="C704" s="66">
        <v>12</v>
      </c>
      <c r="D704" s="63">
        <v>29932</v>
      </c>
      <c r="E704" s="60">
        <v>4.8</v>
      </c>
      <c r="F704" s="63">
        <v>32643</v>
      </c>
      <c r="G704" s="60">
        <v>8.4</v>
      </c>
      <c r="H704" s="66" t="s">
        <v>1439</v>
      </c>
      <c r="I704" s="61">
        <v>23476</v>
      </c>
      <c r="J704" s="62">
        <v>24311</v>
      </c>
      <c r="K704" s="62">
        <v>24547</v>
      </c>
      <c r="L704" s="62">
        <v>27454</v>
      </c>
      <c r="M704" s="62">
        <v>31914</v>
      </c>
      <c r="N704" s="64">
        <v>34821</v>
      </c>
      <c r="O704" s="64" t="s">
        <v>1439</v>
      </c>
      <c r="P704" s="64" t="s">
        <v>1439</v>
      </c>
      <c r="Q704" s="64" t="s">
        <v>1439</v>
      </c>
    </row>
    <row r="705" spans="1:17" ht="38.25" x14ac:dyDescent="0.2">
      <c r="A705" s="68" t="s">
        <v>2227</v>
      </c>
      <c r="B705" s="55" t="s">
        <v>1441</v>
      </c>
      <c r="C705" s="66">
        <v>12</v>
      </c>
      <c r="D705" s="63">
        <v>29949</v>
      </c>
      <c r="E705" s="60">
        <v>6.1</v>
      </c>
      <c r="F705" s="63">
        <v>32652</v>
      </c>
      <c r="G705" s="60">
        <v>8.8000000000000007</v>
      </c>
      <c r="H705" s="66" t="s">
        <v>1439</v>
      </c>
      <c r="I705" s="61">
        <v>23328</v>
      </c>
      <c r="J705" s="62">
        <v>24309</v>
      </c>
      <c r="K705" s="62">
        <v>24472</v>
      </c>
      <c r="L705" s="62">
        <v>27489</v>
      </c>
      <c r="M705" s="62">
        <v>31910</v>
      </c>
      <c r="N705" s="64" t="s">
        <v>1439</v>
      </c>
      <c r="O705" s="64" t="s">
        <v>1439</v>
      </c>
      <c r="P705" s="64" t="s">
        <v>1439</v>
      </c>
      <c r="Q705" s="64" t="s">
        <v>1439</v>
      </c>
    </row>
    <row r="706" spans="1:17" x14ac:dyDescent="0.2">
      <c r="A706" s="68" t="s">
        <v>2228</v>
      </c>
      <c r="B706" s="55" t="s">
        <v>1443</v>
      </c>
      <c r="C706" s="59" t="s">
        <v>1667</v>
      </c>
      <c r="D706" s="59"/>
      <c r="E706" s="67"/>
      <c r="F706" s="59"/>
      <c r="G706" s="67"/>
      <c r="H706" s="59"/>
      <c r="I706" s="61"/>
      <c r="J706" s="61"/>
      <c r="K706" s="61"/>
      <c r="L706" s="61"/>
      <c r="M706" s="61"/>
      <c r="N706" s="61"/>
      <c r="O706" s="61"/>
      <c r="P706" s="61"/>
      <c r="Q706" s="61"/>
    </row>
    <row r="707" spans="1:17" x14ac:dyDescent="0.2">
      <c r="A707" s="68" t="s">
        <v>2229</v>
      </c>
      <c r="B707" s="55" t="s">
        <v>1445</v>
      </c>
      <c r="C707" s="59" t="s">
        <v>1450</v>
      </c>
      <c r="D707" s="59"/>
      <c r="E707" s="67"/>
      <c r="F707" s="59"/>
      <c r="G707" s="67"/>
      <c r="H707" s="59"/>
      <c r="I707" s="61"/>
      <c r="J707" s="61"/>
      <c r="K707" s="61"/>
      <c r="L707" s="61"/>
      <c r="M707" s="61"/>
      <c r="N707" s="61"/>
      <c r="O707" s="61"/>
      <c r="P707" s="61"/>
      <c r="Q707" s="61"/>
    </row>
    <row r="708" spans="1:17" x14ac:dyDescent="0.2">
      <c r="A708" s="54" t="s">
        <v>2230</v>
      </c>
      <c r="B708" s="55" t="s">
        <v>1447</v>
      </c>
      <c r="C708" s="66" t="s">
        <v>1439</v>
      </c>
      <c r="D708" s="66" t="s">
        <v>1439</v>
      </c>
      <c r="E708" s="67"/>
      <c r="F708" s="66">
        <v>37752</v>
      </c>
      <c r="G708" s="60">
        <v>3.9</v>
      </c>
      <c r="H708" s="66" t="s">
        <v>1439</v>
      </c>
      <c r="I708" s="64" t="s">
        <v>1439</v>
      </c>
      <c r="J708" s="64" t="s">
        <v>1439</v>
      </c>
      <c r="K708" s="64" t="s">
        <v>1439</v>
      </c>
      <c r="L708" s="64" t="s">
        <v>1439</v>
      </c>
      <c r="M708" s="64" t="s">
        <v>1439</v>
      </c>
      <c r="N708" s="64" t="s">
        <v>1439</v>
      </c>
      <c r="O708" s="64" t="s">
        <v>1439</v>
      </c>
      <c r="P708" s="64" t="s">
        <v>1439</v>
      </c>
      <c r="Q708" s="64" t="s">
        <v>1439</v>
      </c>
    </row>
    <row r="709" spans="1:17" x14ac:dyDescent="0.2">
      <c r="A709" s="68" t="s">
        <v>2231</v>
      </c>
      <c r="B709" s="55" t="s">
        <v>1449</v>
      </c>
      <c r="C709" s="59" t="s">
        <v>1450</v>
      </c>
      <c r="D709" s="59"/>
      <c r="E709" s="67"/>
      <c r="F709" s="59"/>
      <c r="G709" s="67"/>
      <c r="H709" s="59"/>
      <c r="I709" s="61"/>
      <c r="J709" s="61"/>
      <c r="K709" s="61"/>
      <c r="L709" s="61"/>
      <c r="M709" s="61"/>
      <c r="N709" s="61"/>
      <c r="O709" s="61"/>
      <c r="P709" s="61"/>
      <c r="Q709" s="61"/>
    </row>
    <row r="710" spans="1:17" ht="25.5" x14ac:dyDescent="0.2">
      <c r="A710" s="68" t="s">
        <v>2232</v>
      </c>
      <c r="B710" s="55" t="s">
        <v>1452</v>
      </c>
      <c r="C710" s="59" t="s">
        <v>1450</v>
      </c>
      <c r="D710" s="59"/>
      <c r="E710" s="67"/>
      <c r="F710" s="59"/>
      <c r="G710" s="67"/>
      <c r="H710" s="59"/>
      <c r="I710" s="61"/>
      <c r="J710" s="61"/>
      <c r="K710" s="61"/>
      <c r="L710" s="61"/>
      <c r="M710" s="61"/>
      <c r="N710" s="61"/>
      <c r="O710" s="61"/>
      <c r="P710" s="61"/>
      <c r="Q710" s="61"/>
    </row>
    <row r="711" spans="1:17" x14ac:dyDescent="0.2">
      <c r="A711" s="68" t="s">
        <v>2233</v>
      </c>
      <c r="B711" s="55" t="s">
        <v>1454</v>
      </c>
      <c r="C711" s="59" t="s">
        <v>1450</v>
      </c>
      <c r="D711" s="59"/>
      <c r="E711" s="67"/>
      <c r="F711" s="59"/>
      <c r="G711" s="67"/>
      <c r="H711" s="59"/>
      <c r="I711" s="61"/>
      <c r="J711" s="61"/>
      <c r="K711" s="61"/>
      <c r="L711" s="61"/>
      <c r="M711" s="61"/>
      <c r="N711" s="61"/>
      <c r="O711" s="61"/>
      <c r="P711" s="61"/>
      <c r="Q711" s="61"/>
    </row>
    <row r="712" spans="1:17" x14ac:dyDescent="0.2">
      <c r="A712" s="68" t="s">
        <v>2234</v>
      </c>
      <c r="B712" s="55" t="s">
        <v>1456</v>
      </c>
      <c r="C712" s="66" t="s">
        <v>1439</v>
      </c>
      <c r="D712" s="66" t="s">
        <v>1439</v>
      </c>
      <c r="E712" s="67"/>
      <c r="F712" s="66">
        <v>39039</v>
      </c>
      <c r="G712" s="60">
        <v>12.6</v>
      </c>
      <c r="H712" s="66" t="s">
        <v>1439</v>
      </c>
      <c r="I712" s="64" t="s">
        <v>1439</v>
      </c>
      <c r="J712" s="64" t="s">
        <v>1439</v>
      </c>
      <c r="K712" s="64" t="s">
        <v>1439</v>
      </c>
      <c r="L712" s="64" t="s">
        <v>1439</v>
      </c>
      <c r="M712" s="64" t="s">
        <v>1439</v>
      </c>
      <c r="N712" s="64" t="s">
        <v>1439</v>
      </c>
      <c r="O712" s="64" t="s">
        <v>1439</v>
      </c>
      <c r="P712" s="64" t="s">
        <v>1439</v>
      </c>
      <c r="Q712" s="64" t="s">
        <v>1439</v>
      </c>
    </row>
    <row r="713" spans="1:17" ht="25.5" x14ac:dyDescent="0.2">
      <c r="A713" s="68" t="s">
        <v>2235</v>
      </c>
      <c r="B713" s="55" t="s">
        <v>1458</v>
      </c>
      <c r="C713" s="59" t="s">
        <v>1667</v>
      </c>
      <c r="D713" s="59"/>
      <c r="E713" s="67"/>
      <c r="F713" s="59"/>
      <c r="G713" s="67"/>
      <c r="H713" s="59"/>
      <c r="I713" s="61"/>
      <c r="J713" s="61"/>
      <c r="K713" s="61"/>
      <c r="L713" s="61"/>
      <c r="M713" s="61"/>
      <c r="N713" s="61"/>
      <c r="O713" s="61"/>
      <c r="P713" s="61"/>
      <c r="Q713" s="61"/>
    </row>
    <row r="714" spans="1:17" x14ac:dyDescent="0.2">
      <c r="A714" s="54" t="s">
        <v>2236</v>
      </c>
      <c r="B714" s="55" t="s">
        <v>1460</v>
      </c>
      <c r="C714" s="59">
        <v>190</v>
      </c>
      <c r="D714" s="59">
        <v>37996</v>
      </c>
      <c r="E714" s="60">
        <v>6.9</v>
      </c>
      <c r="F714" s="59">
        <v>44690</v>
      </c>
      <c r="G714" s="60">
        <v>8.3000000000000007</v>
      </c>
      <c r="H714" s="59">
        <v>23760</v>
      </c>
      <c r="I714" s="61">
        <v>27008</v>
      </c>
      <c r="J714" s="61">
        <v>29282</v>
      </c>
      <c r="K714" s="61">
        <v>31264</v>
      </c>
      <c r="L714" s="61">
        <v>34521</v>
      </c>
      <c r="M714" s="61">
        <v>41973</v>
      </c>
      <c r="N714" s="62">
        <v>48569</v>
      </c>
      <c r="O714" s="61">
        <v>52068</v>
      </c>
      <c r="P714" s="62">
        <v>55467</v>
      </c>
      <c r="Q714" s="64">
        <v>71028</v>
      </c>
    </row>
    <row r="715" spans="1:17" ht="25.5" x14ac:dyDescent="0.2">
      <c r="A715" s="68" t="s">
        <v>2237</v>
      </c>
      <c r="B715" s="55" t="s">
        <v>1462</v>
      </c>
      <c r="C715" s="63">
        <v>28</v>
      </c>
      <c r="D715" s="59">
        <v>34386</v>
      </c>
      <c r="E715" s="67"/>
      <c r="F715" s="59">
        <v>38781</v>
      </c>
      <c r="G715" s="60">
        <v>14.8</v>
      </c>
      <c r="H715" s="59">
        <v>23900</v>
      </c>
      <c r="I715" s="61">
        <v>26082</v>
      </c>
      <c r="J715" s="61">
        <v>27535</v>
      </c>
      <c r="K715" s="62">
        <v>29121</v>
      </c>
      <c r="L715" s="61">
        <v>32179</v>
      </c>
      <c r="M715" s="62">
        <v>36809</v>
      </c>
      <c r="N715" s="62">
        <v>41899</v>
      </c>
      <c r="O715" s="64">
        <v>43724</v>
      </c>
      <c r="P715" s="64">
        <v>47420</v>
      </c>
      <c r="Q715" s="64" t="s">
        <v>1439</v>
      </c>
    </row>
    <row r="716" spans="1:17" x14ac:dyDescent="0.2">
      <c r="A716" s="68" t="s">
        <v>2238</v>
      </c>
      <c r="B716" s="55" t="s">
        <v>1464</v>
      </c>
      <c r="C716" s="66" t="s">
        <v>1439</v>
      </c>
      <c r="D716" s="66" t="s">
        <v>1439</v>
      </c>
      <c r="E716" s="67"/>
      <c r="F716" s="66">
        <v>29803</v>
      </c>
      <c r="G716" s="60">
        <v>7.1</v>
      </c>
      <c r="H716" s="66" t="s">
        <v>1439</v>
      </c>
      <c r="I716" s="64" t="s">
        <v>1439</v>
      </c>
      <c r="J716" s="64" t="s">
        <v>1439</v>
      </c>
      <c r="K716" s="64" t="s">
        <v>1439</v>
      </c>
      <c r="L716" s="64" t="s">
        <v>1439</v>
      </c>
      <c r="M716" s="64" t="s">
        <v>1439</v>
      </c>
      <c r="N716" s="64" t="s">
        <v>1439</v>
      </c>
      <c r="O716" s="64" t="s">
        <v>1439</v>
      </c>
      <c r="P716" s="64" t="s">
        <v>1439</v>
      </c>
      <c r="Q716" s="64" t="s">
        <v>1439</v>
      </c>
    </row>
    <row r="717" spans="1:17" ht="25.5" x14ac:dyDescent="0.2">
      <c r="A717" s="68" t="s">
        <v>2239</v>
      </c>
      <c r="B717" s="55" t="s">
        <v>1466</v>
      </c>
      <c r="C717" s="59" t="s">
        <v>1450</v>
      </c>
      <c r="D717" s="59"/>
      <c r="E717" s="67"/>
      <c r="F717" s="59"/>
      <c r="G717" s="67"/>
      <c r="H717" s="59"/>
      <c r="I717" s="61"/>
      <c r="J717" s="61"/>
      <c r="K717" s="61"/>
      <c r="L717" s="61"/>
      <c r="M717" s="61"/>
      <c r="N717" s="61"/>
      <c r="O717" s="61"/>
      <c r="P717" s="61"/>
      <c r="Q717" s="61"/>
    </row>
    <row r="718" spans="1:17" x14ac:dyDescent="0.2">
      <c r="A718" s="68" t="s">
        <v>2240</v>
      </c>
      <c r="B718" s="55" t="s">
        <v>1468</v>
      </c>
      <c r="C718" s="66" t="s">
        <v>1439</v>
      </c>
      <c r="D718" s="66" t="s">
        <v>1439</v>
      </c>
      <c r="E718" s="67"/>
      <c r="F718" s="66" t="s">
        <v>1439</v>
      </c>
      <c r="G718" s="67"/>
      <c r="H718" s="66" t="s">
        <v>1439</v>
      </c>
      <c r="I718" s="64" t="s">
        <v>1439</v>
      </c>
      <c r="J718" s="64" t="s">
        <v>1439</v>
      </c>
      <c r="K718" s="64" t="s">
        <v>1439</v>
      </c>
      <c r="L718" s="64" t="s">
        <v>1439</v>
      </c>
      <c r="M718" s="64" t="s">
        <v>1439</v>
      </c>
      <c r="N718" s="64" t="s">
        <v>1439</v>
      </c>
      <c r="O718" s="64" t="s">
        <v>1439</v>
      </c>
      <c r="P718" s="64" t="s">
        <v>1439</v>
      </c>
      <c r="Q718" s="64" t="s">
        <v>1439</v>
      </c>
    </row>
    <row r="719" spans="1:17" ht="25.5" x14ac:dyDescent="0.2">
      <c r="A719" s="68" t="s">
        <v>2241</v>
      </c>
      <c r="B719" s="55" t="s">
        <v>1470</v>
      </c>
      <c r="C719" s="59" t="s">
        <v>1667</v>
      </c>
      <c r="D719" s="59"/>
      <c r="E719" s="67"/>
      <c r="F719" s="59"/>
      <c r="G719" s="67"/>
      <c r="H719" s="59"/>
      <c r="I719" s="61"/>
      <c r="J719" s="61"/>
      <c r="K719" s="61"/>
      <c r="L719" s="61"/>
      <c r="M719" s="61"/>
      <c r="N719" s="61"/>
      <c r="O719" s="61"/>
      <c r="P719" s="61"/>
      <c r="Q719" s="61"/>
    </row>
    <row r="720" spans="1:17" ht="25.5" x14ac:dyDescent="0.2">
      <c r="A720" s="68" t="s">
        <v>2242</v>
      </c>
      <c r="B720" s="55" t="s">
        <v>1472</v>
      </c>
      <c r="C720" s="59" t="s">
        <v>1667</v>
      </c>
      <c r="D720" s="59"/>
      <c r="E720" s="67"/>
      <c r="F720" s="59"/>
      <c r="G720" s="67"/>
      <c r="H720" s="59"/>
      <c r="I720" s="61"/>
      <c r="J720" s="61"/>
      <c r="K720" s="61"/>
      <c r="L720" s="61"/>
      <c r="M720" s="61"/>
      <c r="N720" s="61"/>
      <c r="O720" s="61"/>
      <c r="P720" s="61"/>
      <c r="Q720" s="61"/>
    </row>
    <row r="721" spans="1:17" ht="51" x14ac:dyDescent="0.2">
      <c r="A721" s="68" t="s">
        <v>2243</v>
      </c>
      <c r="B721" s="55" t="s">
        <v>1474</v>
      </c>
      <c r="C721" s="66" t="s">
        <v>1439</v>
      </c>
      <c r="D721" s="63">
        <v>35518</v>
      </c>
      <c r="E721" s="60">
        <v>1.2</v>
      </c>
      <c r="F721" s="63">
        <v>37416</v>
      </c>
      <c r="G721" s="60">
        <v>8.1</v>
      </c>
      <c r="H721" s="66" t="s">
        <v>1439</v>
      </c>
      <c r="I721" s="64" t="s">
        <v>1439</v>
      </c>
      <c r="J721" s="64">
        <v>29251</v>
      </c>
      <c r="K721" s="64">
        <v>29869</v>
      </c>
      <c r="L721" s="64">
        <v>33661</v>
      </c>
      <c r="M721" s="64">
        <v>38703</v>
      </c>
      <c r="N721" s="64" t="s">
        <v>1439</v>
      </c>
      <c r="O721" s="64" t="s">
        <v>1439</v>
      </c>
      <c r="P721" s="64" t="s">
        <v>1439</v>
      </c>
      <c r="Q721" s="64" t="s">
        <v>1439</v>
      </c>
    </row>
    <row r="722" spans="1:17" ht="25.5" x14ac:dyDescent="0.2">
      <c r="A722" s="68" t="s">
        <v>2244</v>
      </c>
      <c r="B722" s="55" t="s">
        <v>1476</v>
      </c>
      <c r="C722" s="66" t="s">
        <v>1439</v>
      </c>
      <c r="D722" s="66">
        <v>31433</v>
      </c>
      <c r="E722" s="60">
        <v>2.8</v>
      </c>
      <c r="F722" s="63">
        <v>34007</v>
      </c>
      <c r="G722" s="60">
        <v>-6.7</v>
      </c>
      <c r="H722" s="66" t="s">
        <v>1439</v>
      </c>
      <c r="I722" s="64" t="s">
        <v>1439</v>
      </c>
      <c r="J722" s="64" t="s">
        <v>1439</v>
      </c>
      <c r="K722" s="62">
        <v>26561</v>
      </c>
      <c r="L722" s="64">
        <v>28555</v>
      </c>
      <c r="M722" s="64">
        <v>32944</v>
      </c>
      <c r="N722" s="64" t="s">
        <v>1439</v>
      </c>
      <c r="O722" s="64" t="s">
        <v>1439</v>
      </c>
      <c r="P722" s="64" t="s">
        <v>1439</v>
      </c>
      <c r="Q722" s="64" t="s">
        <v>1439</v>
      </c>
    </row>
    <row r="723" spans="1:17" ht="25.5" x14ac:dyDescent="0.2">
      <c r="A723" s="68" t="s">
        <v>2245</v>
      </c>
      <c r="B723" s="55" t="s">
        <v>1478</v>
      </c>
      <c r="C723" s="66" t="s">
        <v>1439</v>
      </c>
      <c r="D723" s="66" t="s">
        <v>1439</v>
      </c>
      <c r="E723" s="67"/>
      <c r="F723" s="66" t="s">
        <v>1439</v>
      </c>
      <c r="G723" s="67"/>
      <c r="H723" s="66" t="s">
        <v>1439</v>
      </c>
      <c r="I723" s="64" t="s">
        <v>1439</v>
      </c>
      <c r="J723" s="64" t="s">
        <v>1439</v>
      </c>
      <c r="K723" s="64" t="s">
        <v>1439</v>
      </c>
      <c r="L723" s="64">
        <v>26380</v>
      </c>
      <c r="M723" s="64" t="s">
        <v>1439</v>
      </c>
      <c r="N723" s="64" t="s">
        <v>1439</v>
      </c>
      <c r="O723" s="64" t="s">
        <v>1439</v>
      </c>
      <c r="P723" s="64" t="s">
        <v>1439</v>
      </c>
      <c r="Q723" s="64" t="s">
        <v>1439</v>
      </c>
    </row>
    <row r="724" spans="1:17" ht="25.5" x14ac:dyDescent="0.2">
      <c r="A724" s="68" t="s">
        <v>2246</v>
      </c>
      <c r="B724" s="55" t="s">
        <v>1480</v>
      </c>
      <c r="C724" s="66" t="s">
        <v>1439</v>
      </c>
      <c r="D724" s="59">
        <v>60398</v>
      </c>
      <c r="E724" s="60">
        <v>1.3</v>
      </c>
      <c r="F724" s="59">
        <v>62246</v>
      </c>
      <c r="G724" s="60">
        <v>-1.9</v>
      </c>
      <c r="H724" s="66" t="s">
        <v>1439</v>
      </c>
      <c r="I724" s="64" t="s">
        <v>1439</v>
      </c>
      <c r="J724" s="64" t="s">
        <v>1439</v>
      </c>
      <c r="K724" s="64" t="s">
        <v>1439</v>
      </c>
      <c r="L724" s="64" t="s">
        <v>1439</v>
      </c>
      <c r="M724" s="64" t="s">
        <v>1439</v>
      </c>
      <c r="N724" s="64" t="s">
        <v>1439</v>
      </c>
      <c r="O724" s="64" t="s">
        <v>1439</v>
      </c>
      <c r="P724" s="64" t="s">
        <v>1439</v>
      </c>
      <c r="Q724" s="64" t="s">
        <v>1439</v>
      </c>
    </row>
    <row r="725" spans="1:17" ht="25.5" x14ac:dyDescent="0.2">
      <c r="A725" s="68" t="s">
        <v>2247</v>
      </c>
      <c r="B725" s="55" t="s">
        <v>1482</v>
      </c>
      <c r="C725" s="66">
        <v>10</v>
      </c>
      <c r="D725" s="66">
        <v>47149</v>
      </c>
      <c r="E725" s="60">
        <v>3.7</v>
      </c>
      <c r="F725" s="63">
        <v>50738</v>
      </c>
      <c r="G725" s="60">
        <v>8.5</v>
      </c>
      <c r="H725" s="66" t="s">
        <v>1439</v>
      </c>
      <c r="I725" s="62">
        <v>30341</v>
      </c>
      <c r="J725" s="64">
        <v>30831</v>
      </c>
      <c r="K725" s="64">
        <v>31707</v>
      </c>
      <c r="L725" s="64">
        <v>38924</v>
      </c>
      <c r="M725" s="64">
        <v>52294</v>
      </c>
      <c r="N725" s="64" t="s">
        <v>1439</v>
      </c>
      <c r="O725" s="64" t="s">
        <v>1439</v>
      </c>
      <c r="P725" s="64" t="s">
        <v>1439</v>
      </c>
      <c r="Q725" s="64" t="s">
        <v>1439</v>
      </c>
    </row>
    <row r="726" spans="1:17" ht="38.25" x14ac:dyDescent="0.2">
      <c r="A726" s="68" t="s">
        <v>2248</v>
      </c>
      <c r="B726" s="55" t="s">
        <v>1484</v>
      </c>
      <c r="C726" s="66" t="s">
        <v>1439</v>
      </c>
      <c r="D726" s="66">
        <v>40385</v>
      </c>
      <c r="E726" s="60">
        <v>-4.4000000000000004</v>
      </c>
      <c r="F726" s="66">
        <v>48510</v>
      </c>
      <c r="G726" s="60">
        <v>9</v>
      </c>
      <c r="H726" s="66" t="s">
        <v>1439</v>
      </c>
      <c r="I726" s="64" t="s">
        <v>1439</v>
      </c>
      <c r="J726" s="64" t="s">
        <v>1439</v>
      </c>
      <c r="K726" s="64" t="s">
        <v>1439</v>
      </c>
      <c r="L726" s="64">
        <v>39046</v>
      </c>
      <c r="M726" s="64" t="s">
        <v>1439</v>
      </c>
      <c r="N726" s="64" t="s">
        <v>1439</v>
      </c>
      <c r="O726" s="64" t="s">
        <v>1439</v>
      </c>
      <c r="P726" s="64" t="s">
        <v>1439</v>
      </c>
      <c r="Q726" s="64" t="s">
        <v>1439</v>
      </c>
    </row>
    <row r="727" spans="1:17" ht="25.5" x14ac:dyDescent="0.2">
      <c r="A727" s="68" t="s">
        <v>2249</v>
      </c>
      <c r="B727" s="55" t="s">
        <v>1486</v>
      </c>
      <c r="C727" s="66">
        <v>14</v>
      </c>
      <c r="D727" s="63">
        <v>34508</v>
      </c>
      <c r="E727" s="60">
        <v>0</v>
      </c>
      <c r="F727" s="66">
        <v>42195</v>
      </c>
      <c r="G727" s="60">
        <v>4.2</v>
      </c>
      <c r="H727" s="66" t="s">
        <v>1439</v>
      </c>
      <c r="I727" s="61">
        <v>24267</v>
      </c>
      <c r="J727" s="61">
        <v>24861</v>
      </c>
      <c r="K727" s="62">
        <v>26208</v>
      </c>
      <c r="L727" s="62">
        <v>28342</v>
      </c>
      <c r="M727" s="64">
        <v>36770</v>
      </c>
      <c r="N727" s="64" t="s">
        <v>1439</v>
      </c>
      <c r="O727" s="64" t="s">
        <v>1439</v>
      </c>
      <c r="P727" s="64" t="s">
        <v>1439</v>
      </c>
      <c r="Q727" s="64" t="s">
        <v>1439</v>
      </c>
    </row>
    <row r="728" spans="1:17" ht="25.5" x14ac:dyDescent="0.2">
      <c r="A728" s="68" t="s">
        <v>2250</v>
      </c>
      <c r="B728" s="55" t="s">
        <v>1488</v>
      </c>
      <c r="C728" s="66" t="s">
        <v>1439</v>
      </c>
      <c r="D728" s="63">
        <v>36238</v>
      </c>
      <c r="E728" s="60">
        <v>2.6</v>
      </c>
      <c r="F728" s="63">
        <v>41068</v>
      </c>
      <c r="G728" s="60">
        <v>6</v>
      </c>
      <c r="H728" s="66" t="s">
        <v>1439</v>
      </c>
      <c r="I728" s="62">
        <v>28969</v>
      </c>
      <c r="J728" s="62">
        <v>30711</v>
      </c>
      <c r="K728" s="62">
        <v>31471</v>
      </c>
      <c r="L728" s="62">
        <v>32742</v>
      </c>
      <c r="M728" s="64" t="s">
        <v>1439</v>
      </c>
      <c r="N728" s="64" t="s">
        <v>1439</v>
      </c>
      <c r="O728" s="64" t="s">
        <v>1439</v>
      </c>
      <c r="P728" s="64" t="s">
        <v>1439</v>
      </c>
      <c r="Q728" s="64" t="s">
        <v>1439</v>
      </c>
    </row>
    <row r="729" spans="1:17" ht="25.5" x14ac:dyDescent="0.2">
      <c r="A729" s="68" t="s">
        <v>2251</v>
      </c>
      <c r="B729" s="55" t="s">
        <v>1490</v>
      </c>
      <c r="C729" s="66" t="s">
        <v>1439</v>
      </c>
      <c r="D729" s="66">
        <v>31145</v>
      </c>
      <c r="E729" s="60">
        <v>5.2</v>
      </c>
      <c r="F729" s="63">
        <v>34568</v>
      </c>
      <c r="G729" s="60">
        <v>9.1999999999999993</v>
      </c>
      <c r="H729" s="66" t="s">
        <v>1439</v>
      </c>
      <c r="I729" s="64" t="s">
        <v>1439</v>
      </c>
      <c r="J729" s="64" t="s">
        <v>1439</v>
      </c>
      <c r="K729" s="64" t="s">
        <v>1439</v>
      </c>
      <c r="L729" s="64" t="s">
        <v>1439</v>
      </c>
      <c r="M729" s="64" t="s">
        <v>1439</v>
      </c>
      <c r="N729" s="64" t="s">
        <v>1439</v>
      </c>
      <c r="O729" s="64" t="s">
        <v>1439</v>
      </c>
      <c r="P729" s="64" t="s">
        <v>1439</v>
      </c>
      <c r="Q729" s="64" t="s">
        <v>1439</v>
      </c>
    </row>
    <row r="730" spans="1:17" ht="38.25" x14ac:dyDescent="0.2">
      <c r="A730" s="68" t="s">
        <v>2252</v>
      </c>
      <c r="B730" s="55" t="s">
        <v>1492</v>
      </c>
      <c r="C730" s="66">
        <v>25</v>
      </c>
      <c r="D730" s="63">
        <v>37962</v>
      </c>
      <c r="E730" s="60">
        <v>4.2</v>
      </c>
      <c r="F730" s="66">
        <v>47919</v>
      </c>
      <c r="G730" s="60">
        <v>17.5</v>
      </c>
      <c r="H730" s="66" t="s">
        <v>1439</v>
      </c>
      <c r="I730" s="64">
        <v>29110</v>
      </c>
      <c r="J730" s="62">
        <v>29811</v>
      </c>
      <c r="K730" s="62">
        <v>32041</v>
      </c>
      <c r="L730" s="62">
        <v>34679</v>
      </c>
      <c r="M730" s="64">
        <v>41957</v>
      </c>
      <c r="N730" s="64">
        <v>48410</v>
      </c>
      <c r="O730" s="64" t="s">
        <v>1439</v>
      </c>
      <c r="P730" s="64" t="s">
        <v>1439</v>
      </c>
      <c r="Q730" s="64" t="s">
        <v>1439</v>
      </c>
    </row>
    <row r="731" spans="1:17" ht="25.5" x14ac:dyDescent="0.2">
      <c r="A731" s="68" t="s">
        <v>2253</v>
      </c>
      <c r="B731" s="55" t="s">
        <v>1494</v>
      </c>
      <c r="C731" s="66">
        <v>12</v>
      </c>
      <c r="D731" s="66">
        <v>37214</v>
      </c>
      <c r="E731" s="60">
        <v>6.2</v>
      </c>
      <c r="F731" s="66">
        <v>47939</v>
      </c>
      <c r="G731" s="60">
        <v>6.4</v>
      </c>
      <c r="H731" s="66" t="s">
        <v>1439</v>
      </c>
      <c r="I731" s="64">
        <v>26840</v>
      </c>
      <c r="J731" s="62">
        <v>29677</v>
      </c>
      <c r="K731" s="62">
        <v>30565</v>
      </c>
      <c r="L731" s="62">
        <v>34389</v>
      </c>
      <c r="M731" s="64">
        <v>41619</v>
      </c>
      <c r="N731" s="64" t="s">
        <v>1439</v>
      </c>
      <c r="O731" s="64" t="s">
        <v>1439</v>
      </c>
      <c r="P731" s="64" t="s">
        <v>1439</v>
      </c>
      <c r="Q731" s="64" t="s">
        <v>1439</v>
      </c>
    </row>
    <row r="732" spans="1:17" ht="25.5" x14ac:dyDescent="0.2">
      <c r="A732" s="68" t="s">
        <v>2254</v>
      </c>
      <c r="B732" s="55" t="s">
        <v>1496</v>
      </c>
      <c r="C732" s="66" t="s">
        <v>1439</v>
      </c>
      <c r="D732" s="66">
        <v>39541</v>
      </c>
      <c r="E732" s="60">
        <v>6.8</v>
      </c>
      <c r="F732" s="63">
        <v>42491</v>
      </c>
      <c r="G732" s="60">
        <v>-2.2999999999999998</v>
      </c>
      <c r="H732" s="66" t="s">
        <v>1439</v>
      </c>
      <c r="I732" s="62">
        <v>26803</v>
      </c>
      <c r="J732" s="64">
        <v>29274</v>
      </c>
      <c r="K732" s="64">
        <v>31096</v>
      </c>
      <c r="L732" s="64">
        <v>35302</v>
      </c>
      <c r="M732" s="64">
        <v>43242</v>
      </c>
      <c r="N732" s="64" t="s">
        <v>1439</v>
      </c>
      <c r="O732" s="64" t="s">
        <v>1439</v>
      </c>
      <c r="P732" s="64" t="s">
        <v>1439</v>
      </c>
      <c r="Q732" s="64" t="s">
        <v>1439</v>
      </c>
    </row>
    <row r="733" spans="1:17" ht="25.5" x14ac:dyDescent="0.2">
      <c r="A733" s="68" t="s">
        <v>2255</v>
      </c>
      <c r="B733" s="55" t="s">
        <v>1498</v>
      </c>
      <c r="C733" s="66">
        <v>21</v>
      </c>
      <c r="D733" s="63">
        <v>42602</v>
      </c>
      <c r="E733" s="60">
        <v>6.9</v>
      </c>
      <c r="F733" s="63">
        <v>49256</v>
      </c>
      <c r="G733" s="60">
        <v>6.7</v>
      </c>
      <c r="H733" s="63">
        <v>27646</v>
      </c>
      <c r="I733" s="62">
        <v>33190</v>
      </c>
      <c r="J733" s="62">
        <v>34935</v>
      </c>
      <c r="K733" s="62">
        <v>36159</v>
      </c>
      <c r="L733" s="62">
        <v>38746</v>
      </c>
      <c r="M733" s="62">
        <v>48292</v>
      </c>
      <c r="N733" s="64">
        <v>54152</v>
      </c>
      <c r="O733" s="64">
        <v>55805</v>
      </c>
      <c r="P733" s="64" t="s">
        <v>1439</v>
      </c>
      <c r="Q733" s="64" t="s">
        <v>1439</v>
      </c>
    </row>
    <row r="734" spans="1:17" ht="25.5" x14ac:dyDescent="0.2">
      <c r="A734" s="68" t="s">
        <v>2256</v>
      </c>
      <c r="B734" s="55" t="s">
        <v>1500</v>
      </c>
      <c r="C734" s="66">
        <v>13</v>
      </c>
      <c r="D734" s="66">
        <v>55095</v>
      </c>
      <c r="E734" s="60">
        <v>13.4</v>
      </c>
      <c r="F734" s="63">
        <v>57446</v>
      </c>
      <c r="G734" s="60">
        <v>15.6</v>
      </c>
      <c r="H734" s="66" t="s">
        <v>1439</v>
      </c>
      <c r="I734" s="64">
        <v>33018</v>
      </c>
      <c r="J734" s="64">
        <v>36139</v>
      </c>
      <c r="K734" s="64">
        <v>39085</v>
      </c>
      <c r="L734" s="64">
        <v>44148</v>
      </c>
      <c r="M734" s="64">
        <v>65822</v>
      </c>
      <c r="N734" s="64">
        <v>72709</v>
      </c>
      <c r="O734" s="64">
        <v>75456</v>
      </c>
      <c r="P734" s="64" t="s">
        <v>1439</v>
      </c>
      <c r="Q734" s="64" t="s">
        <v>1439</v>
      </c>
    </row>
    <row r="735" spans="1:17" ht="25.5" x14ac:dyDescent="0.2">
      <c r="A735" s="68" t="s">
        <v>2257</v>
      </c>
      <c r="B735" s="55" t="s">
        <v>1502</v>
      </c>
      <c r="C735" s="66">
        <v>10</v>
      </c>
      <c r="D735" s="66">
        <v>41554</v>
      </c>
      <c r="E735" s="67"/>
      <c r="F735" s="66">
        <v>46170</v>
      </c>
      <c r="G735" s="60">
        <v>-17.2</v>
      </c>
      <c r="H735" s="66" t="s">
        <v>1439</v>
      </c>
      <c r="I735" s="64" t="s">
        <v>1439</v>
      </c>
      <c r="J735" s="64" t="s">
        <v>1439</v>
      </c>
      <c r="K735" s="64" t="s">
        <v>1439</v>
      </c>
      <c r="L735" s="64">
        <v>37802</v>
      </c>
      <c r="M735" s="64">
        <v>47793</v>
      </c>
      <c r="N735" s="64" t="s">
        <v>1439</v>
      </c>
      <c r="O735" s="64" t="s">
        <v>1439</v>
      </c>
      <c r="P735" s="64" t="s">
        <v>1439</v>
      </c>
      <c r="Q735" s="64" t="s">
        <v>1439</v>
      </c>
    </row>
    <row r="736" spans="1:17" x14ac:dyDescent="0.2">
      <c r="A736" s="68" t="s">
        <v>2258</v>
      </c>
      <c r="B736" s="55" t="s">
        <v>1504</v>
      </c>
      <c r="C736" s="66" t="s">
        <v>1439</v>
      </c>
      <c r="D736" s="66">
        <v>33985</v>
      </c>
      <c r="E736" s="60">
        <v>3</v>
      </c>
      <c r="F736" s="63">
        <v>35858</v>
      </c>
      <c r="G736" s="60">
        <v>-8</v>
      </c>
      <c r="H736" s="66" t="s">
        <v>1439</v>
      </c>
      <c r="I736" s="64" t="s">
        <v>1439</v>
      </c>
      <c r="J736" s="64" t="s">
        <v>1439</v>
      </c>
      <c r="K736" s="62">
        <v>29393</v>
      </c>
      <c r="L736" s="64">
        <v>31719</v>
      </c>
      <c r="M736" s="64">
        <v>35556</v>
      </c>
      <c r="N736" s="64" t="s">
        <v>1439</v>
      </c>
      <c r="O736" s="64" t="s">
        <v>1439</v>
      </c>
      <c r="P736" s="64" t="s">
        <v>1439</v>
      </c>
      <c r="Q736" s="64" t="s">
        <v>1439</v>
      </c>
    </row>
    <row r="737" spans="1:17" x14ac:dyDescent="0.2">
      <c r="A737" s="68" t="s">
        <v>2259</v>
      </c>
      <c r="B737" s="55" t="s">
        <v>1506</v>
      </c>
      <c r="C737" s="66" t="s">
        <v>1439</v>
      </c>
      <c r="D737" s="66">
        <v>37191</v>
      </c>
      <c r="E737" s="67"/>
      <c r="F737" s="63">
        <v>40498</v>
      </c>
      <c r="G737" s="60">
        <v>-1.4</v>
      </c>
      <c r="H737" s="66" t="s">
        <v>1439</v>
      </c>
      <c r="I737" s="64" t="s">
        <v>1439</v>
      </c>
      <c r="J737" s="64" t="s">
        <v>1439</v>
      </c>
      <c r="K737" s="64" t="s">
        <v>1439</v>
      </c>
      <c r="L737" s="64">
        <v>34508</v>
      </c>
      <c r="M737" s="64" t="s">
        <v>1439</v>
      </c>
      <c r="N737" s="64" t="s">
        <v>1439</v>
      </c>
      <c r="O737" s="64" t="s">
        <v>1439</v>
      </c>
      <c r="P737" s="64" t="s">
        <v>1439</v>
      </c>
      <c r="Q737" s="64" t="s">
        <v>1439</v>
      </c>
    </row>
    <row r="738" spans="1:17" ht="25.5" x14ac:dyDescent="0.2">
      <c r="A738" s="68" t="s">
        <v>2260</v>
      </c>
      <c r="B738" s="55" t="s">
        <v>1508</v>
      </c>
      <c r="C738" s="66">
        <v>8</v>
      </c>
      <c r="D738" s="66">
        <v>38070</v>
      </c>
      <c r="E738" s="60">
        <v>15</v>
      </c>
      <c r="F738" s="63">
        <v>42587</v>
      </c>
      <c r="G738" s="60">
        <v>14.1</v>
      </c>
      <c r="H738" s="66" t="s">
        <v>1439</v>
      </c>
      <c r="I738" s="64" t="s">
        <v>1439</v>
      </c>
      <c r="J738" s="64">
        <v>30721</v>
      </c>
      <c r="K738" s="64">
        <v>31968</v>
      </c>
      <c r="L738" s="64">
        <v>35343</v>
      </c>
      <c r="M738" s="64">
        <v>42907</v>
      </c>
      <c r="N738" s="64" t="s">
        <v>1439</v>
      </c>
      <c r="O738" s="64" t="s">
        <v>1439</v>
      </c>
      <c r="P738" s="64" t="s">
        <v>1439</v>
      </c>
      <c r="Q738" s="64" t="s">
        <v>1439</v>
      </c>
    </row>
    <row r="739" spans="1:17" ht="38.25" x14ac:dyDescent="0.2">
      <c r="A739" s="54" t="s">
        <v>2261</v>
      </c>
      <c r="B739" s="55" t="s">
        <v>1510</v>
      </c>
      <c r="C739" s="66" t="s">
        <v>1439</v>
      </c>
      <c r="D739" s="66">
        <v>56736</v>
      </c>
      <c r="E739" s="67"/>
      <c r="F739" s="66">
        <v>61307</v>
      </c>
      <c r="G739" s="60">
        <v>18.399999999999999</v>
      </c>
      <c r="H739" s="66" t="s">
        <v>1439</v>
      </c>
      <c r="I739" s="64" t="s">
        <v>1439</v>
      </c>
      <c r="J739" s="64" t="s">
        <v>1439</v>
      </c>
      <c r="K739" s="64" t="s">
        <v>1439</v>
      </c>
      <c r="L739" s="64" t="s">
        <v>1439</v>
      </c>
      <c r="M739" s="64" t="s">
        <v>1439</v>
      </c>
      <c r="N739" s="64" t="s">
        <v>1439</v>
      </c>
      <c r="O739" s="64" t="s">
        <v>1439</v>
      </c>
      <c r="P739" s="64" t="s">
        <v>1439</v>
      </c>
      <c r="Q739" s="64" t="s">
        <v>1439</v>
      </c>
    </row>
    <row r="740" spans="1:17" ht="25.5" x14ac:dyDescent="0.2">
      <c r="A740" s="68" t="s">
        <v>2262</v>
      </c>
      <c r="B740" s="55" t="s">
        <v>1512</v>
      </c>
      <c r="C740" s="66" t="s">
        <v>1439</v>
      </c>
      <c r="D740" s="66">
        <v>56736</v>
      </c>
      <c r="E740" s="67"/>
      <c r="F740" s="66">
        <v>61307</v>
      </c>
      <c r="G740" s="60">
        <v>18.399999999999999</v>
      </c>
      <c r="H740" s="66" t="s">
        <v>1439</v>
      </c>
      <c r="I740" s="64" t="s">
        <v>1439</v>
      </c>
      <c r="J740" s="64" t="s">
        <v>1439</v>
      </c>
      <c r="K740" s="64" t="s">
        <v>1439</v>
      </c>
      <c r="L740" s="64" t="s">
        <v>1439</v>
      </c>
      <c r="M740" s="64" t="s">
        <v>1439</v>
      </c>
      <c r="N740" s="64" t="s">
        <v>1439</v>
      </c>
      <c r="O740" s="64" t="s">
        <v>1439</v>
      </c>
      <c r="P740" s="64" t="s">
        <v>1439</v>
      </c>
      <c r="Q740" s="64" t="s">
        <v>1439</v>
      </c>
    </row>
    <row r="741" spans="1:17" ht="51" x14ac:dyDescent="0.2">
      <c r="A741" s="54" t="s">
        <v>2263</v>
      </c>
      <c r="B741" s="55" t="s">
        <v>1514</v>
      </c>
      <c r="C741" s="66">
        <v>18</v>
      </c>
      <c r="D741" s="63">
        <v>41247</v>
      </c>
      <c r="E741" s="60">
        <v>6.9</v>
      </c>
      <c r="F741" s="59">
        <v>41989</v>
      </c>
      <c r="G741" s="60">
        <v>6.8</v>
      </c>
      <c r="H741" s="63">
        <v>24520</v>
      </c>
      <c r="I741" s="62">
        <v>29836</v>
      </c>
      <c r="J741" s="62">
        <v>33038</v>
      </c>
      <c r="K741" s="62">
        <v>34844</v>
      </c>
      <c r="L741" s="62">
        <v>38595</v>
      </c>
      <c r="M741" s="62">
        <v>44428</v>
      </c>
      <c r="N741" s="62">
        <v>47688</v>
      </c>
      <c r="O741" s="64">
        <v>49918</v>
      </c>
      <c r="P741" s="64" t="s">
        <v>1439</v>
      </c>
      <c r="Q741" s="64" t="s">
        <v>1439</v>
      </c>
    </row>
    <row r="742" spans="1:17" ht="25.5" x14ac:dyDescent="0.2">
      <c r="A742" s="68" t="s">
        <v>2264</v>
      </c>
      <c r="B742" s="55" t="s">
        <v>1516</v>
      </c>
      <c r="C742" s="66">
        <v>8</v>
      </c>
      <c r="D742" s="63">
        <v>44410</v>
      </c>
      <c r="E742" s="60">
        <v>6.5</v>
      </c>
      <c r="F742" s="59">
        <v>44840</v>
      </c>
      <c r="G742" s="60">
        <v>6.4</v>
      </c>
      <c r="H742" s="66" t="s">
        <v>1439</v>
      </c>
      <c r="I742" s="62">
        <v>33937</v>
      </c>
      <c r="J742" s="64">
        <v>35679</v>
      </c>
      <c r="K742" s="64">
        <v>36288</v>
      </c>
      <c r="L742" s="62">
        <v>42573</v>
      </c>
      <c r="M742" s="64">
        <v>46284</v>
      </c>
      <c r="N742" s="64">
        <v>48104</v>
      </c>
      <c r="O742" s="64" t="s">
        <v>1439</v>
      </c>
      <c r="P742" s="64" t="s">
        <v>1439</v>
      </c>
      <c r="Q742" s="64" t="s">
        <v>1439</v>
      </c>
    </row>
    <row r="743" spans="1:17" x14ac:dyDescent="0.2">
      <c r="A743" s="68" t="s">
        <v>2265</v>
      </c>
      <c r="B743" s="55" t="s">
        <v>1518</v>
      </c>
      <c r="C743" s="66" t="s">
        <v>1439</v>
      </c>
      <c r="D743" s="66">
        <v>39369</v>
      </c>
      <c r="E743" s="60">
        <v>-10.8</v>
      </c>
      <c r="F743" s="63">
        <v>46320</v>
      </c>
      <c r="G743" s="60">
        <v>3</v>
      </c>
      <c r="H743" s="66" t="s">
        <v>1439</v>
      </c>
      <c r="I743" s="64" t="s">
        <v>1439</v>
      </c>
      <c r="J743" s="64" t="s">
        <v>1439</v>
      </c>
      <c r="K743" s="64" t="s">
        <v>1439</v>
      </c>
      <c r="L743" s="64" t="s">
        <v>1439</v>
      </c>
      <c r="M743" s="64" t="s">
        <v>1439</v>
      </c>
      <c r="N743" s="64" t="s">
        <v>1439</v>
      </c>
      <c r="O743" s="64" t="s">
        <v>1439</v>
      </c>
      <c r="P743" s="64" t="s">
        <v>1439</v>
      </c>
      <c r="Q743" s="64" t="s">
        <v>1439</v>
      </c>
    </row>
    <row r="744" spans="1:17" ht="38.25" x14ac:dyDescent="0.2">
      <c r="A744" s="68" t="s">
        <v>2266</v>
      </c>
      <c r="B744" s="55" t="s">
        <v>1520</v>
      </c>
      <c r="C744" s="66">
        <v>7</v>
      </c>
      <c r="D744" s="66">
        <v>37157</v>
      </c>
      <c r="E744" s="60">
        <v>-1.1000000000000001</v>
      </c>
      <c r="F744" s="63">
        <v>38010</v>
      </c>
      <c r="G744" s="60">
        <v>4.0999999999999996</v>
      </c>
      <c r="H744" s="66" t="s">
        <v>1439</v>
      </c>
      <c r="I744" s="64" t="s">
        <v>1439</v>
      </c>
      <c r="J744" s="64">
        <v>26362</v>
      </c>
      <c r="K744" s="64">
        <v>27847</v>
      </c>
      <c r="L744" s="64">
        <v>32451</v>
      </c>
      <c r="M744" s="64">
        <v>41078</v>
      </c>
      <c r="N744" s="64" t="s">
        <v>1439</v>
      </c>
      <c r="O744" s="64" t="s">
        <v>1439</v>
      </c>
      <c r="P744" s="64" t="s">
        <v>1439</v>
      </c>
      <c r="Q744" s="64" t="s">
        <v>1439</v>
      </c>
    </row>
    <row r="745" spans="1:17" ht="25.5" x14ac:dyDescent="0.2">
      <c r="A745" s="68" t="s">
        <v>2267</v>
      </c>
      <c r="B745" s="55" t="s">
        <v>1522</v>
      </c>
      <c r="C745" s="66" t="s">
        <v>1439</v>
      </c>
      <c r="D745" s="66">
        <v>35971</v>
      </c>
      <c r="E745" s="60">
        <v>2.2999999999999998</v>
      </c>
      <c r="F745" s="66">
        <v>38595</v>
      </c>
      <c r="G745" s="60">
        <v>8</v>
      </c>
      <c r="H745" s="66" t="s">
        <v>1439</v>
      </c>
      <c r="I745" s="64" t="s">
        <v>1439</v>
      </c>
      <c r="J745" s="64" t="s">
        <v>1439</v>
      </c>
      <c r="K745" s="64" t="s">
        <v>1439</v>
      </c>
      <c r="L745" s="64" t="s">
        <v>1439</v>
      </c>
      <c r="M745" s="64" t="s">
        <v>1439</v>
      </c>
      <c r="N745" s="64" t="s">
        <v>1439</v>
      </c>
      <c r="O745" s="64" t="s">
        <v>1439</v>
      </c>
      <c r="P745" s="64" t="s">
        <v>1439</v>
      </c>
      <c r="Q745" s="64" t="s">
        <v>1439</v>
      </c>
    </row>
    <row r="746" spans="1:17" x14ac:dyDescent="0.2">
      <c r="A746" s="54" t="s">
        <v>2268</v>
      </c>
      <c r="B746" s="55" t="s">
        <v>1524</v>
      </c>
      <c r="C746" s="63">
        <v>88</v>
      </c>
      <c r="D746" s="59">
        <v>40664</v>
      </c>
      <c r="E746" s="60">
        <v>1.7</v>
      </c>
      <c r="F746" s="59">
        <v>46826</v>
      </c>
      <c r="G746" s="60">
        <v>1.8</v>
      </c>
      <c r="H746" s="59">
        <v>24753</v>
      </c>
      <c r="I746" s="61">
        <v>29717</v>
      </c>
      <c r="J746" s="61">
        <v>31564</v>
      </c>
      <c r="K746" s="61">
        <v>33691</v>
      </c>
      <c r="L746" s="61">
        <v>37088</v>
      </c>
      <c r="M746" s="61">
        <v>45475</v>
      </c>
      <c r="N746" s="62">
        <v>51062</v>
      </c>
      <c r="O746" s="62">
        <v>55495</v>
      </c>
      <c r="P746" s="62">
        <v>60558</v>
      </c>
      <c r="Q746" s="64" t="s">
        <v>1439</v>
      </c>
    </row>
    <row r="747" spans="1:17" x14ac:dyDescent="0.2">
      <c r="A747" s="68" t="s">
        <v>2269</v>
      </c>
      <c r="B747" s="55" t="s">
        <v>1526</v>
      </c>
      <c r="C747" s="66">
        <v>25</v>
      </c>
      <c r="D747" s="63">
        <v>45792</v>
      </c>
      <c r="E747" s="60">
        <v>3.8</v>
      </c>
      <c r="F747" s="63">
        <v>51032</v>
      </c>
      <c r="G747" s="60">
        <v>-5.0999999999999996</v>
      </c>
      <c r="H747" s="63">
        <v>25852</v>
      </c>
      <c r="I747" s="62">
        <v>30076</v>
      </c>
      <c r="J747" s="62">
        <v>33885</v>
      </c>
      <c r="K747" s="62">
        <v>35508</v>
      </c>
      <c r="L747" s="62">
        <v>39406</v>
      </c>
      <c r="M747" s="62">
        <v>49515</v>
      </c>
      <c r="N747" s="64">
        <v>57261</v>
      </c>
      <c r="O747" s="64" t="s">
        <v>1439</v>
      </c>
      <c r="P747" s="64" t="s">
        <v>1439</v>
      </c>
      <c r="Q747" s="64" t="s">
        <v>1439</v>
      </c>
    </row>
    <row r="748" spans="1:17" x14ac:dyDescent="0.2">
      <c r="A748" s="68" t="s">
        <v>2270</v>
      </c>
      <c r="B748" s="55" t="s">
        <v>1528</v>
      </c>
      <c r="C748" s="66">
        <v>19</v>
      </c>
      <c r="D748" s="63">
        <v>43385</v>
      </c>
      <c r="E748" s="60">
        <v>12.1</v>
      </c>
      <c r="F748" s="63">
        <v>49964</v>
      </c>
      <c r="G748" s="60">
        <v>15</v>
      </c>
      <c r="H748" s="66">
        <v>25433</v>
      </c>
      <c r="I748" s="62">
        <v>31164</v>
      </c>
      <c r="J748" s="62">
        <v>33433</v>
      </c>
      <c r="K748" s="62">
        <v>35455</v>
      </c>
      <c r="L748" s="62">
        <v>38583</v>
      </c>
      <c r="M748" s="64">
        <v>48645</v>
      </c>
      <c r="N748" s="64">
        <v>55124</v>
      </c>
      <c r="O748" s="64">
        <v>61732</v>
      </c>
      <c r="P748" s="64" t="s">
        <v>1439</v>
      </c>
      <c r="Q748" s="64" t="s">
        <v>1439</v>
      </c>
    </row>
    <row r="749" spans="1:17" ht="25.5" x14ac:dyDescent="0.2">
      <c r="A749" s="68" t="s">
        <v>2271</v>
      </c>
      <c r="B749" s="55" t="s">
        <v>1530</v>
      </c>
      <c r="C749" s="63">
        <v>44</v>
      </c>
      <c r="D749" s="63">
        <v>37808</v>
      </c>
      <c r="E749" s="60">
        <v>5.9</v>
      </c>
      <c r="F749" s="59">
        <v>43032</v>
      </c>
      <c r="G749" s="60">
        <v>3.3</v>
      </c>
      <c r="H749" s="63">
        <v>24000</v>
      </c>
      <c r="I749" s="62">
        <v>27628</v>
      </c>
      <c r="J749" s="61">
        <v>30268</v>
      </c>
      <c r="K749" s="62">
        <v>31995</v>
      </c>
      <c r="L749" s="61">
        <v>34972</v>
      </c>
      <c r="M749" s="62">
        <v>41622</v>
      </c>
      <c r="N749" s="62">
        <v>45558</v>
      </c>
      <c r="O749" s="62">
        <v>48652</v>
      </c>
      <c r="P749" s="64">
        <v>54261</v>
      </c>
      <c r="Q749" s="64" t="s">
        <v>1439</v>
      </c>
    </row>
    <row r="750" spans="1:17" ht="51" x14ac:dyDescent="0.2">
      <c r="A750" s="54" t="s">
        <v>2272</v>
      </c>
      <c r="B750" s="55" t="s">
        <v>1532</v>
      </c>
      <c r="C750" s="59">
        <v>205</v>
      </c>
      <c r="D750" s="59">
        <v>32913</v>
      </c>
      <c r="E750" s="60">
        <v>8.1</v>
      </c>
      <c r="F750" s="59">
        <v>39557</v>
      </c>
      <c r="G750" s="60">
        <v>8.9</v>
      </c>
      <c r="H750" s="59">
        <v>22108</v>
      </c>
      <c r="I750" s="61">
        <v>24577</v>
      </c>
      <c r="J750" s="61">
        <v>25618</v>
      </c>
      <c r="K750" s="61">
        <v>26981</v>
      </c>
      <c r="L750" s="61">
        <v>29872</v>
      </c>
      <c r="M750" s="61">
        <v>36357</v>
      </c>
      <c r="N750" s="61">
        <v>41595</v>
      </c>
      <c r="O750" s="62">
        <v>44598</v>
      </c>
      <c r="P750" s="62">
        <v>49693</v>
      </c>
      <c r="Q750" s="64">
        <v>62662</v>
      </c>
    </row>
    <row r="751" spans="1:17" ht="38.25" x14ac:dyDescent="0.2">
      <c r="A751" s="68" t="s">
        <v>2273</v>
      </c>
      <c r="B751" s="55" t="s">
        <v>1534</v>
      </c>
      <c r="C751" s="63">
        <v>42</v>
      </c>
      <c r="D751" s="59">
        <v>34426</v>
      </c>
      <c r="E751" s="60">
        <v>6</v>
      </c>
      <c r="F751" s="63">
        <v>40444</v>
      </c>
      <c r="G751" s="60">
        <v>11.6</v>
      </c>
      <c r="H751" s="59">
        <v>23647</v>
      </c>
      <c r="I751" s="61">
        <v>25496</v>
      </c>
      <c r="J751" s="61">
        <v>27069</v>
      </c>
      <c r="K751" s="61">
        <v>28432</v>
      </c>
      <c r="L751" s="61">
        <v>31810</v>
      </c>
      <c r="M751" s="62">
        <v>37493</v>
      </c>
      <c r="N751" s="62">
        <v>42551</v>
      </c>
      <c r="O751" s="62">
        <v>45645</v>
      </c>
      <c r="P751" s="64">
        <v>49819</v>
      </c>
      <c r="Q751" s="64" t="s">
        <v>1439</v>
      </c>
    </row>
    <row r="752" spans="1:17" ht="25.5" x14ac:dyDescent="0.2">
      <c r="A752" s="68" t="s">
        <v>2274</v>
      </c>
      <c r="B752" s="55" t="s">
        <v>1536</v>
      </c>
      <c r="C752" s="63">
        <v>88</v>
      </c>
      <c r="D752" s="59">
        <v>35449</v>
      </c>
      <c r="E752" s="60">
        <v>6.5</v>
      </c>
      <c r="F752" s="59">
        <v>44824</v>
      </c>
      <c r="G752" s="60">
        <v>9.6</v>
      </c>
      <c r="H752" s="59">
        <v>24100</v>
      </c>
      <c r="I752" s="61">
        <v>27300</v>
      </c>
      <c r="J752" s="61">
        <v>28798</v>
      </c>
      <c r="K752" s="61">
        <v>29876</v>
      </c>
      <c r="L752" s="61">
        <v>32555</v>
      </c>
      <c r="M752" s="62">
        <v>40093</v>
      </c>
      <c r="N752" s="62">
        <v>47096</v>
      </c>
      <c r="O752" s="62">
        <v>50738</v>
      </c>
      <c r="P752" s="64">
        <v>57734</v>
      </c>
      <c r="Q752" s="64" t="s">
        <v>1439</v>
      </c>
    </row>
    <row r="753" spans="1:17" ht="25.5" x14ac:dyDescent="0.2">
      <c r="A753" s="68" t="s">
        <v>2275</v>
      </c>
      <c r="B753" s="55" t="s">
        <v>1538</v>
      </c>
      <c r="C753" s="63">
        <v>74</v>
      </c>
      <c r="D753" s="59">
        <v>28112</v>
      </c>
      <c r="E753" s="60">
        <v>7</v>
      </c>
      <c r="F753" s="59">
        <v>32805</v>
      </c>
      <c r="G753" s="60">
        <v>6.6</v>
      </c>
      <c r="H753" s="59">
        <v>19887</v>
      </c>
      <c r="I753" s="61">
        <v>22282</v>
      </c>
      <c r="J753" s="61">
        <v>23046</v>
      </c>
      <c r="K753" s="61">
        <v>24096</v>
      </c>
      <c r="L753" s="61">
        <v>25697</v>
      </c>
      <c r="M753" s="62">
        <v>31190</v>
      </c>
      <c r="N753" s="62">
        <v>35989</v>
      </c>
      <c r="O753" s="62">
        <v>37734</v>
      </c>
      <c r="P753" s="64">
        <v>41111</v>
      </c>
      <c r="Q753" s="64" t="s">
        <v>1439</v>
      </c>
    </row>
    <row r="754" spans="1:17" ht="25.5" x14ac:dyDescent="0.2">
      <c r="A754" s="54" t="s">
        <v>2276</v>
      </c>
      <c r="B754" s="55" t="s">
        <v>1540</v>
      </c>
      <c r="C754" s="63">
        <v>80</v>
      </c>
      <c r="D754" s="59">
        <v>39059</v>
      </c>
      <c r="E754" s="60">
        <v>5.7</v>
      </c>
      <c r="F754" s="59">
        <v>43991</v>
      </c>
      <c r="G754" s="60">
        <v>7.3</v>
      </c>
      <c r="H754" s="59">
        <v>25866</v>
      </c>
      <c r="I754" s="61">
        <v>30087</v>
      </c>
      <c r="J754" s="61">
        <v>31108</v>
      </c>
      <c r="K754" s="61">
        <v>32557</v>
      </c>
      <c r="L754" s="61">
        <v>35552</v>
      </c>
      <c r="M754" s="61">
        <v>42642</v>
      </c>
      <c r="N754" s="62">
        <v>48087</v>
      </c>
      <c r="O754" s="62">
        <v>50999</v>
      </c>
      <c r="P754" s="62">
        <v>55843</v>
      </c>
      <c r="Q754" s="64" t="s">
        <v>1439</v>
      </c>
    </row>
    <row r="755" spans="1:17" ht="25.5" x14ac:dyDescent="0.2">
      <c r="A755" s="68" t="s">
        <v>2277</v>
      </c>
      <c r="B755" s="55" t="s">
        <v>1542</v>
      </c>
      <c r="C755" s="63">
        <v>33</v>
      </c>
      <c r="D755" s="63">
        <v>40430</v>
      </c>
      <c r="E755" s="60">
        <v>4.7</v>
      </c>
      <c r="F755" s="59">
        <v>44566</v>
      </c>
      <c r="G755" s="60">
        <v>7.8</v>
      </c>
      <c r="H755" s="63">
        <v>25270</v>
      </c>
      <c r="I755" s="61">
        <v>30685</v>
      </c>
      <c r="J755" s="61">
        <v>32026</v>
      </c>
      <c r="K755" s="61">
        <v>33533</v>
      </c>
      <c r="L755" s="61">
        <v>37555</v>
      </c>
      <c r="M755" s="62">
        <v>44367</v>
      </c>
      <c r="N755" s="64">
        <v>50416</v>
      </c>
      <c r="O755" s="64">
        <v>53462</v>
      </c>
      <c r="P755" s="64">
        <v>59118</v>
      </c>
      <c r="Q755" s="64" t="s">
        <v>1439</v>
      </c>
    </row>
    <row r="756" spans="1:17" x14ac:dyDescent="0.2">
      <c r="A756" s="68" t="s">
        <v>2278</v>
      </c>
      <c r="B756" s="55" t="s">
        <v>1544</v>
      </c>
      <c r="C756" s="66" t="s">
        <v>1439</v>
      </c>
      <c r="D756" s="66" t="s">
        <v>1439</v>
      </c>
      <c r="E756" s="67"/>
      <c r="F756" s="66" t="s">
        <v>1439</v>
      </c>
      <c r="G756" s="67"/>
      <c r="H756" s="66" t="s">
        <v>1439</v>
      </c>
      <c r="I756" s="64" t="s">
        <v>1439</v>
      </c>
      <c r="J756" s="64" t="s">
        <v>1439</v>
      </c>
      <c r="K756" s="64" t="s">
        <v>1439</v>
      </c>
      <c r="L756" s="64" t="s">
        <v>1439</v>
      </c>
      <c r="M756" s="64" t="s">
        <v>1439</v>
      </c>
      <c r="N756" s="64" t="s">
        <v>1439</v>
      </c>
      <c r="O756" s="64" t="s">
        <v>1439</v>
      </c>
      <c r="P756" s="64" t="s">
        <v>1439</v>
      </c>
      <c r="Q756" s="64" t="s">
        <v>1439</v>
      </c>
    </row>
    <row r="757" spans="1:17" x14ac:dyDescent="0.2">
      <c r="A757" s="68" t="s">
        <v>2279</v>
      </c>
      <c r="B757" s="55" t="s">
        <v>1546</v>
      </c>
      <c r="C757" s="66" t="s">
        <v>1439</v>
      </c>
      <c r="D757" s="66" t="s">
        <v>1439</v>
      </c>
      <c r="E757" s="67"/>
      <c r="F757" s="66">
        <v>75727</v>
      </c>
      <c r="G757" s="60">
        <v>-10</v>
      </c>
      <c r="H757" s="66" t="s">
        <v>1439</v>
      </c>
      <c r="I757" s="64" t="s">
        <v>1439</v>
      </c>
      <c r="J757" s="64" t="s">
        <v>1439</v>
      </c>
      <c r="K757" s="64" t="s">
        <v>1439</v>
      </c>
      <c r="L757" s="64" t="s">
        <v>1439</v>
      </c>
      <c r="M757" s="64" t="s">
        <v>1439</v>
      </c>
      <c r="N757" s="64" t="s">
        <v>1439</v>
      </c>
      <c r="O757" s="64" t="s">
        <v>1439</v>
      </c>
      <c r="P757" s="64" t="s">
        <v>1439</v>
      </c>
      <c r="Q757" s="64" t="s">
        <v>1439</v>
      </c>
    </row>
    <row r="758" spans="1:17" ht="25.5" x14ac:dyDescent="0.2">
      <c r="A758" s="68" t="s">
        <v>2280</v>
      </c>
      <c r="B758" s="55" t="s">
        <v>1548</v>
      </c>
      <c r="C758" s="63">
        <v>30</v>
      </c>
      <c r="D758" s="59">
        <v>38779</v>
      </c>
      <c r="E758" s="60">
        <v>3.5</v>
      </c>
      <c r="F758" s="59">
        <v>43189</v>
      </c>
      <c r="G758" s="60">
        <v>5.3</v>
      </c>
      <c r="H758" s="63">
        <v>24585</v>
      </c>
      <c r="I758" s="61">
        <v>28762</v>
      </c>
      <c r="J758" s="61">
        <v>30391</v>
      </c>
      <c r="K758" s="62">
        <v>31445</v>
      </c>
      <c r="L758" s="62">
        <v>35364</v>
      </c>
      <c r="M758" s="62">
        <v>41559</v>
      </c>
      <c r="N758" s="62">
        <v>47031</v>
      </c>
      <c r="O758" s="64">
        <v>49270</v>
      </c>
      <c r="P758" s="64">
        <v>51085</v>
      </c>
      <c r="Q758" s="64" t="s">
        <v>1439</v>
      </c>
    </row>
    <row r="759" spans="1:17" x14ac:dyDescent="0.2">
      <c r="A759" s="68" t="s">
        <v>2281</v>
      </c>
      <c r="B759" s="55" t="s">
        <v>1550</v>
      </c>
      <c r="C759" s="66">
        <v>14</v>
      </c>
      <c r="D759" s="63">
        <v>35083</v>
      </c>
      <c r="E759" s="60">
        <v>12</v>
      </c>
      <c r="F759" s="59">
        <v>38199</v>
      </c>
      <c r="G759" s="60">
        <v>9.1</v>
      </c>
      <c r="H759" s="66">
        <v>26901</v>
      </c>
      <c r="I759" s="61">
        <v>29848</v>
      </c>
      <c r="J759" s="61">
        <v>30942</v>
      </c>
      <c r="K759" s="61">
        <v>31303</v>
      </c>
      <c r="L759" s="61">
        <v>32822</v>
      </c>
      <c r="M759" s="62">
        <v>36838</v>
      </c>
      <c r="N759" s="64">
        <v>40314</v>
      </c>
      <c r="O759" s="64">
        <v>42570</v>
      </c>
      <c r="P759" s="64" t="s">
        <v>1439</v>
      </c>
      <c r="Q759" s="64" t="s">
        <v>1439</v>
      </c>
    </row>
    <row r="760" spans="1:17" ht="25.5" x14ac:dyDescent="0.2">
      <c r="A760" s="54" t="s">
        <v>2282</v>
      </c>
      <c r="B760" s="55" t="s">
        <v>1552</v>
      </c>
      <c r="C760" s="63">
        <v>42</v>
      </c>
      <c r="D760" s="59">
        <v>28263</v>
      </c>
      <c r="E760" s="60">
        <v>11.4</v>
      </c>
      <c r="F760" s="63">
        <v>33604</v>
      </c>
      <c r="G760" s="60">
        <v>16.399999999999999</v>
      </c>
      <c r="H760" s="63">
        <v>18397</v>
      </c>
      <c r="I760" s="61">
        <v>21354</v>
      </c>
      <c r="J760" s="61">
        <v>22462</v>
      </c>
      <c r="K760" s="61">
        <v>23095</v>
      </c>
      <c r="L760" s="61">
        <v>25428</v>
      </c>
      <c r="M760" s="62">
        <v>30627</v>
      </c>
      <c r="N760" s="62">
        <v>34183</v>
      </c>
      <c r="O760" s="64">
        <v>37620</v>
      </c>
      <c r="P760" s="64">
        <v>39177</v>
      </c>
      <c r="Q760" s="64" t="s">
        <v>1439</v>
      </c>
    </row>
    <row r="761" spans="1:17" x14ac:dyDescent="0.2">
      <c r="A761" s="68" t="s">
        <v>2283</v>
      </c>
      <c r="B761" s="55" t="s">
        <v>1554</v>
      </c>
      <c r="C761" s="66">
        <v>15</v>
      </c>
      <c r="D761" s="63">
        <v>29978</v>
      </c>
      <c r="E761" s="60">
        <v>7.8</v>
      </c>
      <c r="F761" s="63">
        <v>35999</v>
      </c>
      <c r="G761" s="60">
        <v>10.4</v>
      </c>
      <c r="H761" s="66">
        <v>20441</v>
      </c>
      <c r="I761" s="62">
        <v>22675</v>
      </c>
      <c r="J761" s="62">
        <v>24232</v>
      </c>
      <c r="K761" s="62">
        <v>25251</v>
      </c>
      <c r="L761" s="62">
        <v>26809</v>
      </c>
      <c r="M761" s="64">
        <v>32840</v>
      </c>
      <c r="N761" s="64" t="s">
        <v>1439</v>
      </c>
      <c r="O761" s="64" t="s">
        <v>1439</v>
      </c>
      <c r="P761" s="64" t="s">
        <v>1439</v>
      </c>
      <c r="Q761" s="64" t="s">
        <v>1439</v>
      </c>
    </row>
    <row r="762" spans="1:17" ht="25.5" x14ac:dyDescent="0.2">
      <c r="A762" s="68" t="s">
        <v>2284</v>
      </c>
      <c r="B762" s="55" t="s">
        <v>1556</v>
      </c>
      <c r="C762" s="63">
        <v>27</v>
      </c>
      <c r="D762" s="63">
        <v>26958</v>
      </c>
      <c r="E762" s="60">
        <v>10.3</v>
      </c>
      <c r="F762" s="63">
        <v>32235</v>
      </c>
      <c r="G762" s="60">
        <v>20.9</v>
      </c>
      <c r="H762" s="63">
        <v>16935</v>
      </c>
      <c r="I762" s="62">
        <v>20830</v>
      </c>
      <c r="J762" s="61">
        <v>21521</v>
      </c>
      <c r="K762" s="61">
        <v>22673</v>
      </c>
      <c r="L762" s="62">
        <v>24225</v>
      </c>
      <c r="M762" s="62">
        <v>29925</v>
      </c>
      <c r="N762" s="62">
        <v>32765</v>
      </c>
      <c r="O762" s="64">
        <v>35258</v>
      </c>
      <c r="P762" s="64" t="s">
        <v>1439</v>
      </c>
      <c r="Q762" s="64" t="s">
        <v>1439</v>
      </c>
    </row>
    <row r="763" spans="1:17" ht="25.5" x14ac:dyDescent="0.2">
      <c r="A763" s="54" t="s">
        <v>2285</v>
      </c>
      <c r="B763" s="55" t="s">
        <v>1558</v>
      </c>
      <c r="C763" s="63">
        <v>63</v>
      </c>
      <c r="D763" s="59">
        <v>48832</v>
      </c>
      <c r="E763" s="60">
        <v>8.9</v>
      </c>
      <c r="F763" s="59">
        <v>56308</v>
      </c>
      <c r="G763" s="60">
        <v>7.8</v>
      </c>
      <c r="H763" s="63">
        <v>28290</v>
      </c>
      <c r="I763" s="61">
        <v>34504</v>
      </c>
      <c r="J763" s="61">
        <v>37421</v>
      </c>
      <c r="K763" s="62">
        <v>40115</v>
      </c>
      <c r="L763" s="61">
        <v>45447</v>
      </c>
      <c r="M763" s="62">
        <v>54288</v>
      </c>
      <c r="N763" s="62">
        <v>66251</v>
      </c>
      <c r="O763" s="62">
        <v>70036</v>
      </c>
      <c r="P763" s="64">
        <v>73520</v>
      </c>
      <c r="Q763" s="64" t="s">
        <v>1439</v>
      </c>
    </row>
    <row r="764" spans="1:17" x14ac:dyDescent="0.2">
      <c r="A764" s="68" t="s">
        <v>2286</v>
      </c>
      <c r="B764" s="55" t="s">
        <v>1560</v>
      </c>
      <c r="C764" s="66" t="s">
        <v>1439</v>
      </c>
      <c r="D764" s="66">
        <v>43667</v>
      </c>
      <c r="E764" s="60">
        <v>26.2</v>
      </c>
      <c r="F764" s="63">
        <v>45220</v>
      </c>
      <c r="G764" s="67"/>
      <c r="H764" s="66" t="s">
        <v>1439</v>
      </c>
      <c r="I764" s="64" t="s">
        <v>1439</v>
      </c>
      <c r="J764" s="64">
        <v>32380</v>
      </c>
      <c r="K764" s="64">
        <v>33649</v>
      </c>
      <c r="L764" s="64">
        <v>37860</v>
      </c>
      <c r="M764" s="64">
        <v>48282</v>
      </c>
      <c r="N764" s="64" t="s">
        <v>1439</v>
      </c>
      <c r="O764" s="64" t="s">
        <v>1439</v>
      </c>
      <c r="P764" s="64" t="s">
        <v>1439</v>
      </c>
      <c r="Q764" s="64" t="s">
        <v>1439</v>
      </c>
    </row>
    <row r="765" spans="1:17" ht="51" x14ac:dyDescent="0.2">
      <c r="A765" s="68" t="s">
        <v>2287</v>
      </c>
      <c r="B765" s="55" t="s">
        <v>1562</v>
      </c>
      <c r="C765" s="66" t="s">
        <v>1439</v>
      </c>
      <c r="D765" s="66">
        <v>34303</v>
      </c>
      <c r="E765" s="67"/>
      <c r="F765" s="63">
        <v>35693</v>
      </c>
      <c r="G765" s="60">
        <v>13.1</v>
      </c>
      <c r="H765" s="66" t="s">
        <v>1439</v>
      </c>
      <c r="I765" s="64" t="s">
        <v>1439</v>
      </c>
      <c r="J765" s="64" t="s">
        <v>1439</v>
      </c>
      <c r="K765" s="64" t="s">
        <v>1439</v>
      </c>
      <c r="L765" s="64" t="s">
        <v>1439</v>
      </c>
      <c r="M765" s="64" t="s">
        <v>1439</v>
      </c>
      <c r="N765" s="64" t="s">
        <v>1439</v>
      </c>
      <c r="O765" s="64" t="s">
        <v>1439</v>
      </c>
      <c r="P765" s="64" t="s">
        <v>1439</v>
      </c>
      <c r="Q765" s="64" t="s">
        <v>1439</v>
      </c>
    </row>
    <row r="766" spans="1:17" ht="25.5" x14ac:dyDescent="0.2">
      <c r="A766" s="68" t="s">
        <v>2288</v>
      </c>
      <c r="B766" s="55" t="s">
        <v>1564</v>
      </c>
      <c r="C766" s="66" t="s">
        <v>1439</v>
      </c>
      <c r="D766" s="66" t="s">
        <v>1439</v>
      </c>
      <c r="E766" s="67"/>
      <c r="F766" s="66">
        <v>55588</v>
      </c>
      <c r="G766" s="60">
        <v>-6.4</v>
      </c>
      <c r="H766" s="66" t="s">
        <v>1439</v>
      </c>
      <c r="I766" s="64" t="s">
        <v>1439</v>
      </c>
      <c r="J766" s="64" t="s">
        <v>1439</v>
      </c>
      <c r="K766" s="64" t="s">
        <v>1439</v>
      </c>
      <c r="L766" s="64" t="s">
        <v>1439</v>
      </c>
      <c r="M766" s="64" t="s">
        <v>1439</v>
      </c>
      <c r="N766" s="64" t="s">
        <v>1439</v>
      </c>
      <c r="O766" s="64" t="s">
        <v>1439</v>
      </c>
      <c r="P766" s="64" t="s">
        <v>1439</v>
      </c>
      <c r="Q766" s="64" t="s">
        <v>1439</v>
      </c>
    </row>
    <row r="767" spans="1:17" x14ac:dyDescent="0.2">
      <c r="A767" s="68" t="s">
        <v>2289</v>
      </c>
      <c r="B767" s="55" t="s">
        <v>1566</v>
      </c>
      <c r="C767" s="66">
        <v>18</v>
      </c>
      <c r="D767" s="63">
        <v>47067</v>
      </c>
      <c r="E767" s="60">
        <v>-3.9</v>
      </c>
      <c r="F767" s="63">
        <v>51465</v>
      </c>
      <c r="G767" s="60">
        <v>-2.6</v>
      </c>
      <c r="H767" s="66">
        <v>31606</v>
      </c>
      <c r="I767" s="62">
        <v>35923</v>
      </c>
      <c r="J767" s="62">
        <v>37938</v>
      </c>
      <c r="K767" s="62">
        <v>39927</v>
      </c>
      <c r="L767" s="62">
        <v>44647</v>
      </c>
      <c r="M767" s="64">
        <v>50589</v>
      </c>
      <c r="N767" s="64">
        <v>56630</v>
      </c>
      <c r="O767" s="64">
        <v>59445</v>
      </c>
      <c r="P767" s="64" t="s">
        <v>1439</v>
      </c>
      <c r="Q767" s="64" t="s">
        <v>1439</v>
      </c>
    </row>
    <row r="768" spans="1:17" ht="25.5" x14ac:dyDescent="0.2">
      <c r="A768" s="68" t="s">
        <v>2290</v>
      </c>
      <c r="B768" s="55" t="s">
        <v>1568</v>
      </c>
      <c r="C768" s="66">
        <v>35</v>
      </c>
      <c r="D768" s="66">
        <v>52165</v>
      </c>
      <c r="E768" s="60">
        <v>14.4</v>
      </c>
      <c r="F768" s="63">
        <v>61924</v>
      </c>
      <c r="G768" s="60">
        <v>14.2</v>
      </c>
      <c r="H768" s="66">
        <v>27743</v>
      </c>
      <c r="I768" s="62">
        <v>34803</v>
      </c>
      <c r="J768" s="62">
        <v>40346</v>
      </c>
      <c r="K768" s="62">
        <v>42381</v>
      </c>
      <c r="L768" s="62">
        <v>47816</v>
      </c>
      <c r="M768" s="64">
        <v>64783</v>
      </c>
      <c r="N768" s="64">
        <v>72027</v>
      </c>
      <c r="O768" s="64">
        <v>77126</v>
      </c>
      <c r="P768" s="64" t="s">
        <v>1439</v>
      </c>
      <c r="Q768" s="64" t="s">
        <v>1439</v>
      </c>
    </row>
    <row r="769" spans="1:17" x14ac:dyDescent="0.2">
      <c r="A769" s="68" t="s">
        <v>2291</v>
      </c>
      <c r="B769" s="55" t="s">
        <v>1570</v>
      </c>
      <c r="C769" s="66" t="s">
        <v>1439</v>
      </c>
      <c r="D769" s="66" t="s">
        <v>1439</v>
      </c>
      <c r="E769" s="67"/>
      <c r="F769" s="66">
        <v>51036</v>
      </c>
      <c r="G769" s="60">
        <v>15.6</v>
      </c>
      <c r="H769" s="66" t="s">
        <v>1439</v>
      </c>
      <c r="I769" s="64" t="s">
        <v>1439</v>
      </c>
      <c r="J769" s="64" t="s">
        <v>1439</v>
      </c>
      <c r="K769" s="64" t="s">
        <v>1439</v>
      </c>
      <c r="L769" s="64" t="s">
        <v>1439</v>
      </c>
      <c r="M769" s="64" t="s">
        <v>1439</v>
      </c>
      <c r="N769" s="64" t="s">
        <v>1439</v>
      </c>
      <c r="O769" s="64" t="s">
        <v>1439</v>
      </c>
      <c r="P769" s="64" t="s">
        <v>1439</v>
      </c>
      <c r="Q769" s="64" t="s">
        <v>1439</v>
      </c>
    </row>
    <row r="770" spans="1:17" ht="25.5" x14ac:dyDescent="0.2">
      <c r="A770" s="54" t="s">
        <v>2292</v>
      </c>
      <c r="B770" s="55" t="s">
        <v>1572</v>
      </c>
      <c r="C770" s="63">
        <v>45</v>
      </c>
      <c r="D770" s="66">
        <v>40868</v>
      </c>
      <c r="E770" s="60">
        <v>-1.7</v>
      </c>
      <c r="F770" s="63">
        <v>50060</v>
      </c>
      <c r="G770" s="60">
        <v>2.7</v>
      </c>
      <c r="H770" s="66" t="s">
        <v>1439</v>
      </c>
      <c r="I770" s="62">
        <v>26351</v>
      </c>
      <c r="J770" s="62">
        <v>28531</v>
      </c>
      <c r="K770" s="62">
        <v>30297</v>
      </c>
      <c r="L770" s="62">
        <v>35098</v>
      </c>
      <c r="M770" s="64">
        <v>49405</v>
      </c>
      <c r="N770" s="64">
        <v>58211</v>
      </c>
      <c r="O770" s="64">
        <v>63317</v>
      </c>
      <c r="P770" s="64" t="s">
        <v>1439</v>
      </c>
      <c r="Q770" s="64" t="s">
        <v>1439</v>
      </c>
    </row>
    <row r="771" spans="1:17" ht="38.25" x14ac:dyDescent="0.2">
      <c r="A771" s="68" t="s">
        <v>2293</v>
      </c>
      <c r="B771" s="55" t="s">
        <v>1574</v>
      </c>
      <c r="C771" s="66">
        <v>14</v>
      </c>
      <c r="D771" s="66">
        <v>45188</v>
      </c>
      <c r="E771" s="60">
        <v>-3.3</v>
      </c>
      <c r="F771" s="63">
        <v>52833</v>
      </c>
      <c r="G771" s="60">
        <v>-1.3</v>
      </c>
      <c r="H771" s="66" t="s">
        <v>1439</v>
      </c>
      <c r="I771" s="62">
        <v>28760</v>
      </c>
      <c r="J771" s="62">
        <v>30658</v>
      </c>
      <c r="K771" s="62">
        <v>31459</v>
      </c>
      <c r="L771" s="64">
        <v>36341</v>
      </c>
      <c r="M771" s="64">
        <v>52925</v>
      </c>
      <c r="N771" s="64" t="s">
        <v>1439</v>
      </c>
      <c r="O771" s="64" t="s">
        <v>1439</v>
      </c>
      <c r="P771" s="64" t="s">
        <v>1439</v>
      </c>
      <c r="Q771" s="64" t="s">
        <v>1439</v>
      </c>
    </row>
    <row r="772" spans="1:17" ht="38.25" x14ac:dyDescent="0.2">
      <c r="A772" s="68" t="s">
        <v>2294</v>
      </c>
      <c r="B772" s="55" t="s">
        <v>1576</v>
      </c>
      <c r="C772" s="66">
        <v>9</v>
      </c>
      <c r="D772" s="66" t="s">
        <v>1439</v>
      </c>
      <c r="E772" s="67"/>
      <c r="F772" s="63">
        <v>50799</v>
      </c>
      <c r="G772" s="60">
        <v>1.1000000000000001</v>
      </c>
      <c r="H772" s="66" t="s">
        <v>1439</v>
      </c>
      <c r="I772" s="62">
        <v>29471</v>
      </c>
      <c r="J772" s="62">
        <v>29867</v>
      </c>
      <c r="K772" s="64">
        <v>30585</v>
      </c>
      <c r="L772" s="64">
        <v>35611</v>
      </c>
      <c r="M772" s="64" t="s">
        <v>1439</v>
      </c>
      <c r="N772" s="64" t="s">
        <v>1439</v>
      </c>
      <c r="O772" s="64" t="s">
        <v>1439</v>
      </c>
      <c r="P772" s="64" t="s">
        <v>1439</v>
      </c>
      <c r="Q772" s="64" t="s">
        <v>1439</v>
      </c>
    </row>
    <row r="773" spans="1:17" ht="38.25" x14ac:dyDescent="0.2">
      <c r="A773" s="68" t="s">
        <v>2295</v>
      </c>
      <c r="B773" s="55" t="s">
        <v>1578</v>
      </c>
      <c r="C773" s="66">
        <v>21</v>
      </c>
      <c r="D773" s="66" t="s">
        <v>1439</v>
      </c>
      <c r="E773" s="67"/>
      <c r="F773" s="63">
        <v>47847</v>
      </c>
      <c r="G773" s="60">
        <v>5.0999999999999996</v>
      </c>
      <c r="H773" s="66" t="s">
        <v>1439</v>
      </c>
      <c r="I773" s="64" t="s">
        <v>1439</v>
      </c>
      <c r="J773" s="64">
        <v>25764</v>
      </c>
      <c r="K773" s="64">
        <v>27263</v>
      </c>
      <c r="L773" s="64">
        <v>31727</v>
      </c>
      <c r="M773" s="64" t="s">
        <v>1439</v>
      </c>
      <c r="N773" s="64" t="s">
        <v>1439</v>
      </c>
      <c r="O773" s="64" t="s">
        <v>1439</v>
      </c>
      <c r="P773" s="64" t="s">
        <v>1439</v>
      </c>
      <c r="Q773" s="64" t="s">
        <v>1439</v>
      </c>
    </row>
    <row r="774" spans="1:17" ht="25.5" x14ac:dyDescent="0.2">
      <c r="A774" s="54" t="s">
        <v>2296</v>
      </c>
      <c r="B774" s="55" t="s">
        <v>1217</v>
      </c>
      <c r="C774" s="66">
        <v>18</v>
      </c>
      <c r="D774" s="66">
        <v>31510</v>
      </c>
      <c r="E774" s="60">
        <v>0</v>
      </c>
      <c r="F774" s="63">
        <v>38986</v>
      </c>
      <c r="G774" s="60">
        <v>8.6</v>
      </c>
      <c r="H774" s="66" t="s">
        <v>1439</v>
      </c>
      <c r="I774" s="61">
        <v>25767</v>
      </c>
      <c r="J774" s="62">
        <v>26466</v>
      </c>
      <c r="K774" s="62">
        <v>26951</v>
      </c>
      <c r="L774" s="62">
        <v>29826</v>
      </c>
      <c r="M774" s="64">
        <v>34989</v>
      </c>
      <c r="N774" s="64">
        <v>43777</v>
      </c>
      <c r="O774" s="64" t="s">
        <v>1439</v>
      </c>
      <c r="P774" s="64" t="s">
        <v>1439</v>
      </c>
      <c r="Q774" s="64" t="s">
        <v>1439</v>
      </c>
    </row>
    <row r="775" spans="1:17" x14ac:dyDescent="0.2">
      <c r="A775" s="68" t="s">
        <v>2297</v>
      </c>
      <c r="B775" s="55" t="s">
        <v>1581</v>
      </c>
      <c r="C775" s="66">
        <v>18</v>
      </c>
      <c r="D775" s="66">
        <v>31510</v>
      </c>
      <c r="E775" s="60">
        <v>0</v>
      </c>
      <c r="F775" s="63">
        <v>38986</v>
      </c>
      <c r="G775" s="60">
        <v>8.6</v>
      </c>
      <c r="H775" s="66" t="s">
        <v>1439</v>
      </c>
      <c r="I775" s="61">
        <v>25767</v>
      </c>
      <c r="J775" s="62">
        <v>26466</v>
      </c>
      <c r="K775" s="62">
        <v>26951</v>
      </c>
      <c r="L775" s="62">
        <v>29826</v>
      </c>
      <c r="M775" s="64">
        <v>34989</v>
      </c>
      <c r="N775" s="64">
        <v>43777</v>
      </c>
      <c r="O775" s="64" t="s">
        <v>1439</v>
      </c>
      <c r="P775" s="64" t="s">
        <v>1439</v>
      </c>
      <c r="Q775" s="64" t="s">
        <v>1439</v>
      </c>
    </row>
    <row r="776" spans="1:17" ht="38.25" x14ac:dyDescent="0.2">
      <c r="A776" s="54" t="s">
        <v>2298</v>
      </c>
      <c r="B776" s="55" t="s">
        <v>1583</v>
      </c>
      <c r="C776" s="59">
        <v>134</v>
      </c>
      <c r="D776" s="59">
        <v>44597</v>
      </c>
      <c r="E776" s="60">
        <v>-0.7</v>
      </c>
      <c r="F776" s="63">
        <v>63625</v>
      </c>
      <c r="G776" s="60">
        <v>14.6</v>
      </c>
      <c r="H776" s="59">
        <v>24000</v>
      </c>
      <c r="I776" s="61">
        <v>28468</v>
      </c>
      <c r="J776" s="61">
        <v>30826</v>
      </c>
      <c r="K776" s="61">
        <v>33815</v>
      </c>
      <c r="L776" s="61">
        <v>39736</v>
      </c>
      <c r="M776" s="61">
        <v>50947</v>
      </c>
      <c r="N776" s="62">
        <v>58267</v>
      </c>
      <c r="O776" s="62">
        <v>65997</v>
      </c>
      <c r="P776" s="64">
        <v>73383</v>
      </c>
      <c r="Q776" s="64" t="s">
        <v>1439</v>
      </c>
    </row>
    <row r="777" spans="1:17" ht="25.5" x14ac:dyDescent="0.2">
      <c r="A777" s="68" t="s">
        <v>2299</v>
      </c>
      <c r="B777" s="55" t="s">
        <v>1585</v>
      </c>
      <c r="C777" s="66">
        <v>28</v>
      </c>
      <c r="D777" s="66">
        <v>40077</v>
      </c>
      <c r="E777" s="60">
        <v>-1.7</v>
      </c>
      <c r="F777" s="63">
        <v>45920</v>
      </c>
      <c r="G777" s="60">
        <v>0.7</v>
      </c>
      <c r="H777" s="63">
        <v>21536</v>
      </c>
      <c r="I777" s="62">
        <v>24506</v>
      </c>
      <c r="J777" s="62">
        <v>26329</v>
      </c>
      <c r="K777" s="62">
        <v>28133</v>
      </c>
      <c r="L777" s="62">
        <v>33101</v>
      </c>
      <c r="M777" s="64">
        <v>44750</v>
      </c>
      <c r="N777" s="64">
        <v>51111</v>
      </c>
      <c r="O777" s="64">
        <v>56816</v>
      </c>
      <c r="P777" s="64" t="s">
        <v>1439</v>
      </c>
      <c r="Q777" s="64" t="s">
        <v>1439</v>
      </c>
    </row>
    <row r="778" spans="1:17" ht="25.5" x14ac:dyDescent="0.2">
      <c r="A778" s="68" t="s">
        <v>2300</v>
      </c>
      <c r="B778" s="55" t="s">
        <v>1587</v>
      </c>
      <c r="C778" s="66">
        <v>23</v>
      </c>
      <c r="D778" s="66">
        <v>43601</v>
      </c>
      <c r="E778" s="60">
        <v>-3.6</v>
      </c>
      <c r="F778" s="66">
        <v>60969</v>
      </c>
      <c r="G778" s="60">
        <v>-5.9</v>
      </c>
      <c r="H778" s="66">
        <v>22899</v>
      </c>
      <c r="I778" s="62">
        <v>27575</v>
      </c>
      <c r="J778" s="62">
        <v>29087</v>
      </c>
      <c r="K778" s="62">
        <v>31056</v>
      </c>
      <c r="L778" s="64">
        <v>35941</v>
      </c>
      <c r="M778" s="64">
        <v>51800</v>
      </c>
      <c r="N778" s="64" t="s">
        <v>1439</v>
      </c>
      <c r="O778" s="64" t="s">
        <v>1439</v>
      </c>
      <c r="P778" s="64" t="s">
        <v>1439</v>
      </c>
      <c r="Q778" s="64" t="s">
        <v>1439</v>
      </c>
    </row>
    <row r="779" spans="1:17" ht="38.25" x14ac:dyDescent="0.2">
      <c r="A779" s="68" t="s">
        <v>2301</v>
      </c>
      <c r="B779" s="55" t="s">
        <v>1589</v>
      </c>
      <c r="C779" s="66">
        <v>32</v>
      </c>
      <c r="D779" s="63">
        <v>44462</v>
      </c>
      <c r="E779" s="60">
        <v>3.5</v>
      </c>
      <c r="F779" s="66">
        <v>88613</v>
      </c>
      <c r="G779" s="60">
        <v>62.2</v>
      </c>
      <c r="H779" s="63">
        <v>25517</v>
      </c>
      <c r="I779" s="62">
        <v>30205</v>
      </c>
      <c r="J779" s="62">
        <v>32841</v>
      </c>
      <c r="K779" s="62">
        <v>34731</v>
      </c>
      <c r="L779" s="62">
        <v>40159</v>
      </c>
      <c r="M779" s="64">
        <v>51611</v>
      </c>
      <c r="N779" s="64" t="s">
        <v>1439</v>
      </c>
      <c r="O779" s="64" t="s">
        <v>1439</v>
      </c>
      <c r="P779" s="64" t="s">
        <v>1439</v>
      </c>
      <c r="Q779" s="64" t="s">
        <v>1439</v>
      </c>
    </row>
    <row r="780" spans="1:17" ht="25.5" x14ac:dyDescent="0.2">
      <c r="A780" s="68" t="s">
        <v>2302</v>
      </c>
      <c r="B780" s="55" t="s">
        <v>1591</v>
      </c>
      <c r="C780" s="63">
        <v>39</v>
      </c>
      <c r="D780" s="63">
        <v>51915</v>
      </c>
      <c r="E780" s="60">
        <v>1.5</v>
      </c>
      <c r="F780" s="63">
        <v>65813</v>
      </c>
      <c r="G780" s="60">
        <v>4.0999999999999996</v>
      </c>
      <c r="H780" s="63">
        <v>30131</v>
      </c>
      <c r="I780" s="62">
        <v>36588</v>
      </c>
      <c r="J780" s="62">
        <v>38821</v>
      </c>
      <c r="K780" s="62">
        <v>41646</v>
      </c>
      <c r="L780" s="62">
        <v>48146</v>
      </c>
      <c r="M780" s="62">
        <v>57360</v>
      </c>
      <c r="N780" s="64">
        <v>65984</v>
      </c>
      <c r="O780" s="64">
        <v>71540</v>
      </c>
      <c r="P780" s="64" t="s">
        <v>1439</v>
      </c>
      <c r="Q780" s="64" t="s">
        <v>1439</v>
      </c>
    </row>
    <row r="781" spans="1:17" ht="25.5" x14ac:dyDescent="0.2">
      <c r="A781" s="68" t="s">
        <v>2303</v>
      </c>
      <c r="B781" s="55" t="s">
        <v>1593</v>
      </c>
      <c r="C781" s="66" t="s">
        <v>1439</v>
      </c>
      <c r="D781" s="66">
        <v>47509</v>
      </c>
      <c r="E781" s="67"/>
      <c r="F781" s="66">
        <v>47650</v>
      </c>
      <c r="G781" s="60">
        <v>-2.9</v>
      </c>
      <c r="H781" s="66" t="s">
        <v>1439</v>
      </c>
      <c r="I781" s="64" t="s">
        <v>1439</v>
      </c>
      <c r="J781" s="64" t="s">
        <v>1439</v>
      </c>
      <c r="K781" s="64" t="s">
        <v>1439</v>
      </c>
      <c r="L781" s="64" t="s">
        <v>1439</v>
      </c>
      <c r="M781" s="64" t="s">
        <v>1439</v>
      </c>
      <c r="N781" s="64" t="s">
        <v>1439</v>
      </c>
      <c r="O781" s="64" t="s">
        <v>1439</v>
      </c>
      <c r="P781" s="64" t="s">
        <v>1439</v>
      </c>
      <c r="Q781" s="64" t="s">
        <v>1439</v>
      </c>
    </row>
    <row r="782" spans="1:17" ht="25.5" x14ac:dyDescent="0.2">
      <c r="A782" s="68" t="s">
        <v>2304</v>
      </c>
      <c r="B782" s="55" t="s">
        <v>1595</v>
      </c>
      <c r="C782" s="66" t="s">
        <v>1439</v>
      </c>
      <c r="D782" s="66">
        <v>31942</v>
      </c>
      <c r="E782" s="67"/>
      <c r="F782" s="66">
        <v>39150</v>
      </c>
      <c r="G782" s="60">
        <v>-4.7</v>
      </c>
      <c r="H782" s="66" t="s">
        <v>1439</v>
      </c>
      <c r="I782" s="64" t="s">
        <v>1439</v>
      </c>
      <c r="J782" s="64" t="s">
        <v>1439</v>
      </c>
      <c r="K782" s="64" t="s">
        <v>1439</v>
      </c>
      <c r="L782" s="64" t="s">
        <v>1439</v>
      </c>
      <c r="M782" s="64" t="s">
        <v>1439</v>
      </c>
      <c r="N782" s="64" t="s">
        <v>1439</v>
      </c>
      <c r="O782" s="64" t="s">
        <v>1439</v>
      </c>
      <c r="P782" s="64" t="s">
        <v>1439</v>
      </c>
      <c r="Q782" s="64" t="s">
        <v>1439</v>
      </c>
    </row>
    <row r="783" spans="1:17" x14ac:dyDescent="0.2">
      <c r="A783" s="68" t="s">
        <v>2305</v>
      </c>
      <c r="B783" s="55" t="s">
        <v>1597</v>
      </c>
      <c r="C783" s="66" t="s">
        <v>1439</v>
      </c>
      <c r="D783" s="66">
        <v>28826</v>
      </c>
      <c r="E783" s="60">
        <v>5.4</v>
      </c>
      <c r="F783" s="63">
        <v>32024</v>
      </c>
      <c r="G783" s="60">
        <v>-8.5</v>
      </c>
      <c r="H783" s="66" t="s">
        <v>1439</v>
      </c>
      <c r="I783" s="64" t="s">
        <v>1439</v>
      </c>
      <c r="J783" s="64" t="s">
        <v>1439</v>
      </c>
      <c r="K783" s="64" t="s">
        <v>1439</v>
      </c>
      <c r="L783" s="62">
        <v>26714</v>
      </c>
      <c r="M783" s="64" t="s">
        <v>1439</v>
      </c>
      <c r="N783" s="64" t="s">
        <v>1439</v>
      </c>
      <c r="O783" s="64" t="s">
        <v>1439</v>
      </c>
      <c r="P783" s="64" t="s">
        <v>1439</v>
      </c>
      <c r="Q783" s="64" t="s">
        <v>1439</v>
      </c>
    </row>
    <row r="784" spans="1:17" ht="25.5" x14ac:dyDescent="0.2">
      <c r="A784" s="54" t="s">
        <v>2306</v>
      </c>
      <c r="B784" s="55" t="s">
        <v>1599</v>
      </c>
      <c r="C784" s="63">
        <v>81</v>
      </c>
      <c r="D784" s="59">
        <v>32824</v>
      </c>
      <c r="E784" s="60">
        <v>12.5</v>
      </c>
      <c r="F784" s="59">
        <v>37167</v>
      </c>
      <c r="G784" s="60">
        <v>10.199999999999999</v>
      </c>
      <c r="H784" s="63">
        <v>18839</v>
      </c>
      <c r="I784" s="61">
        <v>23589</v>
      </c>
      <c r="J784" s="61">
        <v>25621</v>
      </c>
      <c r="K784" s="61">
        <v>26698</v>
      </c>
      <c r="L784" s="61">
        <v>29860</v>
      </c>
      <c r="M784" s="61">
        <v>36894</v>
      </c>
      <c r="N784" s="62">
        <v>40937</v>
      </c>
      <c r="O784" s="62">
        <v>43375</v>
      </c>
      <c r="P784" s="62">
        <v>46895</v>
      </c>
      <c r="Q784" s="64" t="s">
        <v>1439</v>
      </c>
    </row>
    <row r="785" spans="1:17" x14ac:dyDescent="0.2">
      <c r="A785" s="68" t="s">
        <v>2307</v>
      </c>
      <c r="B785" s="55" t="s">
        <v>1601</v>
      </c>
      <c r="C785" s="66">
        <v>12</v>
      </c>
      <c r="D785" s="66">
        <v>39519</v>
      </c>
      <c r="E785" s="60">
        <v>5.0999999999999996</v>
      </c>
      <c r="F785" s="63">
        <v>41885</v>
      </c>
      <c r="G785" s="60">
        <v>6.1</v>
      </c>
      <c r="H785" s="66" t="s">
        <v>1439</v>
      </c>
      <c r="I785" s="62">
        <v>28370</v>
      </c>
      <c r="J785" s="62">
        <v>28872</v>
      </c>
      <c r="K785" s="62">
        <v>31794</v>
      </c>
      <c r="L785" s="62">
        <v>37058</v>
      </c>
      <c r="M785" s="64">
        <v>43510</v>
      </c>
      <c r="N785" s="64">
        <v>47338</v>
      </c>
      <c r="O785" s="64" t="s">
        <v>1439</v>
      </c>
      <c r="P785" s="64" t="s">
        <v>1439</v>
      </c>
      <c r="Q785" s="64" t="s">
        <v>1439</v>
      </c>
    </row>
    <row r="786" spans="1:17" x14ac:dyDescent="0.2">
      <c r="A786" s="68" t="s">
        <v>2308</v>
      </c>
      <c r="B786" s="55" t="s">
        <v>1603</v>
      </c>
      <c r="C786" s="66">
        <v>29</v>
      </c>
      <c r="D786" s="63">
        <v>28688</v>
      </c>
      <c r="E786" s="60">
        <v>15.1</v>
      </c>
      <c r="F786" s="63">
        <v>31462</v>
      </c>
      <c r="G786" s="60">
        <v>10.199999999999999</v>
      </c>
      <c r="H786" s="66" t="s">
        <v>1439</v>
      </c>
      <c r="I786" s="64">
        <v>17374</v>
      </c>
      <c r="J786" s="64">
        <v>20738</v>
      </c>
      <c r="K786" s="64">
        <v>22125</v>
      </c>
      <c r="L786" s="62">
        <v>26000</v>
      </c>
      <c r="M786" s="62">
        <v>33118</v>
      </c>
      <c r="N786" s="62">
        <v>38013</v>
      </c>
      <c r="O786" s="64">
        <v>40134</v>
      </c>
      <c r="P786" s="64" t="s">
        <v>1439</v>
      </c>
      <c r="Q786" s="64" t="s">
        <v>1439</v>
      </c>
    </row>
    <row r="787" spans="1:17" ht="38.25" x14ac:dyDescent="0.2">
      <c r="A787" s="68" t="s">
        <v>2309</v>
      </c>
      <c r="B787" s="55" t="s">
        <v>1605</v>
      </c>
      <c r="C787" s="66" t="s">
        <v>1439</v>
      </c>
      <c r="D787" s="66">
        <v>44035</v>
      </c>
      <c r="E787" s="67"/>
      <c r="F787" s="63">
        <v>46321</v>
      </c>
      <c r="G787" s="67"/>
      <c r="H787" s="66" t="s">
        <v>1439</v>
      </c>
      <c r="I787" s="64" t="s">
        <v>1439</v>
      </c>
      <c r="J787" s="64">
        <v>32197</v>
      </c>
      <c r="K787" s="64">
        <v>36563</v>
      </c>
      <c r="L787" s="64">
        <v>38180</v>
      </c>
      <c r="M787" s="64">
        <v>49284</v>
      </c>
      <c r="N787" s="64" t="s">
        <v>1439</v>
      </c>
      <c r="O787" s="64" t="s">
        <v>1439</v>
      </c>
      <c r="P787" s="64" t="s">
        <v>1439</v>
      </c>
      <c r="Q787" s="64" t="s">
        <v>1439</v>
      </c>
    </row>
    <row r="788" spans="1:17" ht="25.5" x14ac:dyDescent="0.2">
      <c r="A788" s="68" t="s">
        <v>2310</v>
      </c>
      <c r="B788" s="55" t="s">
        <v>1607</v>
      </c>
      <c r="C788" s="66">
        <v>7</v>
      </c>
      <c r="D788" s="63">
        <v>32534</v>
      </c>
      <c r="E788" s="60">
        <v>0.3</v>
      </c>
      <c r="F788" s="66">
        <v>36019</v>
      </c>
      <c r="G788" s="60">
        <v>-5.8</v>
      </c>
      <c r="H788" s="66" t="s">
        <v>1439</v>
      </c>
      <c r="I788" s="64">
        <v>26352</v>
      </c>
      <c r="J788" s="62">
        <v>27500</v>
      </c>
      <c r="K788" s="62">
        <v>28096</v>
      </c>
      <c r="L788" s="62">
        <v>30503</v>
      </c>
      <c r="M788" s="62">
        <v>34915</v>
      </c>
      <c r="N788" s="64">
        <v>36739</v>
      </c>
      <c r="O788" s="64" t="s">
        <v>1439</v>
      </c>
      <c r="P788" s="64" t="s">
        <v>1439</v>
      </c>
      <c r="Q788" s="64" t="s">
        <v>1439</v>
      </c>
    </row>
    <row r="789" spans="1:17" ht="25.5" x14ac:dyDescent="0.2">
      <c r="A789" s="68" t="s">
        <v>2311</v>
      </c>
      <c r="B789" s="55" t="s">
        <v>1609</v>
      </c>
      <c r="C789" s="66">
        <v>14</v>
      </c>
      <c r="D789" s="63">
        <v>30014</v>
      </c>
      <c r="E789" s="60">
        <v>11.5</v>
      </c>
      <c r="F789" s="59">
        <v>31784</v>
      </c>
      <c r="G789" s="60">
        <v>5.6</v>
      </c>
      <c r="H789" s="66">
        <v>21459</v>
      </c>
      <c r="I789" s="61">
        <v>23212</v>
      </c>
      <c r="J789" s="61">
        <v>23887</v>
      </c>
      <c r="K789" s="62">
        <v>24874</v>
      </c>
      <c r="L789" s="62">
        <v>26613</v>
      </c>
      <c r="M789" s="62">
        <v>32565</v>
      </c>
      <c r="N789" s="64">
        <v>34979</v>
      </c>
      <c r="O789" s="64">
        <v>36924</v>
      </c>
      <c r="P789" s="64" t="s">
        <v>1439</v>
      </c>
      <c r="Q789" s="64" t="s">
        <v>1439</v>
      </c>
    </row>
    <row r="790" spans="1:17" ht="38.25" x14ac:dyDescent="0.2">
      <c r="A790" s="68" t="s">
        <v>2312</v>
      </c>
      <c r="B790" s="55" t="s">
        <v>1611</v>
      </c>
      <c r="C790" s="66">
        <v>13</v>
      </c>
      <c r="D790" s="66">
        <v>34744</v>
      </c>
      <c r="E790" s="60">
        <v>4.5999999999999996</v>
      </c>
      <c r="F790" s="66">
        <v>48501</v>
      </c>
      <c r="G790" s="60">
        <v>18.600000000000001</v>
      </c>
      <c r="H790" s="66" t="s">
        <v>1439</v>
      </c>
      <c r="I790" s="62">
        <v>27401</v>
      </c>
      <c r="J790" s="62">
        <v>28921</v>
      </c>
      <c r="K790" s="62">
        <v>29643</v>
      </c>
      <c r="L790" s="62">
        <v>31407</v>
      </c>
      <c r="M790" s="64">
        <v>38771</v>
      </c>
      <c r="N790" s="64" t="s">
        <v>1439</v>
      </c>
      <c r="O790" s="64" t="s">
        <v>1439</v>
      </c>
      <c r="P790" s="64" t="s">
        <v>1439</v>
      </c>
      <c r="Q790" s="64" t="s">
        <v>1439</v>
      </c>
    </row>
    <row r="791" spans="1:17" ht="51" x14ac:dyDescent="0.2">
      <c r="A791" s="54" t="s">
        <v>2313</v>
      </c>
      <c r="B791" s="55" t="s">
        <v>1613</v>
      </c>
      <c r="C791" s="63">
        <v>94</v>
      </c>
      <c r="D791" s="59">
        <v>38899</v>
      </c>
      <c r="E791" s="60">
        <v>8.9</v>
      </c>
      <c r="F791" s="59">
        <v>41459</v>
      </c>
      <c r="G791" s="60">
        <v>6.5</v>
      </c>
      <c r="H791" s="59">
        <v>25979</v>
      </c>
      <c r="I791" s="61">
        <v>29903</v>
      </c>
      <c r="J791" s="61">
        <v>31374</v>
      </c>
      <c r="K791" s="61">
        <v>32977</v>
      </c>
      <c r="L791" s="61">
        <v>35893</v>
      </c>
      <c r="M791" s="61">
        <v>42560</v>
      </c>
      <c r="N791" s="61">
        <v>46622</v>
      </c>
      <c r="O791" s="61">
        <v>49154</v>
      </c>
      <c r="P791" s="62">
        <v>51003</v>
      </c>
      <c r="Q791" s="64" t="s">
        <v>1439</v>
      </c>
    </row>
    <row r="792" spans="1:17" ht="38.25" x14ac:dyDescent="0.2">
      <c r="A792" s="68" t="s">
        <v>2314</v>
      </c>
      <c r="B792" s="55" t="s">
        <v>1615</v>
      </c>
      <c r="C792" s="63">
        <v>94</v>
      </c>
      <c r="D792" s="59">
        <v>38899</v>
      </c>
      <c r="E792" s="60">
        <v>8.9</v>
      </c>
      <c r="F792" s="59">
        <v>41459</v>
      </c>
      <c r="G792" s="60">
        <v>6.5</v>
      </c>
      <c r="H792" s="59">
        <v>25979</v>
      </c>
      <c r="I792" s="61">
        <v>29903</v>
      </c>
      <c r="J792" s="61">
        <v>31374</v>
      </c>
      <c r="K792" s="61">
        <v>32977</v>
      </c>
      <c r="L792" s="61">
        <v>35893</v>
      </c>
      <c r="M792" s="61">
        <v>42560</v>
      </c>
      <c r="N792" s="61">
        <v>46622</v>
      </c>
      <c r="O792" s="61">
        <v>49154</v>
      </c>
      <c r="P792" s="62">
        <v>51003</v>
      </c>
      <c r="Q792" s="64" t="s">
        <v>1439</v>
      </c>
    </row>
    <row r="793" spans="1:17" x14ac:dyDescent="0.2">
      <c r="A793" s="54" t="s">
        <v>2315</v>
      </c>
      <c r="B793" s="55" t="s">
        <v>1617</v>
      </c>
      <c r="C793" s="59">
        <v>148</v>
      </c>
      <c r="D793" s="59">
        <v>36496</v>
      </c>
      <c r="E793" s="60">
        <v>3.5</v>
      </c>
      <c r="F793" s="59">
        <v>38941</v>
      </c>
      <c r="G793" s="60">
        <v>2.2999999999999998</v>
      </c>
      <c r="H793" s="59">
        <v>20284</v>
      </c>
      <c r="I793" s="61">
        <v>24543</v>
      </c>
      <c r="J793" s="61">
        <v>27125</v>
      </c>
      <c r="K793" s="61">
        <v>28816</v>
      </c>
      <c r="L793" s="61">
        <v>32188</v>
      </c>
      <c r="M793" s="61">
        <v>40283</v>
      </c>
      <c r="N793" s="61">
        <v>45332</v>
      </c>
      <c r="O793" s="61">
        <v>47705</v>
      </c>
      <c r="P793" s="61">
        <v>50111</v>
      </c>
      <c r="Q793" s="64">
        <v>57920</v>
      </c>
    </row>
    <row r="794" spans="1:17" x14ac:dyDescent="0.2">
      <c r="A794" s="68" t="s">
        <v>2316</v>
      </c>
      <c r="B794" s="55" t="s">
        <v>1619</v>
      </c>
      <c r="C794" s="59">
        <v>148</v>
      </c>
      <c r="D794" s="59">
        <v>36496</v>
      </c>
      <c r="E794" s="60">
        <v>3.5</v>
      </c>
      <c r="F794" s="59">
        <v>38941</v>
      </c>
      <c r="G794" s="60">
        <v>2.2999999999999998</v>
      </c>
      <c r="H794" s="59">
        <v>20284</v>
      </c>
      <c r="I794" s="61">
        <v>24543</v>
      </c>
      <c r="J794" s="61">
        <v>27125</v>
      </c>
      <c r="K794" s="61">
        <v>28816</v>
      </c>
      <c r="L794" s="61">
        <v>32188</v>
      </c>
      <c r="M794" s="61">
        <v>40283</v>
      </c>
      <c r="N794" s="61">
        <v>45332</v>
      </c>
      <c r="O794" s="61">
        <v>47705</v>
      </c>
      <c r="P794" s="61">
        <v>50111</v>
      </c>
      <c r="Q794" s="64">
        <v>57920</v>
      </c>
    </row>
    <row r="795" spans="1:17" ht="25.5" x14ac:dyDescent="0.2">
      <c r="A795" s="54" t="s">
        <v>2317</v>
      </c>
      <c r="B795" s="55" t="s">
        <v>1621</v>
      </c>
      <c r="C795" s="59">
        <v>188</v>
      </c>
      <c r="D795" s="59">
        <v>33176</v>
      </c>
      <c r="E795" s="60">
        <v>5.2</v>
      </c>
      <c r="F795" s="59">
        <v>39564</v>
      </c>
      <c r="G795" s="60">
        <v>9.3000000000000007</v>
      </c>
      <c r="H795" s="59">
        <v>21992</v>
      </c>
      <c r="I795" s="61">
        <v>25179</v>
      </c>
      <c r="J795" s="61">
        <v>26255</v>
      </c>
      <c r="K795" s="61">
        <v>27521</v>
      </c>
      <c r="L795" s="61">
        <v>30289</v>
      </c>
      <c r="M795" s="61">
        <v>37996</v>
      </c>
      <c r="N795" s="61">
        <v>43956</v>
      </c>
      <c r="O795" s="61">
        <v>46435</v>
      </c>
      <c r="P795" s="61">
        <v>49559</v>
      </c>
      <c r="Q795" s="64">
        <v>58173</v>
      </c>
    </row>
    <row r="796" spans="1:17" x14ac:dyDescent="0.2">
      <c r="A796" s="68" t="s">
        <v>2318</v>
      </c>
      <c r="B796" s="55" t="s">
        <v>1623</v>
      </c>
      <c r="C796" s="59">
        <v>135</v>
      </c>
      <c r="D796" s="59">
        <v>37406</v>
      </c>
      <c r="E796" s="60">
        <v>8.1</v>
      </c>
      <c r="F796" s="59">
        <v>43257</v>
      </c>
      <c r="G796" s="60">
        <v>9</v>
      </c>
      <c r="H796" s="59">
        <v>24563</v>
      </c>
      <c r="I796" s="61">
        <v>27250</v>
      </c>
      <c r="J796" s="61">
        <v>28821</v>
      </c>
      <c r="K796" s="61">
        <v>29954</v>
      </c>
      <c r="L796" s="61">
        <v>33030</v>
      </c>
      <c r="M796" s="61">
        <v>42555</v>
      </c>
      <c r="N796" s="61">
        <v>47285</v>
      </c>
      <c r="O796" s="61">
        <v>49628</v>
      </c>
      <c r="P796" s="62">
        <v>52505</v>
      </c>
      <c r="Q796" s="64" t="s">
        <v>1439</v>
      </c>
    </row>
    <row r="797" spans="1:17" x14ac:dyDescent="0.2">
      <c r="A797" s="68" t="s">
        <v>2319</v>
      </c>
      <c r="B797" s="55" t="s">
        <v>1625</v>
      </c>
      <c r="C797" s="66">
        <v>31</v>
      </c>
      <c r="D797" s="63">
        <v>26899</v>
      </c>
      <c r="E797" s="67"/>
      <c r="F797" s="63">
        <v>29902</v>
      </c>
      <c r="G797" s="60">
        <v>9.3000000000000007</v>
      </c>
      <c r="H797" s="66" t="s">
        <v>1439</v>
      </c>
      <c r="I797" s="64">
        <v>20534</v>
      </c>
      <c r="J797" s="62">
        <v>21815</v>
      </c>
      <c r="K797" s="62">
        <v>23269</v>
      </c>
      <c r="L797" s="62">
        <v>24680</v>
      </c>
      <c r="M797" s="62">
        <v>28564</v>
      </c>
      <c r="N797" s="64">
        <v>32063</v>
      </c>
      <c r="O797" s="64">
        <v>33440</v>
      </c>
      <c r="P797" s="64" t="s">
        <v>1439</v>
      </c>
      <c r="Q797" s="64" t="s">
        <v>1439</v>
      </c>
    </row>
    <row r="798" spans="1:17" ht="25.5" x14ac:dyDescent="0.2">
      <c r="A798" s="68" t="s">
        <v>2320</v>
      </c>
      <c r="B798" s="55" t="s">
        <v>1627</v>
      </c>
      <c r="C798" s="66">
        <v>22</v>
      </c>
      <c r="D798" s="63">
        <v>26909</v>
      </c>
      <c r="E798" s="60">
        <v>-5.2</v>
      </c>
      <c r="F798" s="63">
        <v>30458</v>
      </c>
      <c r="G798" s="60">
        <v>-0.4</v>
      </c>
      <c r="H798" s="63">
        <v>19218</v>
      </c>
      <c r="I798" s="61">
        <v>21965</v>
      </c>
      <c r="J798" s="61">
        <v>22648</v>
      </c>
      <c r="K798" s="62">
        <v>23407</v>
      </c>
      <c r="L798" s="62">
        <v>25851</v>
      </c>
      <c r="M798" s="62">
        <v>30109</v>
      </c>
      <c r="N798" s="62">
        <v>32226</v>
      </c>
      <c r="O798" s="64">
        <v>33371</v>
      </c>
      <c r="P798" s="64" t="s">
        <v>1439</v>
      </c>
      <c r="Q798" s="64" t="s">
        <v>1439</v>
      </c>
    </row>
    <row r="799" spans="1:17" ht="25.5" x14ac:dyDescent="0.2">
      <c r="A799" s="54" t="s">
        <v>2321</v>
      </c>
      <c r="B799" s="55" t="s">
        <v>1629</v>
      </c>
      <c r="C799" s="66" t="s">
        <v>1439</v>
      </c>
      <c r="D799" s="66">
        <v>30346</v>
      </c>
      <c r="E799" s="60">
        <v>4.2</v>
      </c>
      <c r="F799" s="66" t="s">
        <v>1439</v>
      </c>
      <c r="G799" s="67"/>
      <c r="H799" s="66" t="s">
        <v>1439</v>
      </c>
      <c r="I799" s="64" t="s">
        <v>1439</v>
      </c>
      <c r="J799" s="64" t="s">
        <v>1439</v>
      </c>
      <c r="K799" s="64">
        <v>25132</v>
      </c>
      <c r="L799" s="64">
        <v>28730</v>
      </c>
      <c r="M799" s="64" t="s">
        <v>1439</v>
      </c>
      <c r="N799" s="64" t="s">
        <v>1439</v>
      </c>
      <c r="O799" s="64" t="s">
        <v>1439</v>
      </c>
      <c r="P799" s="64" t="s">
        <v>1439</v>
      </c>
      <c r="Q799" s="64" t="s">
        <v>1439</v>
      </c>
    </row>
    <row r="800" spans="1:17" ht="25.5" x14ac:dyDescent="0.2">
      <c r="A800" s="68" t="s">
        <v>2322</v>
      </c>
      <c r="B800" s="55" t="s">
        <v>1631</v>
      </c>
      <c r="C800" s="66" t="s">
        <v>1439</v>
      </c>
      <c r="D800" s="66" t="s">
        <v>1439</v>
      </c>
      <c r="E800" s="67"/>
      <c r="F800" s="66">
        <v>42677</v>
      </c>
      <c r="G800" s="60">
        <v>4</v>
      </c>
      <c r="H800" s="66" t="s">
        <v>1439</v>
      </c>
      <c r="I800" s="64" t="s">
        <v>1439</v>
      </c>
      <c r="J800" s="64" t="s">
        <v>1439</v>
      </c>
      <c r="K800" s="64" t="s">
        <v>1439</v>
      </c>
      <c r="L800" s="64" t="s">
        <v>1439</v>
      </c>
      <c r="M800" s="64" t="s">
        <v>1439</v>
      </c>
      <c r="N800" s="64" t="s">
        <v>1439</v>
      </c>
      <c r="O800" s="64" t="s">
        <v>1439</v>
      </c>
      <c r="P800" s="64" t="s">
        <v>1439</v>
      </c>
      <c r="Q800" s="64" t="s">
        <v>1439</v>
      </c>
    </row>
    <row r="801" spans="1:17" ht="38.25" x14ac:dyDescent="0.2">
      <c r="A801" s="68" t="s">
        <v>2323</v>
      </c>
      <c r="B801" s="55" t="s">
        <v>1633</v>
      </c>
      <c r="C801" s="66" t="s">
        <v>1439</v>
      </c>
      <c r="D801" s="66" t="s">
        <v>1439</v>
      </c>
      <c r="E801" s="67"/>
      <c r="F801" s="66">
        <v>34487</v>
      </c>
      <c r="G801" s="60">
        <v>7.1</v>
      </c>
      <c r="H801" s="66" t="s">
        <v>1439</v>
      </c>
      <c r="I801" s="64" t="s">
        <v>1439</v>
      </c>
      <c r="J801" s="64" t="s">
        <v>1439</v>
      </c>
      <c r="K801" s="64" t="s">
        <v>1439</v>
      </c>
      <c r="L801" s="64" t="s">
        <v>1439</v>
      </c>
      <c r="M801" s="64" t="s">
        <v>1439</v>
      </c>
      <c r="N801" s="64" t="s">
        <v>1439</v>
      </c>
      <c r="O801" s="64" t="s">
        <v>1439</v>
      </c>
      <c r="P801" s="64" t="s">
        <v>1439</v>
      </c>
      <c r="Q801" s="64" t="s">
        <v>1439</v>
      </c>
    </row>
    <row r="802" spans="1:17" ht="25.5" x14ac:dyDescent="0.2">
      <c r="A802" s="68" t="s">
        <v>2324</v>
      </c>
      <c r="B802" s="55" t="s">
        <v>1635</v>
      </c>
      <c r="C802" s="66" t="s">
        <v>1439</v>
      </c>
      <c r="D802" s="66" t="s">
        <v>1439</v>
      </c>
      <c r="E802" s="67"/>
      <c r="F802" s="66" t="s">
        <v>1439</v>
      </c>
      <c r="G802" s="67"/>
      <c r="H802" s="66" t="s">
        <v>1439</v>
      </c>
      <c r="I802" s="64" t="s">
        <v>1439</v>
      </c>
      <c r="J802" s="64" t="s">
        <v>1439</v>
      </c>
      <c r="K802" s="64" t="s">
        <v>1439</v>
      </c>
      <c r="L802" s="64" t="s">
        <v>1439</v>
      </c>
      <c r="M802" s="64" t="s">
        <v>1439</v>
      </c>
      <c r="N802" s="64" t="s">
        <v>1439</v>
      </c>
      <c r="O802" s="64" t="s">
        <v>1439</v>
      </c>
      <c r="P802" s="64" t="s">
        <v>1439</v>
      </c>
      <c r="Q802" s="64" t="s">
        <v>1439</v>
      </c>
    </row>
    <row r="803" spans="1:17" ht="38.25" x14ac:dyDescent="0.2">
      <c r="A803" s="68" t="s">
        <v>2325</v>
      </c>
      <c r="B803" s="55" t="s">
        <v>1637</v>
      </c>
      <c r="C803" s="66" t="s">
        <v>1439</v>
      </c>
      <c r="D803" s="66" t="s">
        <v>1439</v>
      </c>
      <c r="E803" s="67"/>
      <c r="F803" s="66" t="s">
        <v>1439</v>
      </c>
      <c r="G803" s="67"/>
      <c r="H803" s="66" t="s">
        <v>1439</v>
      </c>
      <c r="I803" s="64" t="s">
        <v>1439</v>
      </c>
      <c r="J803" s="64" t="s">
        <v>1439</v>
      </c>
      <c r="K803" s="64" t="s">
        <v>1439</v>
      </c>
      <c r="L803" s="64" t="s">
        <v>1439</v>
      </c>
      <c r="M803" s="64" t="s">
        <v>1439</v>
      </c>
      <c r="N803" s="64" t="s">
        <v>1439</v>
      </c>
      <c r="O803" s="64" t="s">
        <v>1439</v>
      </c>
      <c r="P803" s="64" t="s">
        <v>1439</v>
      </c>
      <c r="Q803" s="64" t="s">
        <v>1439</v>
      </c>
    </row>
    <row r="804" spans="1:17" ht="25.5" x14ac:dyDescent="0.2">
      <c r="A804" s="54" t="s">
        <v>2326</v>
      </c>
      <c r="B804" s="55" t="s">
        <v>1639</v>
      </c>
      <c r="C804" s="66">
        <v>26</v>
      </c>
      <c r="D804" s="66">
        <v>34614</v>
      </c>
      <c r="E804" s="60">
        <v>12.4</v>
      </c>
      <c r="F804" s="63">
        <v>40432</v>
      </c>
      <c r="G804" s="60">
        <v>8.1999999999999993</v>
      </c>
      <c r="H804" s="66">
        <v>20420</v>
      </c>
      <c r="I804" s="62">
        <v>23982</v>
      </c>
      <c r="J804" s="62">
        <v>24975</v>
      </c>
      <c r="K804" s="62">
        <v>26752</v>
      </c>
      <c r="L804" s="64">
        <v>30364</v>
      </c>
      <c r="M804" s="64">
        <v>39104</v>
      </c>
      <c r="N804" s="64" t="s">
        <v>1439</v>
      </c>
      <c r="O804" s="64" t="s">
        <v>1439</v>
      </c>
      <c r="P804" s="64" t="s">
        <v>1439</v>
      </c>
      <c r="Q804" s="64" t="s">
        <v>1439</v>
      </c>
    </row>
    <row r="805" spans="1:17" ht="25.5" x14ac:dyDescent="0.2">
      <c r="A805" s="68" t="s">
        <v>2327</v>
      </c>
      <c r="B805" s="55" t="s">
        <v>1641</v>
      </c>
      <c r="C805" s="66">
        <v>11</v>
      </c>
      <c r="D805" s="66">
        <v>33048</v>
      </c>
      <c r="E805" s="60">
        <v>14.7</v>
      </c>
      <c r="F805" s="66">
        <v>39284</v>
      </c>
      <c r="G805" s="60">
        <v>8.3000000000000007</v>
      </c>
      <c r="H805" s="66" t="s">
        <v>1439</v>
      </c>
      <c r="I805" s="64">
        <v>22570</v>
      </c>
      <c r="J805" s="64">
        <v>24678</v>
      </c>
      <c r="K805" s="64">
        <v>25121</v>
      </c>
      <c r="L805" s="64">
        <v>29388</v>
      </c>
      <c r="M805" s="64" t="s">
        <v>1439</v>
      </c>
      <c r="N805" s="64" t="s">
        <v>1439</v>
      </c>
      <c r="O805" s="64" t="s">
        <v>1439</v>
      </c>
      <c r="P805" s="64" t="s">
        <v>1439</v>
      </c>
      <c r="Q805" s="64" t="s">
        <v>1439</v>
      </c>
    </row>
    <row r="806" spans="1:17" ht="25.5" x14ac:dyDescent="0.2">
      <c r="A806" s="68" t="s">
        <v>2328</v>
      </c>
      <c r="B806" s="55" t="s">
        <v>1643</v>
      </c>
      <c r="C806" s="66">
        <v>8</v>
      </c>
      <c r="D806" s="66">
        <v>39751</v>
      </c>
      <c r="E806" s="60">
        <v>3.6</v>
      </c>
      <c r="F806" s="63">
        <v>48556</v>
      </c>
      <c r="G806" s="60">
        <v>7.4</v>
      </c>
      <c r="H806" s="66" t="s">
        <v>1439</v>
      </c>
      <c r="I806" s="64">
        <v>28798</v>
      </c>
      <c r="J806" s="64">
        <v>29926</v>
      </c>
      <c r="K806" s="64">
        <v>32887</v>
      </c>
      <c r="L806" s="64">
        <v>36622</v>
      </c>
      <c r="M806" s="64" t="s">
        <v>1439</v>
      </c>
      <c r="N806" s="64" t="s">
        <v>1439</v>
      </c>
      <c r="O806" s="64" t="s">
        <v>1439</v>
      </c>
      <c r="P806" s="64" t="s">
        <v>1439</v>
      </c>
      <c r="Q806" s="64" t="s">
        <v>1439</v>
      </c>
    </row>
    <row r="807" spans="1:17" ht="25.5" x14ac:dyDescent="0.2">
      <c r="A807" s="68" t="s">
        <v>2329</v>
      </c>
      <c r="B807" s="55" t="s">
        <v>1645</v>
      </c>
      <c r="C807" s="66" t="s">
        <v>1439</v>
      </c>
      <c r="D807" s="66">
        <v>29100</v>
      </c>
      <c r="E807" s="60">
        <v>1</v>
      </c>
      <c r="F807" s="63">
        <v>31505</v>
      </c>
      <c r="G807" s="60">
        <v>3.7</v>
      </c>
      <c r="H807" s="66" t="s">
        <v>1439</v>
      </c>
      <c r="I807" s="64" t="s">
        <v>1439</v>
      </c>
      <c r="J807" s="64" t="s">
        <v>1439</v>
      </c>
      <c r="K807" s="64" t="s">
        <v>1439</v>
      </c>
      <c r="L807" s="64" t="s">
        <v>1439</v>
      </c>
      <c r="M807" s="64" t="s">
        <v>1439</v>
      </c>
      <c r="N807" s="64" t="s">
        <v>1439</v>
      </c>
      <c r="O807" s="64" t="s">
        <v>1439</v>
      </c>
      <c r="P807" s="64" t="s">
        <v>1439</v>
      </c>
      <c r="Q807" s="64" t="s">
        <v>1439</v>
      </c>
    </row>
    <row r="808" spans="1:17" ht="76.5" x14ac:dyDescent="0.2">
      <c r="A808" s="54" t="s">
        <v>2330</v>
      </c>
      <c r="B808" s="55" t="s">
        <v>1647</v>
      </c>
      <c r="C808" s="66" t="s">
        <v>1439</v>
      </c>
      <c r="D808" s="63">
        <v>31453</v>
      </c>
      <c r="E808" s="67"/>
      <c r="F808" s="63">
        <v>32036</v>
      </c>
      <c r="G808" s="60">
        <v>13.7</v>
      </c>
      <c r="H808" s="66" t="s">
        <v>1439</v>
      </c>
      <c r="I808" s="64" t="s">
        <v>1439</v>
      </c>
      <c r="J808" s="64" t="s">
        <v>1439</v>
      </c>
      <c r="K808" s="64" t="s">
        <v>1439</v>
      </c>
      <c r="L808" s="64" t="s">
        <v>1439</v>
      </c>
      <c r="M808" s="64" t="s">
        <v>1439</v>
      </c>
      <c r="N808" s="64" t="s">
        <v>1439</v>
      </c>
      <c r="O808" s="64" t="s">
        <v>1439</v>
      </c>
      <c r="P808" s="64" t="s">
        <v>1439</v>
      </c>
      <c r="Q808" s="64" t="s">
        <v>1439</v>
      </c>
    </row>
    <row r="809" spans="1:17" ht="25.5" x14ac:dyDescent="0.2">
      <c r="A809" s="68" t="s">
        <v>2331</v>
      </c>
      <c r="B809" s="55" t="s">
        <v>1649</v>
      </c>
      <c r="C809" s="66" t="s">
        <v>1439</v>
      </c>
      <c r="D809" s="63">
        <v>31453</v>
      </c>
      <c r="E809" s="67"/>
      <c r="F809" s="63">
        <v>32036</v>
      </c>
      <c r="G809" s="60">
        <v>13.7</v>
      </c>
      <c r="H809" s="66" t="s">
        <v>1439</v>
      </c>
      <c r="I809" s="64" t="s">
        <v>1439</v>
      </c>
      <c r="J809" s="64" t="s">
        <v>1439</v>
      </c>
      <c r="K809" s="64" t="s">
        <v>1439</v>
      </c>
      <c r="L809" s="64" t="s">
        <v>1439</v>
      </c>
      <c r="M809" s="64" t="s">
        <v>1439</v>
      </c>
      <c r="N809" s="64" t="s">
        <v>1439</v>
      </c>
      <c r="O809" s="64" t="s">
        <v>1439</v>
      </c>
      <c r="P809" s="64" t="s">
        <v>1439</v>
      </c>
      <c r="Q809" s="64" t="s">
        <v>1439</v>
      </c>
    </row>
    <row r="810" spans="1:17" ht="38.25" x14ac:dyDescent="0.2">
      <c r="A810" s="68" t="s">
        <v>2332</v>
      </c>
      <c r="B810" s="55" t="s">
        <v>1651</v>
      </c>
      <c r="C810" s="59" t="s">
        <v>1450</v>
      </c>
      <c r="D810" s="59"/>
      <c r="E810" s="67"/>
      <c r="F810" s="59"/>
      <c r="G810" s="67"/>
      <c r="H810" s="59"/>
      <c r="I810" s="61"/>
      <c r="J810" s="61"/>
      <c r="K810" s="61"/>
      <c r="L810" s="61"/>
      <c r="M810" s="61"/>
      <c r="N810" s="61"/>
      <c r="O810" s="61"/>
      <c r="P810" s="61"/>
      <c r="Q810" s="61"/>
    </row>
    <row r="811" spans="1:17" ht="38.25" x14ac:dyDescent="0.2">
      <c r="A811" s="54" t="s">
        <v>2333</v>
      </c>
      <c r="B811" s="55" t="s">
        <v>1653</v>
      </c>
      <c r="C811" s="59" t="s">
        <v>1667</v>
      </c>
      <c r="D811" s="59"/>
      <c r="E811" s="67"/>
      <c r="F811" s="59"/>
      <c r="G811" s="67"/>
      <c r="H811" s="59"/>
      <c r="I811" s="61"/>
      <c r="J811" s="61"/>
      <c r="K811" s="61"/>
      <c r="L811" s="61"/>
      <c r="M811" s="61"/>
      <c r="N811" s="61"/>
      <c r="O811" s="61"/>
      <c r="P811" s="61"/>
      <c r="Q811" s="61"/>
    </row>
    <row r="812" spans="1:17" ht="25.5" x14ac:dyDescent="0.2">
      <c r="A812" s="68" t="s">
        <v>2334</v>
      </c>
      <c r="B812" s="55" t="s">
        <v>1655</v>
      </c>
      <c r="C812" s="59" t="s">
        <v>1667</v>
      </c>
      <c r="D812" s="59"/>
      <c r="E812" s="67"/>
      <c r="F812" s="59"/>
      <c r="G812" s="67"/>
      <c r="H812" s="59"/>
      <c r="I812" s="61"/>
      <c r="J812" s="61"/>
      <c r="K812" s="61"/>
      <c r="L812" s="61"/>
      <c r="M812" s="61"/>
      <c r="N812" s="61"/>
      <c r="O812" s="61"/>
      <c r="P812" s="61"/>
      <c r="Q812" s="61"/>
    </row>
    <row r="813" spans="1:17" ht="25.5" x14ac:dyDescent="0.2">
      <c r="A813" s="54" t="s">
        <v>2335</v>
      </c>
      <c r="B813" s="55" t="s">
        <v>1376</v>
      </c>
      <c r="C813" s="59">
        <v>2839</v>
      </c>
      <c r="D813" s="59">
        <v>47462</v>
      </c>
      <c r="E813" s="60">
        <v>6.2</v>
      </c>
      <c r="F813" s="59">
        <v>66009</v>
      </c>
      <c r="G813" s="60">
        <v>8.6</v>
      </c>
      <c r="H813" s="59">
        <v>26122</v>
      </c>
      <c r="I813" s="61">
        <v>31585</v>
      </c>
      <c r="J813" s="61">
        <v>34382</v>
      </c>
      <c r="K813" s="61">
        <v>36645</v>
      </c>
      <c r="L813" s="61">
        <v>41792</v>
      </c>
      <c r="M813" s="61">
        <v>54217</v>
      </c>
      <c r="N813" s="61">
        <v>63000</v>
      </c>
      <c r="O813" s="61">
        <v>69056</v>
      </c>
      <c r="P813" s="61">
        <v>77166</v>
      </c>
      <c r="Q813" s="61">
        <v>105169</v>
      </c>
    </row>
    <row r="814" spans="1:17" ht="25.5" x14ac:dyDescent="0.2">
      <c r="A814" s="54" t="s">
        <v>2336</v>
      </c>
      <c r="B814" s="55" t="s">
        <v>1376</v>
      </c>
      <c r="C814" s="63">
        <v>91</v>
      </c>
      <c r="D814" s="59">
        <v>44162</v>
      </c>
      <c r="E814" s="60">
        <v>10</v>
      </c>
      <c r="F814" s="63">
        <v>55205</v>
      </c>
      <c r="G814" s="60">
        <v>16.600000000000001</v>
      </c>
      <c r="H814" s="59">
        <v>25121</v>
      </c>
      <c r="I814" s="61">
        <v>30048</v>
      </c>
      <c r="J814" s="61">
        <v>32585</v>
      </c>
      <c r="K814" s="61">
        <v>34637</v>
      </c>
      <c r="L814" s="61">
        <v>39778</v>
      </c>
      <c r="M814" s="62">
        <v>49329</v>
      </c>
      <c r="N814" s="62">
        <v>56708</v>
      </c>
      <c r="O814" s="62">
        <v>60024</v>
      </c>
      <c r="P814" s="64">
        <v>65456</v>
      </c>
      <c r="Q814" s="64" t="s">
        <v>1439</v>
      </c>
    </row>
    <row r="815" spans="1:17" x14ac:dyDescent="0.2">
      <c r="A815" s="54" t="s">
        <v>2337</v>
      </c>
      <c r="B815" s="55" t="s">
        <v>1376</v>
      </c>
      <c r="C815" s="63">
        <v>73</v>
      </c>
      <c r="D815" s="63">
        <v>42492</v>
      </c>
      <c r="E815" s="60">
        <v>8.1999999999999993</v>
      </c>
      <c r="F815" s="66">
        <v>54608</v>
      </c>
      <c r="G815" s="60">
        <v>16.100000000000001</v>
      </c>
      <c r="H815" s="59">
        <v>24441</v>
      </c>
      <c r="I815" s="61">
        <v>29016</v>
      </c>
      <c r="J815" s="61">
        <v>31239</v>
      </c>
      <c r="K815" s="61">
        <v>32978</v>
      </c>
      <c r="L815" s="62">
        <v>37129</v>
      </c>
      <c r="M815" s="62">
        <v>46780</v>
      </c>
      <c r="N815" s="62">
        <v>53017</v>
      </c>
      <c r="O815" s="64">
        <v>57875</v>
      </c>
      <c r="P815" s="64">
        <v>63322</v>
      </c>
      <c r="Q815" s="64" t="s">
        <v>1439</v>
      </c>
    </row>
    <row r="816" spans="1:17" x14ac:dyDescent="0.2">
      <c r="A816" s="54" t="s">
        <v>2338</v>
      </c>
      <c r="B816" s="55" t="s">
        <v>1376</v>
      </c>
      <c r="C816" s="59">
        <v>2670</v>
      </c>
      <c r="D816" s="59">
        <v>47464</v>
      </c>
      <c r="E816" s="60">
        <v>6.2</v>
      </c>
      <c r="F816" s="59">
        <v>66356</v>
      </c>
      <c r="G816" s="60">
        <v>8.1</v>
      </c>
      <c r="H816" s="59">
        <v>26172</v>
      </c>
      <c r="I816" s="61">
        <v>31616</v>
      </c>
      <c r="J816" s="61">
        <v>34390</v>
      </c>
      <c r="K816" s="61">
        <v>36608</v>
      </c>
      <c r="L816" s="61">
        <v>41755</v>
      </c>
      <c r="M816" s="61">
        <v>54227</v>
      </c>
      <c r="N816" s="61">
        <v>63000</v>
      </c>
      <c r="O816" s="61">
        <v>69081</v>
      </c>
      <c r="P816" s="61">
        <v>77225</v>
      </c>
      <c r="Q816" s="61">
        <v>106038</v>
      </c>
    </row>
    <row r="817" spans="1:17" ht="25.5" x14ac:dyDescent="0.2">
      <c r="A817" s="54" t="s">
        <v>2339</v>
      </c>
      <c r="B817" s="55" t="s">
        <v>1438</v>
      </c>
      <c r="C817" s="66" t="s">
        <v>1439</v>
      </c>
      <c r="D817" s="66">
        <v>27116</v>
      </c>
      <c r="E817" s="60">
        <v>1.7</v>
      </c>
      <c r="F817" s="63">
        <v>31124</v>
      </c>
      <c r="G817" s="60">
        <v>5.7</v>
      </c>
      <c r="H817" s="66" t="s">
        <v>1439</v>
      </c>
      <c r="I817" s="64" t="s">
        <v>1439</v>
      </c>
      <c r="J817" s="64" t="s">
        <v>1439</v>
      </c>
      <c r="K817" s="64" t="s">
        <v>1439</v>
      </c>
      <c r="L817" s="64" t="s">
        <v>1439</v>
      </c>
      <c r="M817" s="64" t="s">
        <v>1439</v>
      </c>
      <c r="N817" s="64" t="s">
        <v>1439</v>
      </c>
      <c r="O817" s="64" t="s">
        <v>1439</v>
      </c>
      <c r="P817" s="64" t="s">
        <v>1439</v>
      </c>
      <c r="Q817" s="64" t="s">
        <v>1439</v>
      </c>
    </row>
    <row r="818" spans="1:17" ht="38.25" x14ac:dyDescent="0.2">
      <c r="A818" s="68" t="s">
        <v>2340</v>
      </c>
      <c r="B818" s="55" t="s">
        <v>1441</v>
      </c>
      <c r="C818" s="66" t="s">
        <v>1439</v>
      </c>
      <c r="D818" s="66">
        <v>27116</v>
      </c>
      <c r="E818" s="60">
        <v>1.7</v>
      </c>
      <c r="F818" s="63">
        <v>31124</v>
      </c>
      <c r="G818" s="60">
        <v>5.7</v>
      </c>
      <c r="H818" s="66" t="s">
        <v>1439</v>
      </c>
      <c r="I818" s="64" t="s">
        <v>1439</v>
      </c>
      <c r="J818" s="64" t="s">
        <v>1439</v>
      </c>
      <c r="K818" s="64" t="s">
        <v>1439</v>
      </c>
      <c r="L818" s="64" t="s">
        <v>1439</v>
      </c>
      <c r="M818" s="64" t="s">
        <v>1439</v>
      </c>
      <c r="N818" s="64" t="s">
        <v>1439</v>
      </c>
      <c r="O818" s="64" t="s">
        <v>1439</v>
      </c>
      <c r="P818" s="64" t="s">
        <v>1439</v>
      </c>
      <c r="Q818" s="64" t="s">
        <v>1439</v>
      </c>
    </row>
    <row r="819" spans="1:17" x14ac:dyDescent="0.2">
      <c r="A819" s="68" t="s">
        <v>2341</v>
      </c>
      <c r="B819" s="55" t="s">
        <v>1443</v>
      </c>
      <c r="C819" s="59" t="s">
        <v>1450</v>
      </c>
      <c r="D819" s="59"/>
      <c r="E819" s="67"/>
      <c r="F819" s="59"/>
      <c r="G819" s="67"/>
      <c r="H819" s="59"/>
      <c r="I819" s="61"/>
      <c r="J819" s="61"/>
      <c r="K819" s="61"/>
      <c r="L819" s="61"/>
      <c r="M819" s="61"/>
      <c r="N819" s="61"/>
      <c r="O819" s="61"/>
      <c r="P819" s="61"/>
      <c r="Q819" s="61"/>
    </row>
    <row r="820" spans="1:17" x14ac:dyDescent="0.2">
      <c r="A820" s="68" t="s">
        <v>2342</v>
      </c>
      <c r="B820" s="55" t="s">
        <v>1445</v>
      </c>
      <c r="C820" s="59" t="s">
        <v>1450</v>
      </c>
      <c r="D820" s="59"/>
      <c r="E820" s="67"/>
      <c r="F820" s="59"/>
      <c r="G820" s="67"/>
      <c r="H820" s="59"/>
      <c r="I820" s="61"/>
      <c r="J820" s="61"/>
      <c r="K820" s="61"/>
      <c r="L820" s="61"/>
      <c r="M820" s="61"/>
      <c r="N820" s="61"/>
      <c r="O820" s="61"/>
      <c r="P820" s="61"/>
      <c r="Q820" s="61"/>
    </row>
    <row r="821" spans="1:17" ht="25.5" x14ac:dyDescent="0.2">
      <c r="A821" s="54" t="s">
        <v>2343</v>
      </c>
      <c r="B821" s="55" t="s">
        <v>1447</v>
      </c>
      <c r="C821" s="59" t="s">
        <v>1667</v>
      </c>
      <c r="D821" s="59"/>
      <c r="E821" s="67"/>
      <c r="F821" s="59"/>
      <c r="G821" s="67"/>
      <c r="H821" s="59"/>
      <c r="I821" s="61"/>
      <c r="J821" s="61"/>
      <c r="K821" s="61"/>
      <c r="L821" s="61"/>
      <c r="M821" s="61"/>
      <c r="N821" s="61"/>
      <c r="O821" s="61"/>
      <c r="P821" s="61"/>
      <c r="Q821" s="61"/>
    </row>
    <row r="822" spans="1:17" ht="25.5" x14ac:dyDescent="0.2">
      <c r="A822" s="68" t="s">
        <v>2344</v>
      </c>
      <c r="B822" s="55" t="s">
        <v>1449</v>
      </c>
      <c r="C822" s="59" t="s">
        <v>1450</v>
      </c>
      <c r="D822" s="59"/>
      <c r="E822" s="67"/>
      <c r="F822" s="59"/>
      <c r="G822" s="67"/>
      <c r="H822" s="59"/>
      <c r="I822" s="61"/>
      <c r="J822" s="61"/>
      <c r="K822" s="61"/>
      <c r="L822" s="61"/>
      <c r="M822" s="61"/>
      <c r="N822" s="61"/>
      <c r="O822" s="61"/>
      <c r="P822" s="61"/>
      <c r="Q822" s="61"/>
    </row>
    <row r="823" spans="1:17" ht="25.5" x14ac:dyDescent="0.2">
      <c r="A823" s="68" t="s">
        <v>2345</v>
      </c>
      <c r="B823" s="55" t="s">
        <v>1452</v>
      </c>
      <c r="C823" s="59" t="s">
        <v>1667</v>
      </c>
      <c r="D823" s="59"/>
      <c r="E823" s="67"/>
      <c r="F823" s="59"/>
      <c r="G823" s="67"/>
      <c r="H823" s="59"/>
      <c r="I823" s="61"/>
      <c r="J823" s="61"/>
      <c r="K823" s="61"/>
      <c r="L823" s="61"/>
      <c r="M823" s="61"/>
      <c r="N823" s="61"/>
      <c r="O823" s="61"/>
      <c r="P823" s="61"/>
      <c r="Q823" s="61"/>
    </row>
    <row r="824" spans="1:17" x14ac:dyDescent="0.2">
      <c r="A824" s="68" t="s">
        <v>2346</v>
      </c>
      <c r="B824" s="55" t="s">
        <v>1454</v>
      </c>
      <c r="C824" s="59" t="s">
        <v>1450</v>
      </c>
      <c r="D824" s="59"/>
      <c r="E824" s="67"/>
      <c r="F824" s="59"/>
      <c r="G824" s="67"/>
      <c r="H824" s="59"/>
      <c r="I824" s="61"/>
      <c r="J824" s="61"/>
      <c r="K824" s="61"/>
      <c r="L824" s="61"/>
      <c r="M824" s="61"/>
      <c r="N824" s="61"/>
      <c r="O824" s="61"/>
      <c r="P824" s="61"/>
      <c r="Q824" s="61"/>
    </row>
    <row r="825" spans="1:17" ht="25.5" x14ac:dyDescent="0.2">
      <c r="A825" s="68" t="s">
        <v>2347</v>
      </c>
      <c r="B825" s="55" t="s">
        <v>1456</v>
      </c>
      <c r="C825" s="59" t="s">
        <v>1450</v>
      </c>
      <c r="D825" s="59"/>
      <c r="E825" s="67"/>
      <c r="F825" s="59"/>
      <c r="G825" s="67"/>
      <c r="H825" s="59"/>
      <c r="I825" s="61"/>
      <c r="J825" s="61"/>
      <c r="K825" s="61"/>
      <c r="L825" s="61"/>
      <c r="M825" s="61"/>
      <c r="N825" s="61"/>
      <c r="O825" s="61"/>
      <c r="P825" s="61"/>
      <c r="Q825" s="61"/>
    </row>
    <row r="826" spans="1:17" ht="25.5" x14ac:dyDescent="0.2">
      <c r="A826" s="68" t="s">
        <v>2348</v>
      </c>
      <c r="B826" s="55" t="s">
        <v>1458</v>
      </c>
      <c r="C826" s="59" t="s">
        <v>1450</v>
      </c>
      <c r="D826" s="59"/>
      <c r="E826" s="67"/>
      <c r="F826" s="59"/>
      <c r="G826" s="67"/>
      <c r="H826" s="59"/>
      <c r="I826" s="61"/>
      <c r="J826" s="61"/>
      <c r="K826" s="61"/>
      <c r="L826" s="61"/>
      <c r="M826" s="61"/>
      <c r="N826" s="61"/>
      <c r="O826" s="61"/>
      <c r="P826" s="61"/>
      <c r="Q826" s="61"/>
    </row>
    <row r="827" spans="1:17" x14ac:dyDescent="0.2">
      <c r="A827" s="54" t="s">
        <v>2349</v>
      </c>
      <c r="B827" s="55" t="s">
        <v>1460</v>
      </c>
      <c r="C827" s="63">
        <v>73</v>
      </c>
      <c r="D827" s="63">
        <v>42492</v>
      </c>
      <c r="E827" s="60">
        <v>8.1999999999999993</v>
      </c>
      <c r="F827" s="66">
        <v>54608</v>
      </c>
      <c r="G827" s="60">
        <v>16.100000000000001</v>
      </c>
      <c r="H827" s="59">
        <v>24441</v>
      </c>
      <c r="I827" s="61">
        <v>29016</v>
      </c>
      <c r="J827" s="61">
        <v>31239</v>
      </c>
      <c r="K827" s="61">
        <v>32978</v>
      </c>
      <c r="L827" s="62">
        <v>37129</v>
      </c>
      <c r="M827" s="62">
        <v>46780</v>
      </c>
      <c r="N827" s="62">
        <v>53017</v>
      </c>
      <c r="O827" s="64">
        <v>57875</v>
      </c>
      <c r="P827" s="64">
        <v>63322</v>
      </c>
      <c r="Q827" s="64" t="s">
        <v>1439</v>
      </c>
    </row>
    <row r="828" spans="1:17" ht="25.5" x14ac:dyDescent="0.2">
      <c r="A828" s="68" t="s">
        <v>2350</v>
      </c>
      <c r="B828" s="55" t="s">
        <v>1462</v>
      </c>
      <c r="C828" s="66">
        <v>16</v>
      </c>
      <c r="D828" s="66">
        <v>33908</v>
      </c>
      <c r="E828" s="60">
        <v>10.199999999999999</v>
      </c>
      <c r="F828" s="66" t="s">
        <v>1439</v>
      </c>
      <c r="G828" s="67"/>
      <c r="H828" s="63">
        <v>22506</v>
      </c>
      <c r="I828" s="61">
        <v>24445</v>
      </c>
      <c r="J828" s="62">
        <v>25627</v>
      </c>
      <c r="K828" s="62">
        <v>26673</v>
      </c>
      <c r="L828" s="62">
        <v>29649</v>
      </c>
      <c r="M828" s="64">
        <v>40121</v>
      </c>
      <c r="N828" s="64" t="s">
        <v>1439</v>
      </c>
      <c r="O828" s="64" t="s">
        <v>1439</v>
      </c>
      <c r="P828" s="64" t="s">
        <v>1439</v>
      </c>
      <c r="Q828" s="64" t="s">
        <v>1439</v>
      </c>
    </row>
    <row r="829" spans="1:17" ht="25.5" x14ac:dyDescent="0.2">
      <c r="A829" s="68" t="s">
        <v>2351</v>
      </c>
      <c r="B829" s="55" t="s">
        <v>1464</v>
      </c>
      <c r="C829" s="66" t="s">
        <v>1439</v>
      </c>
      <c r="D829" s="66">
        <v>47074</v>
      </c>
      <c r="E829" s="67"/>
      <c r="F829" s="66">
        <v>58699</v>
      </c>
      <c r="G829" s="60">
        <v>-2.9</v>
      </c>
      <c r="H829" s="66" t="s">
        <v>1439</v>
      </c>
      <c r="I829" s="64" t="s">
        <v>1439</v>
      </c>
      <c r="J829" s="64">
        <v>35753</v>
      </c>
      <c r="K829" s="64">
        <v>39658</v>
      </c>
      <c r="L829" s="64">
        <v>43030</v>
      </c>
      <c r="M829" s="64" t="s">
        <v>1439</v>
      </c>
      <c r="N829" s="64" t="s">
        <v>1439</v>
      </c>
      <c r="O829" s="64" t="s">
        <v>1439</v>
      </c>
      <c r="P829" s="64" t="s">
        <v>1439</v>
      </c>
      <c r="Q829" s="64" t="s">
        <v>1439</v>
      </c>
    </row>
    <row r="830" spans="1:17" ht="25.5" x14ac:dyDescent="0.2">
      <c r="A830" s="68" t="s">
        <v>2352</v>
      </c>
      <c r="B830" s="55" t="s">
        <v>1466</v>
      </c>
      <c r="C830" s="59" t="s">
        <v>1450</v>
      </c>
      <c r="D830" s="59"/>
      <c r="E830" s="67"/>
      <c r="F830" s="59"/>
      <c r="G830" s="67"/>
      <c r="H830" s="59"/>
      <c r="I830" s="61"/>
      <c r="J830" s="61"/>
      <c r="K830" s="61"/>
      <c r="L830" s="61"/>
      <c r="M830" s="61"/>
      <c r="N830" s="61"/>
      <c r="O830" s="61"/>
      <c r="P830" s="61"/>
      <c r="Q830" s="61"/>
    </row>
    <row r="831" spans="1:17" x14ac:dyDescent="0.2">
      <c r="A831" s="68" t="s">
        <v>2353</v>
      </c>
      <c r="B831" s="55" t="s">
        <v>1468</v>
      </c>
      <c r="C831" s="66" t="s">
        <v>1439</v>
      </c>
      <c r="D831" s="66" t="s">
        <v>1439</v>
      </c>
      <c r="E831" s="67"/>
      <c r="F831" s="66">
        <v>34933</v>
      </c>
      <c r="G831" s="60">
        <v>20.399999999999999</v>
      </c>
      <c r="H831" s="66" t="s">
        <v>1439</v>
      </c>
      <c r="I831" s="64" t="s">
        <v>1439</v>
      </c>
      <c r="J831" s="64" t="s">
        <v>1439</v>
      </c>
      <c r="K831" s="64" t="s">
        <v>1439</v>
      </c>
      <c r="L831" s="64" t="s">
        <v>1439</v>
      </c>
      <c r="M831" s="64" t="s">
        <v>1439</v>
      </c>
      <c r="N831" s="64" t="s">
        <v>1439</v>
      </c>
      <c r="O831" s="64" t="s">
        <v>1439</v>
      </c>
      <c r="P831" s="64" t="s">
        <v>1439</v>
      </c>
      <c r="Q831" s="64" t="s">
        <v>1439</v>
      </c>
    </row>
    <row r="832" spans="1:17" ht="25.5" x14ac:dyDescent="0.2">
      <c r="A832" s="68" t="s">
        <v>2354</v>
      </c>
      <c r="B832" s="55" t="s">
        <v>1470</v>
      </c>
      <c r="C832" s="66" t="s">
        <v>1439</v>
      </c>
      <c r="D832" s="66" t="s">
        <v>1439</v>
      </c>
      <c r="E832" s="67"/>
      <c r="F832" s="66">
        <v>38637</v>
      </c>
      <c r="G832" s="60">
        <v>14.2</v>
      </c>
      <c r="H832" s="66" t="s">
        <v>1439</v>
      </c>
      <c r="I832" s="64" t="s">
        <v>1439</v>
      </c>
      <c r="J832" s="64" t="s">
        <v>1439</v>
      </c>
      <c r="K832" s="64" t="s">
        <v>1439</v>
      </c>
      <c r="L832" s="64" t="s">
        <v>1439</v>
      </c>
      <c r="M832" s="64" t="s">
        <v>1439</v>
      </c>
      <c r="N832" s="64" t="s">
        <v>1439</v>
      </c>
      <c r="O832" s="64" t="s">
        <v>1439</v>
      </c>
      <c r="P832" s="64" t="s">
        <v>1439</v>
      </c>
      <c r="Q832" s="64" t="s">
        <v>1439</v>
      </c>
    </row>
    <row r="833" spans="1:17" ht="25.5" x14ac:dyDescent="0.2">
      <c r="A833" s="68" t="s">
        <v>2355</v>
      </c>
      <c r="B833" s="55" t="s">
        <v>1472</v>
      </c>
      <c r="C833" s="66" t="s">
        <v>1439</v>
      </c>
      <c r="D833" s="66">
        <v>28659</v>
      </c>
      <c r="E833" s="60">
        <v>28.3</v>
      </c>
      <c r="F833" s="63">
        <v>29274</v>
      </c>
      <c r="G833" s="60">
        <v>24.3</v>
      </c>
      <c r="H833" s="66" t="s">
        <v>1439</v>
      </c>
      <c r="I833" s="64" t="s">
        <v>1439</v>
      </c>
      <c r="J833" s="64" t="s">
        <v>1439</v>
      </c>
      <c r="K833" s="64" t="s">
        <v>1439</v>
      </c>
      <c r="L833" s="64" t="s">
        <v>1439</v>
      </c>
      <c r="M833" s="64" t="s">
        <v>1439</v>
      </c>
      <c r="N833" s="64" t="s">
        <v>1439</v>
      </c>
      <c r="O833" s="64" t="s">
        <v>1439</v>
      </c>
      <c r="P833" s="64" t="s">
        <v>1439</v>
      </c>
      <c r="Q833" s="64" t="s">
        <v>1439</v>
      </c>
    </row>
    <row r="834" spans="1:17" ht="63.75" x14ac:dyDescent="0.2">
      <c r="A834" s="68" t="s">
        <v>2356</v>
      </c>
      <c r="B834" s="55" t="s">
        <v>1474</v>
      </c>
      <c r="C834" s="66" t="s">
        <v>1439</v>
      </c>
      <c r="D834" s="66">
        <v>45077</v>
      </c>
      <c r="E834" s="67"/>
      <c r="F834" s="63">
        <v>43533</v>
      </c>
      <c r="G834" s="67"/>
      <c r="H834" s="66" t="s">
        <v>1439</v>
      </c>
      <c r="I834" s="64" t="s">
        <v>1439</v>
      </c>
      <c r="J834" s="64" t="s">
        <v>1439</v>
      </c>
      <c r="K834" s="64" t="s">
        <v>1439</v>
      </c>
      <c r="L834" s="64" t="s">
        <v>1439</v>
      </c>
      <c r="M834" s="64" t="s">
        <v>1439</v>
      </c>
      <c r="N834" s="64" t="s">
        <v>1439</v>
      </c>
      <c r="O834" s="64" t="s">
        <v>1439</v>
      </c>
      <c r="P834" s="64" t="s">
        <v>1439</v>
      </c>
      <c r="Q834" s="64" t="s">
        <v>1439</v>
      </c>
    </row>
    <row r="835" spans="1:17" ht="25.5" x14ac:dyDescent="0.2">
      <c r="A835" s="68" t="s">
        <v>2357</v>
      </c>
      <c r="B835" s="55" t="s">
        <v>1476</v>
      </c>
      <c r="C835" s="59" t="s">
        <v>1667</v>
      </c>
      <c r="D835" s="59"/>
      <c r="E835" s="67"/>
      <c r="F835" s="59"/>
      <c r="G835" s="67"/>
      <c r="H835" s="59"/>
      <c r="I835" s="61"/>
      <c r="J835" s="61"/>
      <c r="K835" s="61"/>
      <c r="L835" s="61"/>
      <c r="M835" s="61"/>
      <c r="N835" s="61"/>
      <c r="O835" s="61"/>
      <c r="P835" s="61"/>
      <c r="Q835" s="61"/>
    </row>
    <row r="836" spans="1:17" ht="25.5" x14ac:dyDescent="0.2">
      <c r="A836" s="68" t="s">
        <v>2358</v>
      </c>
      <c r="B836" s="55" t="s">
        <v>1478</v>
      </c>
      <c r="C836" s="66" t="s">
        <v>1439</v>
      </c>
      <c r="D836" s="66">
        <v>37181</v>
      </c>
      <c r="E836" s="67"/>
      <c r="F836" s="63">
        <v>40733</v>
      </c>
      <c r="G836" s="60">
        <v>-11.5</v>
      </c>
      <c r="H836" s="66" t="s">
        <v>1439</v>
      </c>
      <c r="I836" s="64" t="s">
        <v>1439</v>
      </c>
      <c r="J836" s="64" t="s">
        <v>1439</v>
      </c>
      <c r="K836" s="64" t="s">
        <v>1439</v>
      </c>
      <c r="L836" s="64">
        <v>34347</v>
      </c>
      <c r="M836" s="64" t="s">
        <v>1439</v>
      </c>
      <c r="N836" s="64" t="s">
        <v>1439</v>
      </c>
      <c r="O836" s="64" t="s">
        <v>1439</v>
      </c>
      <c r="P836" s="64" t="s">
        <v>1439</v>
      </c>
      <c r="Q836" s="64" t="s">
        <v>1439</v>
      </c>
    </row>
    <row r="837" spans="1:17" ht="25.5" x14ac:dyDescent="0.2">
      <c r="A837" s="68" t="s">
        <v>2359</v>
      </c>
      <c r="B837" s="55" t="s">
        <v>1480</v>
      </c>
      <c r="C837" s="59" t="s">
        <v>1450</v>
      </c>
      <c r="D837" s="59"/>
      <c r="E837" s="67"/>
      <c r="F837" s="59"/>
      <c r="G837" s="67"/>
      <c r="H837" s="59"/>
      <c r="I837" s="61"/>
      <c r="J837" s="61"/>
      <c r="K837" s="61"/>
      <c r="L837" s="61"/>
      <c r="M837" s="61"/>
      <c r="N837" s="61"/>
      <c r="O837" s="61"/>
      <c r="P837" s="61"/>
      <c r="Q837" s="61"/>
    </row>
    <row r="838" spans="1:17" ht="25.5" x14ac:dyDescent="0.2">
      <c r="A838" s="68" t="s">
        <v>2360</v>
      </c>
      <c r="B838" s="55" t="s">
        <v>1482</v>
      </c>
      <c r="C838" s="66" t="s">
        <v>1439</v>
      </c>
      <c r="D838" s="66" t="s">
        <v>1439</v>
      </c>
      <c r="E838" s="67"/>
      <c r="F838" s="66">
        <v>44912</v>
      </c>
      <c r="G838" s="67"/>
      <c r="H838" s="66" t="s">
        <v>1439</v>
      </c>
      <c r="I838" s="64" t="s">
        <v>1439</v>
      </c>
      <c r="J838" s="64" t="s">
        <v>1439</v>
      </c>
      <c r="K838" s="64" t="s">
        <v>1439</v>
      </c>
      <c r="L838" s="64" t="s">
        <v>1439</v>
      </c>
      <c r="M838" s="64" t="s">
        <v>1439</v>
      </c>
      <c r="N838" s="64" t="s">
        <v>1439</v>
      </c>
      <c r="O838" s="64" t="s">
        <v>1439</v>
      </c>
      <c r="P838" s="64" t="s">
        <v>1439</v>
      </c>
      <c r="Q838" s="64" t="s">
        <v>1439</v>
      </c>
    </row>
    <row r="839" spans="1:17" ht="38.25" x14ac:dyDescent="0.2">
      <c r="A839" s="68" t="s">
        <v>2361</v>
      </c>
      <c r="B839" s="55" t="s">
        <v>1484</v>
      </c>
      <c r="C839" s="66" t="s">
        <v>1439</v>
      </c>
      <c r="D839" s="66">
        <v>35132</v>
      </c>
      <c r="E839" s="67"/>
      <c r="F839" s="66">
        <v>41297</v>
      </c>
      <c r="G839" s="67"/>
      <c r="H839" s="66" t="s">
        <v>1439</v>
      </c>
      <c r="I839" s="64" t="s">
        <v>1439</v>
      </c>
      <c r="J839" s="64" t="s">
        <v>1439</v>
      </c>
      <c r="K839" s="64" t="s">
        <v>1439</v>
      </c>
      <c r="L839" s="64" t="s">
        <v>1439</v>
      </c>
      <c r="M839" s="64" t="s">
        <v>1439</v>
      </c>
      <c r="N839" s="64" t="s">
        <v>1439</v>
      </c>
      <c r="O839" s="64" t="s">
        <v>1439</v>
      </c>
      <c r="P839" s="64" t="s">
        <v>1439</v>
      </c>
      <c r="Q839" s="64" t="s">
        <v>1439</v>
      </c>
    </row>
    <row r="840" spans="1:17" ht="25.5" x14ac:dyDescent="0.2">
      <c r="A840" s="68" t="s">
        <v>2362</v>
      </c>
      <c r="B840" s="55" t="s">
        <v>1486</v>
      </c>
      <c r="C840" s="66" t="s">
        <v>1439</v>
      </c>
      <c r="D840" s="66" t="s">
        <v>1439</v>
      </c>
      <c r="E840" s="67"/>
      <c r="F840" s="66">
        <v>41475</v>
      </c>
      <c r="G840" s="60">
        <v>24.1</v>
      </c>
      <c r="H840" s="66" t="s">
        <v>1439</v>
      </c>
      <c r="I840" s="64" t="s">
        <v>1439</v>
      </c>
      <c r="J840" s="64" t="s">
        <v>1439</v>
      </c>
      <c r="K840" s="64" t="s">
        <v>1439</v>
      </c>
      <c r="L840" s="64" t="s">
        <v>1439</v>
      </c>
      <c r="M840" s="64" t="s">
        <v>1439</v>
      </c>
      <c r="N840" s="64" t="s">
        <v>1439</v>
      </c>
      <c r="O840" s="64" t="s">
        <v>1439</v>
      </c>
      <c r="P840" s="64" t="s">
        <v>1439</v>
      </c>
      <c r="Q840" s="64" t="s">
        <v>1439</v>
      </c>
    </row>
    <row r="841" spans="1:17" ht="25.5" x14ac:dyDescent="0.2">
      <c r="A841" s="68" t="s">
        <v>2363</v>
      </c>
      <c r="B841" s="55" t="s">
        <v>1488</v>
      </c>
      <c r="C841" s="66" t="s">
        <v>1439</v>
      </c>
      <c r="D841" s="66" t="s">
        <v>1439</v>
      </c>
      <c r="E841" s="67"/>
      <c r="F841" s="66">
        <v>38488</v>
      </c>
      <c r="G841" s="60">
        <v>-6.9</v>
      </c>
      <c r="H841" s="66" t="s">
        <v>1439</v>
      </c>
      <c r="I841" s="64" t="s">
        <v>1439</v>
      </c>
      <c r="J841" s="64" t="s">
        <v>1439</v>
      </c>
      <c r="K841" s="64" t="s">
        <v>1439</v>
      </c>
      <c r="L841" s="64" t="s">
        <v>1439</v>
      </c>
      <c r="M841" s="64" t="s">
        <v>1439</v>
      </c>
      <c r="N841" s="64" t="s">
        <v>1439</v>
      </c>
      <c r="O841" s="64" t="s">
        <v>1439</v>
      </c>
      <c r="P841" s="64" t="s">
        <v>1439</v>
      </c>
      <c r="Q841" s="64" t="s">
        <v>1439</v>
      </c>
    </row>
    <row r="842" spans="1:17" ht="25.5" x14ac:dyDescent="0.2">
      <c r="A842" s="68" t="s">
        <v>2364</v>
      </c>
      <c r="B842" s="55" t="s">
        <v>1490</v>
      </c>
      <c r="C842" s="59" t="s">
        <v>1667</v>
      </c>
      <c r="D842" s="59"/>
      <c r="E842" s="67"/>
      <c r="F842" s="59"/>
      <c r="G842" s="67"/>
      <c r="H842" s="59"/>
      <c r="I842" s="61"/>
      <c r="J842" s="61"/>
      <c r="K842" s="61"/>
      <c r="L842" s="61"/>
      <c r="M842" s="61"/>
      <c r="N842" s="61"/>
      <c r="O842" s="61"/>
      <c r="P842" s="61"/>
      <c r="Q842" s="61"/>
    </row>
    <row r="843" spans="1:17" ht="38.25" x14ac:dyDescent="0.2">
      <c r="A843" s="68" t="s">
        <v>2365</v>
      </c>
      <c r="B843" s="55" t="s">
        <v>1492</v>
      </c>
      <c r="C843" s="66" t="s">
        <v>1439</v>
      </c>
      <c r="D843" s="66">
        <v>36249</v>
      </c>
      <c r="E843" s="60">
        <v>-3.3</v>
      </c>
      <c r="F843" s="66" t="s">
        <v>1439</v>
      </c>
      <c r="G843" s="67"/>
      <c r="H843" s="66" t="s">
        <v>1439</v>
      </c>
      <c r="I843" s="64" t="s">
        <v>1439</v>
      </c>
      <c r="J843" s="64" t="s">
        <v>1439</v>
      </c>
      <c r="K843" s="64" t="s">
        <v>1439</v>
      </c>
      <c r="L843" s="64">
        <v>33322</v>
      </c>
      <c r="M843" s="64" t="s">
        <v>1439</v>
      </c>
      <c r="N843" s="64" t="s">
        <v>1439</v>
      </c>
      <c r="O843" s="64" t="s">
        <v>1439</v>
      </c>
      <c r="P843" s="64" t="s">
        <v>1439</v>
      </c>
      <c r="Q843" s="64" t="s">
        <v>1439</v>
      </c>
    </row>
    <row r="844" spans="1:17" ht="38.25" x14ac:dyDescent="0.2">
      <c r="A844" s="68" t="s">
        <v>2366</v>
      </c>
      <c r="B844" s="55" t="s">
        <v>1494</v>
      </c>
      <c r="C844" s="66" t="s">
        <v>1439</v>
      </c>
      <c r="D844" s="66" t="s">
        <v>1439</v>
      </c>
      <c r="E844" s="67"/>
      <c r="F844" s="66">
        <v>55465</v>
      </c>
      <c r="G844" s="60">
        <v>21.9</v>
      </c>
      <c r="H844" s="66" t="s">
        <v>1439</v>
      </c>
      <c r="I844" s="64" t="s">
        <v>1439</v>
      </c>
      <c r="J844" s="64" t="s">
        <v>1439</v>
      </c>
      <c r="K844" s="64" t="s">
        <v>1439</v>
      </c>
      <c r="L844" s="64" t="s">
        <v>1439</v>
      </c>
      <c r="M844" s="64" t="s">
        <v>1439</v>
      </c>
      <c r="N844" s="64" t="s">
        <v>1439</v>
      </c>
      <c r="O844" s="64" t="s">
        <v>1439</v>
      </c>
      <c r="P844" s="64" t="s">
        <v>1439</v>
      </c>
      <c r="Q844" s="64" t="s">
        <v>1439</v>
      </c>
    </row>
    <row r="845" spans="1:17" ht="25.5" x14ac:dyDescent="0.2">
      <c r="A845" s="68" t="s">
        <v>2367</v>
      </c>
      <c r="B845" s="55" t="s">
        <v>1496</v>
      </c>
      <c r="C845" s="66" t="s">
        <v>1439</v>
      </c>
      <c r="D845" s="66" t="s">
        <v>1439</v>
      </c>
      <c r="E845" s="67"/>
      <c r="F845" s="66">
        <v>63641</v>
      </c>
      <c r="G845" s="60">
        <v>22.3</v>
      </c>
      <c r="H845" s="66" t="s">
        <v>1439</v>
      </c>
      <c r="I845" s="64" t="s">
        <v>1439</v>
      </c>
      <c r="J845" s="64" t="s">
        <v>1439</v>
      </c>
      <c r="K845" s="64" t="s">
        <v>1439</v>
      </c>
      <c r="L845" s="64" t="s">
        <v>1439</v>
      </c>
      <c r="M845" s="64" t="s">
        <v>1439</v>
      </c>
      <c r="N845" s="64" t="s">
        <v>1439</v>
      </c>
      <c r="O845" s="64" t="s">
        <v>1439</v>
      </c>
      <c r="P845" s="64" t="s">
        <v>1439</v>
      </c>
      <c r="Q845" s="64" t="s">
        <v>1439</v>
      </c>
    </row>
    <row r="846" spans="1:17" ht="25.5" x14ac:dyDescent="0.2">
      <c r="A846" s="68" t="s">
        <v>2368</v>
      </c>
      <c r="B846" s="55" t="s">
        <v>1498</v>
      </c>
      <c r="C846" s="66" t="s">
        <v>1439</v>
      </c>
      <c r="D846" s="66" t="s">
        <v>1439</v>
      </c>
      <c r="E846" s="67"/>
      <c r="F846" s="66">
        <v>47198</v>
      </c>
      <c r="G846" s="60">
        <v>22</v>
      </c>
      <c r="H846" s="66" t="s">
        <v>1439</v>
      </c>
      <c r="I846" s="64" t="s">
        <v>1439</v>
      </c>
      <c r="J846" s="64" t="s">
        <v>1439</v>
      </c>
      <c r="K846" s="64" t="s">
        <v>1439</v>
      </c>
      <c r="L846" s="64" t="s">
        <v>1439</v>
      </c>
      <c r="M846" s="64" t="s">
        <v>1439</v>
      </c>
      <c r="N846" s="64" t="s">
        <v>1439</v>
      </c>
      <c r="O846" s="64" t="s">
        <v>1439</v>
      </c>
      <c r="P846" s="64" t="s">
        <v>1439</v>
      </c>
      <c r="Q846" s="64" t="s">
        <v>1439</v>
      </c>
    </row>
    <row r="847" spans="1:17" ht="25.5" x14ac:dyDescent="0.2">
      <c r="A847" s="68" t="s">
        <v>2369</v>
      </c>
      <c r="B847" s="55" t="s">
        <v>1500</v>
      </c>
      <c r="C847" s="66" t="s">
        <v>1439</v>
      </c>
      <c r="D847" s="66">
        <v>62140</v>
      </c>
      <c r="E847" s="60">
        <v>5.8</v>
      </c>
      <c r="F847" s="63">
        <v>66405</v>
      </c>
      <c r="G847" s="60">
        <v>12</v>
      </c>
      <c r="H847" s="66" t="s">
        <v>1439</v>
      </c>
      <c r="I847" s="64" t="s">
        <v>1439</v>
      </c>
      <c r="J847" s="64" t="s">
        <v>1439</v>
      </c>
      <c r="K847" s="64" t="s">
        <v>1439</v>
      </c>
      <c r="L847" s="64" t="s">
        <v>1439</v>
      </c>
      <c r="M847" s="64" t="s">
        <v>1439</v>
      </c>
      <c r="N847" s="64" t="s">
        <v>1439</v>
      </c>
      <c r="O847" s="64" t="s">
        <v>1439</v>
      </c>
      <c r="P847" s="64" t="s">
        <v>1439</v>
      </c>
      <c r="Q847" s="64" t="s">
        <v>1439</v>
      </c>
    </row>
    <row r="848" spans="1:17" ht="25.5" x14ac:dyDescent="0.2">
      <c r="A848" s="68" t="s">
        <v>2370</v>
      </c>
      <c r="B848" s="55" t="s">
        <v>1502</v>
      </c>
      <c r="C848" s="66" t="s">
        <v>1439</v>
      </c>
      <c r="D848" s="66" t="s">
        <v>1439</v>
      </c>
      <c r="E848" s="67"/>
      <c r="F848" s="66">
        <v>62181</v>
      </c>
      <c r="G848" s="67"/>
      <c r="H848" s="66" t="s">
        <v>1439</v>
      </c>
      <c r="I848" s="64" t="s">
        <v>1439</v>
      </c>
      <c r="J848" s="64" t="s">
        <v>1439</v>
      </c>
      <c r="K848" s="64" t="s">
        <v>1439</v>
      </c>
      <c r="L848" s="64" t="s">
        <v>1439</v>
      </c>
      <c r="M848" s="64" t="s">
        <v>1439</v>
      </c>
      <c r="N848" s="64" t="s">
        <v>1439</v>
      </c>
      <c r="O848" s="64" t="s">
        <v>1439</v>
      </c>
      <c r="P848" s="64" t="s">
        <v>1439</v>
      </c>
      <c r="Q848" s="64" t="s">
        <v>1439</v>
      </c>
    </row>
    <row r="849" spans="1:17" x14ac:dyDescent="0.2">
      <c r="A849" s="68" t="s">
        <v>2371</v>
      </c>
      <c r="B849" s="55" t="s">
        <v>1504</v>
      </c>
      <c r="C849" s="66" t="s">
        <v>1439</v>
      </c>
      <c r="D849" s="63">
        <v>47857</v>
      </c>
      <c r="E849" s="67"/>
      <c r="F849" s="63">
        <v>46230</v>
      </c>
      <c r="G849" s="60">
        <v>14</v>
      </c>
      <c r="H849" s="66" t="s">
        <v>1439</v>
      </c>
      <c r="I849" s="64" t="s">
        <v>1439</v>
      </c>
      <c r="J849" s="64" t="s">
        <v>1439</v>
      </c>
      <c r="K849" s="64" t="s">
        <v>1439</v>
      </c>
      <c r="L849" s="64" t="s">
        <v>1439</v>
      </c>
      <c r="M849" s="64" t="s">
        <v>1439</v>
      </c>
      <c r="N849" s="64" t="s">
        <v>1439</v>
      </c>
      <c r="O849" s="64" t="s">
        <v>1439</v>
      </c>
      <c r="P849" s="64" t="s">
        <v>1439</v>
      </c>
      <c r="Q849" s="64" t="s">
        <v>1439</v>
      </c>
    </row>
    <row r="850" spans="1:17" x14ac:dyDescent="0.2">
      <c r="A850" s="68" t="s">
        <v>2372</v>
      </c>
      <c r="B850" s="55" t="s">
        <v>1506</v>
      </c>
      <c r="C850" s="66" t="s">
        <v>1439</v>
      </c>
      <c r="D850" s="66" t="s">
        <v>1439</v>
      </c>
      <c r="E850" s="67"/>
      <c r="F850" s="66">
        <v>47593</v>
      </c>
      <c r="G850" s="60">
        <v>10.199999999999999</v>
      </c>
      <c r="H850" s="66" t="s">
        <v>1439</v>
      </c>
      <c r="I850" s="64" t="s">
        <v>1439</v>
      </c>
      <c r="J850" s="64" t="s">
        <v>1439</v>
      </c>
      <c r="K850" s="64" t="s">
        <v>1439</v>
      </c>
      <c r="L850" s="64" t="s">
        <v>1439</v>
      </c>
      <c r="M850" s="64" t="s">
        <v>1439</v>
      </c>
      <c r="N850" s="64" t="s">
        <v>1439</v>
      </c>
      <c r="O850" s="64" t="s">
        <v>1439</v>
      </c>
      <c r="P850" s="64" t="s">
        <v>1439</v>
      </c>
      <c r="Q850" s="64" t="s">
        <v>1439</v>
      </c>
    </row>
    <row r="851" spans="1:17" ht="25.5" x14ac:dyDescent="0.2">
      <c r="A851" s="68" t="s">
        <v>2373</v>
      </c>
      <c r="B851" s="55" t="s">
        <v>1508</v>
      </c>
      <c r="C851" s="66" t="s">
        <v>1439</v>
      </c>
      <c r="D851" s="66" t="s">
        <v>1439</v>
      </c>
      <c r="E851" s="67"/>
      <c r="F851" s="63">
        <v>47968</v>
      </c>
      <c r="G851" s="60">
        <v>15.9</v>
      </c>
      <c r="H851" s="66" t="s">
        <v>1439</v>
      </c>
      <c r="I851" s="64" t="s">
        <v>1439</v>
      </c>
      <c r="J851" s="64" t="s">
        <v>1439</v>
      </c>
      <c r="K851" s="64">
        <v>36087</v>
      </c>
      <c r="L851" s="64" t="s">
        <v>1439</v>
      </c>
      <c r="M851" s="64" t="s">
        <v>1439</v>
      </c>
      <c r="N851" s="64" t="s">
        <v>1439</v>
      </c>
      <c r="O851" s="64" t="s">
        <v>1439</v>
      </c>
      <c r="P851" s="64" t="s">
        <v>1439</v>
      </c>
      <c r="Q851" s="64" t="s">
        <v>1439</v>
      </c>
    </row>
    <row r="852" spans="1:17" ht="38.25" x14ac:dyDescent="0.2">
      <c r="A852" s="54" t="s">
        <v>2374</v>
      </c>
      <c r="B852" s="55" t="s">
        <v>1510</v>
      </c>
      <c r="C852" s="66" t="s">
        <v>1439</v>
      </c>
      <c r="D852" s="66">
        <v>60569</v>
      </c>
      <c r="E852" s="67"/>
      <c r="F852" s="63">
        <v>68196</v>
      </c>
      <c r="G852" s="60">
        <v>23.6</v>
      </c>
      <c r="H852" s="66" t="s">
        <v>1439</v>
      </c>
      <c r="I852" s="64">
        <v>47190</v>
      </c>
      <c r="J852" s="64">
        <v>49308</v>
      </c>
      <c r="K852" s="62">
        <v>54563</v>
      </c>
      <c r="L852" s="64">
        <v>58517</v>
      </c>
      <c r="M852" s="64">
        <v>69077</v>
      </c>
      <c r="N852" s="64" t="s">
        <v>1439</v>
      </c>
      <c r="O852" s="64" t="s">
        <v>1439</v>
      </c>
      <c r="P852" s="64" t="s">
        <v>1439</v>
      </c>
      <c r="Q852" s="64" t="s">
        <v>1439</v>
      </c>
    </row>
    <row r="853" spans="1:17" ht="25.5" x14ac:dyDescent="0.2">
      <c r="A853" s="68" t="s">
        <v>2375</v>
      </c>
      <c r="B853" s="55" t="s">
        <v>1512</v>
      </c>
      <c r="C853" s="66" t="s">
        <v>1439</v>
      </c>
      <c r="D853" s="66">
        <v>60569</v>
      </c>
      <c r="E853" s="67"/>
      <c r="F853" s="63">
        <v>68196</v>
      </c>
      <c r="G853" s="60">
        <v>23.6</v>
      </c>
      <c r="H853" s="66" t="s">
        <v>1439</v>
      </c>
      <c r="I853" s="64">
        <v>47190</v>
      </c>
      <c r="J853" s="64">
        <v>49308</v>
      </c>
      <c r="K853" s="62">
        <v>54563</v>
      </c>
      <c r="L853" s="64">
        <v>58517</v>
      </c>
      <c r="M853" s="64">
        <v>69077</v>
      </c>
      <c r="N853" s="64" t="s">
        <v>1439</v>
      </c>
      <c r="O853" s="64" t="s">
        <v>1439</v>
      </c>
      <c r="P853" s="64" t="s">
        <v>1439</v>
      </c>
      <c r="Q853" s="64" t="s">
        <v>1439</v>
      </c>
    </row>
    <row r="854" spans="1:17" ht="51" x14ac:dyDescent="0.2">
      <c r="A854" s="54" t="s">
        <v>2376</v>
      </c>
      <c r="B854" s="55" t="s">
        <v>1514</v>
      </c>
      <c r="C854" s="66">
        <v>8</v>
      </c>
      <c r="D854" s="63">
        <v>43970</v>
      </c>
      <c r="E854" s="60">
        <v>11</v>
      </c>
      <c r="F854" s="59">
        <v>43359</v>
      </c>
      <c r="G854" s="60">
        <v>11.2</v>
      </c>
      <c r="H854" s="63">
        <v>26208</v>
      </c>
      <c r="I854" s="62">
        <v>29925</v>
      </c>
      <c r="J854" s="64">
        <v>33377</v>
      </c>
      <c r="K854" s="64">
        <v>35562</v>
      </c>
      <c r="L854" s="62">
        <v>40297</v>
      </c>
      <c r="M854" s="62">
        <v>46110</v>
      </c>
      <c r="N854" s="64">
        <v>48774</v>
      </c>
      <c r="O854" s="64" t="s">
        <v>1439</v>
      </c>
      <c r="P854" s="64" t="s">
        <v>1439</v>
      </c>
      <c r="Q854" s="64" t="s">
        <v>1439</v>
      </c>
    </row>
    <row r="855" spans="1:17" ht="25.5" x14ac:dyDescent="0.2">
      <c r="A855" s="68" t="s">
        <v>2377</v>
      </c>
      <c r="B855" s="55" t="s">
        <v>1516</v>
      </c>
      <c r="C855" s="59" t="s">
        <v>1450</v>
      </c>
      <c r="D855" s="59"/>
      <c r="E855" s="67"/>
      <c r="F855" s="59"/>
      <c r="G855" s="67"/>
      <c r="H855" s="59"/>
      <c r="I855" s="61"/>
      <c r="J855" s="61"/>
      <c r="K855" s="61"/>
      <c r="L855" s="61"/>
      <c r="M855" s="61"/>
      <c r="N855" s="61"/>
      <c r="O855" s="61"/>
      <c r="P855" s="61"/>
      <c r="Q855" s="61"/>
    </row>
    <row r="856" spans="1:17" x14ac:dyDescent="0.2">
      <c r="A856" s="68" t="s">
        <v>2378</v>
      </c>
      <c r="B856" s="55" t="s">
        <v>1518</v>
      </c>
      <c r="C856" s="66" t="s">
        <v>1439</v>
      </c>
      <c r="D856" s="66">
        <v>44315</v>
      </c>
      <c r="E856" s="60">
        <v>-0.5</v>
      </c>
      <c r="F856" s="63">
        <v>44939</v>
      </c>
      <c r="G856" s="60">
        <v>11.4</v>
      </c>
      <c r="H856" s="66" t="s">
        <v>1439</v>
      </c>
      <c r="I856" s="64" t="s">
        <v>1439</v>
      </c>
      <c r="J856" s="64" t="s">
        <v>1439</v>
      </c>
      <c r="K856" s="64" t="s">
        <v>1439</v>
      </c>
      <c r="L856" s="64" t="s">
        <v>1439</v>
      </c>
      <c r="M856" s="64" t="s">
        <v>1439</v>
      </c>
      <c r="N856" s="64" t="s">
        <v>1439</v>
      </c>
      <c r="O856" s="64" t="s">
        <v>1439</v>
      </c>
      <c r="P856" s="64" t="s">
        <v>1439</v>
      </c>
      <c r="Q856" s="64" t="s">
        <v>1439</v>
      </c>
    </row>
    <row r="857" spans="1:17" ht="38.25" x14ac:dyDescent="0.2">
      <c r="A857" s="68" t="s">
        <v>2379</v>
      </c>
      <c r="B857" s="55" t="s">
        <v>1520</v>
      </c>
      <c r="C857" s="66" t="s">
        <v>1439</v>
      </c>
      <c r="D857" s="66">
        <v>41521</v>
      </c>
      <c r="E857" s="60">
        <v>24</v>
      </c>
      <c r="F857" s="63">
        <v>42814</v>
      </c>
      <c r="G857" s="60">
        <v>10.1</v>
      </c>
      <c r="H857" s="66" t="s">
        <v>1439</v>
      </c>
      <c r="I857" s="64">
        <v>27684</v>
      </c>
      <c r="J857" s="64">
        <v>30994</v>
      </c>
      <c r="K857" s="64">
        <v>33401</v>
      </c>
      <c r="L857" s="64">
        <v>38233</v>
      </c>
      <c r="M857" s="64">
        <v>45002</v>
      </c>
      <c r="N857" s="64" t="s">
        <v>1439</v>
      </c>
      <c r="O857" s="64" t="s">
        <v>1439</v>
      </c>
      <c r="P857" s="64" t="s">
        <v>1439</v>
      </c>
      <c r="Q857" s="64" t="s">
        <v>1439</v>
      </c>
    </row>
    <row r="858" spans="1:17" ht="38.25" x14ac:dyDescent="0.2">
      <c r="A858" s="68" t="s">
        <v>2380</v>
      </c>
      <c r="B858" s="55" t="s">
        <v>1522</v>
      </c>
      <c r="C858" s="66" t="s">
        <v>1439</v>
      </c>
      <c r="D858" s="66" t="s">
        <v>1439</v>
      </c>
      <c r="E858" s="67"/>
      <c r="F858" s="66">
        <v>41006</v>
      </c>
      <c r="G858" s="60">
        <v>4.0999999999999996</v>
      </c>
      <c r="H858" s="66" t="s">
        <v>1439</v>
      </c>
      <c r="I858" s="64" t="s">
        <v>1439</v>
      </c>
      <c r="J858" s="64" t="s">
        <v>1439</v>
      </c>
      <c r="K858" s="64" t="s">
        <v>1439</v>
      </c>
      <c r="L858" s="64" t="s">
        <v>1439</v>
      </c>
      <c r="M858" s="64" t="s">
        <v>1439</v>
      </c>
      <c r="N858" s="64" t="s">
        <v>1439</v>
      </c>
      <c r="O858" s="64" t="s">
        <v>1439</v>
      </c>
      <c r="P858" s="64" t="s">
        <v>1439</v>
      </c>
      <c r="Q858" s="64" t="s">
        <v>1439</v>
      </c>
    </row>
    <row r="859" spans="1:17" x14ac:dyDescent="0.2">
      <c r="A859" s="54" t="s">
        <v>2381</v>
      </c>
      <c r="B859" s="55" t="s">
        <v>1524</v>
      </c>
      <c r="C859" s="63">
        <v>76</v>
      </c>
      <c r="D859" s="63">
        <v>53294</v>
      </c>
      <c r="E859" s="60">
        <v>12.6</v>
      </c>
      <c r="F859" s="63">
        <v>67006</v>
      </c>
      <c r="G859" s="60">
        <v>16</v>
      </c>
      <c r="H859" s="63">
        <v>27285</v>
      </c>
      <c r="I859" s="62">
        <v>34439</v>
      </c>
      <c r="J859" s="62">
        <v>38191</v>
      </c>
      <c r="K859" s="61">
        <v>41183</v>
      </c>
      <c r="L859" s="61">
        <v>46442</v>
      </c>
      <c r="M859" s="62">
        <v>62367</v>
      </c>
      <c r="N859" s="62">
        <v>70164</v>
      </c>
      <c r="O859" s="64">
        <v>75683</v>
      </c>
      <c r="P859" s="64">
        <v>82410</v>
      </c>
      <c r="Q859" s="64" t="s">
        <v>1439</v>
      </c>
    </row>
    <row r="860" spans="1:17" ht="25.5" x14ac:dyDescent="0.2">
      <c r="A860" s="68" t="s">
        <v>2382</v>
      </c>
      <c r="B860" s="55" t="s">
        <v>1526</v>
      </c>
      <c r="C860" s="63">
        <v>37</v>
      </c>
      <c r="D860" s="63">
        <v>61541</v>
      </c>
      <c r="E860" s="67"/>
      <c r="F860" s="66">
        <v>81244</v>
      </c>
      <c r="G860" s="67"/>
      <c r="H860" s="66">
        <v>30072</v>
      </c>
      <c r="I860" s="62">
        <v>38740</v>
      </c>
      <c r="J860" s="62">
        <v>41269</v>
      </c>
      <c r="K860" s="62">
        <v>43972</v>
      </c>
      <c r="L860" s="62">
        <v>53493</v>
      </c>
      <c r="M860" s="64">
        <v>71625</v>
      </c>
      <c r="N860" s="64">
        <v>79867</v>
      </c>
      <c r="O860" s="64">
        <v>90373</v>
      </c>
      <c r="P860" s="64" t="s">
        <v>1439</v>
      </c>
      <c r="Q860" s="64" t="s">
        <v>1439</v>
      </c>
    </row>
    <row r="861" spans="1:17" x14ac:dyDescent="0.2">
      <c r="A861" s="68" t="s">
        <v>2383</v>
      </c>
      <c r="B861" s="55" t="s">
        <v>1528</v>
      </c>
      <c r="C861" s="66">
        <v>10</v>
      </c>
      <c r="D861" s="66">
        <v>49322</v>
      </c>
      <c r="E861" s="60">
        <v>4.3</v>
      </c>
      <c r="F861" s="66">
        <v>59771</v>
      </c>
      <c r="G861" s="60">
        <v>7.5</v>
      </c>
      <c r="H861" s="66" t="s">
        <v>1439</v>
      </c>
      <c r="I861" s="64">
        <v>30000</v>
      </c>
      <c r="J861" s="64">
        <v>34536</v>
      </c>
      <c r="K861" s="64">
        <v>39568</v>
      </c>
      <c r="L861" s="64">
        <v>43927</v>
      </c>
      <c r="M861" s="64">
        <v>62764</v>
      </c>
      <c r="N861" s="64" t="s">
        <v>1439</v>
      </c>
      <c r="O861" s="64" t="s">
        <v>1439</v>
      </c>
      <c r="P861" s="64" t="s">
        <v>1439</v>
      </c>
      <c r="Q861" s="64" t="s">
        <v>1439</v>
      </c>
    </row>
    <row r="862" spans="1:17" ht="25.5" x14ac:dyDescent="0.2">
      <c r="A862" s="68" t="s">
        <v>2384</v>
      </c>
      <c r="B862" s="55" t="s">
        <v>1530</v>
      </c>
      <c r="C862" s="66">
        <v>29</v>
      </c>
      <c r="D862" s="63">
        <v>47548</v>
      </c>
      <c r="E862" s="60">
        <v>2.2999999999999998</v>
      </c>
      <c r="F862" s="63">
        <v>51460</v>
      </c>
      <c r="G862" s="60">
        <v>6.2</v>
      </c>
      <c r="H862" s="63">
        <v>26095</v>
      </c>
      <c r="I862" s="62">
        <v>30155</v>
      </c>
      <c r="J862" s="62">
        <v>32615</v>
      </c>
      <c r="K862" s="62">
        <v>36109</v>
      </c>
      <c r="L862" s="62">
        <v>43717</v>
      </c>
      <c r="M862" s="62">
        <v>50559</v>
      </c>
      <c r="N862" s="64">
        <v>61943</v>
      </c>
      <c r="O862" s="64">
        <v>63641</v>
      </c>
      <c r="P862" s="64" t="s">
        <v>1439</v>
      </c>
      <c r="Q862" s="64" t="s">
        <v>1439</v>
      </c>
    </row>
    <row r="863" spans="1:17" ht="51" x14ac:dyDescent="0.2">
      <c r="A863" s="54" t="s">
        <v>2385</v>
      </c>
      <c r="B863" s="55" t="s">
        <v>1532</v>
      </c>
      <c r="C863" s="59">
        <v>227</v>
      </c>
      <c r="D863" s="59">
        <v>37333</v>
      </c>
      <c r="E863" s="60">
        <v>8.6</v>
      </c>
      <c r="F863" s="63">
        <v>53163</v>
      </c>
      <c r="G863" s="60">
        <v>10.7</v>
      </c>
      <c r="H863" s="59">
        <v>23747</v>
      </c>
      <c r="I863" s="61">
        <v>26827</v>
      </c>
      <c r="J863" s="61">
        <v>28178</v>
      </c>
      <c r="K863" s="61">
        <v>29660</v>
      </c>
      <c r="L863" s="61">
        <v>33941</v>
      </c>
      <c r="M863" s="61">
        <v>42742</v>
      </c>
      <c r="N863" s="62">
        <v>50666</v>
      </c>
      <c r="O863" s="62">
        <v>57497</v>
      </c>
      <c r="P863" s="62">
        <v>63889</v>
      </c>
      <c r="Q863" s="64">
        <v>82816</v>
      </c>
    </row>
    <row r="864" spans="1:17" ht="38.25" x14ac:dyDescent="0.2">
      <c r="A864" s="68" t="s">
        <v>2386</v>
      </c>
      <c r="B864" s="55" t="s">
        <v>1534</v>
      </c>
      <c r="C864" s="66">
        <v>14</v>
      </c>
      <c r="D864" s="63">
        <v>35163</v>
      </c>
      <c r="E864" s="67"/>
      <c r="F864" s="63">
        <v>35962</v>
      </c>
      <c r="G864" s="67"/>
      <c r="H864" s="66" t="s">
        <v>1439</v>
      </c>
      <c r="I864" s="64">
        <v>24190</v>
      </c>
      <c r="J864" s="64">
        <v>26089</v>
      </c>
      <c r="K864" s="64">
        <v>27878</v>
      </c>
      <c r="L864" s="62">
        <v>31174</v>
      </c>
      <c r="M864" s="62">
        <v>37742</v>
      </c>
      <c r="N864" s="64">
        <v>41297</v>
      </c>
      <c r="O864" s="64">
        <v>41554</v>
      </c>
      <c r="P864" s="64" t="s">
        <v>1439</v>
      </c>
      <c r="Q864" s="64" t="s">
        <v>1439</v>
      </c>
    </row>
    <row r="865" spans="1:17" ht="25.5" x14ac:dyDescent="0.2">
      <c r="A865" s="68" t="s">
        <v>2387</v>
      </c>
      <c r="B865" s="55" t="s">
        <v>1536</v>
      </c>
      <c r="C865" s="63">
        <v>80</v>
      </c>
      <c r="D865" s="63">
        <v>42842</v>
      </c>
      <c r="E865" s="60">
        <v>5.8</v>
      </c>
      <c r="F865" s="59">
        <v>53944</v>
      </c>
      <c r="G865" s="60">
        <v>-3.5</v>
      </c>
      <c r="H865" s="59">
        <v>24984</v>
      </c>
      <c r="I865" s="61">
        <v>28350</v>
      </c>
      <c r="J865" s="61">
        <v>30180</v>
      </c>
      <c r="K865" s="61">
        <v>32997</v>
      </c>
      <c r="L865" s="61">
        <v>36715</v>
      </c>
      <c r="M865" s="62">
        <v>48150</v>
      </c>
      <c r="N865" s="64">
        <v>60000</v>
      </c>
      <c r="O865" s="64">
        <v>63976</v>
      </c>
      <c r="P865" s="64">
        <v>72074</v>
      </c>
      <c r="Q865" s="64" t="s">
        <v>1439</v>
      </c>
    </row>
    <row r="866" spans="1:17" ht="25.5" x14ac:dyDescent="0.2">
      <c r="A866" s="68" t="s">
        <v>2388</v>
      </c>
      <c r="B866" s="55" t="s">
        <v>1538</v>
      </c>
      <c r="C866" s="59">
        <v>134</v>
      </c>
      <c r="D866" s="59">
        <v>35403</v>
      </c>
      <c r="E866" s="60">
        <v>13.4</v>
      </c>
      <c r="F866" s="66">
        <v>54469</v>
      </c>
      <c r="G866" s="60">
        <v>20.399999999999999</v>
      </c>
      <c r="H866" s="59">
        <v>23237</v>
      </c>
      <c r="I866" s="61">
        <v>26031</v>
      </c>
      <c r="J866" s="61">
        <v>27605</v>
      </c>
      <c r="K866" s="61">
        <v>28820</v>
      </c>
      <c r="L866" s="61">
        <v>32261</v>
      </c>
      <c r="M866" s="61">
        <v>40443</v>
      </c>
      <c r="N866" s="62">
        <v>46657</v>
      </c>
      <c r="O866" s="62">
        <v>52346</v>
      </c>
      <c r="P866" s="62">
        <v>61895</v>
      </c>
      <c r="Q866" s="64" t="s">
        <v>1439</v>
      </c>
    </row>
    <row r="867" spans="1:17" ht="25.5" x14ac:dyDescent="0.2">
      <c r="A867" s="54" t="s">
        <v>2389</v>
      </c>
      <c r="B867" s="55" t="s">
        <v>1540</v>
      </c>
      <c r="C867" s="59">
        <v>145</v>
      </c>
      <c r="D867" s="59">
        <v>47004</v>
      </c>
      <c r="E867" s="60">
        <v>7.4</v>
      </c>
      <c r="F867" s="59">
        <v>53910</v>
      </c>
      <c r="G867" s="60">
        <v>9</v>
      </c>
      <c r="H867" s="59">
        <v>29762</v>
      </c>
      <c r="I867" s="61">
        <v>35550</v>
      </c>
      <c r="J867" s="61">
        <v>37553</v>
      </c>
      <c r="K867" s="61">
        <v>39163</v>
      </c>
      <c r="L867" s="61">
        <v>42936</v>
      </c>
      <c r="M867" s="61">
        <v>52174</v>
      </c>
      <c r="N867" s="61">
        <v>57428</v>
      </c>
      <c r="O867" s="61">
        <v>62179</v>
      </c>
      <c r="P867" s="62">
        <v>65676</v>
      </c>
      <c r="Q867" s="64">
        <v>82184</v>
      </c>
    </row>
    <row r="868" spans="1:17" ht="25.5" x14ac:dyDescent="0.2">
      <c r="A868" s="68" t="s">
        <v>2390</v>
      </c>
      <c r="B868" s="55" t="s">
        <v>1542</v>
      </c>
      <c r="C868" s="63">
        <v>63</v>
      </c>
      <c r="D868" s="59">
        <v>50532</v>
      </c>
      <c r="E868" s="60">
        <v>5.7</v>
      </c>
      <c r="F868" s="59">
        <v>54068</v>
      </c>
      <c r="G868" s="60">
        <v>4.3</v>
      </c>
      <c r="H868" s="59">
        <v>34656</v>
      </c>
      <c r="I868" s="61">
        <v>38979</v>
      </c>
      <c r="J868" s="61">
        <v>40694</v>
      </c>
      <c r="K868" s="61">
        <v>42400</v>
      </c>
      <c r="L868" s="61">
        <v>46245</v>
      </c>
      <c r="M868" s="61">
        <v>54596</v>
      </c>
      <c r="N868" s="61">
        <v>60881</v>
      </c>
      <c r="O868" s="62">
        <v>63840</v>
      </c>
      <c r="P868" s="62">
        <v>66777</v>
      </c>
      <c r="Q868" s="64" t="s">
        <v>1439</v>
      </c>
    </row>
    <row r="869" spans="1:17" x14ac:dyDescent="0.2">
      <c r="A869" s="68" t="s">
        <v>2391</v>
      </c>
      <c r="B869" s="55" t="s">
        <v>1544</v>
      </c>
      <c r="C869" s="66" t="s">
        <v>1439</v>
      </c>
      <c r="D869" s="66" t="s">
        <v>1439</v>
      </c>
      <c r="E869" s="67"/>
      <c r="F869" s="66">
        <v>70704</v>
      </c>
      <c r="G869" s="60">
        <v>38.700000000000003</v>
      </c>
      <c r="H869" s="66" t="s">
        <v>1439</v>
      </c>
      <c r="I869" s="64" t="s">
        <v>1439</v>
      </c>
      <c r="J869" s="64" t="s">
        <v>1439</v>
      </c>
      <c r="K869" s="64" t="s">
        <v>1439</v>
      </c>
      <c r="L869" s="64" t="s">
        <v>1439</v>
      </c>
      <c r="M869" s="64" t="s">
        <v>1439</v>
      </c>
      <c r="N869" s="64" t="s">
        <v>1439</v>
      </c>
      <c r="O869" s="64" t="s">
        <v>1439</v>
      </c>
      <c r="P869" s="64" t="s">
        <v>1439</v>
      </c>
      <c r="Q869" s="64" t="s">
        <v>1439</v>
      </c>
    </row>
    <row r="870" spans="1:17" x14ac:dyDescent="0.2">
      <c r="A870" s="68" t="s">
        <v>2392</v>
      </c>
      <c r="B870" s="55" t="s">
        <v>1546</v>
      </c>
      <c r="C870" s="66">
        <v>16</v>
      </c>
      <c r="D870" s="63">
        <v>41984</v>
      </c>
      <c r="E870" s="60">
        <v>39.9</v>
      </c>
      <c r="F870" s="63">
        <v>46105</v>
      </c>
      <c r="G870" s="60">
        <v>26.6</v>
      </c>
      <c r="H870" s="66">
        <v>30278</v>
      </c>
      <c r="I870" s="62">
        <v>32482</v>
      </c>
      <c r="J870" s="62">
        <v>33245</v>
      </c>
      <c r="K870" s="62">
        <v>36189</v>
      </c>
      <c r="L870" s="62">
        <v>38430</v>
      </c>
      <c r="M870" s="62">
        <v>46152</v>
      </c>
      <c r="N870" s="64">
        <v>49598</v>
      </c>
      <c r="O870" s="64" t="s">
        <v>1439</v>
      </c>
      <c r="P870" s="64" t="s">
        <v>1439</v>
      </c>
      <c r="Q870" s="64" t="s">
        <v>1439</v>
      </c>
    </row>
    <row r="871" spans="1:17" ht="25.5" x14ac:dyDescent="0.2">
      <c r="A871" s="68" t="s">
        <v>2393</v>
      </c>
      <c r="B871" s="55" t="s">
        <v>1548</v>
      </c>
      <c r="C871" s="63">
        <v>44</v>
      </c>
      <c r="D871" s="63">
        <v>49007</v>
      </c>
      <c r="E871" s="67"/>
      <c r="F871" s="63">
        <v>58977</v>
      </c>
      <c r="G871" s="60">
        <v>8.3000000000000007</v>
      </c>
      <c r="H871" s="59">
        <v>26333</v>
      </c>
      <c r="I871" s="62">
        <v>33162</v>
      </c>
      <c r="J871" s="62">
        <v>36105</v>
      </c>
      <c r="K871" s="61">
        <v>38373</v>
      </c>
      <c r="L871" s="62">
        <v>42766</v>
      </c>
      <c r="M871" s="62">
        <v>53660</v>
      </c>
      <c r="N871" s="64">
        <v>60947</v>
      </c>
      <c r="O871" s="64">
        <v>64930</v>
      </c>
      <c r="P871" s="64">
        <v>72444</v>
      </c>
      <c r="Q871" s="64" t="s">
        <v>1439</v>
      </c>
    </row>
    <row r="872" spans="1:17" ht="25.5" x14ac:dyDescent="0.2">
      <c r="A872" s="68" t="s">
        <v>2394</v>
      </c>
      <c r="B872" s="55" t="s">
        <v>1550</v>
      </c>
      <c r="C872" s="66">
        <v>21</v>
      </c>
      <c r="D872" s="63">
        <v>39625</v>
      </c>
      <c r="E872" s="60">
        <v>12.6</v>
      </c>
      <c r="F872" s="63">
        <v>47432</v>
      </c>
      <c r="G872" s="60">
        <v>12.3</v>
      </c>
      <c r="H872" s="63">
        <v>26949</v>
      </c>
      <c r="I872" s="62">
        <v>32400</v>
      </c>
      <c r="J872" s="62">
        <v>34064</v>
      </c>
      <c r="K872" s="61">
        <v>35040</v>
      </c>
      <c r="L872" s="61">
        <v>37242</v>
      </c>
      <c r="M872" s="62">
        <v>43558</v>
      </c>
      <c r="N872" s="62">
        <v>46549</v>
      </c>
      <c r="O872" s="64">
        <v>51214</v>
      </c>
      <c r="P872" s="64" t="s">
        <v>1439</v>
      </c>
      <c r="Q872" s="64" t="s">
        <v>1439</v>
      </c>
    </row>
    <row r="873" spans="1:17" ht="38.25" x14ac:dyDescent="0.2">
      <c r="A873" s="54" t="s">
        <v>2395</v>
      </c>
      <c r="B873" s="55" t="s">
        <v>1552</v>
      </c>
      <c r="C873" s="63">
        <v>98</v>
      </c>
      <c r="D873" s="59">
        <v>30362</v>
      </c>
      <c r="E873" s="60">
        <v>-1.3</v>
      </c>
      <c r="F873" s="59">
        <v>34765</v>
      </c>
      <c r="G873" s="60">
        <v>-1.9</v>
      </c>
      <c r="H873" s="63">
        <v>18031</v>
      </c>
      <c r="I873" s="61">
        <v>22903</v>
      </c>
      <c r="J873" s="61">
        <v>24369</v>
      </c>
      <c r="K873" s="61">
        <v>25734</v>
      </c>
      <c r="L873" s="61">
        <v>27803</v>
      </c>
      <c r="M873" s="61">
        <v>34042</v>
      </c>
      <c r="N873" s="61">
        <v>38077</v>
      </c>
      <c r="O873" s="62">
        <v>39998</v>
      </c>
      <c r="P873" s="62">
        <v>42618</v>
      </c>
      <c r="Q873" s="64" t="s">
        <v>1439</v>
      </c>
    </row>
    <row r="874" spans="1:17" x14ac:dyDescent="0.2">
      <c r="A874" s="68" t="s">
        <v>2396</v>
      </c>
      <c r="B874" s="55" t="s">
        <v>1554</v>
      </c>
      <c r="C874" s="63">
        <v>27</v>
      </c>
      <c r="D874" s="63">
        <v>30616</v>
      </c>
      <c r="E874" s="60">
        <v>-6.2</v>
      </c>
      <c r="F874" s="63">
        <v>36448</v>
      </c>
      <c r="G874" s="60">
        <v>-4.8</v>
      </c>
      <c r="H874" s="63">
        <v>19878</v>
      </c>
      <c r="I874" s="61">
        <v>24731</v>
      </c>
      <c r="J874" s="61">
        <v>26045</v>
      </c>
      <c r="K874" s="61">
        <v>26938</v>
      </c>
      <c r="L874" s="61">
        <v>28868</v>
      </c>
      <c r="M874" s="62">
        <v>32566</v>
      </c>
      <c r="N874" s="64">
        <v>38117</v>
      </c>
      <c r="O874" s="64">
        <v>40640</v>
      </c>
      <c r="P874" s="64" t="s">
        <v>1439</v>
      </c>
      <c r="Q874" s="64" t="s">
        <v>1439</v>
      </c>
    </row>
    <row r="875" spans="1:17" ht="25.5" x14ac:dyDescent="0.2">
      <c r="A875" s="68" t="s">
        <v>2397</v>
      </c>
      <c r="B875" s="55" t="s">
        <v>1556</v>
      </c>
      <c r="C875" s="63">
        <v>71</v>
      </c>
      <c r="D875" s="59">
        <v>30309</v>
      </c>
      <c r="E875" s="60">
        <v>2.4</v>
      </c>
      <c r="F875" s="59">
        <v>34129</v>
      </c>
      <c r="G875" s="60">
        <v>-0.7</v>
      </c>
      <c r="H875" s="63">
        <v>17413</v>
      </c>
      <c r="I875" s="61">
        <v>22057</v>
      </c>
      <c r="J875" s="61">
        <v>23603</v>
      </c>
      <c r="K875" s="61">
        <v>24747</v>
      </c>
      <c r="L875" s="61">
        <v>27290</v>
      </c>
      <c r="M875" s="62">
        <v>34398</v>
      </c>
      <c r="N875" s="62">
        <v>38016</v>
      </c>
      <c r="O875" s="62">
        <v>39794</v>
      </c>
      <c r="P875" s="62">
        <v>42207</v>
      </c>
      <c r="Q875" s="64" t="s">
        <v>1439</v>
      </c>
    </row>
    <row r="876" spans="1:17" ht="25.5" x14ac:dyDescent="0.2">
      <c r="A876" s="54" t="s">
        <v>2398</v>
      </c>
      <c r="B876" s="55" t="s">
        <v>1558</v>
      </c>
      <c r="C876" s="59">
        <v>276</v>
      </c>
      <c r="D876" s="59">
        <v>58512</v>
      </c>
      <c r="E876" s="60">
        <v>10.1</v>
      </c>
      <c r="F876" s="59">
        <v>73537</v>
      </c>
      <c r="G876" s="60">
        <v>14.2</v>
      </c>
      <c r="H876" s="59">
        <v>31090</v>
      </c>
      <c r="I876" s="61">
        <v>37714</v>
      </c>
      <c r="J876" s="61">
        <v>39940</v>
      </c>
      <c r="K876" s="61">
        <v>42927</v>
      </c>
      <c r="L876" s="61">
        <v>49132</v>
      </c>
      <c r="M876" s="61">
        <v>68246</v>
      </c>
      <c r="N876" s="62">
        <v>79463</v>
      </c>
      <c r="O876" s="62">
        <v>85338</v>
      </c>
      <c r="P876" s="62">
        <v>94915</v>
      </c>
      <c r="Q876" s="64">
        <v>122917</v>
      </c>
    </row>
    <row r="877" spans="1:17" x14ac:dyDescent="0.2">
      <c r="A877" s="68" t="s">
        <v>2399</v>
      </c>
      <c r="B877" s="55" t="s">
        <v>1560</v>
      </c>
      <c r="C877" s="66">
        <v>34</v>
      </c>
      <c r="D877" s="66">
        <v>48572</v>
      </c>
      <c r="E877" s="60">
        <v>10.3</v>
      </c>
      <c r="F877" s="63">
        <v>59785</v>
      </c>
      <c r="G877" s="60">
        <v>21.1</v>
      </c>
      <c r="H877" s="59">
        <v>29196</v>
      </c>
      <c r="I877" s="62">
        <v>35038</v>
      </c>
      <c r="J877" s="62">
        <v>37162</v>
      </c>
      <c r="K877" s="62">
        <v>39126</v>
      </c>
      <c r="L877" s="62">
        <v>44652</v>
      </c>
      <c r="M877" s="62">
        <v>59242</v>
      </c>
      <c r="N877" s="64">
        <v>64956</v>
      </c>
      <c r="O877" s="64">
        <v>68907</v>
      </c>
      <c r="P877" s="64" t="s">
        <v>1439</v>
      </c>
      <c r="Q877" s="64" t="s">
        <v>1439</v>
      </c>
    </row>
    <row r="878" spans="1:17" ht="51" x14ac:dyDescent="0.2">
      <c r="A878" s="68" t="s">
        <v>2400</v>
      </c>
      <c r="B878" s="55" t="s">
        <v>1562</v>
      </c>
      <c r="C878" s="66">
        <v>21</v>
      </c>
      <c r="D878" s="63">
        <v>44999</v>
      </c>
      <c r="E878" s="67"/>
      <c r="F878" s="63">
        <v>57204</v>
      </c>
      <c r="G878" s="67"/>
      <c r="H878" s="66" t="s">
        <v>1439</v>
      </c>
      <c r="I878" s="62">
        <v>33951</v>
      </c>
      <c r="J878" s="62">
        <v>34766</v>
      </c>
      <c r="K878" s="62">
        <v>35868</v>
      </c>
      <c r="L878" s="62">
        <v>39617</v>
      </c>
      <c r="M878" s="64">
        <v>48917</v>
      </c>
      <c r="N878" s="64" t="s">
        <v>1439</v>
      </c>
      <c r="O878" s="64" t="s">
        <v>1439</v>
      </c>
      <c r="P878" s="64" t="s">
        <v>1439</v>
      </c>
      <c r="Q878" s="64" t="s">
        <v>1439</v>
      </c>
    </row>
    <row r="879" spans="1:17" ht="25.5" x14ac:dyDescent="0.2">
      <c r="A879" s="68" t="s">
        <v>2401</v>
      </c>
      <c r="B879" s="55" t="s">
        <v>1564</v>
      </c>
      <c r="C879" s="66">
        <v>22</v>
      </c>
      <c r="D879" s="66">
        <v>50832</v>
      </c>
      <c r="E879" s="60">
        <v>-2.2999999999999998</v>
      </c>
      <c r="F879" s="63">
        <v>61858</v>
      </c>
      <c r="G879" s="60">
        <v>15.5</v>
      </c>
      <c r="H879" s="63">
        <v>33243</v>
      </c>
      <c r="I879" s="62">
        <v>37904</v>
      </c>
      <c r="J879" s="62">
        <v>41012</v>
      </c>
      <c r="K879" s="62">
        <v>42433</v>
      </c>
      <c r="L879" s="62">
        <v>46304</v>
      </c>
      <c r="M879" s="64">
        <v>61408</v>
      </c>
      <c r="N879" s="64">
        <v>69399</v>
      </c>
      <c r="O879" s="64">
        <v>71411</v>
      </c>
      <c r="P879" s="64" t="s">
        <v>1439</v>
      </c>
      <c r="Q879" s="64" t="s">
        <v>1439</v>
      </c>
    </row>
    <row r="880" spans="1:17" x14ac:dyDescent="0.2">
      <c r="A880" s="68" t="s">
        <v>2402</v>
      </c>
      <c r="B880" s="55" t="s">
        <v>1566</v>
      </c>
      <c r="C880" s="63">
        <v>48</v>
      </c>
      <c r="D880" s="63">
        <v>48471</v>
      </c>
      <c r="E880" s="60">
        <v>-8.4</v>
      </c>
      <c r="F880" s="63">
        <v>63656</v>
      </c>
      <c r="G880" s="60">
        <v>-0.3</v>
      </c>
      <c r="H880" s="63">
        <v>30667</v>
      </c>
      <c r="I880" s="61">
        <v>36897</v>
      </c>
      <c r="J880" s="61">
        <v>38064</v>
      </c>
      <c r="K880" s="61">
        <v>38964</v>
      </c>
      <c r="L880" s="62">
        <v>44477</v>
      </c>
      <c r="M880" s="62">
        <v>56701</v>
      </c>
      <c r="N880" s="64">
        <v>67402</v>
      </c>
      <c r="O880" s="64">
        <v>69592</v>
      </c>
      <c r="P880" s="64">
        <v>77643</v>
      </c>
      <c r="Q880" s="64" t="s">
        <v>1439</v>
      </c>
    </row>
    <row r="881" spans="1:17" ht="25.5" x14ac:dyDescent="0.2">
      <c r="A881" s="68" t="s">
        <v>2403</v>
      </c>
      <c r="B881" s="55" t="s">
        <v>1568</v>
      </c>
      <c r="C881" s="63">
        <v>121</v>
      </c>
      <c r="D881" s="63">
        <v>61793</v>
      </c>
      <c r="E881" s="60">
        <v>9.1999999999999993</v>
      </c>
      <c r="F881" s="59">
        <v>71245</v>
      </c>
      <c r="G881" s="60">
        <v>9.6999999999999993</v>
      </c>
      <c r="H881" s="59">
        <v>31191</v>
      </c>
      <c r="I881" s="61">
        <v>37987</v>
      </c>
      <c r="J881" s="61">
        <v>41718</v>
      </c>
      <c r="K881" s="62">
        <v>44504</v>
      </c>
      <c r="L881" s="62">
        <v>53972</v>
      </c>
      <c r="M881" s="62">
        <v>71778</v>
      </c>
      <c r="N881" s="62">
        <v>81929</v>
      </c>
      <c r="O881" s="62">
        <v>88706</v>
      </c>
      <c r="P881" s="64">
        <v>96862</v>
      </c>
      <c r="Q881" s="64" t="s">
        <v>1439</v>
      </c>
    </row>
    <row r="882" spans="1:17" ht="25.5" x14ac:dyDescent="0.2">
      <c r="A882" s="68" t="s">
        <v>2404</v>
      </c>
      <c r="B882" s="55" t="s">
        <v>1570</v>
      </c>
      <c r="C882" s="66">
        <v>30</v>
      </c>
      <c r="D882" s="66">
        <v>92781</v>
      </c>
      <c r="E882" s="60">
        <v>20.6</v>
      </c>
      <c r="F882" s="66">
        <v>134484</v>
      </c>
      <c r="G882" s="60">
        <v>57.5</v>
      </c>
      <c r="H882" s="66">
        <v>48164</v>
      </c>
      <c r="I882" s="64">
        <v>60241</v>
      </c>
      <c r="J882" s="62">
        <v>66652</v>
      </c>
      <c r="K882" s="62">
        <v>74827</v>
      </c>
      <c r="L882" s="62">
        <v>81598</v>
      </c>
      <c r="M882" s="64">
        <v>111586</v>
      </c>
      <c r="N882" s="64">
        <v>141889</v>
      </c>
      <c r="O882" s="64" t="s">
        <v>1439</v>
      </c>
      <c r="P882" s="64" t="s">
        <v>1439</v>
      </c>
      <c r="Q882" s="64" t="s">
        <v>1439</v>
      </c>
    </row>
    <row r="883" spans="1:17" ht="25.5" x14ac:dyDescent="0.2">
      <c r="A883" s="54" t="s">
        <v>2405</v>
      </c>
      <c r="B883" s="55" t="s">
        <v>1572</v>
      </c>
      <c r="C883" s="59">
        <v>313</v>
      </c>
      <c r="D883" s="59">
        <v>82630</v>
      </c>
      <c r="E883" s="60">
        <v>2.4</v>
      </c>
      <c r="F883" s="66">
        <v>146517</v>
      </c>
      <c r="G883" s="60">
        <v>13.8</v>
      </c>
      <c r="H883" s="59">
        <v>36139</v>
      </c>
      <c r="I883" s="61">
        <v>48398</v>
      </c>
      <c r="J883" s="61">
        <v>53857</v>
      </c>
      <c r="K883" s="61">
        <v>58891</v>
      </c>
      <c r="L883" s="61">
        <v>70010</v>
      </c>
      <c r="M883" s="61">
        <v>98615</v>
      </c>
      <c r="N883" s="62">
        <v>118029</v>
      </c>
      <c r="O883" s="62">
        <v>129799</v>
      </c>
      <c r="P883" s="62">
        <v>148118</v>
      </c>
      <c r="Q883" s="64" t="s">
        <v>1439</v>
      </c>
    </row>
    <row r="884" spans="1:17" ht="38.25" x14ac:dyDescent="0.2">
      <c r="A884" s="68" t="s">
        <v>2406</v>
      </c>
      <c r="B884" s="55" t="s">
        <v>1574</v>
      </c>
      <c r="C884" s="59">
        <v>177</v>
      </c>
      <c r="D884" s="63">
        <v>92255</v>
      </c>
      <c r="E884" s="60">
        <v>1</v>
      </c>
      <c r="F884" s="66">
        <v>158934</v>
      </c>
      <c r="G884" s="60">
        <v>19.5</v>
      </c>
      <c r="H884" s="63">
        <v>39102</v>
      </c>
      <c r="I884" s="62">
        <v>54295</v>
      </c>
      <c r="J884" s="61">
        <v>58977</v>
      </c>
      <c r="K884" s="62">
        <v>65402</v>
      </c>
      <c r="L884" s="61">
        <v>79796</v>
      </c>
      <c r="M884" s="62">
        <v>106568</v>
      </c>
      <c r="N884" s="62">
        <v>123253</v>
      </c>
      <c r="O884" s="62">
        <v>135932</v>
      </c>
      <c r="P884" s="64">
        <v>157456</v>
      </c>
      <c r="Q884" s="64" t="s">
        <v>1439</v>
      </c>
    </row>
    <row r="885" spans="1:17" ht="38.25" x14ac:dyDescent="0.2">
      <c r="A885" s="68" t="s">
        <v>2407</v>
      </c>
      <c r="B885" s="55" t="s">
        <v>1576</v>
      </c>
      <c r="C885" s="66">
        <v>21</v>
      </c>
      <c r="D885" s="66">
        <v>77832</v>
      </c>
      <c r="E885" s="60">
        <v>16.399999999999999</v>
      </c>
      <c r="F885" s="63">
        <v>101995</v>
      </c>
      <c r="G885" s="60">
        <v>23.7</v>
      </c>
      <c r="H885" s="66">
        <v>35396</v>
      </c>
      <c r="I885" s="64">
        <v>50312</v>
      </c>
      <c r="J885" s="64">
        <v>57499</v>
      </c>
      <c r="K885" s="64">
        <v>61893</v>
      </c>
      <c r="L885" s="64">
        <v>69374</v>
      </c>
      <c r="M885" s="64">
        <v>96154</v>
      </c>
      <c r="N885" s="64" t="s">
        <v>1439</v>
      </c>
      <c r="O885" s="64" t="s">
        <v>1439</v>
      </c>
      <c r="P885" s="64" t="s">
        <v>1439</v>
      </c>
      <c r="Q885" s="64" t="s">
        <v>1439</v>
      </c>
    </row>
    <row r="886" spans="1:17" ht="38.25" x14ac:dyDescent="0.2">
      <c r="A886" s="68" t="s">
        <v>2408</v>
      </c>
      <c r="B886" s="55" t="s">
        <v>1578</v>
      </c>
      <c r="C886" s="63">
        <v>114</v>
      </c>
      <c r="D886" s="63">
        <v>69537</v>
      </c>
      <c r="E886" s="60">
        <v>4.4000000000000004</v>
      </c>
      <c r="F886" s="66">
        <v>135607</v>
      </c>
      <c r="G886" s="67"/>
      <c r="H886" s="59">
        <v>34685</v>
      </c>
      <c r="I886" s="61">
        <v>43000</v>
      </c>
      <c r="J886" s="61">
        <v>47892</v>
      </c>
      <c r="K886" s="61">
        <v>50873</v>
      </c>
      <c r="L886" s="62">
        <v>59328</v>
      </c>
      <c r="M886" s="62">
        <v>80636</v>
      </c>
      <c r="N886" s="64">
        <v>99212</v>
      </c>
      <c r="O886" s="64">
        <v>114667</v>
      </c>
      <c r="P886" s="64">
        <v>136456</v>
      </c>
      <c r="Q886" s="64" t="s">
        <v>1439</v>
      </c>
    </row>
    <row r="887" spans="1:17" ht="25.5" x14ac:dyDescent="0.2">
      <c r="A887" s="54" t="s">
        <v>2409</v>
      </c>
      <c r="B887" s="55" t="s">
        <v>1217</v>
      </c>
      <c r="C887" s="63">
        <v>50</v>
      </c>
      <c r="D887" s="63">
        <v>40960</v>
      </c>
      <c r="E887" s="60">
        <v>-2.5</v>
      </c>
      <c r="F887" s="63">
        <v>51453</v>
      </c>
      <c r="G887" s="60">
        <v>-6.1</v>
      </c>
      <c r="H887" s="59">
        <v>24549</v>
      </c>
      <c r="I887" s="62">
        <v>30000</v>
      </c>
      <c r="J887" s="61">
        <v>31883</v>
      </c>
      <c r="K887" s="62">
        <v>34408</v>
      </c>
      <c r="L887" s="61">
        <v>38057</v>
      </c>
      <c r="M887" s="62">
        <v>46409</v>
      </c>
      <c r="N887" s="64">
        <v>53247</v>
      </c>
      <c r="O887" s="64">
        <v>56993</v>
      </c>
      <c r="P887" s="64">
        <v>62760</v>
      </c>
      <c r="Q887" s="64" t="s">
        <v>1439</v>
      </c>
    </row>
    <row r="888" spans="1:17" x14ac:dyDescent="0.2">
      <c r="A888" s="68" t="s">
        <v>2410</v>
      </c>
      <c r="B888" s="55" t="s">
        <v>1581</v>
      </c>
      <c r="C888" s="63">
        <v>50</v>
      </c>
      <c r="D888" s="63">
        <v>40960</v>
      </c>
      <c r="E888" s="60">
        <v>-2.5</v>
      </c>
      <c r="F888" s="63">
        <v>51453</v>
      </c>
      <c r="G888" s="60">
        <v>-6.1</v>
      </c>
      <c r="H888" s="59">
        <v>24549</v>
      </c>
      <c r="I888" s="62">
        <v>30000</v>
      </c>
      <c r="J888" s="61">
        <v>31883</v>
      </c>
      <c r="K888" s="62">
        <v>34408</v>
      </c>
      <c r="L888" s="61">
        <v>38057</v>
      </c>
      <c r="M888" s="62">
        <v>46409</v>
      </c>
      <c r="N888" s="64">
        <v>53247</v>
      </c>
      <c r="O888" s="64">
        <v>56993</v>
      </c>
      <c r="P888" s="64">
        <v>62760</v>
      </c>
      <c r="Q888" s="64" t="s">
        <v>1439</v>
      </c>
    </row>
    <row r="889" spans="1:17" ht="38.25" x14ac:dyDescent="0.2">
      <c r="A889" s="54" t="s">
        <v>2411</v>
      </c>
      <c r="B889" s="55" t="s">
        <v>1583</v>
      </c>
      <c r="C889" s="59">
        <v>445</v>
      </c>
      <c r="D889" s="59">
        <v>55405</v>
      </c>
      <c r="E889" s="60">
        <v>4.5</v>
      </c>
      <c r="F889" s="59">
        <v>71027</v>
      </c>
      <c r="G889" s="60">
        <v>1.4</v>
      </c>
      <c r="H889" s="59">
        <v>29771</v>
      </c>
      <c r="I889" s="61">
        <v>35400</v>
      </c>
      <c r="J889" s="61">
        <v>38391</v>
      </c>
      <c r="K889" s="61">
        <v>41375</v>
      </c>
      <c r="L889" s="61">
        <v>47907</v>
      </c>
      <c r="M889" s="61">
        <v>64420</v>
      </c>
      <c r="N889" s="61">
        <v>74689</v>
      </c>
      <c r="O889" s="61">
        <v>82676</v>
      </c>
      <c r="P889" s="62">
        <v>90755</v>
      </c>
      <c r="Q889" s="64">
        <v>124693</v>
      </c>
    </row>
    <row r="890" spans="1:17" ht="25.5" x14ac:dyDescent="0.2">
      <c r="A890" s="68" t="s">
        <v>2412</v>
      </c>
      <c r="B890" s="55" t="s">
        <v>1585</v>
      </c>
      <c r="C890" s="59">
        <v>154</v>
      </c>
      <c r="D890" s="63">
        <v>58883</v>
      </c>
      <c r="E890" s="60">
        <v>5.3</v>
      </c>
      <c r="F890" s="59">
        <v>74073</v>
      </c>
      <c r="G890" s="60">
        <v>-3.7</v>
      </c>
      <c r="H890" s="59">
        <v>28965</v>
      </c>
      <c r="I890" s="61">
        <v>35063</v>
      </c>
      <c r="J890" s="61">
        <v>37993</v>
      </c>
      <c r="K890" s="61">
        <v>41390</v>
      </c>
      <c r="L890" s="61">
        <v>49425</v>
      </c>
      <c r="M890" s="62">
        <v>70000</v>
      </c>
      <c r="N890" s="62">
        <v>81886</v>
      </c>
      <c r="O890" s="62">
        <v>88106</v>
      </c>
      <c r="P890" s="64">
        <v>97658</v>
      </c>
      <c r="Q890" s="64" t="s">
        <v>1439</v>
      </c>
    </row>
    <row r="891" spans="1:17" ht="38.25" x14ac:dyDescent="0.2">
      <c r="A891" s="68" t="s">
        <v>2413</v>
      </c>
      <c r="B891" s="55" t="s">
        <v>1587</v>
      </c>
      <c r="C891" s="63">
        <v>124</v>
      </c>
      <c r="D891" s="63">
        <v>60357</v>
      </c>
      <c r="E891" s="60">
        <v>8.4</v>
      </c>
      <c r="F891" s="63">
        <v>82382</v>
      </c>
      <c r="G891" s="60">
        <v>9.4</v>
      </c>
      <c r="H891" s="59">
        <v>31718</v>
      </c>
      <c r="I891" s="61">
        <v>38519</v>
      </c>
      <c r="J891" s="61">
        <v>40815</v>
      </c>
      <c r="K891" s="61">
        <v>45494</v>
      </c>
      <c r="L891" s="61">
        <v>52999</v>
      </c>
      <c r="M891" s="62">
        <v>70658</v>
      </c>
      <c r="N891" s="62">
        <v>84631</v>
      </c>
      <c r="O891" s="64">
        <v>91606</v>
      </c>
      <c r="P891" s="64">
        <v>103582</v>
      </c>
      <c r="Q891" s="64" t="s">
        <v>1439</v>
      </c>
    </row>
    <row r="892" spans="1:17" ht="38.25" x14ac:dyDescent="0.2">
      <c r="A892" s="68" t="s">
        <v>2414</v>
      </c>
      <c r="B892" s="55" t="s">
        <v>1589</v>
      </c>
      <c r="C892" s="63">
        <v>79</v>
      </c>
      <c r="D892" s="63">
        <v>48680</v>
      </c>
      <c r="E892" s="60">
        <v>4.3</v>
      </c>
      <c r="F892" s="59">
        <v>57004</v>
      </c>
      <c r="G892" s="60">
        <v>6.9</v>
      </c>
      <c r="H892" s="59">
        <v>29293</v>
      </c>
      <c r="I892" s="61">
        <v>33345</v>
      </c>
      <c r="J892" s="62">
        <v>36000</v>
      </c>
      <c r="K892" s="62">
        <v>39119</v>
      </c>
      <c r="L892" s="61">
        <v>43357</v>
      </c>
      <c r="M892" s="62">
        <v>56128</v>
      </c>
      <c r="N892" s="62">
        <v>63900</v>
      </c>
      <c r="O892" s="62">
        <v>68324</v>
      </c>
      <c r="P892" s="64">
        <v>73255</v>
      </c>
      <c r="Q892" s="64" t="s">
        <v>1439</v>
      </c>
    </row>
    <row r="893" spans="1:17" ht="25.5" x14ac:dyDescent="0.2">
      <c r="A893" s="68" t="s">
        <v>2415</v>
      </c>
      <c r="B893" s="55" t="s">
        <v>1591</v>
      </c>
      <c r="C893" s="66">
        <v>22</v>
      </c>
      <c r="D893" s="66">
        <v>57671</v>
      </c>
      <c r="E893" s="60">
        <v>1.3</v>
      </c>
      <c r="F893" s="66">
        <v>73774</v>
      </c>
      <c r="G893" s="60">
        <v>-16.2</v>
      </c>
      <c r="H893" s="66">
        <v>34952</v>
      </c>
      <c r="I893" s="62">
        <v>41792</v>
      </c>
      <c r="J893" s="62">
        <v>43607</v>
      </c>
      <c r="K893" s="62">
        <v>44024</v>
      </c>
      <c r="L893" s="62">
        <v>51228</v>
      </c>
      <c r="M893" s="64">
        <v>61121</v>
      </c>
      <c r="N893" s="64" t="s">
        <v>1439</v>
      </c>
      <c r="O893" s="64" t="s">
        <v>1439</v>
      </c>
      <c r="P893" s="64" t="s">
        <v>1439</v>
      </c>
      <c r="Q893" s="64" t="s">
        <v>1439</v>
      </c>
    </row>
    <row r="894" spans="1:17" ht="25.5" x14ac:dyDescent="0.2">
      <c r="A894" s="68" t="s">
        <v>2416</v>
      </c>
      <c r="B894" s="55" t="s">
        <v>1593</v>
      </c>
      <c r="C894" s="66">
        <v>36</v>
      </c>
      <c r="D894" s="63">
        <v>51578</v>
      </c>
      <c r="E894" s="60">
        <v>-2.2000000000000002</v>
      </c>
      <c r="F894" s="63">
        <v>62404</v>
      </c>
      <c r="G894" s="60">
        <v>-5.7</v>
      </c>
      <c r="H894" s="59">
        <v>28981</v>
      </c>
      <c r="I894" s="62">
        <v>33223</v>
      </c>
      <c r="J894" s="62">
        <v>36156</v>
      </c>
      <c r="K894" s="62">
        <v>37982</v>
      </c>
      <c r="L894" s="62">
        <v>44066</v>
      </c>
      <c r="M894" s="64">
        <v>57796</v>
      </c>
      <c r="N894" s="64">
        <v>66388</v>
      </c>
      <c r="O894" s="64" t="s">
        <v>1439</v>
      </c>
      <c r="P894" s="64" t="s">
        <v>1439</v>
      </c>
      <c r="Q894" s="64" t="s">
        <v>1439</v>
      </c>
    </row>
    <row r="895" spans="1:17" ht="25.5" x14ac:dyDescent="0.2">
      <c r="A895" s="68" t="s">
        <v>2417</v>
      </c>
      <c r="B895" s="55" t="s">
        <v>1595</v>
      </c>
      <c r="C895" s="66">
        <v>28</v>
      </c>
      <c r="D895" s="63">
        <v>46206</v>
      </c>
      <c r="E895" s="60">
        <v>-0.6</v>
      </c>
      <c r="F895" s="63">
        <v>54337</v>
      </c>
      <c r="G895" s="60">
        <v>5.0999999999999996</v>
      </c>
      <c r="H895" s="63">
        <v>28668</v>
      </c>
      <c r="I895" s="62">
        <v>32770</v>
      </c>
      <c r="J895" s="62">
        <v>35060</v>
      </c>
      <c r="K895" s="62">
        <v>36435</v>
      </c>
      <c r="L895" s="62">
        <v>41015</v>
      </c>
      <c r="M895" s="64" t="s">
        <v>1439</v>
      </c>
      <c r="N895" s="64" t="s">
        <v>1439</v>
      </c>
      <c r="O895" s="64" t="s">
        <v>1439</v>
      </c>
      <c r="P895" s="64" t="s">
        <v>1439</v>
      </c>
      <c r="Q895" s="64" t="s">
        <v>1439</v>
      </c>
    </row>
    <row r="896" spans="1:17" x14ac:dyDescent="0.2">
      <c r="A896" s="68" t="s">
        <v>2418</v>
      </c>
      <c r="B896" s="55" t="s">
        <v>1597</v>
      </c>
      <c r="C896" s="66" t="s">
        <v>1439</v>
      </c>
      <c r="D896" s="66" t="s">
        <v>1439</v>
      </c>
      <c r="E896" s="67"/>
      <c r="F896" s="66">
        <v>48859</v>
      </c>
      <c r="G896" s="60">
        <v>-3.9</v>
      </c>
      <c r="H896" s="66" t="s">
        <v>1439</v>
      </c>
      <c r="I896" s="64" t="s">
        <v>1439</v>
      </c>
      <c r="J896" s="64" t="s">
        <v>1439</v>
      </c>
      <c r="K896" s="64" t="s">
        <v>1439</v>
      </c>
      <c r="L896" s="64" t="s">
        <v>1439</v>
      </c>
      <c r="M896" s="64" t="s">
        <v>1439</v>
      </c>
      <c r="N896" s="64" t="s">
        <v>1439</v>
      </c>
      <c r="O896" s="64" t="s">
        <v>1439</v>
      </c>
      <c r="P896" s="64" t="s">
        <v>1439</v>
      </c>
      <c r="Q896" s="64" t="s">
        <v>1439</v>
      </c>
    </row>
    <row r="897" spans="1:17" ht="38.25" x14ac:dyDescent="0.2">
      <c r="A897" s="54" t="s">
        <v>2419</v>
      </c>
      <c r="B897" s="55" t="s">
        <v>1599</v>
      </c>
      <c r="C897" s="63">
        <v>161</v>
      </c>
      <c r="D897" s="63">
        <v>39769</v>
      </c>
      <c r="E897" s="60">
        <v>13.9</v>
      </c>
      <c r="F897" s="63">
        <v>52030</v>
      </c>
      <c r="G897" s="60">
        <v>10.8</v>
      </c>
      <c r="H897" s="63">
        <v>23729</v>
      </c>
      <c r="I897" s="61">
        <v>27328</v>
      </c>
      <c r="J897" s="61">
        <v>29028</v>
      </c>
      <c r="K897" s="61">
        <v>30769</v>
      </c>
      <c r="L897" s="61">
        <v>34617</v>
      </c>
      <c r="M897" s="62">
        <v>45824</v>
      </c>
      <c r="N897" s="62">
        <v>52809</v>
      </c>
      <c r="O897" s="62">
        <v>59387</v>
      </c>
      <c r="P897" s="64">
        <v>65013</v>
      </c>
      <c r="Q897" s="64" t="s">
        <v>1439</v>
      </c>
    </row>
    <row r="898" spans="1:17" ht="25.5" x14ac:dyDescent="0.2">
      <c r="A898" s="68" t="s">
        <v>2420</v>
      </c>
      <c r="B898" s="55" t="s">
        <v>1601</v>
      </c>
      <c r="C898" s="66" t="s">
        <v>1439</v>
      </c>
      <c r="D898" s="66" t="s">
        <v>1439</v>
      </c>
      <c r="E898" s="67"/>
      <c r="F898" s="63">
        <v>48541</v>
      </c>
      <c r="G898" s="60">
        <v>6.5</v>
      </c>
      <c r="H898" s="66" t="s">
        <v>1439</v>
      </c>
      <c r="I898" s="64" t="s">
        <v>1439</v>
      </c>
      <c r="J898" s="64" t="s">
        <v>1439</v>
      </c>
      <c r="K898" s="64" t="s">
        <v>1439</v>
      </c>
      <c r="L898" s="64" t="s">
        <v>1439</v>
      </c>
      <c r="M898" s="64" t="s">
        <v>1439</v>
      </c>
      <c r="N898" s="64" t="s">
        <v>1439</v>
      </c>
      <c r="O898" s="64" t="s">
        <v>1439</v>
      </c>
      <c r="P898" s="64" t="s">
        <v>1439</v>
      </c>
      <c r="Q898" s="64" t="s">
        <v>1439</v>
      </c>
    </row>
    <row r="899" spans="1:17" x14ac:dyDescent="0.2">
      <c r="A899" s="68" t="s">
        <v>2421</v>
      </c>
      <c r="B899" s="55" t="s">
        <v>1603</v>
      </c>
      <c r="C899" s="63">
        <v>38</v>
      </c>
      <c r="D899" s="63">
        <v>34127</v>
      </c>
      <c r="E899" s="60">
        <v>17</v>
      </c>
      <c r="F899" s="63">
        <v>47028</v>
      </c>
      <c r="G899" s="60">
        <v>31.8</v>
      </c>
      <c r="H899" s="66" t="s">
        <v>1439</v>
      </c>
      <c r="I899" s="62">
        <v>25987</v>
      </c>
      <c r="J899" s="62">
        <v>26676</v>
      </c>
      <c r="K899" s="62">
        <v>28434</v>
      </c>
      <c r="L899" s="62">
        <v>31030</v>
      </c>
      <c r="M899" s="64">
        <v>38570</v>
      </c>
      <c r="N899" s="64" t="s">
        <v>1439</v>
      </c>
      <c r="O899" s="64" t="s">
        <v>1439</v>
      </c>
      <c r="P899" s="64" t="s">
        <v>1439</v>
      </c>
      <c r="Q899" s="64" t="s">
        <v>1439</v>
      </c>
    </row>
    <row r="900" spans="1:17" ht="38.25" x14ac:dyDescent="0.2">
      <c r="A900" s="68" t="s">
        <v>2422</v>
      </c>
      <c r="B900" s="55" t="s">
        <v>1605</v>
      </c>
      <c r="C900" s="66" t="s">
        <v>1439</v>
      </c>
      <c r="D900" s="66" t="s">
        <v>1439</v>
      </c>
      <c r="E900" s="67"/>
      <c r="F900" s="66" t="s">
        <v>1439</v>
      </c>
      <c r="G900" s="67"/>
      <c r="H900" s="66" t="s">
        <v>1439</v>
      </c>
      <c r="I900" s="64" t="s">
        <v>1439</v>
      </c>
      <c r="J900" s="64" t="s">
        <v>1439</v>
      </c>
      <c r="K900" s="64" t="s">
        <v>1439</v>
      </c>
      <c r="L900" s="64" t="s">
        <v>1439</v>
      </c>
      <c r="M900" s="64" t="s">
        <v>1439</v>
      </c>
      <c r="N900" s="64" t="s">
        <v>1439</v>
      </c>
      <c r="O900" s="64" t="s">
        <v>1439</v>
      </c>
      <c r="P900" s="64" t="s">
        <v>1439</v>
      </c>
      <c r="Q900" s="64" t="s">
        <v>1439</v>
      </c>
    </row>
    <row r="901" spans="1:17" ht="25.5" x14ac:dyDescent="0.2">
      <c r="A901" s="68" t="s">
        <v>2423</v>
      </c>
      <c r="B901" s="55" t="s">
        <v>1607</v>
      </c>
      <c r="C901" s="66">
        <v>13</v>
      </c>
      <c r="D901" s="63">
        <v>34177</v>
      </c>
      <c r="E901" s="60">
        <v>12.7</v>
      </c>
      <c r="F901" s="63">
        <v>35747</v>
      </c>
      <c r="G901" s="60">
        <v>4.2</v>
      </c>
      <c r="H901" s="66">
        <v>22759</v>
      </c>
      <c r="I901" s="62">
        <v>25484</v>
      </c>
      <c r="J901" s="62">
        <v>26986</v>
      </c>
      <c r="K901" s="62">
        <v>27898</v>
      </c>
      <c r="L901" s="62">
        <v>30541</v>
      </c>
      <c r="M901" s="62">
        <v>37488</v>
      </c>
      <c r="N901" s="62">
        <v>41337</v>
      </c>
      <c r="O901" s="64">
        <v>42934</v>
      </c>
      <c r="P901" s="64" t="s">
        <v>1439</v>
      </c>
      <c r="Q901" s="64" t="s">
        <v>1439</v>
      </c>
    </row>
    <row r="902" spans="1:17" ht="25.5" x14ac:dyDescent="0.2">
      <c r="A902" s="68" t="s">
        <v>2424</v>
      </c>
      <c r="B902" s="55" t="s">
        <v>1609</v>
      </c>
      <c r="C902" s="66">
        <v>26</v>
      </c>
      <c r="D902" s="63">
        <v>32742</v>
      </c>
      <c r="E902" s="60">
        <v>6.8</v>
      </c>
      <c r="F902" s="63">
        <v>39281</v>
      </c>
      <c r="G902" s="60">
        <v>6.9</v>
      </c>
      <c r="H902" s="63">
        <v>21019</v>
      </c>
      <c r="I902" s="61">
        <v>24366</v>
      </c>
      <c r="J902" s="61">
        <v>25765</v>
      </c>
      <c r="K902" s="61">
        <v>26935</v>
      </c>
      <c r="L902" s="62">
        <v>30021</v>
      </c>
      <c r="M902" s="62">
        <v>36488</v>
      </c>
      <c r="N902" s="64">
        <v>40532</v>
      </c>
      <c r="O902" s="64">
        <v>44672</v>
      </c>
      <c r="P902" s="64" t="s">
        <v>1439</v>
      </c>
      <c r="Q902" s="64" t="s">
        <v>1439</v>
      </c>
    </row>
    <row r="903" spans="1:17" ht="38.25" x14ac:dyDescent="0.2">
      <c r="A903" s="68" t="s">
        <v>2425</v>
      </c>
      <c r="B903" s="55" t="s">
        <v>1611</v>
      </c>
      <c r="C903" s="66">
        <v>60</v>
      </c>
      <c r="D903" s="66">
        <v>49922</v>
      </c>
      <c r="E903" s="60">
        <v>0.2</v>
      </c>
      <c r="F903" s="63">
        <v>65977</v>
      </c>
      <c r="G903" s="60">
        <v>-4.3</v>
      </c>
      <c r="H903" s="63">
        <v>24917</v>
      </c>
      <c r="I903" s="62">
        <v>31089</v>
      </c>
      <c r="J903" s="62">
        <v>34000</v>
      </c>
      <c r="K903" s="64">
        <v>39074</v>
      </c>
      <c r="L903" s="64">
        <v>44553</v>
      </c>
      <c r="M903" s="64">
        <v>58794</v>
      </c>
      <c r="N903" s="64" t="s">
        <v>1439</v>
      </c>
      <c r="O903" s="64" t="s">
        <v>1439</v>
      </c>
      <c r="P903" s="64" t="s">
        <v>1439</v>
      </c>
      <c r="Q903" s="64" t="s">
        <v>1439</v>
      </c>
    </row>
    <row r="904" spans="1:17" ht="51" x14ac:dyDescent="0.2">
      <c r="A904" s="54" t="s">
        <v>2426</v>
      </c>
      <c r="B904" s="55" t="s">
        <v>1613</v>
      </c>
      <c r="C904" s="59">
        <v>168</v>
      </c>
      <c r="D904" s="59">
        <v>47052</v>
      </c>
      <c r="E904" s="60">
        <v>7.3</v>
      </c>
      <c r="F904" s="59">
        <v>49421</v>
      </c>
      <c r="G904" s="60">
        <v>5.0999999999999996</v>
      </c>
      <c r="H904" s="59">
        <v>32225</v>
      </c>
      <c r="I904" s="61">
        <v>36006</v>
      </c>
      <c r="J904" s="61">
        <v>37908</v>
      </c>
      <c r="K904" s="61">
        <v>39828</v>
      </c>
      <c r="L904" s="61">
        <v>43488</v>
      </c>
      <c r="M904" s="61">
        <v>50067</v>
      </c>
      <c r="N904" s="61">
        <v>54984</v>
      </c>
      <c r="O904" s="61">
        <v>57793</v>
      </c>
      <c r="P904" s="62">
        <v>61019</v>
      </c>
      <c r="Q904" s="64">
        <v>74297</v>
      </c>
    </row>
    <row r="905" spans="1:17" ht="38.25" x14ac:dyDescent="0.2">
      <c r="A905" s="68" t="s">
        <v>2427</v>
      </c>
      <c r="B905" s="55" t="s">
        <v>1615</v>
      </c>
      <c r="C905" s="59">
        <v>168</v>
      </c>
      <c r="D905" s="59">
        <v>47052</v>
      </c>
      <c r="E905" s="60">
        <v>7.3</v>
      </c>
      <c r="F905" s="59">
        <v>49421</v>
      </c>
      <c r="G905" s="60">
        <v>5.0999999999999996</v>
      </c>
      <c r="H905" s="59">
        <v>32225</v>
      </c>
      <c r="I905" s="61">
        <v>36006</v>
      </c>
      <c r="J905" s="61">
        <v>37908</v>
      </c>
      <c r="K905" s="61">
        <v>39828</v>
      </c>
      <c r="L905" s="61">
        <v>43488</v>
      </c>
      <c r="M905" s="61">
        <v>50067</v>
      </c>
      <c r="N905" s="61">
        <v>54984</v>
      </c>
      <c r="O905" s="61">
        <v>57793</v>
      </c>
      <c r="P905" s="62">
        <v>61019</v>
      </c>
      <c r="Q905" s="64">
        <v>74297</v>
      </c>
    </row>
    <row r="906" spans="1:17" x14ac:dyDescent="0.2">
      <c r="A906" s="54" t="s">
        <v>2428</v>
      </c>
      <c r="B906" s="55" t="s">
        <v>1617</v>
      </c>
      <c r="C906" s="59">
        <v>316</v>
      </c>
      <c r="D906" s="59">
        <v>45553</v>
      </c>
      <c r="E906" s="60">
        <v>8.1</v>
      </c>
      <c r="F906" s="59">
        <v>47797</v>
      </c>
      <c r="G906" s="60">
        <v>6.4</v>
      </c>
      <c r="H906" s="59">
        <v>25694</v>
      </c>
      <c r="I906" s="61">
        <v>31147</v>
      </c>
      <c r="J906" s="61">
        <v>33957</v>
      </c>
      <c r="K906" s="61">
        <v>36408</v>
      </c>
      <c r="L906" s="61">
        <v>40788</v>
      </c>
      <c r="M906" s="61">
        <v>49546</v>
      </c>
      <c r="N906" s="61">
        <v>55144</v>
      </c>
      <c r="O906" s="61">
        <v>58032</v>
      </c>
      <c r="P906" s="61">
        <v>61409</v>
      </c>
      <c r="Q906" s="62">
        <v>70548</v>
      </c>
    </row>
    <row r="907" spans="1:17" x14ac:dyDescent="0.2">
      <c r="A907" s="68" t="s">
        <v>2429</v>
      </c>
      <c r="B907" s="55" t="s">
        <v>1619</v>
      </c>
      <c r="C907" s="59">
        <v>316</v>
      </c>
      <c r="D907" s="59">
        <v>45553</v>
      </c>
      <c r="E907" s="60">
        <v>8.1</v>
      </c>
      <c r="F907" s="59">
        <v>47797</v>
      </c>
      <c r="G907" s="60">
        <v>6.4</v>
      </c>
      <c r="H907" s="59">
        <v>25694</v>
      </c>
      <c r="I907" s="61">
        <v>31147</v>
      </c>
      <c r="J907" s="61">
        <v>33957</v>
      </c>
      <c r="K907" s="61">
        <v>36408</v>
      </c>
      <c r="L907" s="61">
        <v>40788</v>
      </c>
      <c r="M907" s="61">
        <v>49546</v>
      </c>
      <c r="N907" s="61">
        <v>55144</v>
      </c>
      <c r="O907" s="61">
        <v>58032</v>
      </c>
      <c r="P907" s="61">
        <v>61409</v>
      </c>
      <c r="Q907" s="62">
        <v>70548</v>
      </c>
    </row>
    <row r="908" spans="1:17" ht="25.5" x14ac:dyDescent="0.2">
      <c r="A908" s="54" t="s">
        <v>2430</v>
      </c>
      <c r="B908" s="55" t="s">
        <v>1621</v>
      </c>
      <c r="C908" s="59">
        <v>355</v>
      </c>
      <c r="D908" s="59">
        <v>41695</v>
      </c>
      <c r="E908" s="60">
        <v>6.7</v>
      </c>
      <c r="F908" s="59">
        <v>46211</v>
      </c>
      <c r="G908" s="60">
        <v>8.6</v>
      </c>
      <c r="H908" s="63">
        <v>23818</v>
      </c>
      <c r="I908" s="61">
        <v>29170</v>
      </c>
      <c r="J908" s="61">
        <v>31103</v>
      </c>
      <c r="K908" s="61">
        <v>33054</v>
      </c>
      <c r="L908" s="61">
        <v>36741</v>
      </c>
      <c r="M908" s="61">
        <v>47221</v>
      </c>
      <c r="N908" s="61">
        <v>52526</v>
      </c>
      <c r="O908" s="61">
        <v>55335</v>
      </c>
      <c r="P908" s="61">
        <v>58960</v>
      </c>
      <c r="Q908" s="64">
        <v>68606</v>
      </c>
    </row>
    <row r="909" spans="1:17" x14ac:dyDescent="0.2">
      <c r="A909" s="68" t="s">
        <v>2431</v>
      </c>
      <c r="B909" s="55" t="s">
        <v>1623</v>
      </c>
      <c r="C909" s="59">
        <v>258</v>
      </c>
      <c r="D909" s="59">
        <v>45207</v>
      </c>
      <c r="E909" s="60">
        <v>6.9</v>
      </c>
      <c r="F909" s="59">
        <v>49577</v>
      </c>
      <c r="G909" s="60">
        <v>8.5</v>
      </c>
      <c r="H909" s="63">
        <v>27039</v>
      </c>
      <c r="I909" s="61">
        <v>32008</v>
      </c>
      <c r="J909" s="61">
        <v>34563</v>
      </c>
      <c r="K909" s="61">
        <v>35932</v>
      </c>
      <c r="L909" s="61">
        <v>40894</v>
      </c>
      <c r="M909" s="61">
        <v>50973</v>
      </c>
      <c r="N909" s="61">
        <v>54797</v>
      </c>
      <c r="O909" s="61">
        <v>58572</v>
      </c>
      <c r="P909" s="62">
        <v>60681</v>
      </c>
      <c r="Q909" s="64" t="s">
        <v>1439</v>
      </c>
    </row>
    <row r="910" spans="1:17" ht="25.5" x14ac:dyDescent="0.2">
      <c r="A910" s="68" t="s">
        <v>2432</v>
      </c>
      <c r="B910" s="55" t="s">
        <v>1625</v>
      </c>
      <c r="C910" s="63">
        <v>38</v>
      </c>
      <c r="D910" s="59">
        <v>29861</v>
      </c>
      <c r="E910" s="60">
        <v>-4.7</v>
      </c>
      <c r="F910" s="59">
        <v>34279</v>
      </c>
      <c r="G910" s="60">
        <v>-4.7</v>
      </c>
      <c r="H910" s="63">
        <v>20154</v>
      </c>
      <c r="I910" s="61">
        <v>23181</v>
      </c>
      <c r="J910" s="61">
        <v>24630</v>
      </c>
      <c r="K910" s="61">
        <v>26172</v>
      </c>
      <c r="L910" s="61">
        <v>28082</v>
      </c>
      <c r="M910" s="62">
        <v>32806</v>
      </c>
      <c r="N910" s="62">
        <v>37165</v>
      </c>
      <c r="O910" s="62">
        <v>40312</v>
      </c>
      <c r="P910" s="64">
        <v>43340</v>
      </c>
      <c r="Q910" s="64" t="s">
        <v>1439</v>
      </c>
    </row>
    <row r="911" spans="1:17" ht="25.5" x14ac:dyDescent="0.2">
      <c r="A911" s="68" t="s">
        <v>2433</v>
      </c>
      <c r="B911" s="55" t="s">
        <v>1627</v>
      </c>
      <c r="C911" s="63">
        <v>59</v>
      </c>
      <c r="D911" s="63">
        <v>35046</v>
      </c>
      <c r="E911" s="60">
        <v>9.1999999999999993</v>
      </c>
      <c r="F911" s="59">
        <v>39207</v>
      </c>
      <c r="G911" s="60">
        <v>8.6999999999999993</v>
      </c>
      <c r="H911" s="59">
        <v>22015</v>
      </c>
      <c r="I911" s="61">
        <v>25173</v>
      </c>
      <c r="J911" s="61">
        <v>26099</v>
      </c>
      <c r="K911" s="61">
        <v>27393</v>
      </c>
      <c r="L911" s="62">
        <v>31014</v>
      </c>
      <c r="M911" s="62">
        <v>39829</v>
      </c>
      <c r="N911" s="62">
        <v>43844</v>
      </c>
      <c r="O911" s="62">
        <v>47220</v>
      </c>
      <c r="P911" s="64">
        <v>50196</v>
      </c>
      <c r="Q911" s="64" t="s">
        <v>1439</v>
      </c>
    </row>
    <row r="912" spans="1:17" ht="38.25" x14ac:dyDescent="0.2">
      <c r="A912" s="54" t="s">
        <v>2434</v>
      </c>
      <c r="B912" s="55" t="s">
        <v>1629</v>
      </c>
      <c r="C912" s="63">
        <v>61</v>
      </c>
      <c r="D912" s="63">
        <v>39298</v>
      </c>
      <c r="E912" s="60">
        <v>5</v>
      </c>
      <c r="F912" s="63">
        <v>48163</v>
      </c>
      <c r="G912" s="67"/>
      <c r="H912" s="66">
        <v>24012</v>
      </c>
      <c r="I912" s="62">
        <v>28792</v>
      </c>
      <c r="J912" s="62">
        <v>30306</v>
      </c>
      <c r="K912" s="61">
        <v>31845</v>
      </c>
      <c r="L912" s="62">
        <v>34801</v>
      </c>
      <c r="M912" s="62">
        <v>43436</v>
      </c>
      <c r="N912" s="64">
        <v>48210</v>
      </c>
      <c r="O912" s="64">
        <v>51432</v>
      </c>
      <c r="P912" s="64" t="s">
        <v>1439</v>
      </c>
      <c r="Q912" s="64" t="s">
        <v>1439</v>
      </c>
    </row>
    <row r="913" spans="1:17" ht="25.5" x14ac:dyDescent="0.2">
      <c r="A913" s="68" t="s">
        <v>2435</v>
      </c>
      <c r="B913" s="55" t="s">
        <v>1631</v>
      </c>
      <c r="C913" s="66">
        <v>15</v>
      </c>
      <c r="D913" s="66">
        <v>39870</v>
      </c>
      <c r="E913" s="60">
        <v>-4.7</v>
      </c>
      <c r="F913" s="66">
        <v>56338</v>
      </c>
      <c r="G913" s="60">
        <v>-8.1999999999999993</v>
      </c>
      <c r="H913" s="66" t="s">
        <v>1439</v>
      </c>
      <c r="I913" s="62">
        <v>27093</v>
      </c>
      <c r="J913" s="64">
        <v>30445</v>
      </c>
      <c r="K913" s="64">
        <v>32148</v>
      </c>
      <c r="L913" s="64">
        <v>37513</v>
      </c>
      <c r="M913" s="64">
        <v>46157</v>
      </c>
      <c r="N913" s="64" t="s">
        <v>1439</v>
      </c>
      <c r="O913" s="64" t="s">
        <v>1439</v>
      </c>
      <c r="P913" s="64" t="s">
        <v>1439</v>
      </c>
      <c r="Q913" s="64" t="s">
        <v>1439</v>
      </c>
    </row>
    <row r="914" spans="1:17" ht="38.25" x14ac:dyDescent="0.2">
      <c r="A914" s="68" t="s">
        <v>2436</v>
      </c>
      <c r="B914" s="55" t="s">
        <v>1633</v>
      </c>
      <c r="C914" s="66">
        <v>16</v>
      </c>
      <c r="D914" s="66">
        <v>36639</v>
      </c>
      <c r="E914" s="60">
        <v>16.5</v>
      </c>
      <c r="F914" s="66">
        <v>40562</v>
      </c>
      <c r="G914" s="60">
        <v>13.1</v>
      </c>
      <c r="H914" s="66" t="s">
        <v>1439</v>
      </c>
      <c r="I914" s="64" t="s">
        <v>1439</v>
      </c>
      <c r="J914" s="64" t="s">
        <v>1439</v>
      </c>
      <c r="K914" s="64" t="s">
        <v>1439</v>
      </c>
      <c r="L914" s="64">
        <v>34433</v>
      </c>
      <c r="M914" s="64">
        <v>39569</v>
      </c>
      <c r="N914" s="64" t="s">
        <v>1439</v>
      </c>
      <c r="O914" s="64" t="s">
        <v>1439</v>
      </c>
      <c r="P914" s="64" t="s">
        <v>1439</v>
      </c>
      <c r="Q914" s="64" t="s">
        <v>1439</v>
      </c>
    </row>
    <row r="915" spans="1:17" ht="25.5" x14ac:dyDescent="0.2">
      <c r="A915" s="68" t="s">
        <v>2437</v>
      </c>
      <c r="B915" s="55" t="s">
        <v>1635</v>
      </c>
      <c r="C915" s="66" t="s">
        <v>1439</v>
      </c>
      <c r="D915" s="66">
        <v>38045</v>
      </c>
      <c r="E915" s="67"/>
      <c r="F915" s="66">
        <v>44569</v>
      </c>
      <c r="G915" s="60">
        <v>4.3</v>
      </c>
      <c r="H915" s="66" t="s">
        <v>1439</v>
      </c>
      <c r="I915" s="64">
        <v>29777</v>
      </c>
      <c r="J915" s="64">
        <v>30595</v>
      </c>
      <c r="K915" s="64">
        <v>32103</v>
      </c>
      <c r="L915" s="64">
        <v>35670</v>
      </c>
      <c r="M915" s="64" t="s">
        <v>1439</v>
      </c>
      <c r="N915" s="64" t="s">
        <v>1439</v>
      </c>
      <c r="O915" s="64" t="s">
        <v>1439</v>
      </c>
      <c r="P915" s="64" t="s">
        <v>1439</v>
      </c>
      <c r="Q915" s="64" t="s">
        <v>1439</v>
      </c>
    </row>
    <row r="916" spans="1:17" ht="38.25" x14ac:dyDescent="0.2">
      <c r="A916" s="68" t="s">
        <v>2438</v>
      </c>
      <c r="B916" s="55" t="s">
        <v>1637</v>
      </c>
      <c r="C916" s="66">
        <v>23</v>
      </c>
      <c r="D916" s="66">
        <v>39928</v>
      </c>
      <c r="E916" s="60">
        <v>-1.1000000000000001</v>
      </c>
      <c r="F916" s="63">
        <v>49178</v>
      </c>
      <c r="G916" s="67"/>
      <c r="H916" s="66">
        <v>21670</v>
      </c>
      <c r="I916" s="62">
        <v>26116</v>
      </c>
      <c r="J916" s="62">
        <v>28508</v>
      </c>
      <c r="K916" s="62">
        <v>29597</v>
      </c>
      <c r="L916" s="62">
        <v>33867</v>
      </c>
      <c r="M916" s="64">
        <v>45184</v>
      </c>
      <c r="N916" s="64" t="s">
        <v>1439</v>
      </c>
      <c r="O916" s="64" t="s">
        <v>1439</v>
      </c>
      <c r="P916" s="64" t="s">
        <v>1439</v>
      </c>
      <c r="Q916" s="64" t="s">
        <v>1439</v>
      </c>
    </row>
    <row r="917" spans="1:17" ht="25.5" x14ac:dyDescent="0.2">
      <c r="A917" s="54" t="s">
        <v>2439</v>
      </c>
      <c r="B917" s="55" t="s">
        <v>1639</v>
      </c>
      <c r="C917" s="63">
        <v>51</v>
      </c>
      <c r="D917" s="63">
        <v>37397</v>
      </c>
      <c r="E917" s="60">
        <v>6.2</v>
      </c>
      <c r="F917" s="63">
        <v>44700</v>
      </c>
      <c r="G917" s="60">
        <v>8</v>
      </c>
      <c r="H917" s="66" t="s">
        <v>1439</v>
      </c>
      <c r="I917" s="62">
        <v>28294</v>
      </c>
      <c r="J917" s="62">
        <v>29574</v>
      </c>
      <c r="K917" s="62">
        <v>30470</v>
      </c>
      <c r="L917" s="62">
        <v>34806</v>
      </c>
      <c r="M917" s="62">
        <v>43670</v>
      </c>
      <c r="N917" s="64">
        <v>47251</v>
      </c>
      <c r="O917" s="64">
        <v>52070</v>
      </c>
      <c r="P917" s="64" t="s">
        <v>1439</v>
      </c>
      <c r="Q917" s="64" t="s">
        <v>1439</v>
      </c>
    </row>
    <row r="918" spans="1:17" ht="25.5" x14ac:dyDescent="0.2">
      <c r="A918" s="68" t="s">
        <v>2440</v>
      </c>
      <c r="B918" s="55" t="s">
        <v>1641</v>
      </c>
      <c r="C918" s="66">
        <v>35</v>
      </c>
      <c r="D918" s="66">
        <v>42352</v>
      </c>
      <c r="E918" s="60">
        <v>10.8</v>
      </c>
      <c r="F918" s="63">
        <v>47322</v>
      </c>
      <c r="G918" s="60">
        <v>8.3000000000000007</v>
      </c>
      <c r="H918" s="66" t="s">
        <v>1439</v>
      </c>
      <c r="I918" s="64" t="s">
        <v>1439</v>
      </c>
      <c r="J918" s="64">
        <v>31181</v>
      </c>
      <c r="K918" s="62">
        <v>33547</v>
      </c>
      <c r="L918" s="64">
        <v>36695</v>
      </c>
      <c r="M918" s="64">
        <v>45871</v>
      </c>
      <c r="N918" s="64">
        <v>52053</v>
      </c>
      <c r="O918" s="64" t="s">
        <v>1439</v>
      </c>
      <c r="P918" s="64" t="s">
        <v>1439</v>
      </c>
      <c r="Q918" s="64" t="s">
        <v>1439</v>
      </c>
    </row>
    <row r="919" spans="1:17" ht="25.5" x14ac:dyDescent="0.2">
      <c r="A919" s="68" t="s">
        <v>2441</v>
      </c>
      <c r="B919" s="55" t="s">
        <v>1643</v>
      </c>
      <c r="C919" s="66" t="s">
        <v>1439</v>
      </c>
      <c r="D919" s="66" t="s">
        <v>1439</v>
      </c>
      <c r="E919" s="67"/>
      <c r="F919" s="66">
        <v>51905</v>
      </c>
      <c r="G919" s="67"/>
      <c r="H919" s="66" t="s">
        <v>1439</v>
      </c>
      <c r="I919" s="64" t="s">
        <v>1439</v>
      </c>
      <c r="J919" s="64" t="s">
        <v>1439</v>
      </c>
      <c r="K919" s="64" t="s">
        <v>1439</v>
      </c>
      <c r="L919" s="64" t="s">
        <v>1439</v>
      </c>
      <c r="M919" s="64" t="s">
        <v>1439</v>
      </c>
      <c r="N919" s="64" t="s">
        <v>1439</v>
      </c>
      <c r="O919" s="64" t="s">
        <v>1439</v>
      </c>
      <c r="P919" s="64" t="s">
        <v>1439</v>
      </c>
      <c r="Q919" s="64" t="s">
        <v>1439</v>
      </c>
    </row>
    <row r="920" spans="1:17" ht="25.5" x14ac:dyDescent="0.2">
      <c r="A920" s="68" t="s">
        <v>2442</v>
      </c>
      <c r="B920" s="55" t="s">
        <v>1645</v>
      </c>
      <c r="C920" s="66">
        <v>12</v>
      </c>
      <c r="D920" s="63">
        <v>31154</v>
      </c>
      <c r="E920" s="60">
        <v>1.7</v>
      </c>
      <c r="F920" s="66">
        <v>35272</v>
      </c>
      <c r="G920" s="60">
        <v>1</v>
      </c>
      <c r="H920" s="66" t="s">
        <v>1439</v>
      </c>
      <c r="I920" s="62">
        <v>23096</v>
      </c>
      <c r="J920" s="62">
        <v>23910</v>
      </c>
      <c r="K920" s="62">
        <v>24576</v>
      </c>
      <c r="L920" s="62">
        <v>27007</v>
      </c>
      <c r="M920" s="64">
        <v>33839</v>
      </c>
      <c r="N920" s="64">
        <v>35733</v>
      </c>
      <c r="O920" s="64" t="s">
        <v>1439</v>
      </c>
      <c r="P920" s="64" t="s">
        <v>1439</v>
      </c>
      <c r="Q920" s="64" t="s">
        <v>1439</v>
      </c>
    </row>
    <row r="921" spans="1:17" ht="76.5" x14ac:dyDescent="0.2">
      <c r="A921" s="54" t="s">
        <v>2443</v>
      </c>
      <c r="B921" s="55" t="s">
        <v>1647</v>
      </c>
      <c r="C921" s="66" t="s">
        <v>1439</v>
      </c>
      <c r="D921" s="66">
        <v>39525</v>
      </c>
      <c r="E921" s="60">
        <v>18.5</v>
      </c>
      <c r="F921" s="63">
        <v>38667</v>
      </c>
      <c r="G921" s="60">
        <v>13.8</v>
      </c>
      <c r="H921" s="66" t="s">
        <v>1439</v>
      </c>
      <c r="I921" s="64" t="s">
        <v>1439</v>
      </c>
      <c r="J921" s="64" t="s">
        <v>1439</v>
      </c>
      <c r="K921" s="64" t="s">
        <v>1439</v>
      </c>
      <c r="L921" s="64">
        <v>37453</v>
      </c>
      <c r="M921" s="64">
        <v>40511</v>
      </c>
      <c r="N921" s="64" t="s">
        <v>1439</v>
      </c>
      <c r="O921" s="64" t="s">
        <v>1439</v>
      </c>
      <c r="P921" s="64" t="s">
        <v>1439</v>
      </c>
      <c r="Q921" s="64" t="s">
        <v>1439</v>
      </c>
    </row>
    <row r="922" spans="1:17" ht="38.25" x14ac:dyDescent="0.2">
      <c r="A922" s="68" t="s">
        <v>2444</v>
      </c>
      <c r="B922" s="55" t="s">
        <v>1649</v>
      </c>
      <c r="C922" s="66" t="s">
        <v>1439</v>
      </c>
      <c r="D922" s="66">
        <v>39525</v>
      </c>
      <c r="E922" s="60">
        <v>18.5</v>
      </c>
      <c r="F922" s="63">
        <v>38667</v>
      </c>
      <c r="G922" s="60">
        <v>13.8</v>
      </c>
      <c r="H922" s="66" t="s">
        <v>1439</v>
      </c>
      <c r="I922" s="64" t="s">
        <v>1439</v>
      </c>
      <c r="J922" s="64" t="s">
        <v>1439</v>
      </c>
      <c r="K922" s="64" t="s">
        <v>1439</v>
      </c>
      <c r="L922" s="64">
        <v>37453</v>
      </c>
      <c r="M922" s="64">
        <v>40511</v>
      </c>
      <c r="N922" s="64" t="s">
        <v>1439</v>
      </c>
      <c r="O922" s="64" t="s">
        <v>1439</v>
      </c>
      <c r="P922" s="64" t="s">
        <v>1439</v>
      </c>
      <c r="Q922" s="64" t="s">
        <v>1439</v>
      </c>
    </row>
    <row r="923" spans="1:17" ht="38.25" x14ac:dyDescent="0.2">
      <c r="A923" s="68" t="s">
        <v>2445</v>
      </c>
      <c r="B923" s="55" t="s">
        <v>1651</v>
      </c>
      <c r="C923" s="59" t="s">
        <v>1450</v>
      </c>
      <c r="D923" s="59"/>
      <c r="E923" s="67"/>
      <c r="F923" s="59"/>
      <c r="G923" s="67"/>
      <c r="H923" s="59"/>
      <c r="I923" s="61"/>
      <c r="J923" s="61"/>
      <c r="K923" s="61"/>
      <c r="L923" s="61"/>
      <c r="M923" s="61"/>
      <c r="N923" s="61"/>
      <c r="O923" s="61"/>
      <c r="P923" s="61"/>
      <c r="Q923" s="61"/>
    </row>
    <row r="924" spans="1:17" ht="38.25" x14ac:dyDescent="0.2">
      <c r="A924" s="54" t="s">
        <v>2446</v>
      </c>
      <c r="B924" s="55" t="s">
        <v>1653</v>
      </c>
      <c r="C924" s="66" t="s">
        <v>1439</v>
      </c>
      <c r="D924" s="66" t="s">
        <v>1439</v>
      </c>
      <c r="E924" s="67"/>
      <c r="F924" s="66" t="s">
        <v>1439</v>
      </c>
      <c r="G924" s="67"/>
      <c r="H924" s="66" t="s">
        <v>1439</v>
      </c>
      <c r="I924" s="64" t="s">
        <v>1439</v>
      </c>
      <c r="J924" s="64" t="s">
        <v>1439</v>
      </c>
      <c r="K924" s="64" t="s">
        <v>1439</v>
      </c>
      <c r="L924" s="64" t="s">
        <v>1439</v>
      </c>
      <c r="M924" s="64" t="s">
        <v>1439</v>
      </c>
      <c r="N924" s="64" t="s">
        <v>1439</v>
      </c>
      <c r="O924" s="64" t="s">
        <v>1439</v>
      </c>
      <c r="P924" s="64" t="s">
        <v>1439</v>
      </c>
      <c r="Q924" s="64" t="s">
        <v>1439</v>
      </c>
    </row>
    <row r="925" spans="1:17" ht="38.25" x14ac:dyDescent="0.2">
      <c r="A925" s="68" t="s">
        <v>2447</v>
      </c>
      <c r="B925" s="55" t="s">
        <v>1655</v>
      </c>
      <c r="C925" s="66" t="s">
        <v>1439</v>
      </c>
      <c r="D925" s="66" t="s">
        <v>1439</v>
      </c>
      <c r="E925" s="67"/>
      <c r="F925" s="66" t="s">
        <v>1439</v>
      </c>
      <c r="G925" s="67"/>
      <c r="H925" s="66" t="s">
        <v>1439</v>
      </c>
      <c r="I925" s="64" t="s">
        <v>1439</v>
      </c>
      <c r="J925" s="64" t="s">
        <v>1439</v>
      </c>
      <c r="K925" s="64" t="s">
        <v>1439</v>
      </c>
      <c r="L925" s="64" t="s">
        <v>1439</v>
      </c>
      <c r="M925" s="64" t="s">
        <v>1439</v>
      </c>
      <c r="N925" s="64" t="s">
        <v>1439</v>
      </c>
      <c r="O925" s="64" t="s">
        <v>1439</v>
      </c>
      <c r="P925" s="64" t="s">
        <v>1439</v>
      </c>
      <c r="Q925" s="64" t="s">
        <v>1439</v>
      </c>
    </row>
    <row r="926" spans="1:17" ht="25.5" x14ac:dyDescent="0.2">
      <c r="A926" s="54" t="s">
        <v>2448</v>
      </c>
      <c r="B926" s="55" t="s">
        <v>1376</v>
      </c>
      <c r="C926" s="59">
        <v>2434</v>
      </c>
      <c r="D926" s="59">
        <v>39033</v>
      </c>
      <c r="E926" s="60">
        <v>6.9</v>
      </c>
      <c r="F926" s="59">
        <v>45984</v>
      </c>
      <c r="G926" s="60">
        <v>7.8</v>
      </c>
      <c r="H926" s="59">
        <v>23309</v>
      </c>
      <c r="I926" s="61">
        <v>27124</v>
      </c>
      <c r="J926" s="61">
        <v>29044</v>
      </c>
      <c r="K926" s="61">
        <v>30752</v>
      </c>
      <c r="L926" s="61">
        <v>34654</v>
      </c>
      <c r="M926" s="61">
        <v>43849</v>
      </c>
      <c r="N926" s="61">
        <v>49956</v>
      </c>
      <c r="O926" s="61">
        <v>53568</v>
      </c>
      <c r="P926" s="61">
        <v>58140</v>
      </c>
      <c r="Q926" s="61">
        <v>74159</v>
      </c>
    </row>
    <row r="927" spans="1:17" ht="25.5" x14ac:dyDescent="0.2">
      <c r="A927" s="54" t="s">
        <v>2449</v>
      </c>
      <c r="B927" s="55" t="s">
        <v>1376</v>
      </c>
      <c r="C927" s="59">
        <v>302</v>
      </c>
      <c r="D927" s="59">
        <v>41768</v>
      </c>
      <c r="E927" s="60">
        <v>4.4000000000000004</v>
      </c>
      <c r="F927" s="59">
        <v>48327</v>
      </c>
      <c r="G927" s="60">
        <v>3</v>
      </c>
      <c r="H927" s="59">
        <v>25388</v>
      </c>
      <c r="I927" s="61">
        <v>29244</v>
      </c>
      <c r="J927" s="61">
        <v>31257</v>
      </c>
      <c r="K927" s="61">
        <v>32994</v>
      </c>
      <c r="L927" s="61">
        <v>37143</v>
      </c>
      <c r="M927" s="61">
        <v>47537</v>
      </c>
      <c r="N927" s="61">
        <v>53987</v>
      </c>
      <c r="O927" s="61">
        <v>57566</v>
      </c>
      <c r="P927" s="61">
        <v>61371</v>
      </c>
      <c r="Q927" s="64">
        <v>76582</v>
      </c>
    </row>
    <row r="928" spans="1:17" x14ac:dyDescent="0.2">
      <c r="A928" s="54" t="s">
        <v>2450</v>
      </c>
      <c r="B928" s="55" t="s">
        <v>1376</v>
      </c>
      <c r="C928" s="59">
        <v>257</v>
      </c>
      <c r="D928" s="59">
        <v>41843</v>
      </c>
      <c r="E928" s="60">
        <v>4.5</v>
      </c>
      <c r="F928" s="59">
        <v>47931</v>
      </c>
      <c r="G928" s="60">
        <v>2.2999999999999998</v>
      </c>
      <c r="H928" s="59">
        <v>25376</v>
      </c>
      <c r="I928" s="61">
        <v>29170</v>
      </c>
      <c r="J928" s="61">
        <v>30809</v>
      </c>
      <c r="K928" s="61">
        <v>32750</v>
      </c>
      <c r="L928" s="61">
        <v>37079</v>
      </c>
      <c r="M928" s="61">
        <v>47454</v>
      </c>
      <c r="N928" s="61">
        <v>53952</v>
      </c>
      <c r="O928" s="61">
        <v>56782</v>
      </c>
      <c r="P928" s="61">
        <v>60751</v>
      </c>
      <c r="Q928" s="64">
        <v>75660</v>
      </c>
    </row>
    <row r="929" spans="1:17" ht="25.5" x14ac:dyDescent="0.2">
      <c r="A929" s="54" t="s">
        <v>2451</v>
      </c>
      <c r="B929" s="55" t="s">
        <v>1376</v>
      </c>
      <c r="C929" s="59">
        <v>2002</v>
      </c>
      <c r="D929" s="59">
        <v>38332</v>
      </c>
      <c r="E929" s="60">
        <v>7.4</v>
      </c>
      <c r="F929" s="59">
        <v>45415</v>
      </c>
      <c r="G929" s="60">
        <v>8.6999999999999993</v>
      </c>
      <c r="H929" s="59">
        <v>22888</v>
      </c>
      <c r="I929" s="61">
        <v>26787</v>
      </c>
      <c r="J929" s="61">
        <v>28500</v>
      </c>
      <c r="K929" s="61">
        <v>30227</v>
      </c>
      <c r="L929" s="61">
        <v>33993</v>
      </c>
      <c r="M929" s="61">
        <v>43158</v>
      </c>
      <c r="N929" s="61">
        <v>49019</v>
      </c>
      <c r="O929" s="61">
        <v>52526</v>
      </c>
      <c r="P929" s="61">
        <v>57097</v>
      </c>
      <c r="Q929" s="61">
        <v>73252</v>
      </c>
    </row>
    <row r="930" spans="1:17" ht="25.5" x14ac:dyDescent="0.2">
      <c r="A930" s="54" t="s">
        <v>2452</v>
      </c>
      <c r="B930" s="55" t="s">
        <v>1438</v>
      </c>
      <c r="C930" s="66">
        <v>17</v>
      </c>
      <c r="D930" s="63">
        <v>31553</v>
      </c>
      <c r="E930" s="60">
        <v>8.6</v>
      </c>
      <c r="F930" s="59">
        <v>32652</v>
      </c>
      <c r="G930" s="60">
        <v>7.2</v>
      </c>
      <c r="H930" s="66">
        <v>22953</v>
      </c>
      <c r="I930" s="61">
        <v>25000</v>
      </c>
      <c r="J930" s="61">
        <v>25614</v>
      </c>
      <c r="K930" s="61">
        <v>26924</v>
      </c>
      <c r="L930" s="62">
        <v>28677</v>
      </c>
      <c r="M930" s="62">
        <v>33673</v>
      </c>
      <c r="N930" s="62">
        <v>35851</v>
      </c>
      <c r="O930" s="64">
        <v>36913</v>
      </c>
      <c r="P930" s="64" t="s">
        <v>1439</v>
      </c>
      <c r="Q930" s="64" t="s">
        <v>1439</v>
      </c>
    </row>
    <row r="931" spans="1:17" ht="38.25" x14ac:dyDescent="0.2">
      <c r="A931" s="68" t="s">
        <v>2453</v>
      </c>
      <c r="B931" s="55" t="s">
        <v>1441</v>
      </c>
      <c r="C931" s="66">
        <v>15</v>
      </c>
      <c r="D931" s="63">
        <v>31624</v>
      </c>
      <c r="E931" s="67"/>
      <c r="F931" s="59">
        <v>32641</v>
      </c>
      <c r="G931" s="60">
        <v>7.6</v>
      </c>
      <c r="H931" s="66" t="s">
        <v>1439</v>
      </c>
      <c r="I931" s="61">
        <v>25000</v>
      </c>
      <c r="J931" s="62">
        <v>25260</v>
      </c>
      <c r="K931" s="62">
        <v>26174</v>
      </c>
      <c r="L931" s="62">
        <v>28749</v>
      </c>
      <c r="M931" s="62">
        <v>33425</v>
      </c>
      <c r="N931" s="62">
        <v>35583</v>
      </c>
      <c r="O931" s="64" t="s">
        <v>1439</v>
      </c>
      <c r="P931" s="64" t="s">
        <v>1439</v>
      </c>
      <c r="Q931" s="64" t="s">
        <v>1439</v>
      </c>
    </row>
    <row r="932" spans="1:17" ht="25.5" x14ac:dyDescent="0.2">
      <c r="A932" s="68" t="s">
        <v>2454</v>
      </c>
      <c r="B932" s="55" t="s">
        <v>1443</v>
      </c>
      <c r="C932" s="66" t="s">
        <v>1439</v>
      </c>
      <c r="D932" s="66">
        <v>30796</v>
      </c>
      <c r="E932" s="60">
        <v>9.1</v>
      </c>
      <c r="F932" s="63">
        <v>32706</v>
      </c>
      <c r="G932" s="60">
        <v>4.9000000000000004</v>
      </c>
      <c r="H932" s="66" t="s">
        <v>1439</v>
      </c>
      <c r="I932" s="64" t="s">
        <v>1439</v>
      </c>
      <c r="J932" s="64" t="s">
        <v>1439</v>
      </c>
      <c r="K932" s="64" t="s">
        <v>1439</v>
      </c>
      <c r="L932" s="64" t="s">
        <v>1439</v>
      </c>
      <c r="M932" s="64" t="s">
        <v>1439</v>
      </c>
      <c r="N932" s="64" t="s">
        <v>1439</v>
      </c>
      <c r="O932" s="64" t="s">
        <v>1439</v>
      </c>
      <c r="P932" s="64" t="s">
        <v>1439</v>
      </c>
      <c r="Q932" s="64" t="s">
        <v>1439</v>
      </c>
    </row>
    <row r="933" spans="1:17" ht="25.5" x14ac:dyDescent="0.2">
      <c r="A933" s="68" t="s">
        <v>2455</v>
      </c>
      <c r="B933" s="55" t="s">
        <v>1445</v>
      </c>
      <c r="C933" s="59" t="s">
        <v>1450</v>
      </c>
      <c r="D933" s="59"/>
      <c r="E933" s="67"/>
      <c r="F933" s="59"/>
      <c r="G933" s="67"/>
      <c r="H933" s="59"/>
      <c r="I933" s="61"/>
      <c r="J933" s="61"/>
      <c r="K933" s="61"/>
      <c r="L933" s="61"/>
      <c r="M933" s="61"/>
      <c r="N933" s="61"/>
      <c r="O933" s="61"/>
      <c r="P933" s="61"/>
      <c r="Q933" s="61"/>
    </row>
    <row r="934" spans="1:17" ht="25.5" x14ac:dyDescent="0.2">
      <c r="A934" s="54" t="s">
        <v>2456</v>
      </c>
      <c r="B934" s="55" t="s">
        <v>1447</v>
      </c>
      <c r="C934" s="66" t="s">
        <v>1439</v>
      </c>
      <c r="D934" s="66" t="s">
        <v>1439</v>
      </c>
      <c r="E934" s="67"/>
      <c r="F934" s="66">
        <v>42972</v>
      </c>
      <c r="G934" s="60">
        <v>-16.2</v>
      </c>
      <c r="H934" s="66" t="s">
        <v>1439</v>
      </c>
      <c r="I934" s="64" t="s">
        <v>1439</v>
      </c>
      <c r="J934" s="64" t="s">
        <v>1439</v>
      </c>
      <c r="K934" s="64" t="s">
        <v>1439</v>
      </c>
      <c r="L934" s="64" t="s">
        <v>1439</v>
      </c>
      <c r="M934" s="64" t="s">
        <v>1439</v>
      </c>
      <c r="N934" s="64" t="s">
        <v>1439</v>
      </c>
      <c r="O934" s="64" t="s">
        <v>1439</v>
      </c>
      <c r="P934" s="64" t="s">
        <v>1439</v>
      </c>
      <c r="Q934" s="64" t="s">
        <v>1439</v>
      </c>
    </row>
    <row r="935" spans="1:17" ht="25.5" x14ac:dyDescent="0.2">
      <c r="A935" s="68" t="s">
        <v>2457</v>
      </c>
      <c r="B935" s="55" t="s">
        <v>1449</v>
      </c>
      <c r="C935" s="59" t="s">
        <v>1450</v>
      </c>
      <c r="D935" s="59"/>
      <c r="E935" s="67"/>
      <c r="F935" s="59"/>
      <c r="G935" s="67"/>
      <c r="H935" s="59"/>
      <c r="I935" s="61"/>
      <c r="J935" s="61"/>
      <c r="K935" s="61"/>
      <c r="L935" s="61"/>
      <c r="M935" s="61"/>
      <c r="N935" s="61"/>
      <c r="O935" s="61"/>
      <c r="P935" s="61"/>
      <c r="Q935" s="61"/>
    </row>
    <row r="936" spans="1:17" ht="25.5" x14ac:dyDescent="0.2">
      <c r="A936" s="68" t="s">
        <v>2458</v>
      </c>
      <c r="B936" s="55" t="s">
        <v>1452</v>
      </c>
      <c r="C936" s="59" t="s">
        <v>1450</v>
      </c>
      <c r="D936" s="59"/>
      <c r="E936" s="67"/>
      <c r="F936" s="59"/>
      <c r="G936" s="67"/>
      <c r="H936" s="59"/>
      <c r="I936" s="61"/>
      <c r="J936" s="61"/>
      <c r="K936" s="61"/>
      <c r="L936" s="61"/>
      <c r="M936" s="61"/>
      <c r="N936" s="61"/>
      <c r="O936" s="61"/>
      <c r="P936" s="61"/>
      <c r="Q936" s="61"/>
    </row>
    <row r="937" spans="1:17" ht="25.5" x14ac:dyDescent="0.2">
      <c r="A937" s="68" t="s">
        <v>2459</v>
      </c>
      <c r="B937" s="55" t="s">
        <v>1454</v>
      </c>
      <c r="C937" s="59" t="s">
        <v>1450</v>
      </c>
      <c r="D937" s="59"/>
      <c r="E937" s="67"/>
      <c r="F937" s="59"/>
      <c r="G937" s="67"/>
      <c r="H937" s="59"/>
      <c r="I937" s="61"/>
      <c r="J937" s="61"/>
      <c r="K937" s="61"/>
      <c r="L937" s="61"/>
      <c r="M937" s="61"/>
      <c r="N937" s="61"/>
      <c r="O937" s="61"/>
      <c r="P937" s="61"/>
      <c r="Q937" s="61"/>
    </row>
    <row r="938" spans="1:17" ht="25.5" x14ac:dyDescent="0.2">
      <c r="A938" s="68" t="s">
        <v>2460</v>
      </c>
      <c r="B938" s="55" t="s">
        <v>1456</v>
      </c>
      <c r="C938" s="66" t="s">
        <v>1439</v>
      </c>
      <c r="D938" s="66" t="s">
        <v>1439</v>
      </c>
      <c r="E938" s="67"/>
      <c r="F938" s="66">
        <v>42972</v>
      </c>
      <c r="G938" s="60">
        <v>4.5999999999999996</v>
      </c>
      <c r="H938" s="66" t="s">
        <v>1439</v>
      </c>
      <c r="I938" s="64" t="s">
        <v>1439</v>
      </c>
      <c r="J938" s="64" t="s">
        <v>1439</v>
      </c>
      <c r="K938" s="64" t="s">
        <v>1439</v>
      </c>
      <c r="L938" s="64" t="s">
        <v>1439</v>
      </c>
      <c r="M938" s="64" t="s">
        <v>1439</v>
      </c>
      <c r="N938" s="64" t="s">
        <v>1439</v>
      </c>
      <c r="O938" s="64" t="s">
        <v>1439</v>
      </c>
      <c r="P938" s="64" t="s">
        <v>1439</v>
      </c>
      <c r="Q938" s="64" t="s">
        <v>1439</v>
      </c>
    </row>
    <row r="939" spans="1:17" ht="25.5" x14ac:dyDescent="0.2">
      <c r="A939" s="68" t="s">
        <v>2461</v>
      </c>
      <c r="B939" s="55" t="s">
        <v>1458</v>
      </c>
      <c r="C939" s="59" t="s">
        <v>1450</v>
      </c>
      <c r="D939" s="59"/>
      <c r="E939" s="67"/>
      <c r="F939" s="59"/>
      <c r="G939" s="67"/>
      <c r="H939" s="59"/>
      <c r="I939" s="61"/>
      <c r="J939" s="61"/>
      <c r="K939" s="61"/>
      <c r="L939" s="61"/>
      <c r="M939" s="61"/>
      <c r="N939" s="61"/>
      <c r="O939" s="61"/>
      <c r="P939" s="61"/>
      <c r="Q939" s="61"/>
    </row>
    <row r="940" spans="1:17" ht="25.5" x14ac:dyDescent="0.2">
      <c r="A940" s="54" t="s">
        <v>2462</v>
      </c>
      <c r="B940" s="55" t="s">
        <v>1460</v>
      </c>
      <c r="C940" s="59">
        <v>257</v>
      </c>
      <c r="D940" s="59">
        <v>41843</v>
      </c>
      <c r="E940" s="60">
        <v>4.5</v>
      </c>
      <c r="F940" s="59">
        <v>47931</v>
      </c>
      <c r="G940" s="60">
        <v>2.2999999999999998</v>
      </c>
      <c r="H940" s="59">
        <v>25376</v>
      </c>
      <c r="I940" s="61">
        <v>29170</v>
      </c>
      <c r="J940" s="61">
        <v>30809</v>
      </c>
      <c r="K940" s="61">
        <v>32750</v>
      </c>
      <c r="L940" s="61">
        <v>37079</v>
      </c>
      <c r="M940" s="61">
        <v>47454</v>
      </c>
      <c r="N940" s="61">
        <v>53952</v>
      </c>
      <c r="O940" s="61">
        <v>56782</v>
      </c>
      <c r="P940" s="61">
        <v>60751</v>
      </c>
      <c r="Q940" s="64">
        <v>75660</v>
      </c>
    </row>
    <row r="941" spans="1:17" ht="25.5" x14ac:dyDescent="0.2">
      <c r="A941" s="68" t="s">
        <v>2463</v>
      </c>
      <c r="B941" s="55" t="s">
        <v>1462</v>
      </c>
      <c r="C941" s="66">
        <v>30</v>
      </c>
      <c r="D941" s="63">
        <v>38985</v>
      </c>
      <c r="E941" s="60">
        <v>1.3</v>
      </c>
      <c r="F941" s="59">
        <v>43312</v>
      </c>
      <c r="G941" s="60">
        <v>2.6</v>
      </c>
      <c r="H941" s="59">
        <v>26390</v>
      </c>
      <c r="I941" s="61">
        <v>28473</v>
      </c>
      <c r="J941" s="61">
        <v>29790</v>
      </c>
      <c r="K941" s="62">
        <v>30850</v>
      </c>
      <c r="L941" s="62">
        <v>34761</v>
      </c>
      <c r="M941" s="62">
        <v>43432</v>
      </c>
      <c r="N941" s="64">
        <v>49434</v>
      </c>
      <c r="O941" s="64">
        <v>53084</v>
      </c>
      <c r="P941" s="64">
        <v>55130</v>
      </c>
      <c r="Q941" s="64" t="s">
        <v>1439</v>
      </c>
    </row>
    <row r="942" spans="1:17" ht="25.5" x14ac:dyDescent="0.2">
      <c r="A942" s="68" t="s">
        <v>2464</v>
      </c>
      <c r="B942" s="55" t="s">
        <v>1464</v>
      </c>
      <c r="C942" s="66" t="s">
        <v>1439</v>
      </c>
      <c r="D942" s="66" t="s">
        <v>1439</v>
      </c>
      <c r="E942" s="67"/>
      <c r="F942" s="66">
        <v>47423</v>
      </c>
      <c r="G942" s="60">
        <v>-1.6</v>
      </c>
      <c r="H942" s="66" t="s">
        <v>1439</v>
      </c>
      <c r="I942" s="64" t="s">
        <v>1439</v>
      </c>
      <c r="J942" s="64" t="s">
        <v>1439</v>
      </c>
      <c r="K942" s="64" t="s">
        <v>1439</v>
      </c>
      <c r="L942" s="64" t="s">
        <v>1439</v>
      </c>
      <c r="M942" s="64" t="s">
        <v>1439</v>
      </c>
      <c r="N942" s="64" t="s">
        <v>1439</v>
      </c>
      <c r="O942" s="64" t="s">
        <v>1439</v>
      </c>
      <c r="P942" s="64" t="s">
        <v>1439</v>
      </c>
      <c r="Q942" s="64" t="s">
        <v>1439</v>
      </c>
    </row>
    <row r="943" spans="1:17" ht="25.5" x14ac:dyDescent="0.2">
      <c r="A943" s="68" t="s">
        <v>2465</v>
      </c>
      <c r="B943" s="55" t="s">
        <v>1466</v>
      </c>
      <c r="C943" s="59" t="s">
        <v>1450</v>
      </c>
      <c r="D943" s="59"/>
      <c r="E943" s="67"/>
      <c r="F943" s="59"/>
      <c r="G943" s="67"/>
      <c r="H943" s="59"/>
      <c r="I943" s="61"/>
      <c r="J943" s="61"/>
      <c r="K943" s="61"/>
      <c r="L943" s="61"/>
      <c r="M943" s="61"/>
      <c r="N943" s="61"/>
      <c r="O943" s="61"/>
      <c r="P943" s="61"/>
      <c r="Q943" s="61"/>
    </row>
    <row r="944" spans="1:17" ht="25.5" x14ac:dyDescent="0.2">
      <c r="A944" s="68" t="s">
        <v>2466</v>
      </c>
      <c r="B944" s="55" t="s">
        <v>1468</v>
      </c>
      <c r="C944" s="66" t="s">
        <v>1439</v>
      </c>
      <c r="D944" s="66" t="s">
        <v>1439</v>
      </c>
      <c r="E944" s="67"/>
      <c r="F944" s="66">
        <v>35246</v>
      </c>
      <c r="G944" s="67"/>
      <c r="H944" s="66" t="s">
        <v>1439</v>
      </c>
      <c r="I944" s="64" t="s">
        <v>1439</v>
      </c>
      <c r="J944" s="64" t="s">
        <v>1439</v>
      </c>
      <c r="K944" s="64" t="s">
        <v>1439</v>
      </c>
      <c r="L944" s="64" t="s">
        <v>1439</v>
      </c>
      <c r="M944" s="64" t="s">
        <v>1439</v>
      </c>
      <c r="N944" s="64" t="s">
        <v>1439</v>
      </c>
      <c r="O944" s="64" t="s">
        <v>1439</v>
      </c>
      <c r="P944" s="64" t="s">
        <v>1439</v>
      </c>
      <c r="Q944" s="64" t="s">
        <v>1439</v>
      </c>
    </row>
    <row r="945" spans="1:17" ht="25.5" x14ac:dyDescent="0.2">
      <c r="A945" s="68" t="s">
        <v>2467</v>
      </c>
      <c r="B945" s="55" t="s">
        <v>1470</v>
      </c>
      <c r="C945" s="59" t="s">
        <v>1667</v>
      </c>
      <c r="D945" s="59"/>
      <c r="E945" s="67"/>
      <c r="F945" s="59"/>
      <c r="G945" s="67"/>
      <c r="H945" s="59"/>
      <c r="I945" s="61"/>
      <c r="J945" s="61"/>
      <c r="K945" s="61"/>
      <c r="L945" s="61"/>
      <c r="M945" s="61"/>
      <c r="N945" s="61"/>
      <c r="O945" s="61"/>
      <c r="P945" s="61"/>
      <c r="Q945" s="61"/>
    </row>
    <row r="946" spans="1:17" ht="25.5" x14ac:dyDescent="0.2">
      <c r="A946" s="68" t="s">
        <v>2468</v>
      </c>
      <c r="B946" s="55" t="s">
        <v>1472</v>
      </c>
      <c r="C946" s="59" t="s">
        <v>1450</v>
      </c>
      <c r="D946" s="59"/>
      <c r="E946" s="67"/>
      <c r="F946" s="59"/>
      <c r="G946" s="67"/>
      <c r="H946" s="59"/>
      <c r="I946" s="61"/>
      <c r="J946" s="61"/>
      <c r="K946" s="61"/>
      <c r="L946" s="61"/>
      <c r="M946" s="61"/>
      <c r="N946" s="61"/>
      <c r="O946" s="61"/>
      <c r="P946" s="61"/>
      <c r="Q946" s="61"/>
    </row>
    <row r="947" spans="1:17" ht="63.75" x14ac:dyDescent="0.2">
      <c r="A947" s="68" t="s">
        <v>2469</v>
      </c>
      <c r="B947" s="55" t="s">
        <v>1474</v>
      </c>
      <c r="C947" s="66" t="s">
        <v>1439</v>
      </c>
      <c r="D947" s="66">
        <v>39389</v>
      </c>
      <c r="E947" s="60">
        <v>3.1</v>
      </c>
      <c r="F947" s="66">
        <v>43993</v>
      </c>
      <c r="G947" s="67"/>
      <c r="H947" s="66" t="s">
        <v>1439</v>
      </c>
      <c r="I947" s="64" t="s">
        <v>1439</v>
      </c>
      <c r="J947" s="64" t="s">
        <v>1439</v>
      </c>
      <c r="K947" s="64" t="s">
        <v>1439</v>
      </c>
      <c r="L947" s="64">
        <v>37859</v>
      </c>
      <c r="M947" s="64" t="s">
        <v>1439</v>
      </c>
      <c r="N947" s="64" t="s">
        <v>1439</v>
      </c>
      <c r="O947" s="64" t="s">
        <v>1439</v>
      </c>
      <c r="P947" s="64" t="s">
        <v>1439</v>
      </c>
      <c r="Q947" s="64" t="s">
        <v>1439</v>
      </c>
    </row>
    <row r="948" spans="1:17" ht="25.5" x14ac:dyDescent="0.2">
      <c r="A948" s="68" t="s">
        <v>2470</v>
      </c>
      <c r="B948" s="55" t="s">
        <v>1476</v>
      </c>
      <c r="C948" s="66" t="s">
        <v>1439</v>
      </c>
      <c r="D948" s="66" t="s">
        <v>1439</v>
      </c>
      <c r="E948" s="67"/>
      <c r="F948" s="66">
        <v>46611</v>
      </c>
      <c r="G948" s="60">
        <v>-7</v>
      </c>
      <c r="H948" s="66" t="s">
        <v>1439</v>
      </c>
      <c r="I948" s="64" t="s">
        <v>1439</v>
      </c>
      <c r="J948" s="64" t="s">
        <v>1439</v>
      </c>
      <c r="K948" s="64" t="s">
        <v>1439</v>
      </c>
      <c r="L948" s="64" t="s">
        <v>1439</v>
      </c>
      <c r="M948" s="64" t="s">
        <v>1439</v>
      </c>
      <c r="N948" s="64" t="s">
        <v>1439</v>
      </c>
      <c r="O948" s="64" t="s">
        <v>1439</v>
      </c>
      <c r="P948" s="64" t="s">
        <v>1439</v>
      </c>
      <c r="Q948" s="64" t="s">
        <v>1439</v>
      </c>
    </row>
    <row r="949" spans="1:17" ht="25.5" x14ac:dyDescent="0.2">
      <c r="A949" s="68" t="s">
        <v>2471</v>
      </c>
      <c r="B949" s="55" t="s">
        <v>1478</v>
      </c>
      <c r="C949" s="66">
        <v>10</v>
      </c>
      <c r="D949" s="66">
        <v>36119</v>
      </c>
      <c r="E949" s="60">
        <v>5.6</v>
      </c>
      <c r="F949" s="63">
        <v>41073</v>
      </c>
      <c r="G949" s="60">
        <v>3.4</v>
      </c>
      <c r="H949" s="66" t="s">
        <v>1439</v>
      </c>
      <c r="I949" s="64">
        <v>25434</v>
      </c>
      <c r="J949" s="62">
        <v>27067</v>
      </c>
      <c r="K949" s="64">
        <v>29281</v>
      </c>
      <c r="L949" s="64">
        <v>30747</v>
      </c>
      <c r="M949" s="64" t="s">
        <v>1439</v>
      </c>
      <c r="N949" s="64" t="s">
        <v>1439</v>
      </c>
      <c r="O949" s="64" t="s">
        <v>1439</v>
      </c>
      <c r="P949" s="64" t="s">
        <v>1439</v>
      </c>
      <c r="Q949" s="64" t="s">
        <v>1439</v>
      </c>
    </row>
    <row r="950" spans="1:17" ht="38.25" x14ac:dyDescent="0.2">
      <c r="A950" s="68" t="s">
        <v>2472</v>
      </c>
      <c r="B950" s="55" t="s">
        <v>1480</v>
      </c>
      <c r="C950" s="66" t="s">
        <v>1439</v>
      </c>
      <c r="D950" s="66" t="s">
        <v>1439</v>
      </c>
      <c r="E950" s="67"/>
      <c r="F950" s="66">
        <v>71913</v>
      </c>
      <c r="G950" s="60">
        <v>21.4</v>
      </c>
      <c r="H950" s="66" t="s">
        <v>1439</v>
      </c>
      <c r="I950" s="64" t="s">
        <v>1439</v>
      </c>
      <c r="J950" s="64" t="s">
        <v>1439</v>
      </c>
      <c r="K950" s="64" t="s">
        <v>1439</v>
      </c>
      <c r="L950" s="64" t="s">
        <v>1439</v>
      </c>
      <c r="M950" s="64" t="s">
        <v>1439</v>
      </c>
      <c r="N950" s="64" t="s">
        <v>1439</v>
      </c>
      <c r="O950" s="64" t="s">
        <v>1439</v>
      </c>
      <c r="P950" s="64" t="s">
        <v>1439</v>
      </c>
      <c r="Q950" s="64" t="s">
        <v>1439</v>
      </c>
    </row>
    <row r="951" spans="1:17" ht="25.5" x14ac:dyDescent="0.2">
      <c r="A951" s="68" t="s">
        <v>2473</v>
      </c>
      <c r="B951" s="55" t="s">
        <v>1482</v>
      </c>
      <c r="C951" s="66" t="s">
        <v>1439</v>
      </c>
      <c r="D951" s="66">
        <v>34048</v>
      </c>
      <c r="E951" s="67"/>
      <c r="F951" s="66" t="s">
        <v>1439</v>
      </c>
      <c r="G951" s="67"/>
      <c r="H951" s="66" t="s">
        <v>1439</v>
      </c>
      <c r="I951" s="62">
        <v>26666</v>
      </c>
      <c r="J951" s="64">
        <v>26902</v>
      </c>
      <c r="K951" s="64">
        <v>27575</v>
      </c>
      <c r="L951" s="64">
        <v>30198</v>
      </c>
      <c r="M951" s="64" t="s">
        <v>1439</v>
      </c>
      <c r="N951" s="64" t="s">
        <v>1439</v>
      </c>
      <c r="O951" s="64" t="s">
        <v>1439</v>
      </c>
      <c r="P951" s="64" t="s">
        <v>1439</v>
      </c>
      <c r="Q951" s="64" t="s">
        <v>1439</v>
      </c>
    </row>
    <row r="952" spans="1:17" ht="38.25" x14ac:dyDescent="0.2">
      <c r="A952" s="68" t="s">
        <v>2474</v>
      </c>
      <c r="B952" s="55" t="s">
        <v>1484</v>
      </c>
      <c r="C952" s="66" t="s">
        <v>1439</v>
      </c>
      <c r="D952" s="66" t="s">
        <v>1439</v>
      </c>
      <c r="E952" s="67"/>
      <c r="F952" s="66">
        <v>65520</v>
      </c>
      <c r="G952" s="60">
        <v>18</v>
      </c>
      <c r="H952" s="66" t="s">
        <v>1439</v>
      </c>
      <c r="I952" s="64" t="s">
        <v>1439</v>
      </c>
      <c r="J952" s="64" t="s">
        <v>1439</v>
      </c>
      <c r="K952" s="64" t="s">
        <v>1439</v>
      </c>
      <c r="L952" s="64" t="s">
        <v>1439</v>
      </c>
      <c r="M952" s="64" t="s">
        <v>1439</v>
      </c>
      <c r="N952" s="64" t="s">
        <v>1439</v>
      </c>
      <c r="O952" s="64" t="s">
        <v>1439</v>
      </c>
      <c r="P952" s="64" t="s">
        <v>1439</v>
      </c>
      <c r="Q952" s="64" t="s">
        <v>1439</v>
      </c>
    </row>
    <row r="953" spans="1:17" ht="25.5" x14ac:dyDescent="0.2">
      <c r="A953" s="68" t="s">
        <v>2475</v>
      </c>
      <c r="B953" s="55" t="s">
        <v>1486</v>
      </c>
      <c r="C953" s="66">
        <v>11</v>
      </c>
      <c r="D953" s="66">
        <v>30140</v>
      </c>
      <c r="E953" s="60">
        <v>-2.8</v>
      </c>
      <c r="F953" s="63">
        <v>36910</v>
      </c>
      <c r="G953" s="60">
        <v>-8.1999999999999993</v>
      </c>
      <c r="H953" s="66" t="s">
        <v>1439</v>
      </c>
      <c r="I953" s="62">
        <v>25276</v>
      </c>
      <c r="J953" s="62">
        <v>26230</v>
      </c>
      <c r="K953" s="62">
        <v>27110</v>
      </c>
      <c r="L953" s="62">
        <v>28241</v>
      </c>
      <c r="M953" s="64">
        <v>32380</v>
      </c>
      <c r="N953" s="64" t="s">
        <v>1439</v>
      </c>
      <c r="O953" s="64" t="s">
        <v>1439</v>
      </c>
      <c r="P953" s="64" t="s">
        <v>1439</v>
      </c>
      <c r="Q953" s="64" t="s">
        <v>1439</v>
      </c>
    </row>
    <row r="954" spans="1:17" ht="25.5" x14ac:dyDescent="0.2">
      <c r="A954" s="68" t="s">
        <v>2476</v>
      </c>
      <c r="B954" s="55" t="s">
        <v>1488</v>
      </c>
      <c r="C954" s="66" t="s">
        <v>1439</v>
      </c>
      <c r="D954" s="66">
        <v>36215</v>
      </c>
      <c r="E954" s="67"/>
      <c r="F954" s="63">
        <v>40857</v>
      </c>
      <c r="G954" s="60">
        <v>4.4000000000000004</v>
      </c>
      <c r="H954" s="66" t="s">
        <v>1439</v>
      </c>
      <c r="I954" s="64" t="s">
        <v>1439</v>
      </c>
      <c r="J954" s="64" t="s">
        <v>1439</v>
      </c>
      <c r="K954" s="64" t="s">
        <v>1439</v>
      </c>
      <c r="L954" s="64">
        <v>32411</v>
      </c>
      <c r="M954" s="64" t="s">
        <v>1439</v>
      </c>
      <c r="N954" s="64" t="s">
        <v>1439</v>
      </c>
      <c r="O954" s="64" t="s">
        <v>1439</v>
      </c>
      <c r="P954" s="64" t="s">
        <v>1439</v>
      </c>
      <c r="Q954" s="64" t="s">
        <v>1439</v>
      </c>
    </row>
    <row r="955" spans="1:17" ht="25.5" x14ac:dyDescent="0.2">
      <c r="A955" s="68" t="s">
        <v>2477</v>
      </c>
      <c r="B955" s="55" t="s">
        <v>1490</v>
      </c>
      <c r="C955" s="66" t="s">
        <v>1439</v>
      </c>
      <c r="D955" s="66">
        <v>31945</v>
      </c>
      <c r="E955" s="60">
        <v>17</v>
      </c>
      <c r="F955" s="66">
        <v>34946</v>
      </c>
      <c r="G955" s="60">
        <v>12.5</v>
      </c>
      <c r="H955" s="66" t="s">
        <v>1439</v>
      </c>
      <c r="I955" s="64" t="s">
        <v>1439</v>
      </c>
      <c r="J955" s="64" t="s">
        <v>1439</v>
      </c>
      <c r="K955" s="64" t="s">
        <v>1439</v>
      </c>
      <c r="L955" s="64" t="s">
        <v>1439</v>
      </c>
      <c r="M955" s="64" t="s">
        <v>1439</v>
      </c>
      <c r="N955" s="64" t="s">
        <v>1439</v>
      </c>
      <c r="O955" s="64" t="s">
        <v>1439</v>
      </c>
      <c r="P955" s="64" t="s">
        <v>1439</v>
      </c>
      <c r="Q955" s="64" t="s">
        <v>1439</v>
      </c>
    </row>
    <row r="956" spans="1:17" ht="38.25" x14ac:dyDescent="0.2">
      <c r="A956" s="68" t="s">
        <v>2478</v>
      </c>
      <c r="B956" s="55" t="s">
        <v>1492</v>
      </c>
      <c r="C956" s="63">
        <v>35</v>
      </c>
      <c r="D956" s="63">
        <v>41061</v>
      </c>
      <c r="E956" s="60">
        <v>8</v>
      </c>
      <c r="F956" s="59">
        <v>44441</v>
      </c>
      <c r="G956" s="60">
        <v>-0.9</v>
      </c>
      <c r="H956" s="63">
        <v>25285</v>
      </c>
      <c r="I956" s="62">
        <v>30128</v>
      </c>
      <c r="J956" s="61">
        <v>31805</v>
      </c>
      <c r="K956" s="61">
        <v>32441</v>
      </c>
      <c r="L956" s="62">
        <v>36614</v>
      </c>
      <c r="M956" s="62">
        <v>45570</v>
      </c>
      <c r="N956" s="62">
        <v>48893</v>
      </c>
      <c r="O956" s="64">
        <v>52603</v>
      </c>
      <c r="P956" s="64">
        <v>55451</v>
      </c>
      <c r="Q956" s="64" t="s">
        <v>1439</v>
      </c>
    </row>
    <row r="957" spans="1:17" ht="38.25" x14ac:dyDescent="0.2">
      <c r="A957" s="68" t="s">
        <v>2479</v>
      </c>
      <c r="B957" s="55" t="s">
        <v>1494</v>
      </c>
      <c r="C957" s="66">
        <v>34</v>
      </c>
      <c r="D957" s="63">
        <v>50442</v>
      </c>
      <c r="E957" s="60">
        <v>6.3</v>
      </c>
      <c r="F957" s="59">
        <v>56541</v>
      </c>
      <c r="G957" s="60">
        <v>7.9</v>
      </c>
      <c r="H957" s="63">
        <v>27902</v>
      </c>
      <c r="I957" s="62">
        <v>32229</v>
      </c>
      <c r="J957" s="62">
        <v>34762</v>
      </c>
      <c r="K957" s="62">
        <v>37104</v>
      </c>
      <c r="L957" s="62">
        <v>46354</v>
      </c>
      <c r="M957" s="62">
        <v>58087</v>
      </c>
      <c r="N957" s="64">
        <v>61758</v>
      </c>
      <c r="O957" s="64">
        <v>66669</v>
      </c>
      <c r="P957" s="64" t="s">
        <v>1439</v>
      </c>
      <c r="Q957" s="64" t="s">
        <v>1439</v>
      </c>
    </row>
    <row r="958" spans="1:17" ht="25.5" x14ac:dyDescent="0.2">
      <c r="A958" s="68" t="s">
        <v>2480</v>
      </c>
      <c r="B958" s="55" t="s">
        <v>1496</v>
      </c>
      <c r="C958" s="66">
        <v>14</v>
      </c>
      <c r="D958" s="66">
        <v>38663</v>
      </c>
      <c r="E958" s="67"/>
      <c r="F958" s="63">
        <v>43106</v>
      </c>
      <c r="G958" s="60">
        <v>5.3</v>
      </c>
      <c r="H958" s="66" t="s">
        <v>1439</v>
      </c>
      <c r="I958" s="62">
        <v>25923</v>
      </c>
      <c r="J958" s="64">
        <v>27950</v>
      </c>
      <c r="K958" s="62">
        <v>31485</v>
      </c>
      <c r="L958" s="64">
        <v>35091</v>
      </c>
      <c r="M958" s="64">
        <v>44133</v>
      </c>
      <c r="N958" s="64">
        <v>53454</v>
      </c>
      <c r="O958" s="64" t="s">
        <v>1439</v>
      </c>
      <c r="P958" s="64" t="s">
        <v>1439</v>
      </c>
      <c r="Q958" s="64" t="s">
        <v>1439</v>
      </c>
    </row>
    <row r="959" spans="1:17" ht="25.5" x14ac:dyDescent="0.2">
      <c r="A959" s="68" t="s">
        <v>2481</v>
      </c>
      <c r="B959" s="55" t="s">
        <v>1498</v>
      </c>
      <c r="C959" s="66">
        <v>20</v>
      </c>
      <c r="D959" s="66">
        <v>38519</v>
      </c>
      <c r="E959" s="60">
        <v>-3.1</v>
      </c>
      <c r="F959" s="66">
        <v>48141</v>
      </c>
      <c r="G959" s="60">
        <v>1.8</v>
      </c>
      <c r="H959" s="59">
        <v>24990</v>
      </c>
      <c r="I959" s="62">
        <v>26736</v>
      </c>
      <c r="J959" s="62">
        <v>29124</v>
      </c>
      <c r="K959" s="62">
        <v>31027</v>
      </c>
      <c r="L959" s="62">
        <v>34596</v>
      </c>
      <c r="M959" s="62">
        <v>43050</v>
      </c>
      <c r="N959" s="64">
        <v>48868</v>
      </c>
      <c r="O959" s="64" t="s">
        <v>1439</v>
      </c>
      <c r="P959" s="64" t="s">
        <v>1439</v>
      </c>
      <c r="Q959" s="64" t="s">
        <v>1439</v>
      </c>
    </row>
    <row r="960" spans="1:17" ht="38.25" x14ac:dyDescent="0.2">
      <c r="A960" s="68" t="s">
        <v>2482</v>
      </c>
      <c r="B960" s="55" t="s">
        <v>1500</v>
      </c>
      <c r="C960" s="66">
        <v>17</v>
      </c>
      <c r="D960" s="63">
        <v>47874</v>
      </c>
      <c r="E960" s="67"/>
      <c r="F960" s="63">
        <v>49965</v>
      </c>
      <c r="G960" s="67"/>
      <c r="H960" s="63">
        <v>28024</v>
      </c>
      <c r="I960" s="62">
        <v>33434</v>
      </c>
      <c r="J960" s="62">
        <v>37222</v>
      </c>
      <c r="K960" s="62">
        <v>38699</v>
      </c>
      <c r="L960" s="62">
        <v>43285</v>
      </c>
      <c r="M960" s="62">
        <v>52782</v>
      </c>
      <c r="N960" s="64">
        <v>55777</v>
      </c>
      <c r="O960" s="64" t="s">
        <v>1439</v>
      </c>
      <c r="P960" s="64" t="s">
        <v>1439</v>
      </c>
      <c r="Q960" s="64" t="s">
        <v>1439</v>
      </c>
    </row>
    <row r="961" spans="1:17" ht="25.5" x14ac:dyDescent="0.2">
      <c r="A961" s="68" t="s">
        <v>2483</v>
      </c>
      <c r="B961" s="55" t="s">
        <v>1502</v>
      </c>
      <c r="C961" s="66">
        <v>22</v>
      </c>
      <c r="D961" s="63">
        <v>49835</v>
      </c>
      <c r="E961" s="60">
        <v>14.7</v>
      </c>
      <c r="F961" s="63">
        <v>52769</v>
      </c>
      <c r="G961" s="60">
        <v>13.2</v>
      </c>
      <c r="H961" s="66">
        <v>28919</v>
      </c>
      <c r="I961" s="62">
        <v>34057</v>
      </c>
      <c r="J961" s="62">
        <v>36485</v>
      </c>
      <c r="K961" s="62">
        <v>39078</v>
      </c>
      <c r="L961" s="62">
        <v>43404</v>
      </c>
      <c r="M961" s="62">
        <v>54646</v>
      </c>
      <c r="N961" s="64">
        <v>60616</v>
      </c>
      <c r="O961" s="64">
        <v>64243</v>
      </c>
      <c r="P961" s="64" t="s">
        <v>1439</v>
      </c>
      <c r="Q961" s="64" t="s">
        <v>1439</v>
      </c>
    </row>
    <row r="962" spans="1:17" ht="25.5" x14ac:dyDescent="0.2">
      <c r="A962" s="68" t="s">
        <v>2484</v>
      </c>
      <c r="B962" s="55" t="s">
        <v>1504</v>
      </c>
      <c r="C962" s="66" t="s">
        <v>1439</v>
      </c>
      <c r="D962" s="66">
        <v>32883</v>
      </c>
      <c r="E962" s="60">
        <v>9.5</v>
      </c>
      <c r="F962" s="63">
        <v>34158</v>
      </c>
      <c r="G962" s="60">
        <v>2.4</v>
      </c>
      <c r="H962" s="66" t="s">
        <v>1439</v>
      </c>
      <c r="I962" s="64" t="s">
        <v>1439</v>
      </c>
      <c r="J962" s="64" t="s">
        <v>1439</v>
      </c>
      <c r="K962" s="64">
        <v>26185</v>
      </c>
      <c r="L962" s="62">
        <v>31280</v>
      </c>
      <c r="M962" s="64">
        <v>34778</v>
      </c>
      <c r="N962" s="64" t="s">
        <v>1439</v>
      </c>
      <c r="O962" s="64" t="s">
        <v>1439</v>
      </c>
      <c r="P962" s="64" t="s">
        <v>1439</v>
      </c>
      <c r="Q962" s="64" t="s">
        <v>1439</v>
      </c>
    </row>
    <row r="963" spans="1:17" ht="25.5" x14ac:dyDescent="0.2">
      <c r="A963" s="68" t="s">
        <v>2485</v>
      </c>
      <c r="B963" s="55" t="s">
        <v>1506</v>
      </c>
      <c r="C963" s="66">
        <v>14</v>
      </c>
      <c r="D963" s="63">
        <v>34726</v>
      </c>
      <c r="E963" s="67"/>
      <c r="F963" s="63">
        <v>41169</v>
      </c>
      <c r="G963" s="67"/>
      <c r="H963" s="66">
        <v>23303</v>
      </c>
      <c r="I963" s="62">
        <v>27892</v>
      </c>
      <c r="J963" s="62">
        <v>29236</v>
      </c>
      <c r="K963" s="62">
        <v>30755</v>
      </c>
      <c r="L963" s="62">
        <v>32850</v>
      </c>
      <c r="M963" s="64">
        <v>39912</v>
      </c>
      <c r="N963" s="64" t="s">
        <v>1439</v>
      </c>
      <c r="O963" s="64" t="s">
        <v>1439</v>
      </c>
      <c r="P963" s="64" t="s">
        <v>1439</v>
      </c>
      <c r="Q963" s="64" t="s">
        <v>1439</v>
      </c>
    </row>
    <row r="964" spans="1:17" ht="38.25" x14ac:dyDescent="0.2">
      <c r="A964" s="68" t="s">
        <v>2486</v>
      </c>
      <c r="B964" s="55" t="s">
        <v>1508</v>
      </c>
      <c r="C964" s="66">
        <v>16</v>
      </c>
      <c r="D964" s="63">
        <v>50447</v>
      </c>
      <c r="E964" s="60">
        <v>4.4000000000000004</v>
      </c>
      <c r="F964" s="63">
        <v>55686</v>
      </c>
      <c r="G964" s="60">
        <v>7.4</v>
      </c>
      <c r="H964" s="66">
        <v>28261</v>
      </c>
      <c r="I964" s="62">
        <v>34218</v>
      </c>
      <c r="J964" s="62">
        <v>35189</v>
      </c>
      <c r="K964" s="64">
        <v>37830</v>
      </c>
      <c r="L964" s="62">
        <v>47083</v>
      </c>
      <c r="M964" s="64">
        <v>54960</v>
      </c>
      <c r="N964" s="64" t="s">
        <v>1439</v>
      </c>
      <c r="O964" s="64" t="s">
        <v>1439</v>
      </c>
      <c r="P964" s="64" t="s">
        <v>1439</v>
      </c>
      <c r="Q964" s="64" t="s">
        <v>1439</v>
      </c>
    </row>
    <row r="965" spans="1:17" ht="38.25" x14ac:dyDescent="0.2">
      <c r="A965" s="54" t="s">
        <v>2487</v>
      </c>
      <c r="B965" s="55" t="s">
        <v>1510</v>
      </c>
      <c r="C965" s="66">
        <v>14</v>
      </c>
      <c r="D965" s="66">
        <v>56492</v>
      </c>
      <c r="E965" s="60">
        <v>-3.9</v>
      </c>
      <c r="F965" s="63">
        <v>60811</v>
      </c>
      <c r="G965" s="60">
        <v>-3</v>
      </c>
      <c r="H965" s="66">
        <v>31435</v>
      </c>
      <c r="I965" s="62">
        <v>36723</v>
      </c>
      <c r="J965" s="64">
        <v>38304</v>
      </c>
      <c r="K965" s="64">
        <v>40349</v>
      </c>
      <c r="L965" s="64">
        <v>49313</v>
      </c>
      <c r="M965" s="64">
        <v>65629</v>
      </c>
      <c r="N965" s="64" t="s">
        <v>1439</v>
      </c>
      <c r="O965" s="64" t="s">
        <v>1439</v>
      </c>
      <c r="P965" s="64" t="s">
        <v>1439</v>
      </c>
      <c r="Q965" s="64" t="s">
        <v>1439</v>
      </c>
    </row>
    <row r="966" spans="1:17" ht="25.5" x14ac:dyDescent="0.2">
      <c r="A966" s="68" t="s">
        <v>2488</v>
      </c>
      <c r="B966" s="55" t="s">
        <v>1512</v>
      </c>
      <c r="C966" s="66">
        <v>14</v>
      </c>
      <c r="D966" s="66">
        <v>56492</v>
      </c>
      <c r="E966" s="60">
        <v>-3.9</v>
      </c>
      <c r="F966" s="63">
        <v>60811</v>
      </c>
      <c r="G966" s="60">
        <v>-3</v>
      </c>
      <c r="H966" s="66">
        <v>31435</v>
      </c>
      <c r="I966" s="62">
        <v>36723</v>
      </c>
      <c r="J966" s="64">
        <v>38304</v>
      </c>
      <c r="K966" s="64">
        <v>40349</v>
      </c>
      <c r="L966" s="64">
        <v>49313</v>
      </c>
      <c r="M966" s="64">
        <v>65629</v>
      </c>
      <c r="N966" s="64" t="s">
        <v>1439</v>
      </c>
      <c r="O966" s="64" t="s">
        <v>1439</v>
      </c>
      <c r="P966" s="64" t="s">
        <v>1439</v>
      </c>
      <c r="Q966" s="64" t="s">
        <v>1439</v>
      </c>
    </row>
    <row r="967" spans="1:17" ht="51" x14ac:dyDescent="0.2">
      <c r="A967" s="54" t="s">
        <v>2489</v>
      </c>
      <c r="B967" s="55" t="s">
        <v>1514</v>
      </c>
      <c r="C967" s="66">
        <v>30</v>
      </c>
      <c r="D967" s="63">
        <v>38533</v>
      </c>
      <c r="E967" s="60">
        <v>2</v>
      </c>
      <c r="F967" s="63">
        <v>46177</v>
      </c>
      <c r="G967" s="60">
        <v>12.6</v>
      </c>
      <c r="H967" s="59">
        <v>24930</v>
      </c>
      <c r="I967" s="61">
        <v>28937</v>
      </c>
      <c r="J967" s="61">
        <v>29969</v>
      </c>
      <c r="K967" s="62">
        <v>32101</v>
      </c>
      <c r="L967" s="62">
        <v>35559</v>
      </c>
      <c r="M967" s="62">
        <v>41703</v>
      </c>
      <c r="N967" s="64">
        <v>48576</v>
      </c>
      <c r="O967" s="64">
        <v>51559</v>
      </c>
      <c r="P967" s="64" t="s">
        <v>1439</v>
      </c>
      <c r="Q967" s="64" t="s">
        <v>1439</v>
      </c>
    </row>
    <row r="968" spans="1:17" ht="25.5" x14ac:dyDescent="0.2">
      <c r="A968" s="68" t="s">
        <v>2490</v>
      </c>
      <c r="B968" s="55" t="s">
        <v>1516</v>
      </c>
      <c r="C968" s="66" t="s">
        <v>1439</v>
      </c>
      <c r="D968" s="66">
        <v>42970</v>
      </c>
      <c r="E968" s="60">
        <v>4.5999999999999996</v>
      </c>
      <c r="F968" s="63">
        <v>45110</v>
      </c>
      <c r="G968" s="60">
        <v>3.8</v>
      </c>
      <c r="H968" s="66" t="s">
        <v>1439</v>
      </c>
      <c r="I968" s="64">
        <v>30090</v>
      </c>
      <c r="J968" s="64">
        <v>35440</v>
      </c>
      <c r="K968" s="64">
        <v>36568</v>
      </c>
      <c r="L968" s="64">
        <v>39020</v>
      </c>
      <c r="M968" s="64">
        <v>45055</v>
      </c>
      <c r="N968" s="64" t="s">
        <v>1439</v>
      </c>
      <c r="O968" s="64" t="s">
        <v>1439</v>
      </c>
      <c r="P968" s="64" t="s">
        <v>1439</v>
      </c>
      <c r="Q968" s="64" t="s">
        <v>1439</v>
      </c>
    </row>
    <row r="969" spans="1:17" x14ac:dyDescent="0.2">
      <c r="A969" s="68" t="s">
        <v>2491</v>
      </c>
      <c r="B969" s="55" t="s">
        <v>1518</v>
      </c>
      <c r="C969" s="66" t="s">
        <v>1439</v>
      </c>
      <c r="D969" s="66">
        <v>39717</v>
      </c>
      <c r="E969" s="60">
        <v>5.6</v>
      </c>
      <c r="F969" s="63">
        <v>45040</v>
      </c>
      <c r="G969" s="60">
        <v>8.4</v>
      </c>
      <c r="H969" s="66" t="s">
        <v>1439</v>
      </c>
      <c r="I969" s="64" t="s">
        <v>1439</v>
      </c>
      <c r="J969" s="62">
        <v>31831</v>
      </c>
      <c r="K969" s="64">
        <v>32445</v>
      </c>
      <c r="L969" s="64">
        <v>36454</v>
      </c>
      <c r="M969" s="64">
        <v>42892</v>
      </c>
      <c r="N969" s="64" t="s">
        <v>1439</v>
      </c>
      <c r="O969" s="64" t="s">
        <v>1439</v>
      </c>
      <c r="P969" s="64" t="s">
        <v>1439</v>
      </c>
      <c r="Q969" s="64" t="s">
        <v>1439</v>
      </c>
    </row>
    <row r="970" spans="1:17" ht="38.25" x14ac:dyDescent="0.2">
      <c r="A970" s="68" t="s">
        <v>2492</v>
      </c>
      <c r="B970" s="55" t="s">
        <v>1520</v>
      </c>
      <c r="C970" s="66">
        <v>15</v>
      </c>
      <c r="D970" s="63">
        <v>35633</v>
      </c>
      <c r="E970" s="60">
        <v>1.7</v>
      </c>
      <c r="F970" s="63">
        <v>46790</v>
      </c>
      <c r="G970" s="60">
        <v>17</v>
      </c>
      <c r="H970" s="59">
        <v>24516</v>
      </c>
      <c r="I970" s="61">
        <v>27176</v>
      </c>
      <c r="J970" s="62">
        <v>28874</v>
      </c>
      <c r="K970" s="62">
        <v>29558</v>
      </c>
      <c r="L970" s="62">
        <v>33535</v>
      </c>
      <c r="M970" s="64">
        <v>38658</v>
      </c>
      <c r="N970" s="64" t="s">
        <v>1439</v>
      </c>
      <c r="O970" s="64" t="s">
        <v>1439</v>
      </c>
      <c r="P970" s="64" t="s">
        <v>1439</v>
      </c>
      <c r="Q970" s="64" t="s">
        <v>1439</v>
      </c>
    </row>
    <row r="971" spans="1:17" ht="38.25" x14ac:dyDescent="0.2">
      <c r="A971" s="68" t="s">
        <v>2493</v>
      </c>
      <c r="B971" s="55" t="s">
        <v>1522</v>
      </c>
      <c r="C971" s="66" t="s">
        <v>1439</v>
      </c>
      <c r="D971" s="66" t="s">
        <v>1439</v>
      </c>
      <c r="E971" s="67"/>
      <c r="F971" s="66" t="s">
        <v>1439</v>
      </c>
      <c r="G971" s="67"/>
      <c r="H971" s="66" t="s">
        <v>1439</v>
      </c>
      <c r="I971" s="64" t="s">
        <v>1439</v>
      </c>
      <c r="J971" s="64" t="s">
        <v>1439</v>
      </c>
      <c r="K971" s="64" t="s">
        <v>1439</v>
      </c>
      <c r="L971" s="64" t="s">
        <v>1439</v>
      </c>
      <c r="M971" s="64" t="s">
        <v>1439</v>
      </c>
      <c r="N971" s="64" t="s">
        <v>1439</v>
      </c>
      <c r="O971" s="64" t="s">
        <v>1439</v>
      </c>
      <c r="P971" s="64" t="s">
        <v>1439</v>
      </c>
      <c r="Q971" s="64" t="s">
        <v>1439</v>
      </c>
    </row>
    <row r="972" spans="1:17" x14ac:dyDescent="0.2">
      <c r="A972" s="54" t="s">
        <v>2494</v>
      </c>
      <c r="B972" s="55" t="s">
        <v>1524</v>
      </c>
      <c r="C972" s="63">
        <v>113</v>
      </c>
      <c r="D972" s="59">
        <v>44632</v>
      </c>
      <c r="E972" s="60">
        <v>4</v>
      </c>
      <c r="F972" s="59">
        <v>51911</v>
      </c>
      <c r="G972" s="60">
        <v>4.8</v>
      </c>
      <c r="H972" s="59">
        <v>26773</v>
      </c>
      <c r="I972" s="61">
        <v>32307</v>
      </c>
      <c r="J972" s="61">
        <v>34322</v>
      </c>
      <c r="K972" s="61">
        <v>36351</v>
      </c>
      <c r="L972" s="61">
        <v>40000</v>
      </c>
      <c r="M972" s="61">
        <v>50000</v>
      </c>
      <c r="N972" s="62">
        <v>57402</v>
      </c>
      <c r="O972" s="62">
        <v>61872</v>
      </c>
      <c r="P972" s="62">
        <v>65170</v>
      </c>
      <c r="Q972" s="64" t="s">
        <v>1439</v>
      </c>
    </row>
    <row r="973" spans="1:17" ht="25.5" x14ac:dyDescent="0.2">
      <c r="A973" s="68" t="s">
        <v>2495</v>
      </c>
      <c r="B973" s="55" t="s">
        <v>1526</v>
      </c>
      <c r="C973" s="63">
        <v>37</v>
      </c>
      <c r="D973" s="66">
        <v>50002</v>
      </c>
      <c r="E973" s="60">
        <v>-4.0999999999999996</v>
      </c>
      <c r="F973" s="63">
        <v>61048</v>
      </c>
      <c r="G973" s="60">
        <v>1.5</v>
      </c>
      <c r="H973" s="63">
        <v>28101</v>
      </c>
      <c r="I973" s="62">
        <v>32999</v>
      </c>
      <c r="J973" s="62">
        <v>37110</v>
      </c>
      <c r="K973" s="62">
        <v>38464</v>
      </c>
      <c r="L973" s="62">
        <v>43887</v>
      </c>
      <c r="M973" s="62">
        <v>62109</v>
      </c>
      <c r="N973" s="64">
        <v>69801</v>
      </c>
      <c r="O973" s="64">
        <v>73646</v>
      </c>
      <c r="P973" s="64" t="s">
        <v>1439</v>
      </c>
      <c r="Q973" s="64" t="s">
        <v>1439</v>
      </c>
    </row>
    <row r="974" spans="1:17" x14ac:dyDescent="0.2">
      <c r="A974" s="68" t="s">
        <v>2496</v>
      </c>
      <c r="B974" s="55" t="s">
        <v>1528</v>
      </c>
      <c r="C974" s="66">
        <v>17</v>
      </c>
      <c r="D974" s="66">
        <v>47576</v>
      </c>
      <c r="E974" s="60">
        <v>10</v>
      </c>
      <c r="F974" s="63">
        <v>52459</v>
      </c>
      <c r="G974" s="60">
        <v>8.6999999999999993</v>
      </c>
      <c r="H974" s="66">
        <v>28847</v>
      </c>
      <c r="I974" s="62">
        <v>32796</v>
      </c>
      <c r="J974" s="62">
        <v>36206</v>
      </c>
      <c r="K974" s="62">
        <v>37138</v>
      </c>
      <c r="L974" s="64">
        <v>40416</v>
      </c>
      <c r="M974" s="64">
        <v>53828</v>
      </c>
      <c r="N974" s="64">
        <v>61131</v>
      </c>
      <c r="O974" s="64">
        <v>64317</v>
      </c>
      <c r="P974" s="64" t="s">
        <v>1439</v>
      </c>
      <c r="Q974" s="64" t="s">
        <v>1439</v>
      </c>
    </row>
    <row r="975" spans="1:17" ht="25.5" x14ac:dyDescent="0.2">
      <c r="A975" s="68" t="s">
        <v>2497</v>
      </c>
      <c r="B975" s="55" t="s">
        <v>1530</v>
      </c>
      <c r="C975" s="63">
        <v>59</v>
      </c>
      <c r="D975" s="59">
        <v>41847</v>
      </c>
      <c r="E975" s="60">
        <v>10.1</v>
      </c>
      <c r="F975" s="59">
        <v>46035</v>
      </c>
      <c r="G975" s="60">
        <v>11.1</v>
      </c>
      <c r="H975" s="63">
        <v>25818</v>
      </c>
      <c r="I975" s="61">
        <v>31916</v>
      </c>
      <c r="J975" s="61">
        <v>33521</v>
      </c>
      <c r="K975" s="61">
        <v>34934</v>
      </c>
      <c r="L975" s="61">
        <v>38562</v>
      </c>
      <c r="M975" s="62">
        <v>45558</v>
      </c>
      <c r="N975" s="62">
        <v>50544</v>
      </c>
      <c r="O975" s="62">
        <v>52483</v>
      </c>
      <c r="P975" s="62">
        <v>56892</v>
      </c>
      <c r="Q975" s="64" t="s">
        <v>1439</v>
      </c>
    </row>
    <row r="976" spans="1:17" ht="51" x14ac:dyDescent="0.2">
      <c r="A976" s="54" t="s">
        <v>2498</v>
      </c>
      <c r="B976" s="55" t="s">
        <v>1532</v>
      </c>
      <c r="C976" s="59">
        <v>321</v>
      </c>
      <c r="D976" s="59">
        <v>34703</v>
      </c>
      <c r="E976" s="60">
        <v>5.8</v>
      </c>
      <c r="F976" s="59">
        <v>44153</v>
      </c>
      <c r="G976" s="60">
        <v>8.3000000000000007</v>
      </c>
      <c r="H976" s="59">
        <v>22320</v>
      </c>
      <c r="I976" s="61">
        <v>25053</v>
      </c>
      <c r="J976" s="61">
        <v>26538</v>
      </c>
      <c r="K976" s="61">
        <v>28068</v>
      </c>
      <c r="L976" s="61">
        <v>30975</v>
      </c>
      <c r="M976" s="61">
        <v>39532</v>
      </c>
      <c r="N976" s="61">
        <v>45635</v>
      </c>
      <c r="O976" s="61">
        <v>50023</v>
      </c>
      <c r="P976" s="62">
        <v>55331</v>
      </c>
      <c r="Q976" s="64">
        <v>77766</v>
      </c>
    </row>
    <row r="977" spans="1:17" ht="38.25" x14ac:dyDescent="0.2">
      <c r="A977" s="68" t="s">
        <v>2499</v>
      </c>
      <c r="B977" s="55" t="s">
        <v>1534</v>
      </c>
      <c r="C977" s="63">
        <v>50</v>
      </c>
      <c r="D977" s="59">
        <v>37205</v>
      </c>
      <c r="E977" s="60">
        <v>9.4</v>
      </c>
      <c r="F977" s="59">
        <v>42499</v>
      </c>
      <c r="G977" s="60">
        <v>9.1</v>
      </c>
      <c r="H977" s="63">
        <v>24591</v>
      </c>
      <c r="I977" s="61">
        <v>27535</v>
      </c>
      <c r="J977" s="61">
        <v>28733</v>
      </c>
      <c r="K977" s="61">
        <v>30000</v>
      </c>
      <c r="L977" s="61">
        <v>32961</v>
      </c>
      <c r="M977" s="62">
        <v>40262</v>
      </c>
      <c r="N977" s="62">
        <v>45913</v>
      </c>
      <c r="O977" s="64">
        <v>48004</v>
      </c>
      <c r="P977" s="64">
        <v>51580</v>
      </c>
      <c r="Q977" s="64" t="s">
        <v>1439</v>
      </c>
    </row>
    <row r="978" spans="1:17" ht="38.25" x14ac:dyDescent="0.2">
      <c r="A978" s="68" t="s">
        <v>2500</v>
      </c>
      <c r="B978" s="55" t="s">
        <v>1536</v>
      </c>
      <c r="C978" s="59">
        <v>151</v>
      </c>
      <c r="D978" s="59">
        <v>40532</v>
      </c>
      <c r="E978" s="60">
        <v>6.1</v>
      </c>
      <c r="F978" s="59">
        <v>51718</v>
      </c>
      <c r="G978" s="60">
        <v>9.4</v>
      </c>
      <c r="H978" s="59">
        <v>24731</v>
      </c>
      <c r="I978" s="61">
        <v>28466</v>
      </c>
      <c r="J978" s="61">
        <v>29712</v>
      </c>
      <c r="K978" s="61">
        <v>31435</v>
      </c>
      <c r="L978" s="61">
        <v>34805</v>
      </c>
      <c r="M978" s="62">
        <v>45799</v>
      </c>
      <c r="N978" s="62">
        <v>53475</v>
      </c>
      <c r="O978" s="62">
        <v>57941</v>
      </c>
      <c r="P978" s="64">
        <v>66023</v>
      </c>
      <c r="Q978" s="64" t="s">
        <v>1439</v>
      </c>
    </row>
    <row r="979" spans="1:17" ht="25.5" x14ac:dyDescent="0.2">
      <c r="A979" s="68" t="s">
        <v>2501</v>
      </c>
      <c r="B979" s="55" t="s">
        <v>1538</v>
      </c>
      <c r="C979" s="63">
        <v>120</v>
      </c>
      <c r="D979" s="59">
        <v>29001</v>
      </c>
      <c r="E979" s="60">
        <v>11.7</v>
      </c>
      <c r="F979" s="59">
        <v>35350</v>
      </c>
      <c r="G979" s="60">
        <v>8.9</v>
      </c>
      <c r="H979" s="59">
        <v>20006</v>
      </c>
      <c r="I979" s="61">
        <v>22732</v>
      </c>
      <c r="J979" s="61">
        <v>23487</v>
      </c>
      <c r="K979" s="61">
        <v>24100</v>
      </c>
      <c r="L979" s="61">
        <v>26197</v>
      </c>
      <c r="M979" s="61">
        <v>32159</v>
      </c>
      <c r="N979" s="62">
        <v>36163</v>
      </c>
      <c r="O979" s="62">
        <v>39275</v>
      </c>
      <c r="P979" s="62">
        <v>42996</v>
      </c>
      <c r="Q979" s="64" t="s">
        <v>1439</v>
      </c>
    </row>
    <row r="980" spans="1:17" ht="38.25" x14ac:dyDescent="0.2">
      <c r="A980" s="54" t="s">
        <v>2502</v>
      </c>
      <c r="B980" s="55" t="s">
        <v>1540</v>
      </c>
      <c r="C980" s="59">
        <v>112</v>
      </c>
      <c r="D980" s="59">
        <v>40154</v>
      </c>
      <c r="E980" s="60">
        <v>12.4</v>
      </c>
      <c r="F980" s="63">
        <v>48512</v>
      </c>
      <c r="G980" s="60">
        <v>8.6</v>
      </c>
      <c r="H980" s="59">
        <v>25952</v>
      </c>
      <c r="I980" s="61">
        <v>30000</v>
      </c>
      <c r="J980" s="61">
        <v>31325</v>
      </c>
      <c r="K980" s="61">
        <v>32743</v>
      </c>
      <c r="L980" s="61">
        <v>36412</v>
      </c>
      <c r="M980" s="61">
        <v>44240</v>
      </c>
      <c r="N980" s="62">
        <v>50000</v>
      </c>
      <c r="O980" s="62">
        <v>54383</v>
      </c>
      <c r="P980" s="62">
        <v>58211</v>
      </c>
      <c r="Q980" s="64">
        <v>70998</v>
      </c>
    </row>
    <row r="981" spans="1:17" ht="25.5" x14ac:dyDescent="0.2">
      <c r="A981" s="68" t="s">
        <v>2503</v>
      </c>
      <c r="B981" s="55" t="s">
        <v>1542</v>
      </c>
      <c r="C981" s="63">
        <v>36</v>
      </c>
      <c r="D981" s="63">
        <v>41509</v>
      </c>
      <c r="E981" s="60">
        <v>12.2</v>
      </c>
      <c r="F981" s="66" t="s">
        <v>1439</v>
      </c>
      <c r="G981" s="67"/>
      <c r="H981" s="59">
        <v>26657</v>
      </c>
      <c r="I981" s="61">
        <v>31084</v>
      </c>
      <c r="J981" s="61">
        <v>32839</v>
      </c>
      <c r="K981" s="61">
        <v>33652</v>
      </c>
      <c r="L981" s="62">
        <v>37404</v>
      </c>
      <c r="M981" s="62">
        <v>46720</v>
      </c>
      <c r="N981" s="62">
        <v>53409</v>
      </c>
      <c r="O981" s="62">
        <v>57426</v>
      </c>
      <c r="P981" s="64">
        <v>62828</v>
      </c>
      <c r="Q981" s="64" t="s">
        <v>1439</v>
      </c>
    </row>
    <row r="982" spans="1:17" x14ac:dyDescent="0.2">
      <c r="A982" s="68" t="s">
        <v>2504</v>
      </c>
      <c r="B982" s="55" t="s">
        <v>1544</v>
      </c>
      <c r="C982" s="66" t="s">
        <v>1439</v>
      </c>
      <c r="D982" s="66">
        <v>43667</v>
      </c>
      <c r="E982" s="67"/>
      <c r="F982" s="66">
        <v>45400</v>
      </c>
      <c r="G982" s="60">
        <v>-23</v>
      </c>
      <c r="H982" s="66" t="s">
        <v>1439</v>
      </c>
      <c r="I982" s="64" t="s">
        <v>1439</v>
      </c>
      <c r="J982" s="64" t="s">
        <v>1439</v>
      </c>
      <c r="K982" s="64" t="s">
        <v>1439</v>
      </c>
      <c r="L982" s="64" t="s">
        <v>1439</v>
      </c>
      <c r="M982" s="64" t="s">
        <v>1439</v>
      </c>
      <c r="N982" s="64" t="s">
        <v>1439</v>
      </c>
      <c r="O982" s="64" t="s">
        <v>1439</v>
      </c>
      <c r="P982" s="64" t="s">
        <v>1439</v>
      </c>
      <c r="Q982" s="64" t="s">
        <v>1439</v>
      </c>
    </row>
    <row r="983" spans="1:17" x14ac:dyDescent="0.2">
      <c r="A983" s="68" t="s">
        <v>2505</v>
      </c>
      <c r="B983" s="55" t="s">
        <v>1546</v>
      </c>
      <c r="C983" s="66" t="s">
        <v>1439</v>
      </c>
      <c r="D983" s="66" t="s">
        <v>1439</v>
      </c>
      <c r="E983" s="67"/>
      <c r="F983" s="66">
        <v>87383</v>
      </c>
      <c r="G983" s="67"/>
      <c r="H983" s="66" t="s">
        <v>1439</v>
      </c>
      <c r="I983" s="64" t="s">
        <v>1439</v>
      </c>
      <c r="J983" s="64" t="s">
        <v>1439</v>
      </c>
      <c r="K983" s="64" t="s">
        <v>1439</v>
      </c>
      <c r="L983" s="64" t="s">
        <v>1439</v>
      </c>
      <c r="M983" s="64" t="s">
        <v>1439</v>
      </c>
      <c r="N983" s="64" t="s">
        <v>1439</v>
      </c>
      <c r="O983" s="64" t="s">
        <v>1439</v>
      </c>
      <c r="P983" s="64" t="s">
        <v>1439</v>
      </c>
      <c r="Q983" s="64" t="s">
        <v>1439</v>
      </c>
    </row>
    <row r="984" spans="1:17" ht="25.5" x14ac:dyDescent="0.2">
      <c r="A984" s="68" t="s">
        <v>2506</v>
      </c>
      <c r="B984" s="55" t="s">
        <v>1548</v>
      </c>
      <c r="C984" s="63">
        <v>48</v>
      </c>
      <c r="D984" s="63">
        <v>40670</v>
      </c>
      <c r="E984" s="67"/>
      <c r="F984" s="59">
        <v>46912</v>
      </c>
      <c r="G984" s="60">
        <v>10.7</v>
      </c>
      <c r="H984" s="59">
        <v>24556</v>
      </c>
      <c r="I984" s="61">
        <v>28735</v>
      </c>
      <c r="J984" s="61">
        <v>30209</v>
      </c>
      <c r="K984" s="62">
        <v>32014</v>
      </c>
      <c r="L984" s="62">
        <v>36977</v>
      </c>
      <c r="M984" s="62">
        <v>46226</v>
      </c>
      <c r="N984" s="62">
        <v>52410</v>
      </c>
      <c r="O984" s="64">
        <v>56892</v>
      </c>
      <c r="P984" s="64">
        <v>59118</v>
      </c>
      <c r="Q984" s="64" t="s">
        <v>1439</v>
      </c>
    </row>
    <row r="985" spans="1:17" ht="25.5" x14ac:dyDescent="0.2">
      <c r="A985" s="68" t="s">
        <v>2507</v>
      </c>
      <c r="B985" s="55" t="s">
        <v>1550</v>
      </c>
      <c r="C985" s="63">
        <v>25</v>
      </c>
      <c r="D985" s="59">
        <v>36553</v>
      </c>
      <c r="E985" s="60">
        <v>14.1</v>
      </c>
      <c r="F985" s="59">
        <v>38229</v>
      </c>
      <c r="G985" s="60">
        <v>7.9</v>
      </c>
      <c r="H985" s="63">
        <v>26510</v>
      </c>
      <c r="I985" s="61">
        <v>30329</v>
      </c>
      <c r="J985" s="61">
        <v>31302</v>
      </c>
      <c r="K985" s="61">
        <v>31874</v>
      </c>
      <c r="L985" s="61">
        <v>33590</v>
      </c>
      <c r="M985" s="61">
        <v>37901</v>
      </c>
      <c r="N985" s="62">
        <v>41638</v>
      </c>
      <c r="O985" s="64">
        <v>42882</v>
      </c>
      <c r="P985" s="64">
        <v>45274</v>
      </c>
      <c r="Q985" s="64" t="s">
        <v>1439</v>
      </c>
    </row>
    <row r="986" spans="1:17" ht="38.25" x14ac:dyDescent="0.2">
      <c r="A986" s="54" t="s">
        <v>2508</v>
      </c>
      <c r="B986" s="55" t="s">
        <v>1552</v>
      </c>
      <c r="C986" s="63">
        <v>65</v>
      </c>
      <c r="D986" s="59">
        <v>27762</v>
      </c>
      <c r="E986" s="60">
        <v>10.7</v>
      </c>
      <c r="F986" s="59">
        <v>30017</v>
      </c>
      <c r="G986" s="60">
        <v>9</v>
      </c>
      <c r="H986" s="63">
        <v>16366</v>
      </c>
      <c r="I986" s="62">
        <v>20541</v>
      </c>
      <c r="J986" s="61">
        <v>21936</v>
      </c>
      <c r="K986" s="61">
        <v>23236</v>
      </c>
      <c r="L986" s="61">
        <v>25764</v>
      </c>
      <c r="M986" s="62">
        <v>30428</v>
      </c>
      <c r="N986" s="62">
        <v>32905</v>
      </c>
      <c r="O986" s="62">
        <v>35033</v>
      </c>
      <c r="P986" s="64">
        <v>37227</v>
      </c>
      <c r="Q986" s="64" t="s">
        <v>1439</v>
      </c>
    </row>
    <row r="987" spans="1:17" x14ac:dyDescent="0.2">
      <c r="A987" s="68" t="s">
        <v>2509</v>
      </c>
      <c r="B987" s="55" t="s">
        <v>1554</v>
      </c>
      <c r="C987" s="66">
        <v>19</v>
      </c>
      <c r="D987" s="63">
        <v>27735</v>
      </c>
      <c r="E987" s="60">
        <v>8.5</v>
      </c>
      <c r="F987" s="63">
        <v>32192</v>
      </c>
      <c r="G987" s="60">
        <v>11.2</v>
      </c>
      <c r="H987" s="66">
        <v>18891</v>
      </c>
      <c r="I987" s="62">
        <v>22380</v>
      </c>
      <c r="J987" s="62">
        <v>23691</v>
      </c>
      <c r="K987" s="61">
        <v>24530</v>
      </c>
      <c r="L987" s="61">
        <v>26371</v>
      </c>
      <c r="M987" s="62">
        <v>30009</v>
      </c>
      <c r="N987" s="64">
        <v>31821</v>
      </c>
      <c r="O987" s="64">
        <v>33456</v>
      </c>
      <c r="P987" s="64" t="s">
        <v>1439</v>
      </c>
      <c r="Q987" s="64" t="s">
        <v>1439</v>
      </c>
    </row>
    <row r="988" spans="1:17" ht="25.5" x14ac:dyDescent="0.2">
      <c r="A988" s="68" t="s">
        <v>2510</v>
      </c>
      <c r="B988" s="55" t="s">
        <v>1556</v>
      </c>
      <c r="C988" s="63">
        <v>46</v>
      </c>
      <c r="D988" s="63">
        <v>27754</v>
      </c>
      <c r="E988" s="60">
        <v>10.8</v>
      </c>
      <c r="F988" s="59">
        <v>29141</v>
      </c>
      <c r="G988" s="60">
        <v>8.1999999999999993</v>
      </c>
      <c r="H988" s="63">
        <v>15314</v>
      </c>
      <c r="I988" s="62">
        <v>19983</v>
      </c>
      <c r="J988" s="62">
        <v>21384</v>
      </c>
      <c r="K988" s="62">
        <v>22309</v>
      </c>
      <c r="L988" s="62">
        <v>24928</v>
      </c>
      <c r="M988" s="62">
        <v>30433</v>
      </c>
      <c r="N988" s="62">
        <v>33303</v>
      </c>
      <c r="O988" s="64">
        <v>35033</v>
      </c>
      <c r="P988" s="64">
        <v>36774</v>
      </c>
      <c r="Q988" s="64" t="s">
        <v>1439</v>
      </c>
    </row>
    <row r="989" spans="1:17" ht="25.5" x14ac:dyDescent="0.2">
      <c r="A989" s="54" t="s">
        <v>2511</v>
      </c>
      <c r="B989" s="55" t="s">
        <v>1558</v>
      </c>
      <c r="C989" s="63">
        <v>163</v>
      </c>
      <c r="D989" s="63">
        <v>54487</v>
      </c>
      <c r="E989" s="60">
        <v>10.5</v>
      </c>
      <c r="F989" s="63">
        <v>63743</v>
      </c>
      <c r="G989" s="60">
        <v>6</v>
      </c>
      <c r="H989" s="59">
        <v>28771</v>
      </c>
      <c r="I989" s="61">
        <v>33823</v>
      </c>
      <c r="J989" s="61">
        <v>37500</v>
      </c>
      <c r="K989" s="61">
        <v>40814</v>
      </c>
      <c r="L989" s="61">
        <v>46489</v>
      </c>
      <c r="M989" s="62">
        <v>62961</v>
      </c>
      <c r="N989" s="62">
        <v>72296</v>
      </c>
      <c r="O989" s="62">
        <v>76700</v>
      </c>
      <c r="P989" s="62">
        <v>82932</v>
      </c>
      <c r="Q989" s="64" t="s">
        <v>1439</v>
      </c>
    </row>
    <row r="990" spans="1:17" ht="25.5" x14ac:dyDescent="0.2">
      <c r="A990" s="68" t="s">
        <v>2512</v>
      </c>
      <c r="B990" s="55" t="s">
        <v>1560</v>
      </c>
      <c r="C990" s="66" t="s">
        <v>1439</v>
      </c>
      <c r="D990" s="66" t="s">
        <v>1439</v>
      </c>
      <c r="E990" s="67"/>
      <c r="F990" s="66">
        <v>50483</v>
      </c>
      <c r="G990" s="60">
        <v>15.2</v>
      </c>
      <c r="H990" s="66" t="s">
        <v>1439</v>
      </c>
      <c r="I990" s="64">
        <v>26809</v>
      </c>
      <c r="J990" s="64">
        <v>29195</v>
      </c>
      <c r="K990" s="64">
        <v>32819</v>
      </c>
      <c r="L990" s="64">
        <v>41641</v>
      </c>
      <c r="M990" s="64" t="s">
        <v>1439</v>
      </c>
      <c r="N990" s="64" t="s">
        <v>1439</v>
      </c>
      <c r="O990" s="64" t="s">
        <v>1439</v>
      </c>
      <c r="P990" s="64" t="s">
        <v>1439</v>
      </c>
      <c r="Q990" s="64" t="s">
        <v>1439</v>
      </c>
    </row>
    <row r="991" spans="1:17" ht="51" x14ac:dyDescent="0.2">
      <c r="A991" s="68" t="s">
        <v>2513</v>
      </c>
      <c r="B991" s="55" t="s">
        <v>1562</v>
      </c>
      <c r="C991" s="66" t="s">
        <v>1439</v>
      </c>
      <c r="D991" s="66" t="s">
        <v>1439</v>
      </c>
      <c r="E991" s="67"/>
      <c r="F991" s="66">
        <v>53577</v>
      </c>
      <c r="G991" s="67"/>
      <c r="H991" s="66" t="s">
        <v>1439</v>
      </c>
      <c r="I991" s="64" t="s">
        <v>1439</v>
      </c>
      <c r="J991" s="64" t="s">
        <v>1439</v>
      </c>
      <c r="K991" s="64" t="s">
        <v>1439</v>
      </c>
      <c r="L991" s="64" t="s">
        <v>1439</v>
      </c>
      <c r="M991" s="64" t="s">
        <v>1439</v>
      </c>
      <c r="N991" s="64" t="s">
        <v>1439</v>
      </c>
      <c r="O991" s="64" t="s">
        <v>1439</v>
      </c>
      <c r="P991" s="64" t="s">
        <v>1439</v>
      </c>
      <c r="Q991" s="64" t="s">
        <v>1439</v>
      </c>
    </row>
    <row r="992" spans="1:17" ht="25.5" x14ac:dyDescent="0.2">
      <c r="A992" s="68" t="s">
        <v>2514</v>
      </c>
      <c r="B992" s="55" t="s">
        <v>1564</v>
      </c>
      <c r="C992" s="66" t="s">
        <v>1439</v>
      </c>
      <c r="D992" s="66" t="s">
        <v>1439</v>
      </c>
      <c r="E992" s="67"/>
      <c r="F992" s="66">
        <v>44318</v>
      </c>
      <c r="G992" s="60">
        <v>-12.6</v>
      </c>
      <c r="H992" s="66" t="s">
        <v>1439</v>
      </c>
      <c r="I992" s="64" t="s">
        <v>1439</v>
      </c>
      <c r="J992" s="64" t="s">
        <v>1439</v>
      </c>
      <c r="K992" s="64" t="s">
        <v>1439</v>
      </c>
      <c r="L992" s="64" t="s">
        <v>1439</v>
      </c>
      <c r="M992" s="64" t="s">
        <v>1439</v>
      </c>
      <c r="N992" s="64" t="s">
        <v>1439</v>
      </c>
      <c r="O992" s="64" t="s">
        <v>1439</v>
      </c>
      <c r="P992" s="64" t="s">
        <v>1439</v>
      </c>
      <c r="Q992" s="64" t="s">
        <v>1439</v>
      </c>
    </row>
    <row r="993" spans="1:17" ht="25.5" x14ac:dyDescent="0.2">
      <c r="A993" s="68" t="s">
        <v>2515</v>
      </c>
      <c r="B993" s="55" t="s">
        <v>1566</v>
      </c>
      <c r="C993" s="63">
        <v>41</v>
      </c>
      <c r="D993" s="66">
        <v>54399</v>
      </c>
      <c r="E993" s="67"/>
      <c r="F993" s="63">
        <v>63309</v>
      </c>
      <c r="G993" s="60">
        <v>1.1000000000000001</v>
      </c>
      <c r="H993" s="63">
        <v>28945</v>
      </c>
      <c r="I993" s="62">
        <v>35971</v>
      </c>
      <c r="J993" s="62">
        <v>38302</v>
      </c>
      <c r="K993" s="62">
        <v>41567</v>
      </c>
      <c r="L993" s="62">
        <v>44818</v>
      </c>
      <c r="M993" s="62">
        <v>65474</v>
      </c>
      <c r="N993" s="62">
        <v>73014</v>
      </c>
      <c r="O993" s="64">
        <v>76757</v>
      </c>
      <c r="P993" s="64" t="s">
        <v>1439</v>
      </c>
      <c r="Q993" s="64" t="s">
        <v>1439</v>
      </c>
    </row>
    <row r="994" spans="1:17" ht="38.25" x14ac:dyDescent="0.2">
      <c r="A994" s="68" t="s">
        <v>2516</v>
      </c>
      <c r="B994" s="55" t="s">
        <v>1568</v>
      </c>
      <c r="C994" s="63">
        <v>102</v>
      </c>
      <c r="D994" s="63">
        <v>56525</v>
      </c>
      <c r="E994" s="60">
        <v>12</v>
      </c>
      <c r="F994" s="63">
        <v>66531</v>
      </c>
      <c r="G994" s="60">
        <v>6.7</v>
      </c>
      <c r="H994" s="59">
        <v>29473</v>
      </c>
      <c r="I994" s="61">
        <v>34201</v>
      </c>
      <c r="J994" s="62">
        <v>38842</v>
      </c>
      <c r="K994" s="62">
        <v>41716</v>
      </c>
      <c r="L994" s="62">
        <v>49516</v>
      </c>
      <c r="M994" s="62">
        <v>65364</v>
      </c>
      <c r="N994" s="62">
        <v>74719</v>
      </c>
      <c r="O994" s="62">
        <v>79349</v>
      </c>
      <c r="P994" s="64">
        <v>87154</v>
      </c>
      <c r="Q994" s="64" t="s">
        <v>1439</v>
      </c>
    </row>
    <row r="995" spans="1:17" ht="25.5" x14ac:dyDescent="0.2">
      <c r="A995" s="68" t="s">
        <v>2517</v>
      </c>
      <c r="B995" s="55" t="s">
        <v>1570</v>
      </c>
      <c r="C995" s="66" t="s">
        <v>1439</v>
      </c>
      <c r="D995" s="66" t="s">
        <v>1439</v>
      </c>
      <c r="E995" s="67"/>
      <c r="F995" s="66">
        <v>51371</v>
      </c>
      <c r="G995" s="60">
        <v>8</v>
      </c>
      <c r="H995" s="66" t="s">
        <v>1439</v>
      </c>
      <c r="I995" s="64" t="s">
        <v>1439</v>
      </c>
      <c r="J995" s="64" t="s">
        <v>1439</v>
      </c>
      <c r="K995" s="64" t="s">
        <v>1439</v>
      </c>
      <c r="L995" s="64" t="s">
        <v>1439</v>
      </c>
      <c r="M995" s="64" t="s">
        <v>1439</v>
      </c>
      <c r="N995" s="64" t="s">
        <v>1439</v>
      </c>
      <c r="O995" s="64" t="s">
        <v>1439</v>
      </c>
      <c r="P995" s="64" t="s">
        <v>1439</v>
      </c>
      <c r="Q995" s="64" t="s">
        <v>1439</v>
      </c>
    </row>
    <row r="996" spans="1:17" ht="25.5" x14ac:dyDescent="0.2">
      <c r="A996" s="54" t="s">
        <v>2518</v>
      </c>
      <c r="B996" s="55" t="s">
        <v>1572</v>
      </c>
      <c r="C996" s="63">
        <v>89</v>
      </c>
      <c r="D996" s="63">
        <v>46269</v>
      </c>
      <c r="E996" s="60">
        <v>14.5</v>
      </c>
      <c r="F996" s="63">
        <v>58101</v>
      </c>
      <c r="G996" s="60">
        <v>19.8</v>
      </c>
      <c r="H996" s="59">
        <v>26168</v>
      </c>
      <c r="I996" s="61">
        <v>30000</v>
      </c>
      <c r="J996" s="61">
        <v>31769</v>
      </c>
      <c r="K996" s="61">
        <v>34405</v>
      </c>
      <c r="L996" s="62">
        <v>38864</v>
      </c>
      <c r="M996" s="62">
        <v>52496</v>
      </c>
      <c r="N996" s="62">
        <v>61326</v>
      </c>
      <c r="O996" s="62">
        <v>66260</v>
      </c>
      <c r="P996" s="62">
        <v>73065</v>
      </c>
      <c r="Q996" s="64" t="s">
        <v>1439</v>
      </c>
    </row>
    <row r="997" spans="1:17" ht="38.25" x14ac:dyDescent="0.2">
      <c r="A997" s="68" t="s">
        <v>2519</v>
      </c>
      <c r="B997" s="55" t="s">
        <v>1574</v>
      </c>
      <c r="C997" s="63">
        <v>46</v>
      </c>
      <c r="D997" s="63">
        <v>43512</v>
      </c>
      <c r="E997" s="60">
        <v>6.4</v>
      </c>
      <c r="F997" s="63">
        <v>52167</v>
      </c>
      <c r="G997" s="60">
        <v>10</v>
      </c>
      <c r="H997" s="63">
        <v>25231</v>
      </c>
      <c r="I997" s="61">
        <v>29509</v>
      </c>
      <c r="J997" s="61">
        <v>31089</v>
      </c>
      <c r="K997" s="62">
        <v>32802</v>
      </c>
      <c r="L997" s="62">
        <v>37660</v>
      </c>
      <c r="M997" s="62">
        <v>51321</v>
      </c>
      <c r="N997" s="64">
        <v>60575</v>
      </c>
      <c r="O997" s="64">
        <v>64436</v>
      </c>
      <c r="P997" s="64">
        <v>71808</v>
      </c>
      <c r="Q997" s="64" t="s">
        <v>1439</v>
      </c>
    </row>
    <row r="998" spans="1:17" ht="38.25" x14ac:dyDescent="0.2">
      <c r="A998" s="68" t="s">
        <v>2520</v>
      </c>
      <c r="B998" s="55" t="s">
        <v>1576</v>
      </c>
      <c r="C998" s="66">
        <v>9</v>
      </c>
      <c r="D998" s="66">
        <v>57144</v>
      </c>
      <c r="E998" s="67"/>
      <c r="F998" s="63">
        <v>61572</v>
      </c>
      <c r="G998" s="60">
        <v>30.2</v>
      </c>
      <c r="H998" s="66" t="s">
        <v>1439</v>
      </c>
      <c r="I998" s="64">
        <v>32436</v>
      </c>
      <c r="J998" s="64">
        <v>35820</v>
      </c>
      <c r="K998" s="64">
        <v>37192</v>
      </c>
      <c r="L998" s="64">
        <v>49200</v>
      </c>
      <c r="M998" s="64" t="s">
        <v>1439</v>
      </c>
      <c r="N998" s="64" t="s">
        <v>1439</v>
      </c>
      <c r="O998" s="64" t="s">
        <v>1439</v>
      </c>
      <c r="P998" s="64" t="s">
        <v>1439</v>
      </c>
      <c r="Q998" s="64" t="s">
        <v>1439</v>
      </c>
    </row>
    <row r="999" spans="1:17" ht="38.25" x14ac:dyDescent="0.2">
      <c r="A999" s="68" t="s">
        <v>2521</v>
      </c>
      <c r="B999" s="55" t="s">
        <v>1578</v>
      </c>
      <c r="C999" s="66">
        <v>33</v>
      </c>
      <c r="D999" s="63">
        <v>45407</v>
      </c>
      <c r="E999" s="60">
        <v>11.7</v>
      </c>
      <c r="F999" s="66" t="s">
        <v>1439</v>
      </c>
      <c r="G999" s="67"/>
      <c r="H999" s="59">
        <v>27872</v>
      </c>
      <c r="I999" s="61">
        <v>30595</v>
      </c>
      <c r="J999" s="62">
        <v>32179</v>
      </c>
      <c r="K999" s="62">
        <v>34446</v>
      </c>
      <c r="L999" s="62">
        <v>39610</v>
      </c>
      <c r="M999" s="64">
        <v>51824</v>
      </c>
      <c r="N999" s="64">
        <v>59030</v>
      </c>
      <c r="O999" s="64">
        <v>64953</v>
      </c>
      <c r="P999" s="64" t="s">
        <v>1439</v>
      </c>
      <c r="Q999" s="64" t="s">
        <v>1439</v>
      </c>
    </row>
    <row r="1000" spans="1:17" ht="25.5" x14ac:dyDescent="0.2">
      <c r="A1000" s="54" t="s">
        <v>2522</v>
      </c>
      <c r="B1000" s="55" t="s">
        <v>1217</v>
      </c>
      <c r="C1000" s="63">
        <v>34</v>
      </c>
      <c r="D1000" s="63">
        <v>36696</v>
      </c>
      <c r="E1000" s="60">
        <v>8</v>
      </c>
      <c r="F1000" s="63">
        <v>40963</v>
      </c>
      <c r="G1000" s="60">
        <v>6.8</v>
      </c>
      <c r="H1000" s="63">
        <v>22936</v>
      </c>
      <c r="I1000" s="61">
        <v>27000</v>
      </c>
      <c r="J1000" s="62">
        <v>28000</v>
      </c>
      <c r="K1000" s="62">
        <v>30154</v>
      </c>
      <c r="L1000" s="62">
        <v>33420</v>
      </c>
      <c r="M1000" s="62">
        <v>39426</v>
      </c>
      <c r="N1000" s="62">
        <v>43611</v>
      </c>
      <c r="O1000" s="64">
        <v>46831</v>
      </c>
      <c r="P1000" s="64" t="s">
        <v>1439</v>
      </c>
      <c r="Q1000" s="64" t="s">
        <v>1439</v>
      </c>
    </row>
    <row r="1001" spans="1:17" ht="25.5" x14ac:dyDescent="0.2">
      <c r="A1001" s="68" t="s">
        <v>2523</v>
      </c>
      <c r="B1001" s="55" t="s">
        <v>1581</v>
      </c>
      <c r="C1001" s="63">
        <v>34</v>
      </c>
      <c r="D1001" s="63">
        <v>36696</v>
      </c>
      <c r="E1001" s="60">
        <v>8</v>
      </c>
      <c r="F1001" s="63">
        <v>40963</v>
      </c>
      <c r="G1001" s="60">
        <v>6.8</v>
      </c>
      <c r="H1001" s="63">
        <v>22936</v>
      </c>
      <c r="I1001" s="61">
        <v>27000</v>
      </c>
      <c r="J1001" s="62">
        <v>28000</v>
      </c>
      <c r="K1001" s="62">
        <v>30154</v>
      </c>
      <c r="L1001" s="62">
        <v>33420</v>
      </c>
      <c r="M1001" s="62">
        <v>39426</v>
      </c>
      <c r="N1001" s="62">
        <v>43611</v>
      </c>
      <c r="O1001" s="64">
        <v>46831</v>
      </c>
      <c r="P1001" s="64" t="s">
        <v>1439</v>
      </c>
      <c r="Q1001" s="64" t="s">
        <v>1439</v>
      </c>
    </row>
    <row r="1002" spans="1:17" ht="38.25" x14ac:dyDescent="0.2">
      <c r="A1002" s="54" t="s">
        <v>2524</v>
      </c>
      <c r="B1002" s="55" t="s">
        <v>1583</v>
      </c>
      <c r="C1002" s="59">
        <v>230</v>
      </c>
      <c r="D1002" s="59">
        <v>44666</v>
      </c>
      <c r="E1002" s="60">
        <v>7.2</v>
      </c>
      <c r="F1002" s="63">
        <v>54422</v>
      </c>
      <c r="G1002" s="60">
        <v>12.1</v>
      </c>
      <c r="H1002" s="59">
        <v>25650</v>
      </c>
      <c r="I1002" s="61">
        <v>30753</v>
      </c>
      <c r="J1002" s="61">
        <v>33014</v>
      </c>
      <c r="K1002" s="61">
        <v>35900</v>
      </c>
      <c r="L1002" s="61">
        <v>40293</v>
      </c>
      <c r="M1002" s="61">
        <v>49668</v>
      </c>
      <c r="N1002" s="61">
        <v>56201</v>
      </c>
      <c r="O1002" s="62">
        <v>60705</v>
      </c>
      <c r="P1002" s="62">
        <v>65401</v>
      </c>
      <c r="Q1002" s="64">
        <v>81064</v>
      </c>
    </row>
    <row r="1003" spans="1:17" ht="25.5" x14ac:dyDescent="0.2">
      <c r="A1003" s="68" t="s">
        <v>2525</v>
      </c>
      <c r="B1003" s="55" t="s">
        <v>1585</v>
      </c>
      <c r="C1003" s="63">
        <v>44</v>
      </c>
      <c r="D1003" s="63">
        <v>43580</v>
      </c>
      <c r="E1003" s="67"/>
      <c r="F1003" s="66">
        <v>58616</v>
      </c>
      <c r="G1003" s="60">
        <v>35.5</v>
      </c>
      <c r="H1003" s="59">
        <v>23989</v>
      </c>
      <c r="I1003" s="61">
        <v>26265</v>
      </c>
      <c r="J1003" s="62">
        <v>27585</v>
      </c>
      <c r="K1003" s="62">
        <v>30000</v>
      </c>
      <c r="L1003" s="62">
        <v>34625</v>
      </c>
      <c r="M1003" s="62">
        <v>49464</v>
      </c>
      <c r="N1003" s="64">
        <v>57746</v>
      </c>
      <c r="O1003" s="64">
        <v>61620</v>
      </c>
      <c r="P1003" s="64" t="s">
        <v>1439</v>
      </c>
      <c r="Q1003" s="64" t="s">
        <v>1439</v>
      </c>
    </row>
    <row r="1004" spans="1:17" ht="38.25" x14ac:dyDescent="0.2">
      <c r="A1004" s="68" t="s">
        <v>2526</v>
      </c>
      <c r="B1004" s="55" t="s">
        <v>1587</v>
      </c>
      <c r="C1004" s="63">
        <v>60</v>
      </c>
      <c r="D1004" s="59">
        <v>43310</v>
      </c>
      <c r="E1004" s="60">
        <v>4.0999999999999996</v>
      </c>
      <c r="F1004" s="63">
        <v>56685</v>
      </c>
      <c r="G1004" s="60">
        <v>16.5</v>
      </c>
      <c r="H1004" s="59">
        <v>26760</v>
      </c>
      <c r="I1004" s="62">
        <v>31728</v>
      </c>
      <c r="J1004" s="62">
        <v>34872</v>
      </c>
      <c r="K1004" s="61">
        <v>36789</v>
      </c>
      <c r="L1004" s="61">
        <v>40528</v>
      </c>
      <c r="M1004" s="62">
        <v>47896</v>
      </c>
      <c r="N1004" s="64">
        <v>54509</v>
      </c>
      <c r="O1004" s="64">
        <v>60450</v>
      </c>
      <c r="P1004" s="64">
        <v>66595</v>
      </c>
      <c r="Q1004" s="64" t="s">
        <v>1439</v>
      </c>
    </row>
    <row r="1005" spans="1:17" ht="38.25" x14ac:dyDescent="0.2">
      <c r="A1005" s="68" t="s">
        <v>2527</v>
      </c>
      <c r="B1005" s="55" t="s">
        <v>1589</v>
      </c>
      <c r="C1005" s="63">
        <v>55</v>
      </c>
      <c r="D1005" s="63">
        <v>44285</v>
      </c>
      <c r="E1005" s="60">
        <v>3.9</v>
      </c>
      <c r="F1005" s="59">
        <v>50109</v>
      </c>
      <c r="G1005" s="60">
        <v>0.3</v>
      </c>
      <c r="H1005" s="59">
        <v>27102</v>
      </c>
      <c r="I1005" s="62">
        <v>30963</v>
      </c>
      <c r="J1005" s="62">
        <v>33391</v>
      </c>
      <c r="K1005" s="62">
        <v>36096</v>
      </c>
      <c r="L1005" s="62">
        <v>40011</v>
      </c>
      <c r="M1005" s="62">
        <v>49000</v>
      </c>
      <c r="N1005" s="64">
        <v>56189</v>
      </c>
      <c r="O1005" s="64">
        <v>62650</v>
      </c>
      <c r="P1005" s="64">
        <v>65840</v>
      </c>
      <c r="Q1005" s="64" t="s">
        <v>1439</v>
      </c>
    </row>
    <row r="1006" spans="1:17" ht="25.5" x14ac:dyDescent="0.2">
      <c r="A1006" s="68" t="s">
        <v>2528</v>
      </c>
      <c r="B1006" s="55" t="s">
        <v>1591</v>
      </c>
      <c r="C1006" s="66">
        <v>34</v>
      </c>
      <c r="D1006" s="63">
        <v>52962</v>
      </c>
      <c r="E1006" s="60">
        <v>16</v>
      </c>
      <c r="F1006" s="63">
        <v>63844</v>
      </c>
      <c r="G1006" s="60">
        <v>5.9</v>
      </c>
      <c r="H1006" s="63">
        <v>36732</v>
      </c>
      <c r="I1006" s="61">
        <v>39970</v>
      </c>
      <c r="J1006" s="61">
        <v>41430</v>
      </c>
      <c r="K1006" s="62">
        <v>43095</v>
      </c>
      <c r="L1006" s="62">
        <v>48571</v>
      </c>
      <c r="M1006" s="62">
        <v>58277</v>
      </c>
      <c r="N1006" s="64">
        <v>62699</v>
      </c>
      <c r="O1006" s="64" t="s">
        <v>1439</v>
      </c>
      <c r="P1006" s="64" t="s">
        <v>1439</v>
      </c>
      <c r="Q1006" s="64" t="s">
        <v>1439</v>
      </c>
    </row>
    <row r="1007" spans="1:17" ht="25.5" x14ac:dyDescent="0.2">
      <c r="A1007" s="68" t="s">
        <v>2529</v>
      </c>
      <c r="B1007" s="55" t="s">
        <v>1593</v>
      </c>
      <c r="C1007" s="66">
        <v>15</v>
      </c>
      <c r="D1007" s="66">
        <v>39367</v>
      </c>
      <c r="E1007" s="60">
        <v>-3.3</v>
      </c>
      <c r="F1007" s="63">
        <v>42832</v>
      </c>
      <c r="G1007" s="60">
        <v>-0.4</v>
      </c>
      <c r="H1007" s="66" t="s">
        <v>1439</v>
      </c>
      <c r="I1007" s="62">
        <v>29711</v>
      </c>
      <c r="J1007" s="62">
        <v>30825</v>
      </c>
      <c r="K1007" s="62">
        <v>31449</v>
      </c>
      <c r="L1007" s="64">
        <v>35296</v>
      </c>
      <c r="M1007" s="64">
        <v>44907</v>
      </c>
      <c r="N1007" s="64">
        <v>49061</v>
      </c>
      <c r="O1007" s="64" t="s">
        <v>1439</v>
      </c>
      <c r="P1007" s="64" t="s">
        <v>1439</v>
      </c>
      <c r="Q1007" s="64" t="s">
        <v>1439</v>
      </c>
    </row>
    <row r="1008" spans="1:17" ht="25.5" x14ac:dyDescent="0.2">
      <c r="A1008" s="68" t="s">
        <v>2530</v>
      </c>
      <c r="B1008" s="55" t="s">
        <v>1595</v>
      </c>
      <c r="C1008" s="66">
        <v>14</v>
      </c>
      <c r="D1008" s="63">
        <v>44606</v>
      </c>
      <c r="E1008" s="60">
        <v>7.1</v>
      </c>
      <c r="F1008" s="63">
        <v>47809</v>
      </c>
      <c r="G1008" s="60">
        <v>9.6</v>
      </c>
      <c r="H1008" s="66" t="s">
        <v>1439</v>
      </c>
      <c r="I1008" s="64">
        <v>32409</v>
      </c>
      <c r="J1008" s="64">
        <v>33721</v>
      </c>
      <c r="K1008" s="62">
        <v>35503</v>
      </c>
      <c r="L1008" s="64">
        <v>40039</v>
      </c>
      <c r="M1008" s="62">
        <v>49355</v>
      </c>
      <c r="N1008" s="64" t="s">
        <v>1439</v>
      </c>
      <c r="O1008" s="64" t="s">
        <v>1439</v>
      </c>
      <c r="P1008" s="64" t="s">
        <v>1439</v>
      </c>
      <c r="Q1008" s="64" t="s">
        <v>1439</v>
      </c>
    </row>
    <row r="1009" spans="1:17" x14ac:dyDescent="0.2">
      <c r="A1009" s="68" t="s">
        <v>2531</v>
      </c>
      <c r="B1009" s="55" t="s">
        <v>1597</v>
      </c>
      <c r="C1009" s="66" t="s">
        <v>1439</v>
      </c>
      <c r="D1009" s="66">
        <v>30201</v>
      </c>
      <c r="E1009" s="67"/>
      <c r="F1009" s="66">
        <v>36978</v>
      </c>
      <c r="G1009" s="60">
        <v>-3.8</v>
      </c>
      <c r="H1009" s="66" t="s">
        <v>1439</v>
      </c>
      <c r="I1009" s="62">
        <v>22773</v>
      </c>
      <c r="J1009" s="62">
        <v>23837</v>
      </c>
      <c r="K1009" s="62">
        <v>24088</v>
      </c>
      <c r="L1009" s="64">
        <v>26441</v>
      </c>
      <c r="M1009" s="64">
        <v>33210</v>
      </c>
      <c r="N1009" s="64" t="s">
        <v>1439</v>
      </c>
      <c r="O1009" s="64" t="s">
        <v>1439</v>
      </c>
      <c r="P1009" s="64" t="s">
        <v>1439</v>
      </c>
      <c r="Q1009" s="64" t="s">
        <v>1439</v>
      </c>
    </row>
    <row r="1010" spans="1:17" ht="38.25" x14ac:dyDescent="0.2">
      <c r="A1010" s="54" t="s">
        <v>2532</v>
      </c>
      <c r="B1010" s="55" t="s">
        <v>1599</v>
      </c>
      <c r="C1010" s="63">
        <v>108</v>
      </c>
      <c r="D1010" s="59">
        <v>35640</v>
      </c>
      <c r="E1010" s="60">
        <v>9.1999999999999993</v>
      </c>
      <c r="F1010" s="59">
        <v>43292</v>
      </c>
      <c r="G1010" s="60">
        <v>6.5</v>
      </c>
      <c r="H1010" s="59">
        <v>21934</v>
      </c>
      <c r="I1010" s="61">
        <v>25004</v>
      </c>
      <c r="J1010" s="61">
        <v>26246</v>
      </c>
      <c r="K1010" s="61">
        <v>27470</v>
      </c>
      <c r="L1010" s="61">
        <v>31325</v>
      </c>
      <c r="M1010" s="62">
        <v>40273</v>
      </c>
      <c r="N1010" s="62">
        <v>47125</v>
      </c>
      <c r="O1010" s="62">
        <v>50953</v>
      </c>
      <c r="P1010" s="64">
        <v>57273</v>
      </c>
      <c r="Q1010" s="64" t="s">
        <v>1439</v>
      </c>
    </row>
    <row r="1011" spans="1:17" ht="25.5" x14ac:dyDescent="0.2">
      <c r="A1011" s="68" t="s">
        <v>2533</v>
      </c>
      <c r="B1011" s="55" t="s">
        <v>1601</v>
      </c>
      <c r="C1011" s="66">
        <v>16</v>
      </c>
      <c r="D1011" s="66">
        <v>39513</v>
      </c>
      <c r="E1011" s="60">
        <v>-3.5</v>
      </c>
      <c r="F1011" s="63">
        <v>47798</v>
      </c>
      <c r="G1011" s="60">
        <v>4</v>
      </c>
      <c r="H1011" s="66">
        <v>24375</v>
      </c>
      <c r="I1011" s="61">
        <v>26533</v>
      </c>
      <c r="J1011" s="62">
        <v>27506</v>
      </c>
      <c r="K1011" s="62">
        <v>28991</v>
      </c>
      <c r="L1011" s="64">
        <v>33520</v>
      </c>
      <c r="M1011" s="64">
        <v>45796</v>
      </c>
      <c r="N1011" s="64" t="s">
        <v>1439</v>
      </c>
      <c r="O1011" s="64" t="s">
        <v>1439</v>
      </c>
      <c r="P1011" s="64" t="s">
        <v>1439</v>
      </c>
      <c r="Q1011" s="64" t="s">
        <v>1439</v>
      </c>
    </row>
    <row r="1012" spans="1:17" ht="25.5" x14ac:dyDescent="0.2">
      <c r="A1012" s="68" t="s">
        <v>2534</v>
      </c>
      <c r="B1012" s="55" t="s">
        <v>1603</v>
      </c>
      <c r="C1012" s="66">
        <v>26</v>
      </c>
      <c r="D1012" s="63">
        <v>38068</v>
      </c>
      <c r="E1012" s="60">
        <v>19.100000000000001</v>
      </c>
      <c r="F1012" s="63">
        <v>44588</v>
      </c>
      <c r="G1012" s="60">
        <v>16.100000000000001</v>
      </c>
      <c r="H1012" s="63">
        <v>21534</v>
      </c>
      <c r="I1012" s="62">
        <v>24971</v>
      </c>
      <c r="J1012" s="62">
        <v>27001</v>
      </c>
      <c r="K1012" s="62">
        <v>29763</v>
      </c>
      <c r="L1012" s="62">
        <v>33311</v>
      </c>
      <c r="M1012" s="64">
        <v>42724</v>
      </c>
      <c r="N1012" s="64">
        <v>47234</v>
      </c>
      <c r="O1012" s="64">
        <v>56670</v>
      </c>
      <c r="P1012" s="64" t="s">
        <v>1439</v>
      </c>
      <c r="Q1012" s="64" t="s">
        <v>1439</v>
      </c>
    </row>
    <row r="1013" spans="1:17" ht="38.25" x14ac:dyDescent="0.2">
      <c r="A1013" s="68" t="s">
        <v>2535</v>
      </c>
      <c r="B1013" s="55" t="s">
        <v>1605</v>
      </c>
      <c r="C1013" s="66" t="s">
        <v>1439</v>
      </c>
      <c r="D1013" s="66">
        <v>38285</v>
      </c>
      <c r="E1013" s="60">
        <v>-12.3</v>
      </c>
      <c r="F1013" s="66">
        <v>45209</v>
      </c>
      <c r="G1013" s="60">
        <v>-9.6</v>
      </c>
      <c r="H1013" s="66" t="s">
        <v>1439</v>
      </c>
      <c r="I1013" s="64" t="s">
        <v>1439</v>
      </c>
      <c r="J1013" s="64">
        <v>29688</v>
      </c>
      <c r="K1013" s="64">
        <v>30397</v>
      </c>
      <c r="L1013" s="64">
        <v>34120</v>
      </c>
      <c r="M1013" s="64">
        <v>45000</v>
      </c>
      <c r="N1013" s="64" t="s">
        <v>1439</v>
      </c>
      <c r="O1013" s="64" t="s">
        <v>1439</v>
      </c>
      <c r="P1013" s="64" t="s">
        <v>1439</v>
      </c>
      <c r="Q1013" s="64" t="s">
        <v>1439</v>
      </c>
    </row>
    <row r="1014" spans="1:17" ht="25.5" x14ac:dyDescent="0.2">
      <c r="A1014" s="68" t="s">
        <v>2536</v>
      </c>
      <c r="B1014" s="55" t="s">
        <v>1607</v>
      </c>
      <c r="C1014" s="66" t="s">
        <v>1439</v>
      </c>
      <c r="D1014" s="66">
        <v>33073</v>
      </c>
      <c r="E1014" s="60">
        <v>12.5</v>
      </c>
      <c r="F1014" s="63">
        <v>37164</v>
      </c>
      <c r="G1014" s="60">
        <v>6.5</v>
      </c>
      <c r="H1014" s="66" t="s">
        <v>1439</v>
      </c>
      <c r="I1014" s="64">
        <v>24827</v>
      </c>
      <c r="J1014" s="64">
        <v>26151</v>
      </c>
      <c r="K1014" s="64">
        <v>26853</v>
      </c>
      <c r="L1014" s="64">
        <v>29113</v>
      </c>
      <c r="M1014" s="64">
        <v>36254</v>
      </c>
      <c r="N1014" s="64" t="s">
        <v>1439</v>
      </c>
      <c r="O1014" s="64" t="s">
        <v>1439</v>
      </c>
      <c r="P1014" s="64" t="s">
        <v>1439</v>
      </c>
      <c r="Q1014" s="64" t="s">
        <v>1439</v>
      </c>
    </row>
    <row r="1015" spans="1:17" ht="25.5" x14ac:dyDescent="0.2">
      <c r="A1015" s="68" t="s">
        <v>2537</v>
      </c>
      <c r="B1015" s="55" t="s">
        <v>1609</v>
      </c>
      <c r="C1015" s="66">
        <v>25</v>
      </c>
      <c r="D1015" s="63">
        <v>30736</v>
      </c>
      <c r="E1015" s="60">
        <v>7.5</v>
      </c>
      <c r="F1015" s="63">
        <v>38012</v>
      </c>
      <c r="G1015" s="60">
        <v>6.9</v>
      </c>
      <c r="H1015" s="63">
        <v>20204</v>
      </c>
      <c r="I1015" s="61">
        <v>23389</v>
      </c>
      <c r="J1015" s="64" t="s">
        <v>1439</v>
      </c>
      <c r="K1015" s="62">
        <v>25101</v>
      </c>
      <c r="L1015" s="62">
        <v>27303</v>
      </c>
      <c r="M1015" s="64">
        <v>33479</v>
      </c>
      <c r="N1015" s="64" t="s">
        <v>1439</v>
      </c>
      <c r="O1015" s="64" t="s">
        <v>1439</v>
      </c>
      <c r="P1015" s="64" t="s">
        <v>1439</v>
      </c>
      <c r="Q1015" s="64" t="s">
        <v>1439</v>
      </c>
    </row>
    <row r="1016" spans="1:17" ht="38.25" x14ac:dyDescent="0.2">
      <c r="A1016" s="68" t="s">
        <v>2538</v>
      </c>
      <c r="B1016" s="55" t="s">
        <v>1611</v>
      </c>
      <c r="C1016" s="66">
        <v>27</v>
      </c>
      <c r="D1016" s="63">
        <v>36190</v>
      </c>
      <c r="E1016" s="60">
        <v>5.2</v>
      </c>
      <c r="F1016" s="63">
        <v>45251</v>
      </c>
      <c r="G1016" s="60">
        <v>4.3</v>
      </c>
      <c r="H1016" s="59">
        <v>22595</v>
      </c>
      <c r="I1016" s="61">
        <v>25124</v>
      </c>
      <c r="J1016" s="62">
        <v>26514</v>
      </c>
      <c r="K1016" s="62">
        <v>27585</v>
      </c>
      <c r="L1016" s="62">
        <v>32489</v>
      </c>
      <c r="M1016" s="64">
        <v>40034</v>
      </c>
      <c r="N1016" s="64">
        <v>49398</v>
      </c>
      <c r="O1016" s="64" t="s">
        <v>1439</v>
      </c>
      <c r="P1016" s="64" t="s">
        <v>1439</v>
      </c>
      <c r="Q1016" s="64" t="s">
        <v>1439</v>
      </c>
    </row>
    <row r="1017" spans="1:17" ht="51" x14ac:dyDescent="0.2">
      <c r="A1017" s="54" t="s">
        <v>2539</v>
      </c>
      <c r="B1017" s="55" t="s">
        <v>1613</v>
      </c>
      <c r="C1017" s="59">
        <v>134</v>
      </c>
      <c r="D1017" s="59">
        <v>40018</v>
      </c>
      <c r="E1017" s="60">
        <v>10.1</v>
      </c>
      <c r="F1017" s="59">
        <v>42482</v>
      </c>
      <c r="G1017" s="60">
        <v>9.1999999999999993</v>
      </c>
      <c r="H1017" s="59">
        <v>25993</v>
      </c>
      <c r="I1017" s="61">
        <v>30402</v>
      </c>
      <c r="J1017" s="61">
        <v>32193</v>
      </c>
      <c r="K1017" s="61">
        <v>33632</v>
      </c>
      <c r="L1017" s="61">
        <v>36759</v>
      </c>
      <c r="M1017" s="61">
        <v>45110</v>
      </c>
      <c r="N1017" s="61">
        <v>49948</v>
      </c>
      <c r="O1017" s="61">
        <v>51705</v>
      </c>
      <c r="P1017" s="61">
        <v>54619</v>
      </c>
      <c r="Q1017" s="64">
        <v>62032</v>
      </c>
    </row>
    <row r="1018" spans="1:17" ht="38.25" x14ac:dyDescent="0.2">
      <c r="A1018" s="68" t="s">
        <v>2540</v>
      </c>
      <c r="B1018" s="55" t="s">
        <v>1615</v>
      </c>
      <c r="C1018" s="59">
        <v>134</v>
      </c>
      <c r="D1018" s="59">
        <v>40018</v>
      </c>
      <c r="E1018" s="60">
        <v>10.1</v>
      </c>
      <c r="F1018" s="59">
        <v>42482</v>
      </c>
      <c r="G1018" s="60">
        <v>9.1999999999999993</v>
      </c>
      <c r="H1018" s="59">
        <v>25993</v>
      </c>
      <c r="I1018" s="61">
        <v>30402</v>
      </c>
      <c r="J1018" s="61">
        <v>32193</v>
      </c>
      <c r="K1018" s="61">
        <v>33632</v>
      </c>
      <c r="L1018" s="61">
        <v>36759</v>
      </c>
      <c r="M1018" s="61">
        <v>45110</v>
      </c>
      <c r="N1018" s="61">
        <v>49948</v>
      </c>
      <c r="O1018" s="61">
        <v>51705</v>
      </c>
      <c r="P1018" s="61">
        <v>54619</v>
      </c>
      <c r="Q1018" s="64">
        <v>62032</v>
      </c>
    </row>
    <row r="1019" spans="1:17" x14ac:dyDescent="0.2">
      <c r="A1019" s="54" t="s">
        <v>2541</v>
      </c>
      <c r="B1019" s="55" t="s">
        <v>1617</v>
      </c>
      <c r="C1019" s="59">
        <v>371</v>
      </c>
      <c r="D1019" s="59">
        <v>38406</v>
      </c>
      <c r="E1019" s="60">
        <v>6.3</v>
      </c>
      <c r="F1019" s="59">
        <v>40507</v>
      </c>
      <c r="G1019" s="60">
        <v>7.2</v>
      </c>
      <c r="H1019" s="59">
        <v>21288</v>
      </c>
      <c r="I1019" s="61">
        <v>26345</v>
      </c>
      <c r="J1019" s="61">
        <v>28503</v>
      </c>
      <c r="K1019" s="61">
        <v>30470</v>
      </c>
      <c r="L1019" s="61">
        <v>34268</v>
      </c>
      <c r="M1019" s="61">
        <v>42270</v>
      </c>
      <c r="N1019" s="61">
        <v>46525</v>
      </c>
      <c r="O1019" s="61">
        <v>49225</v>
      </c>
      <c r="P1019" s="61">
        <v>51658</v>
      </c>
      <c r="Q1019" s="62">
        <v>60905</v>
      </c>
    </row>
    <row r="1020" spans="1:17" x14ac:dyDescent="0.2">
      <c r="A1020" s="68" t="s">
        <v>2542</v>
      </c>
      <c r="B1020" s="55" t="s">
        <v>1619</v>
      </c>
      <c r="C1020" s="59">
        <v>371</v>
      </c>
      <c r="D1020" s="59">
        <v>38406</v>
      </c>
      <c r="E1020" s="60">
        <v>6.3</v>
      </c>
      <c r="F1020" s="59">
        <v>40507</v>
      </c>
      <c r="G1020" s="60">
        <v>7.2</v>
      </c>
      <c r="H1020" s="59">
        <v>21288</v>
      </c>
      <c r="I1020" s="61">
        <v>26345</v>
      </c>
      <c r="J1020" s="61">
        <v>28503</v>
      </c>
      <c r="K1020" s="61">
        <v>30470</v>
      </c>
      <c r="L1020" s="61">
        <v>34268</v>
      </c>
      <c r="M1020" s="61">
        <v>42270</v>
      </c>
      <c r="N1020" s="61">
        <v>46525</v>
      </c>
      <c r="O1020" s="61">
        <v>49225</v>
      </c>
      <c r="P1020" s="61">
        <v>51658</v>
      </c>
      <c r="Q1020" s="62">
        <v>60905</v>
      </c>
    </row>
    <row r="1021" spans="1:17" ht="25.5" x14ac:dyDescent="0.2">
      <c r="A1021" s="54" t="s">
        <v>2543</v>
      </c>
      <c r="B1021" s="55" t="s">
        <v>1621</v>
      </c>
      <c r="C1021" s="59">
        <v>291</v>
      </c>
      <c r="D1021" s="59">
        <v>33946</v>
      </c>
      <c r="E1021" s="60">
        <v>9.1999999999999993</v>
      </c>
      <c r="F1021" s="59">
        <v>38243</v>
      </c>
      <c r="G1021" s="60">
        <v>11.9</v>
      </c>
      <c r="H1021" s="59">
        <v>21482</v>
      </c>
      <c r="I1021" s="61">
        <v>24923</v>
      </c>
      <c r="J1021" s="61">
        <v>26447</v>
      </c>
      <c r="K1021" s="61">
        <v>27639</v>
      </c>
      <c r="L1021" s="61">
        <v>30404</v>
      </c>
      <c r="M1021" s="61">
        <v>38332</v>
      </c>
      <c r="N1021" s="61">
        <v>42506</v>
      </c>
      <c r="O1021" s="61">
        <v>45737</v>
      </c>
      <c r="P1021" s="61">
        <v>48430</v>
      </c>
      <c r="Q1021" s="64">
        <v>58114</v>
      </c>
    </row>
    <row r="1022" spans="1:17" ht="25.5" x14ac:dyDescent="0.2">
      <c r="A1022" s="68" t="s">
        <v>2544</v>
      </c>
      <c r="B1022" s="55" t="s">
        <v>1623</v>
      </c>
      <c r="C1022" s="59">
        <v>186</v>
      </c>
      <c r="D1022" s="59">
        <v>38251</v>
      </c>
      <c r="E1022" s="60">
        <v>12.8</v>
      </c>
      <c r="F1022" s="59">
        <v>41982</v>
      </c>
      <c r="G1022" s="60">
        <v>14.5</v>
      </c>
      <c r="H1022" s="59">
        <v>24080</v>
      </c>
      <c r="I1022" s="61">
        <v>27064</v>
      </c>
      <c r="J1022" s="61">
        <v>28545</v>
      </c>
      <c r="K1022" s="61">
        <v>30238</v>
      </c>
      <c r="L1022" s="61">
        <v>34420</v>
      </c>
      <c r="M1022" s="61">
        <v>41672</v>
      </c>
      <c r="N1022" s="61">
        <v>46073</v>
      </c>
      <c r="O1022" s="61">
        <v>48784</v>
      </c>
      <c r="P1022" s="62">
        <v>52286</v>
      </c>
      <c r="Q1022" s="64" t="s">
        <v>1439</v>
      </c>
    </row>
    <row r="1023" spans="1:17" ht="25.5" x14ac:dyDescent="0.2">
      <c r="A1023" s="68" t="s">
        <v>2545</v>
      </c>
      <c r="B1023" s="55" t="s">
        <v>1625</v>
      </c>
      <c r="C1023" s="63">
        <v>59</v>
      </c>
      <c r="D1023" s="59">
        <v>29178</v>
      </c>
      <c r="E1023" s="60">
        <v>2.1</v>
      </c>
      <c r="F1023" s="59">
        <v>32222</v>
      </c>
      <c r="G1023" s="60">
        <v>1.9</v>
      </c>
      <c r="H1023" s="66">
        <v>19377</v>
      </c>
      <c r="I1023" s="62">
        <v>22654</v>
      </c>
      <c r="J1023" s="61">
        <v>23990</v>
      </c>
      <c r="K1023" s="61">
        <v>25005</v>
      </c>
      <c r="L1023" s="61">
        <v>27259</v>
      </c>
      <c r="M1023" s="62">
        <v>31790</v>
      </c>
      <c r="N1023" s="62">
        <v>35370</v>
      </c>
      <c r="O1023" s="64">
        <v>38556</v>
      </c>
      <c r="P1023" s="64">
        <v>41019</v>
      </c>
      <c r="Q1023" s="64" t="s">
        <v>1439</v>
      </c>
    </row>
    <row r="1024" spans="1:17" ht="25.5" x14ac:dyDescent="0.2">
      <c r="A1024" s="68" t="s">
        <v>2546</v>
      </c>
      <c r="B1024" s="55" t="s">
        <v>1627</v>
      </c>
      <c r="C1024" s="63">
        <v>46</v>
      </c>
      <c r="D1024" s="63">
        <v>28413</v>
      </c>
      <c r="E1024" s="60">
        <v>8.5</v>
      </c>
      <c r="F1024" s="59">
        <v>30923</v>
      </c>
      <c r="G1024" s="60">
        <v>8.6</v>
      </c>
      <c r="H1024" s="63">
        <v>18785</v>
      </c>
      <c r="I1024" s="61">
        <v>21455</v>
      </c>
      <c r="J1024" s="61">
        <v>22445</v>
      </c>
      <c r="K1024" s="61">
        <v>23361</v>
      </c>
      <c r="L1024" s="61">
        <v>26124</v>
      </c>
      <c r="M1024" s="62">
        <v>30839</v>
      </c>
      <c r="N1024" s="62">
        <v>33252</v>
      </c>
      <c r="O1024" s="62">
        <v>36021</v>
      </c>
      <c r="P1024" s="62">
        <v>38775</v>
      </c>
      <c r="Q1024" s="64" t="s">
        <v>1439</v>
      </c>
    </row>
    <row r="1025" spans="1:17" ht="38.25" x14ac:dyDescent="0.2">
      <c r="A1025" s="54" t="s">
        <v>2547</v>
      </c>
      <c r="B1025" s="55" t="s">
        <v>1629</v>
      </c>
      <c r="C1025" s="63">
        <v>41</v>
      </c>
      <c r="D1025" s="63">
        <v>34338</v>
      </c>
      <c r="E1025" s="60">
        <v>11.6</v>
      </c>
      <c r="F1025" s="63">
        <v>43433</v>
      </c>
      <c r="G1025" s="60">
        <v>15.3</v>
      </c>
      <c r="H1025" s="63">
        <v>21790</v>
      </c>
      <c r="I1025" s="61">
        <v>24869</v>
      </c>
      <c r="J1025" s="61">
        <v>26000</v>
      </c>
      <c r="K1025" s="61">
        <v>27210</v>
      </c>
      <c r="L1025" s="62">
        <v>30202</v>
      </c>
      <c r="M1025" s="64">
        <v>39556</v>
      </c>
      <c r="N1025" s="64">
        <v>47397</v>
      </c>
      <c r="O1025" s="64">
        <v>50909</v>
      </c>
      <c r="P1025" s="64" t="s">
        <v>1439</v>
      </c>
      <c r="Q1025" s="64" t="s">
        <v>1439</v>
      </c>
    </row>
    <row r="1026" spans="1:17" ht="25.5" x14ac:dyDescent="0.2">
      <c r="A1026" s="68" t="s">
        <v>2548</v>
      </c>
      <c r="B1026" s="55" t="s">
        <v>1631</v>
      </c>
      <c r="C1026" s="66" t="s">
        <v>1439</v>
      </c>
      <c r="D1026" s="66" t="s">
        <v>1439</v>
      </c>
      <c r="E1026" s="67"/>
      <c r="F1026" s="66">
        <v>44603</v>
      </c>
      <c r="G1026" s="60">
        <v>10</v>
      </c>
      <c r="H1026" s="66" t="s">
        <v>1439</v>
      </c>
      <c r="I1026" s="64" t="s">
        <v>1439</v>
      </c>
      <c r="J1026" s="64" t="s">
        <v>1439</v>
      </c>
      <c r="K1026" s="64" t="s">
        <v>1439</v>
      </c>
      <c r="L1026" s="64" t="s">
        <v>1439</v>
      </c>
      <c r="M1026" s="64" t="s">
        <v>1439</v>
      </c>
      <c r="N1026" s="64" t="s">
        <v>1439</v>
      </c>
      <c r="O1026" s="64" t="s">
        <v>1439</v>
      </c>
      <c r="P1026" s="64" t="s">
        <v>1439</v>
      </c>
      <c r="Q1026" s="64" t="s">
        <v>1439</v>
      </c>
    </row>
    <row r="1027" spans="1:17" ht="38.25" x14ac:dyDescent="0.2">
      <c r="A1027" s="68" t="s">
        <v>2549</v>
      </c>
      <c r="B1027" s="55" t="s">
        <v>1633</v>
      </c>
      <c r="C1027" s="66" t="s">
        <v>1439</v>
      </c>
      <c r="D1027" s="66">
        <v>30392</v>
      </c>
      <c r="E1027" s="60">
        <v>8.9</v>
      </c>
      <c r="F1027" s="66">
        <v>39390</v>
      </c>
      <c r="G1027" s="60">
        <v>12.2</v>
      </c>
      <c r="H1027" s="66" t="s">
        <v>1439</v>
      </c>
      <c r="I1027" s="64">
        <v>24532</v>
      </c>
      <c r="J1027" s="64">
        <v>26116</v>
      </c>
      <c r="K1027" s="62">
        <v>27467</v>
      </c>
      <c r="L1027" s="62">
        <v>29956</v>
      </c>
      <c r="M1027" s="64">
        <v>33070</v>
      </c>
      <c r="N1027" s="64" t="s">
        <v>1439</v>
      </c>
      <c r="O1027" s="64" t="s">
        <v>1439</v>
      </c>
      <c r="P1027" s="64" t="s">
        <v>1439</v>
      </c>
      <c r="Q1027" s="64" t="s">
        <v>1439</v>
      </c>
    </row>
    <row r="1028" spans="1:17" ht="25.5" x14ac:dyDescent="0.2">
      <c r="A1028" s="68" t="s">
        <v>2550</v>
      </c>
      <c r="B1028" s="55" t="s">
        <v>1635</v>
      </c>
      <c r="C1028" s="66" t="s">
        <v>1439</v>
      </c>
      <c r="D1028" s="66" t="s">
        <v>1439</v>
      </c>
      <c r="E1028" s="67"/>
      <c r="F1028" s="66" t="s">
        <v>1439</v>
      </c>
      <c r="G1028" s="67"/>
      <c r="H1028" s="66" t="s">
        <v>1439</v>
      </c>
      <c r="I1028" s="64" t="s">
        <v>1439</v>
      </c>
      <c r="J1028" s="64" t="s">
        <v>1439</v>
      </c>
      <c r="K1028" s="64" t="s">
        <v>1439</v>
      </c>
      <c r="L1028" s="64" t="s">
        <v>1439</v>
      </c>
      <c r="M1028" s="64" t="s">
        <v>1439</v>
      </c>
      <c r="N1028" s="64" t="s">
        <v>1439</v>
      </c>
      <c r="O1028" s="64" t="s">
        <v>1439</v>
      </c>
      <c r="P1028" s="64" t="s">
        <v>1439</v>
      </c>
      <c r="Q1028" s="64" t="s">
        <v>1439</v>
      </c>
    </row>
    <row r="1029" spans="1:17" ht="38.25" x14ac:dyDescent="0.2">
      <c r="A1029" s="68" t="s">
        <v>2551</v>
      </c>
      <c r="B1029" s="55" t="s">
        <v>1637</v>
      </c>
      <c r="C1029" s="66">
        <v>26</v>
      </c>
      <c r="D1029" s="66">
        <v>35842</v>
      </c>
      <c r="E1029" s="60">
        <v>17.899999999999999</v>
      </c>
      <c r="F1029" s="63">
        <v>44832</v>
      </c>
      <c r="G1029" s="60">
        <v>20.6</v>
      </c>
      <c r="H1029" s="63">
        <v>21993</v>
      </c>
      <c r="I1029" s="61">
        <v>24877</v>
      </c>
      <c r="J1029" s="61">
        <v>26420</v>
      </c>
      <c r="K1029" s="62">
        <v>27184</v>
      </c>
      <c r="L1029" s="62">
        <v>30190</v>
      </c>
      <c r="M1029" s="64">
        <v>40983</v>
      </c>
      <c r="N1029" s="64">
        <v>49220</v>
      </c>
      <c r="O1029" s="64" t="s">
        <v>1439</v>
      </c>
      <c r="P1029" s="64" t="s">
        <v>1439</v>
      </c>
      <c r="Q1029" s="64" t="s">
        <v>1439</v>
      </c>
    </row>
    <row r="1030" spans="1:17" ht="25.5" x14ac:dyDescent="0.2">
      <c r="A1030" s="54" t="s">
        <v>2552</v>
      </c>
      <c r="B1030" s="55" t="s">
        <v>1639</v>
      </c>
      <c r="C1030" s="63">
        <v>40</v>
      </c>
      <c r="D1030" s="63">
        <v>31163</v>
      </c>
      <c r="E1030" s="60">
        <v>-2</v>
      </c>
      <c r="F1030" s="59">
        <v>36688</v>
      </c>
      <c r="G1030" s="60">
        <v>0.8</v>
      </c>
      <c r="H1030" s="63">
        <v>22411</v>
      </c>
      <c r="I1030" s="61">
        <v>24801</v>
      </c>
      <c r="J1030" s="61">
        <v>26207</v>
      </c>
      <c r="K1030" s="61">
        <v>27082</v>
      </c>
      <c r="L1030" s="61">
        <v>29188</v>
      </c>
      <c r="M1030" s="62">
        <v>35347</v>
      </c>
      <c r="N1030" s="62">
        <v>42172</v>
      </c>
      <c r="O1030" s="64">
        <v>44613</v>
      </c>
      <c r="P1030" s="64">
        <v>46155</v>
      </c>
      <c r="Q1030" s="64" t="s">
        <v>1439</v>
      </c>
    </row>
    <row r="1031" spans="1:17" ht="25.5" x14ac:dyDescent="0.2">
      <c r="A1031" s="68" t="s">
        <v>2553</v>
      </c>
      <c r="B1031" s="55" t="s">
        <v>1641</v>
      </c>
      <c r="C1031" s="66">
        <v>20</v>
      </c>
      <c r="D1031" s="66">
        <v>33637</v>
      </c>
      <c r="E1031" s="60">
        <v>-3.3</v>
      </c>
      <c r="F1031" s="63">
        <v>39208</v>
      </c>
      <c r="G1031" s="60">
        <v>2.7</v>
      </c>
      <c r="H1031" s="63">
        <v>23797</v>
      </c>
      <c r="I1031" s="61">
        <v>26850</v>
      </c>
      <c r="J1031" s="61">
        <v>28158</v>
      </c>
      <c r="K1031" s="61">
        <v>29053</v>
      </c>
      <c r="L1031" s="62">
        <v>29886</v>
      </c>
      <c r="M1031" s="64">
        <v>37632</v>
      </c>
      <c r="N1031" s="64">
        <v>43826</v>
      </c>
      <c r="O1031" s="64" t="s">
        <v>1439</v>
      </c>
      <c r="P1031" s="64" t="s">
        <v>1439</v>
      </c>
      <c r="Q1031" s="64" t="s">
        <v>1439</v>
      </c>
    </row>
    <row r="1032" spans="1:17" ht="38.25" x14ac:dyDescent="0.2">
      <c r="A1032" s="68" t="s">
        <v>2554</v>
      </c>
      <c r="B1032" s="55" t="s">
        <v>1643</v>
      </c>
      <c r="C1032" s="66" t="s">
        <v>1439</v>
      </c>
      <c r="D1032" s="66" t="s">
        <v>1439</v>
      </c>
      <c r="E1032" s="67"/>
      <c r="F1032" s="66">
        <v>45802</v>
      </c>
      <c r="G1032" s="67"/>
      <c r="H1032" s="66" t="s">
        <v>1439</v>
      </c>
      <c r="I1032" s="64" t="s">
        <v>1439</v>
      </c>
      <c r="J1032" s="64" t="s">
        <v>1439</v>
      </c>
      <c r="K1032" s="64" t="s">
        <v>1439</v>
      </c>
      <c r="L1032" s="64" t="s">
        <v>1439</v>
      </c>
      <c r="M1032" s="64" t="s">
        <v>1439</v>
      </c>
      <c r="N1032" s="64" t="s">
        <v>1439</v>
      </c>
      <c r="O1032" s="64" t="s">
        <v>1439</v>
      </c>
      <c r="P1032" s="64" t="s">
        <v>1439</v>
      </c>
      <c r="Q1032" s="64" t="s">
        <v>1439</v>
      </c>
    </row>
    <row r="1033" spans="1:17" ht="25.5" x14ac:dyDescent="0.2">
      <c r="A1033" s="68" t="s">
        <v>2555</v>
      </c>
      <c r="B1033" s="55" t="s">
        <v>1645</v>
      </c>
      <c r="C1033" s="66">
        <v>17</v>
      </c>
      <c r="D1033" s="63">
        <v>28684</v>
      </c>
      <c r="E1033" s="60">
        <v>1.3</v>
      </c>
      <c r="F1033" s="63">
        <v>31972</v>
      </c>
      <c r="G1033" s="60">
        <v>-1.9</v>
      </c>
      <c r="H1033" s="66" t="s">
        <v>1439</v>
      </c>
      <c r="I1033" s="62">
        <v>22974</v>
      </c>
      <c r="J1033" s="62">
        <v>24154</v>
      </c>
      <c r="K1033" s="62">
        <v>24724</v>
      </c>
      <c r="L1033" s="62">
        <v>26816</v>
      </c>
      <c r="M1033" s="64">
        <v>31224</v>
      </c>
      <c r="N1033" s="64">
        <v>34867</v>
      </c>
      <c r="O1033" s="64" t="s">
        <v>1439</v>
      </c>
      <c r="P1033" s="64" t="s">
        <v>1439</v>
      </c>
      <c r="Q1033" s="64" t="s">
        <v>1439</v>
      </c>
    </row>
    <row r="1034" spans="1:17" ht="76.5" x14ac:dyDescent="0.2">
      <c r="A1034" s="54" t="s">
        <v>2556</v>
      </c>
      <c r="B1034" s="55" t="s">
        <v>1647</v>
      </c>
      <c r="C1034" s="66" t="s">
        <v>1439</v>
      </c>
      <c r="D1034" s="66" t="s">
        <v>1439</v>
      </c>
      <c r="E1034" s="67"/>
      <c r="F1034" s="66" t="s">
        <v>1439</v>
      </c>
      <c r="G1034" s="67"/>
      <c r="H1034" s="66" t="s">
        <v>1439</v>
      </c>
      <c r="I1034" s="64" t="s">
        <v>1439</v>
      </c>
      <c r="J1034" s="64" t="s">
        <v>1439</v>
      </c>
      <c r="K1034" s="64" t="s">
        <v>1439</v>
      </c>
      <c r="L1034" s="64" t="s">
        <v>1439</v>
      </c>
      <c r="M1034" s="64" t="s">
        <v>1439</v>
      </c>
      <c r="N1034" s="64" t="s">
        <v>1439</v>
      </c>
      <c r="O1034" s="64" t="s">
        <v>1439</v>
      </c>
      <c r="P1034" s="64" t="s">
        <v>1439</v>
      </c>
      <c r="Q1034" s="64" t="s">
        <v>1439</v>
      </c>
    </row>
    <row r="1035" spans="1:17" ht="38.25" x14ac:dyDescent="0.2">
      <c r="A1035" s="68" t="s">
        <v>2557</v>
      </c>
      <c r="B1035" s="55" t="s">
        <v>1649</v>
      </c>
      <c r="C1035" s="66" t="s">
        <v>1439</v>
      </c>
      <c r="D1035" s="66" t="s">
        <v>1439</v>
      </c>
      <c r="E1035" s="67"/>
      <c r="F1035" s="66" t="s">
        <v>1439</v>
      </c>
      <c r="G1035" s="67"/>
      <c r="H1035" s="66" t="s">
        <v>1439</v>
      </c>
      <c r="I1035" s="64" t="s">
        <v>1439</v>
      </c>
      <c r="J1035" s="64" t="s">
        <v>1439</v>
      </c>
      <c r="K1035" s="64" t="s">
        <v>1439</v>
      </c>
      <c r="L1035" s="64" t="s">
        <v>1439</v>
      </c>
      <c r="M1035" s="64" t="s">
        <v>1439</v>
      </c>
      <c r="N1035" s="64" t="s">
        <v>1439</v>
      </c>
      <c r="O1035" s="64" t="s">
        <v>1439</v>
      </c>
      <c r="P1035" s="64" t="s">
        <v>1439</v>
      </c>
      <c r="Q1035" s="64" t="s">
        <v>1439</v>
      </c>
    </row>
    <row r="1036" spans="1:17" ht="51" x14ac:dyDescent="0.2">
      <c r="A1036" s="68" t="s">
        <v>2558</v>
      </c>
      <c r="B1036" s="55" t="s">
        <v>1651</v>
      </c>
      <c r="C1036" s="59" t="s">
        <v>1450</v>
      </c>
      <c r="D1036" s="59"/>
      <c r="E1036" s="67"/>
      <c r="F1036" s="59"/>
      <c r="G1036" s="67"/>
      <c r="H1036" s="59"/>
      <c r="I1036" s="61"/>
      <c r="J1036" s="61"/>
      <c r="K1036" s="61"/>
      <c r="L1036" s="61"/>
      <c r="M1036" s="61"/>
      <c r="N1036" s="61"/>
      <c r="O1036" s="61"/>
      <c r="P1036" s="61"/>
      <c r="Q1036" s="61"/>
    </row>
    <row r="1037" spans="1:17" ht="38.25" x14ac:dyDescent="0.2">
      <c r="A1037" s="54" t="s">
        <v>2559</v>
      </c>
      <c r="B1037" s="55" t="s">
        <v>1653</v>
      </c>
      <c r="C1037" s="59" t="s">
        <v>1667</v>
      </c>
      <c r="D1037" s="59"/>
      <c r="E1037" s="67"/>
      <c r="F1037" s="59"/>
      <c r="G1037" s="67"/>
      <c r="H1037" s="59"/>
      <c r="I1037" s="61"/>
      <c r="J1037" s="61"/>
      <c r="K1037" s="61"/>
      <c r="L1037" s="61"/>
      <c r="M1037" s="61"/>
      <c r="N1037" s="61"/>
      <c r="O1037" s="61"/>
      <c r="P1037" s="61"/>
      <c r="Q1037" s="61"/>
    </row>
    <row r="1038" spans="1:17" ht="38.25" x14ac:dyDescent="0.2">
      <c r="A1038" s="68" t="s">
        <v>2560</v>
      </c>
      <c r="B1038" s="55" t="s">
        <v>1655</v>
      </c>
      <c r="C1038" s="66" t="s">
        <v>1439</v>
      </c>
      <c r="D1038" s="66">
        <v>35182</v>
      </c>
      <c r="E1038" s="60">
        <v>8.4</v>
      </c>
      <c r="F1038" s="66">
        <v>39777</v>
      </c>
      <c r="G1038" s="60">
        <v>22.2</v>
      </c>
      <c r="H1038" s="66" t="s">
        <v>1439</v>
      </c>
      <c r="I1038" s="64" t="s">
        <v>1439</v>
      </c>
      <c r="J1038" s="64" t="s">
        <v>1439</v>
      </c>
      <c r="K1038" s="64" t="s">
        <v>1439</v>
      </c>
      <c r="L1038" s="64" t="s">
        <v>1439</v>
      </c>
      <c r="M1038" s="64" t="s">
        <v>1439</v>
      </c>
      <c r="N1038" s="64" t="s">
        <v>1439</v>
      </c>
      <c r="O1038" s="64" t="s">
        <v>1439</v>
      </c>
      <c r="P1038" s="64" t="s">
        <v>1439</v>
      </c>
      <c r="Q1038" s="64" t="s">
        <v>1439</v>
      </c>
    </row>
    <row r="1039" spans="1:17" ht="25.5" x14ac:dyDescent="0.2">
      <c r="A1039" s="54" t="s">
        <v>2561</v>
      </c>
      <c r="B1039" s="55" t="s">
        <v>1376</v>
      </c>
      <c r="C1039" s="59">
        <v>1363</v>
      </c>
      <c r="D1039" s="59">
        <v>35634</v>
      </c>
      <c r="E1039" s="60">
        <v>6</v>
      </c>
      <c r="F1039" s="59">
        <v>40508</v>
      </c>
      <c r="G1039" s="60">
        <v>5.2</v>
      </c>
      <c r="H1039" s="59">
        <v>22269</v>
      </c>
      <c r="I1039" s="61">
        <v>25513</v>
      </c>
      <c r="J1039" s="61">
        <v>26915</v>
      </c>
      <c r="K1039" s="61">
        <v>28408</v>
      </c>
      <c r="L1039" s="61">
        <v>31746</v>
      </c>
      <c r="M1039" s="61">
        <v>39583</v>
      </c>
      <c r="N1039" s="61">
        <v>44418</v>
      </c>
      <c r="O1039" s="61">
        <v>47013</v>
      </c>
      <c r="P1039" s="61">
        <v>51126</v>
      </c>
      <c r="Q1039" s="61">
        <v>63736</v>
      </c>
    </row>
    <row r="1040" spans="1:17" ht="25.5" x14ac:dyDescent="0.2">
      <c r="A1040" s="54" t="s">
        <v>2562</v>
      </c>
      <c r="B1040" s="55" t="s">
        <v>1376</v>
      </c>
      <c r="C1040" s="59">
        <v>213</v>
      </c>
      <c r="D1040" s="59">
        <v>37514</v>
      </c>
      <c r="E1040" s="60">
        <v>5.3</v>
      </c>
      <c r="F1040" s="59">
        <v>43826</v>
      </c>
      <c r="G1040" s="60">
        <v>6.2</v>
      </c>
      <c r="H1040" s="59">
        <v>24425</v>
      </c>
      <c r="I1040" s="61">
        <v>27379</v>
      </c>
      <c r="J1040" s="61">
        <v>28628</v>
      </c>
      <c r="K1040" s="61">
        <v>30329</v>
      </c>
      <c r="L1040" s="61">
        <v>33911</v>
      </c>
      <c r="M1040" s="61">
        <v>42392</v>
      </c>
      <c r="N1040" s="61">
        <v>47736</v>
      </c>
      <c r="O1040" s="61">
        <v>50893</v>
      </c>
      <c r="P1040" s="62">
        <v>55139</v>
      </c>
      <c r="Q1040" s="64">
        <v>68486</v>
      </c>
    </row>
    <row r="1041" spans="1:17" x14ac:dyDescent="0.2">
      <c r="A1041" s="54" t="s">
        <v>2563</v>
      </c>
      <c r="B1041" s="55" t="s">
        <v>1376</v>
      </c>
      <c r="C1041" s="59">
        <v>182</v>
      </c>
      <c r="D1041" s="59">
        <v>36850</v>
      </c>
      <c r="E1041" s="60">
        <v>4.8</v>
      </c>
      <c r="F1041" s="59">
        <v>42945</v>
      </c>
      <c r="G1041" s="60">
        <v>6.4</v>
      </c>
      <c r="H1041" s="59">
        <v>24079</v>
      </c>
      <c r="I1041" s="61">
        <v>27233</v>
      </c>
      <c r="J1041" s="61">
        <v>28414</v>
      </c>
      <c r="K1041" s="61">
        <v>29958</v>
      </c>
      <c r="L1041" s="61">
        <v>33025</v>
      </c>
      <c r="M1041" s="61">
        <v>41596</v>
      </c>
      <c r="N1041" s="61">
        <v>46209</v>
      </c>
      <c r="O1041" s="61">
        <v>49568</v>
      </c>
      <c r="P1041" s="62">
        <v>52662</v>
      </c>
      <c r="Q1041" s="64">
        <v>66199</v>
      </c>
    </row>
    <row r="1042" spans="1:17" ht="25.5" x14ac:dyDescent="0.2">
      <c r="A1042" s="54" t="s">
        <v>2564</v>
      </c>
      <c r="B1042" s="55" t="s">
        <v>1376</v>
      </c>
      <c r="C1042" s="59">
        <v>1060</v>
      </c>
      <c r="D1042" s="59">
        <v>34964</v>
      </c>
      <c r="E1042" s="60">
        <v>5.9</v>
      </c>
      <c r="F1042" s="59">
        <v>39560</v>
      </c>
      <c r="G1042" s="60">
        <v>4.5</v>
      </c>
      <c r="H1042" s="59">
        <v>21854</v>
      </c>
      <c r="I1042" s="61">
        <v>25023</v>
      </c>
      <c r="J1042" s="61">
        <v>26323</v>
      </c>
      <c r="K1042" s="61">
        <v>27856</v>
      </c>
      <c r="L1042" s="61">
        <v>30901</v>
      </c>
      <c r="M1042" s="61">
        <v>38941</v>
      </c>
      <c r="N1042" s="61">
        <v>43728</v>
      </c>
      <c r="O1042" s="61">
        <v>46155</v>
      </c>
      <c r="P1042" s="61">
        <v>50000</v>
      </c>
      <c r="Q1042" s="62">
        <v>62000</v>
      </c>
    </row>
    <row r="1043" spans="1:17" ht="25.5" x14ac:dyDescent="0.2">
      <c r="A1043" s="54" t="s">
        <v>2565</v>
      </c>
      <c r="B1043" s="55" t="s">
        <v>1438</v>
      </c>
      <c r="C1043" s="66">
        <v>12</v>
      </c>
      <c r="D1043" s="66">
        <v>29094</v>
      </c>
      <c r="E1043" s="60">
        <v>10.1</v>
      </c>
      <c r="F1043" s="66">
        <v>35962</v>
      </c>
      <c r="G1043" s="60">
        <v>4.5999999999999996</v>
      </c>
      <c r="H1043" s="66">
        <v>20976</v>
      </c>
      <c r="I1043" s="62">
        <v>22519</v>
      </c>
      <c r="J1043" s="62">
        <v>23780</v>
      </c>
      <c r="K1043" s="62">
        <v>25382</v>
      </c>
      <c r="L1043" s="62">
        <v>27319</v>
      </c>
      <c r="M1043" s="64">
        <v>32093</v>
      </c>
      <c r="N1043" s="64">
        <v>37629</v>
      </c>
      <c r="O1043" s="64" t="s">
        <v>1439</v>
      </c>
      <c r="P1043" s="64" t="s">
        <v>1439</v>
      </c>
      <c r="Q1043" s="64" t="s">
        <v>1439</v>
      </c>
    </row>
    <row r="1044" spans="1:17" ht="38.25" x14ac:dyDescent="0.2">
      <c r="A1044" s="68" t="s">
        <v>2566</v>
      </c>
      <c r="B1044" s="55" t="s">
        <v>1441</v>
      </c>
      <c r="C1044" s="66">
        <v>10</v>
      </c>
      <c r="D1044" s="66">
        <v>28429</v>
      </c>
      <c r="E1044" s="60">
        <v>9.6</v>
      </c>
      <c r="F1044" s="66">
        <v>35605</v>
      </c>
      <c r="G1044" s="60">
        <v>3</v>
      </c>
      <c r="H1044" s="66" t="s">
        <v>1439</v>
      </c>
      <c r="I1044" s="62">
        <v>21882</v>
      </c>
      <c r="J1044" s="62">
        <v>22962</v>
      </c>
      <c r="K1044" s="62">
        <v>24012</v>
      </c>
      <c r="L1044" s="62">
        <v>26410</v>
      </c>
      <c r="M1044" s="64">
        <v>31099</v>
      </c>
      <c r="N1044" s="64" t="s">
        <v>1439</v>
      </c>
      <c r="O1044" s="64" t="s">
        <v>1439</v>
      </c>
      <c r="P1044" s="64" t="s">
        <v>1439</v>
      </c>
      <c r="Q1044" s="64" t="s">
        <v>1439</v>
      </c>
    </row>
    <row r="1045" spans="1:17" ht="25.5" x14ac:dyDescent="0.2">
      <c r="A1045" s="68" t="s">
        <v>2567</v>
      </c>
      <c r="B1045" s="55" t="s">
        <v>1443</v>
      </c>
      <c r="C1045" s="66" t="s">
        <v>1439</v>
      </c>
      <c r="D1045" s="66">
        <v>40026</v>
      </c>
      <c r="E1045" s="67"/>
      <c r="F1045" s="63">
        <v>39466</v>
      </c>
      <c r="G1045" s="60">
        <v>19.3</v>
      </c>
      <c r="H1045" s="66" t="s">
        <v>1439</v>
      </c>
      <c r="I1045" s="64" t="s">
        <v>1439</v>
      </c>
      <c r="J1045" s="64" t="s">
        <v>1439</v>
      </c>
      <c r="K1045" s="64" t="s">
        <v>1439</v>
      </c>
      <c r="L1045" s="64" t="s">
        <v>1439</v>
      </c>
      <c r="M1045" s="64" t="s">
        <v>1439</v>
      </c>
      <c r="N1045" s="64" t="s">
        <v>1439</v>
      </c>
      <c r="O1045" s="64" t="s">
        <v>1439</v>
      </c>
      <c r="P1045" s="64" t="s">
        <v>1439</v>
      </c>
      <c r="Q1045" s="64" t="s">
        <v>1439</v>
      </c>
    </row>
    <row r="1046" spans="1:17" ht="25.5" x14ac:dyDescent="0.2">
      <c r="A1046" s="68" t="s">
        <v>2568</v>
      </c>
      <c r="B1046" s="55" t="s">
        <v>1445</v>
      </c>
      <c r="C1046" s="59" t="s">
        <v>1667</v>
      </c>
      <c r="D1046" s="59"/>
      <c r="E1046" s="67"/>
      <c r="F1046" s="59"/>
      <c r="G1046" s="67"/>
      <c r="H1046" s="59"/>
      <c r="I1046" s="61"/>
      <c r="J1046" s="61"/>
      <c r="K1046" s="61"/>
      <c r="L1046" s="61"/>
      <c r="M1046" s="61"/>
      <c r="N1046" s="61"/>
      <c r="O1046" s="61"/>
      <c r="P1046" s="61"/>
      <c r="Q1046" s="61"/>
    </row>
    <row r="1047" spans="1:17" ht="25.5" x14ac:dyDescent="0.2">
      <c r="A1047" s="54" t="s">
        <v>2569</v>
      </c>
      <c r="B1047" s="55" t="s">
        <v>1447</v>
      </c>
      <c r="C1047" s="66" t="s">
        <v>1439</v>
      </c>
      <c r="D1047" s="66" t="s">
        <v>1439</v>
      </c>
      <c r="E1047" s="67"/>
      <c r="F1047" s="66">
        <v>47846</v>
      </c>
      <c r="G1047" s="60">
        <v>-4.4000000000000004</v>
      </c>
      <c r="H1047" s="66" t="s">
        <v>1439</v>
      </c>
      <c r="I1047" s="64" t="s">
        <v>1439</v>
      </c>
      <c r="J1047" s="64" t="s">
        <v>1439</v>
      </c>
      <c r="K1047" s="64" t="s">
        <v>1439</v>
      </c>
      <c r="L1047" s="64" t="s">
        <v>1439</v>
      </c>
      <c r="M1047" s="64" t="s">
        <v>1439</v>
      </c>
      <c r="N1047" s="64" t="s">
        <v>1439</v>
      </c>
      <c r="O1047" s="64" t="s">
        <v>1439</v>
      </c>
      <c r="P1047" s="64" t="s">
        <v>1439</v>
      </c>
      <c r="Q1047" s="64" t="s">
        <v>1439</v>
      </c>
    </row>
    <row r="1048" spans="1:17" ht="25.5" x14ac:dyDescent="0.2">
      <c r="A1048" s="68" t="s">
        <v>2570</v>
      </c>
      <c r="B1048" s="55" t="s">
        <v>1449</v>
      </c>
      <c r="C1048" s="59" t="s">
        <v>1450</v>
      </c>
      <c r="D1048" s="59"/>
      <c r="E1048" s="67"/>
      <c r="F1048" s="59"/>
      <c r="G1048" s="67"/>
      <c r="H1048" s="59"/>
      <c r="I1048" s="61"/>
      <c r="J1048" s="61"/>
      <c r="K1048" s="61"/>
      <c r="L1048" s="61"/>
      <c r="M1048" s="61"/>
      <c r="N1048" s="61"/>
      <c r="O1048" s="61"/>
      <c r="P1048" s="61"/>
      <c r="Q1048" s="61"/>
    </row>
    <row r="1049" spans="1:17" ht="25.5" x14ac:dyDescent="0.2">
      <c r="A1049" s="68" t="s">
        <v>2571</v>
      </c>
      <c r="B1049" s="55" t="s">
        <v>1452</v>
      </c>
      <c r="C1049" s="66" t="s">
        <v>1439</v>
      </c>
      <c r="D1049" s="66">
        <v>56480</v>
      </c>
      <c r="E1049" s="67"/>
      <c r="F1049" s="63">
        <v>61060</v>
      </c>
      <c r="G1049" s="67"/>
      <c r="H1049" s="66" t="s">
        <v>1439</v>
      </c>
      <c r="I1049" s="64" t="s">
        <v>1439</v>
      </c>
      <c r="J1049" s="64" t="s">
        <v>1439</v>
      </c>
      <c r="K1049" s="64" t="s">
        <v>1439</v>
      </c>
      <c r="L1049" s="64" t="s">
        <v>1439</v>
      </c>
      <c r="M1049" s="64" t="s">
        <v>1439</v>
      </c>
      <c r="N1049" s="64" t="s">
        <v>1439</v>
      </c>
      <c r="O1049" s="64" t="s">
        <v>1439</v>
      </c>
      <c r="P1049" s="64" t="s">
        <v>1439</v>
      </c>
      <c r="Q1049" s="64" t="s">
        <v>1439</v>
      </c>
    </row>
    <row r="1050" spans="1:17" ht="25.5" x14ac:dyDescent="0.2">
      <c r="A1050" s="68" t="s">
        <v>2572</v>
      </c>
      <c r="B1050" s="55" t="s">
        <v>1454</v>
      </c>
      <c r="C1050" s="59" t="s">
        <v>1450</v>
      </c>
      <c r="D1050" s="59"/>
      <c r="E1050" s="67"/>
      <c r="F1050" s="59"/>
      <c r="G1050" s="67"/>
      <c r="H1050" s="59"/>
      <c r="I1050" s="61"/>
      <c r="J1050" s="61"/>
      <c r="K1050" s="61"/>
      <c r="L1050" s="61"/>
      <c r="M1050" s="61"/>
      <c r="N1050" s="61"/>
      <c r="O1050" s="61"/>
      <c r="P1050" s="61"/>
      <c r="Q1050" s="61"/>
    </row>
    <row r="1051" spans="1:17" ht="25.5" x14ac:dyDescent="0.2">
      <c r="A1051" s="68" t="s">
        <v>2573</v>
      </c>
      <c r="B1051" s="55" t="s">
        <v>1456</v>
      </c>
      <c r="C1051" s="66" t="s">
        <v>1439</v>
      </c>
      <c r="D1051" s="66" t="s">
        <v>1439</v>
      </c>
      <c r="E1051" s="67"/>
      <c r="F1051" s="66">
        <v>43558</v>
      </c>
      <c r="G1051" s="60">
        <v>-7.6</v>
      </c>
      <c r="H1051" s="66" t="s">
        <v>1439</v>
      </c>
      <c r="I1051" s="64" t="s">
        <v>1439</v>
      </c>
      <c r="J1051" s="64" t="s">
        <v>1439</v>
      </c>
      <c r="K1051" s="64" t="s">
        <v>1439</v>
      </c>
      <c r="L1051" s="64" t="s">
        <v>1439</v>
      </c>
      <c r="M1051" s="64" t="s">
        <v>1439</v>
      </c>
      <c r="N1051" s="64" t="s">
        <v>1439</v>
      </c>
      <c r="O1051" s="64" t="s">
        <v>1439</v>
      </c>
      <c r="P1051" s="64" t="s">
        <v>1439</v>
      </c>
      <c r="Q1051" s="64" t="s">
        <v>1439</v>
      </c>
    </row>
    <row r="1052" spans="1:17" ht="25.5" x14ac:dyDescent="0.2">
      <c r="A1052" s="68" t="s">
        <v>2574</v>
      </c>
      <c r="B1052" s="55" t="s">
        <v>1458</v>
      </c>
      <c r="C1052" s="59" t="s">
        <v>1450</v>
      </c>
      <c r="D1052" s="59"/>
      <c r="E1052" s="67"/>
      <c r="F1052" s="59"/>
      <c r="G1052" s="67"/>
      <c r="H1052" s="59"/>
      <c r="I1052" s="61"/>
      <c r="J1052" s="61"/>
      <c r="K1052" s="61"/>
      <c r="L1052" s="61"/>
      <c r="M1052" s="61"/>
      <c r="N1052" s="61"/>
      <c r="O1052" s="61"/>
      <c r="P1052" s="61"/>
      <c r="Q1052" s="61"/>
    </row>
    <row r="1053" spans="1:17" ht="25.5" x14ac:dyDescent="0.2">
      <c r="A1053" s="54" t="s">
        <v>2575</v>
      </c>
      <c r="B1053" s="55" t="s">
        <v>1460</v>
      </c>
      <c r="C1053" s="59">
        <v>182</v>
      </c>
      <c r="D1053" s="59">
        <v>36850</v>
      </c>
      <c r="E1053" s="60">
        <v>4.8</v>
      </c>
      <c r="F1053" s="59">
        <v>42945</v>
      </c>
      <c r="G1053" s="60">
        <v>6.4</v>
      </c>
      <c r="H1053" s="59">
        <v>24079</v>
      </c>
      <c r="I1053" s="61">
        <v>27233</v>
      </c>
      <c r="J1053" s="61">
        <v>28414</v>
      </c>
      <c r="K1053" s="61">
        <v>29958</v>
      </c>
      <c r="L1053" s="61">
        <v>33025</v>
      </c>
      <c r="M1053" s="61">
        <v>41596</v>
      </c>
      <c r="N1053" s="61">
        <v>46209</v>
      </c>
      <c r="O1053" s="61">
        <v>49568</v>
      </c>
      <c r="P1053" s="62">
        <v>52662</v>
      </c>
      <c r="Q1053" s="64">
        <v>66199</v>
      </c>
    </row>
    <row r="1054" spans="1:17" ht="25.5" x14ac:dyDescent="0.2">
      <c r="A1054" s="68" t="s">
        <v>2576</v>
      </c>
      <c r="B1054" s="55" t="s">
        <v>1462</v>
      </c>
      <c r="C1054" s="66">
        <v>16</v>
      </c>
      <c r="D1054" s="63">
        <v>32153</v>
      </c>
      <c r="E1054" s="60">
        <v>12</v>
      </c>
      <c r="F1054" s="63">
        <v>36520</v>
      </c>
      <c r="G1054" s="60">
        <v>11.8</v>
      </c>
      <c r="H1054" s="63">
        <v>22135</v>
      </c>
      <c r="I1054" s="62">
        <v>25921</v>
      </c>
      <c r="J1054" s="62">
        <v>26733</v>
      </c>
      <c r="K1054" s="61">
        <v>27410</v>
      </c>
      <c r="L1054" s="62">
        <v>28604</v>
      </c>
      <c r="M1054" s="62">
        <v>34808</v>
      </c>
      <c r="N1054" s="64">
        <v>38030</v>
      </c>
      <c r="O1054" s="64" t="s">
        <v>1439</v>
      </c>
      <c r="P1054" s="64" t="s">
        <v>1439</v>
      </c>
      <c r="Q1054" s="64" t="s">
        <v>1439</v>
      </c>
    </row>
    <row r="1055" spans="1:17" ht="25.5" x14ac:dyDescent="0.2">
      <c r="A1055" s="68" t="s">
        <v>2577</v>
      </c>
      <c r="B1055" s="55" t="s">
        <v>1464</v>
      </c>
      <c r="C1055" s="66" t="s">
        <v>1439</v>
      </c>
      <c r="D1055" s="63">
        <v>31644</v>
      </c>
      <c r="E1055" s="60">
        <v>8.9</v>
      </c>
      <c r="F1055" s="63">
        <v>31992</v>
      </c>
      <c r="G1055" s="60">
        <v>3.6</v>
      </c>
      <c r="H1055" s="66" t="s">
        <v>1439</v>
      </c>
      <c r="I1055" s="64" t="s">
        <v>1439</v>
      </c>
      <c r="J1055" s="64" t="s">
        <v>1439</v>
      </c>
      <c r="K1055" s="64" t="s">
        <v>1439</v>
      </c>
      <c r="L1055" s="64" t="s">
        <v>1439</v>
      </c>
      <c r="M1055" s="64" t="s">
        <v>1439</v>
      </c>
      <c r="N1055" s="64" t="s">
        <v>1439</v>
      </c>
      <c r="O1055" s="64" t="s">
        <v>1439</v>
      </c>
      <c r="P1055" s="64" t="s">
        <v>1439</v>
      </c>
      <c r="Q1055" s="64" t="s">
        <v>1439</v>
      </c>
    </row>
    <row r="1056" spans="1:17" ht="25.5" x14ac:dyDescent="0.2">
      <c r="A1056" s="68" t="s">
        <v>2578</v>
      </c>
      <c r="B1056" s="55" t="s">
        <v>1466</v>
      </c>
      <c r="C1056" s="59" t="s">
        <v>1450</v>
      </c>
      <c r="D1056" s="59"/>
      <c r="E1056" s="67"/>
      <c r="F1056" s="59"/>
      <c r="G1056" s="67"/>
      <c r="H1056" s="59"/>
      <c r="I1056" s="61"/>
      <c r="J1056" s="61"/>
      <c r="K1056" s="61"/>
      <c r="L1056" s="61"/>
      <c r="M1056" s="61"/>
      <c r="N1056" s="61"/>
      <c r="O1056" s="61"/>
      <c r="P1056" s="61"/>
      <c r="Q1056" s="61"/>
    </row>
    <row r="1057" spans="1:17" ht="25.5" x14ac:dyDescent="0.2">
      <c r="A1057" s="68" t="s">
        <v>2579</v>
      </c>
      <c r="B1057" s="55" t="s">
        <v>1468</v>
      </c>
      <c r="C1057" s="66" t="s">
        <v>1439</v>
      </c>
      <c r="D1057" s="66" t="s">
        <v>1439</v>
      </c>
      <c r="E1057" s="67"/>
      <c r="F1057" s="66" t="s">
        <v>1439</v>
      </c>
      <c r="G1057" s="67"/>
      <c r="H1057" s="66" t="s">
        <v>1439</v>
      </c>
      <c r="I1057" s="64" t="s">
        <v>1439</v>
      </c>
      <c r="J1057" s="64" t="s">
        <v>1439</v>
      </c>
      <c r="K1057" s="64" t="s">
        <v>1439</v>
      </c>
      <c r="L1057" s="64" t="s">
        <v>1439</v>
      </c>
      <c r="M1057" s="64" t="s">
        <v>1439</v>
      </c>
      <c r="N1057" s="64" t="s">
        <v>1439</v>
      </c>
      <c r="O1057" s="64" t="s">
        <v>1439</v>
      </c>
      <c r="P1057" s="64" t="s">
        <v>1439</v>
      </c>
      <c r="Q1057" s="64" t="s">
        <v>1439</v>
      </c>
    </row>
    <row r="1058" spans="1:17" ht="25.5" x14ac:dyDescent="0.2">
      <c r="A1058" s="68" t="s">
        <v>2580</v>
      </c>
      <c r="B1058" s="55" t="s">
        <v>1470</v>
      </c>
      <c r="C1058" s="59" t="s">
        <v>1667</v>
      </c>
      <c r="D1058" s="59"/>
      <c r="E1058" s="67"/>
      <c r="F1058" s="59"/>
      <c r="G1058" s="67"/>
      <c r="H1058" s="59"/>
      <c r="I1058" s="61"/>
      <c r="J1058" s="61"/>
      <c r="K1058" s="61"/>
      <c r="L1058" s="61"/>
      <c r="M1058" s="61"/>
      <c r="N1058" s="61"/>
      <c r="O1058" s="61"/>
      <c r="P1058" s="61"/>
      <c r="Q1058" s="61"/>
    </row>
    <row r="1059" spans="1:17" ht="25.5" x14ac:dyDescent="0.2">
      <c r="A1059" s="68" t="s">
        <v>2581</v>
      </c>
      <c r="B1059" s="55" t="s">
        <v>1472</v>
      </c>
      <c r="C1059" s="66" t="s">
        <v>1439</v>
      </c>
      <c r="D1059" s="66">
        <v>21701</v>
      </c>
      <c r="E1059" s="60">
        <v>8.6999999999999993</v>
      </c>
      <c r="F1059" s="63">
        <v>24299</v>
      </c>
      <c r="G1059" s="60">
        <v>19.7</v>
      </c>
      <c r="H1059" s="66" t="s">
        <v>1439</v>
      </c>
      <c r="I1059" s="64" t="s">
        <v>1439</v>
      </c>
      <c r="J1059" s="64" t="s">
        <v>1439</v>
      </c>
      <c r="K1059" s="64" t="s">
        <v>1439</v>
      </c>
      <c r="L1059" s="64" t="s">
        <v>1439</v>
      </c>
      <c r="M1059" s="64" t="s">
        <v>1439</v>
      </c>
      <c r="N1059" s="64" t="s">
        <v>1439</v>
      </c>
      <c r="O1059" s="64" t="s">
        <v>1439</v>
      </c>
      <c r="P1059" s="64" t="s">
        <v>1439</v>
      </c>
      <c r="Q1059" s="64" t="s">
        <v>1439</v>
      </c>
    </row>
    <row r="1060" spans="1:17" ht="63.75" x14ac:dyDescent="0.2">
      <c r="A1060" s="68" t="s">
        <v>2582</v>
      </c>
      <c r="B1060" s="55" t="s">
        <v>1474</v>
      </c>
      <c r="C1060" s="66" t="s">
        <v>1439</v>
      </c>
      <c r="D1060" s="66">
        <v>27843</v>
      </c>
      <c r="E1060" s="60">
        <v>6.1</v>
      </c>
      <c r="F1060" s="66">
        <v>31278</v>
      </c>
      <c r="G1060" s="60">
        <v>9.6999999999999993</v>
      </c>
      <c r="H1060" s="66" t="s">
        <v>1439</v>
      </c>
      <c r="I1060" s="64" t="s">
        <v>1439</v>
      </c>
      <c r="J1060" s="64" t="s">
        <v>1439</v>
      </c>
      <c r="K1060" s="64" t="s">
        <v>1439</v>
      </c>
      <c r="L1060" s="64" t="s">
        <v>1439</v>
      </c>
      <c r="M1060" s="64" t="s">
        <v>1439</v>
      </c>
      <c r="N1060" s="64" t="s">
        <v>1439</v>
      </c>
      <c r="O1060" s="64" t="s">
        <v>1439</v>
      </c>
      <c r="P1060" s="64" t="s">
        <v>1439</v>
      </c>
      <c r="Q1060" s="64" t="s">
        <v>1439</v>
      </c>
    </row>
    <row r="1061" spans="1:17" ht="25.5" x14ac:dyDescent="0.2">
      <c r="A1061" s="68" t="s">
        <v>2583</v>
      </c>
      <c r="B1061" s="55" t="s">
        <v>1476</v>
      </c>
      <c r="C1061" s="66" t="s">
        <v>1439</v>
      </c>
      <c r="D1061" s="66" t="s">
        <v>1439</v>
      </c>
      <c r="E1061" s="67"/>
      <c r="F1061" s="66">
        <v>38454</v>
      </c>
      <c r="G1061" s="60">
        <v>0.8</v>
      </c>
      <c r="H1061" s="66" t="s">
        <v>1439</v>
      </c>
      <c r="I1061" s="64" t="s">
        <v>1439</v>
      </c>
      <c r="J1061" s="64" t="s">
        <v>1439</v>
      </c>
      <c r="K1061" s="64" t="s">
        <v>1439</v>
      </c>
      <c r="L1061" s="64" t="s">
        <v>1439</v>
      </c>
      <c r="M1061" s="64" t="s">
        <v>1439</v>
      </c>
      <c r="N1061" s="64" t="s">
        <v>1439</v>
      </c>
      <c r="O1061" s="64" t="s">
        <v>1439</v>
      </c>
      <c r="P1061" s="64" t="s">
        <v>1439</v>
      </c>
      <c r="Q1061" s="64" t="s">
        <v>1439</v>
      </c>
    </row>
    <row r="1062" spans="1:17" ht="25.5" x14ac:dyDescent="0.2">
      <c r="A1062" s="68" t="s">
        <v>2584</v>
      </c>
      <c r="B1062" s="55" t="s">
        <v>1478</v>
      </c>
      <c r="C1062" s="66" t="s">
        <v>1439</v>
      </c>
      <c r="D1062" s="66">
        <v>27725</v>
      </c>
      <c r="E1062" s="60">
        <v>3.2</v>
      </c>
      <c r="F1062" s="66">
        <v>31241</v>
      </c>
      <c r="G1062" s="60">
        <v>7.2</v>
      </c>
      <c r="H1062" s="66" t="s">
        <v>1439</v>
      </c>
      <c r="I1062" s="64" t="s">
        <v>1439</v>
      </c>
      <c r="J1062" s="64" t="s">
        <v>1439</v>
      </c>
      <c r="K1062" s="64" t="s">
        <v>1439</v>
      </c>
      <c r="L1062" s="64" t="s">
        <v>1439</v>
      </c>
      <c r="M1062" s="64" t="s">
        <v>1439</v>
      </c>
      <c r="N1062" s="64" t="s">
        <v>1439</v>
      </c>
      <c r="O1062" s="64" t="s">
        <v>1439</v>
      </c>
      <c r="P1062" s="64" t="s">
        <v>1439</v>
      </c>
      <c r="Q1062" s="64" t="s">
        <v>1439</v>
      </c>
    </row>
    <row r="1063" spans="1:17" ht="38.25" x14ac:dyDescent="0.2">
      <c r="A1063" s="68" t="s">
        <v>2585</v>
      </c>
      <c r="B1063" s="55" t="s">
        <v>1480</v>
      </c>
      <c r="C1063" s="59" t="s">
        <v>1450</v>
      </c>
      <c r="D1063" s="59"/>
      <c r="E1063" s="67"/>
      <c r="F1063" s="59"/>
      <c r="G1063" s="67"/>
      <c r="H1063" s="59"/>
      <c r="I1063" s="61"/>
      <c r="J1063" s="61"/>
      <c r="K1063" s="61"/>
      <c r="L1063" s="61"/>
      <c r="M1063" s="61"/>
      <c r="N1063" s="61"/>
      <c r="O1063" s="61"/>
      <c r="P1063" s="61"/>
      <c r="Q1063" s="61"/>
    </row>
    <row r="1064" spans="1:17" ht="25.5" x14ac:dyDescent="0.2">
      <c r="A1064" s="68" t="s">
        <v>2586</v>
      </c>
      <c r="B1064" s="55" t="s">
        <v>1482</v>
      </c>
      <c r="C1064" s="66" t="s">
        <v>1439</v>
      </c>
      <c r="D1064" s="66" t="s">
        <v>1439</v>
      </c>
      <c r="E1064" s="67"/>
      <c r="F1064" s="66">
        <v>43446</v>
      </c>
      <c r="G1064" s="60">
        <v>17.8</v>
      </c>
      <c r="H1064" s="66" t="s">
        <v>1439</v>
      </c>
      <c r="I1064" s="64" t="s">
        <v>1439</v>
      </c>
      <c r="J1064" s="64" t="s">
        <v>1439</v>
      </c>
      <c r="K1064" s="64" t="s">
        <v>1439</v>
      </c>
      <c r="L1064" s="64">
        <v>32159</v>
      </c>
      <c r="M1064" s="64" t="s">
        <v>1439</v>
      </c>
      <c r="N1064" s="64" t="s">
        <v>1439</v>
      </c>
      <c r="O1064" s="64" t="s">
        <v>1439</v>
      </c>
      <c r="P1064" s="64" t="s">
        <v>1439</v>
      </c>
      <c r="Q1064" s="64" t="s">
        <v>1439</v>
      </c>
    </row>
    <row r="1065" spans="1:17" ht="38.25" x14ac:dyDescent="0.2">
      <c r="A1065" s="68" t="s">
        <v>2587</v>
      </c>
      <c r="B1065" s="55" t="s">
        <v>1484</v>
      </c>
      <c r="C1065" s="66" t="s">
        <v>1439</v>
      </c>
      <c r="D1065" s="66">
        <v>32302</v>
      </c>
      <c r="E1065" s="60">
        <v>1.8</v>
      </c>
      <c r="F1065" s="59">
        <v>34754</v>
      </c>
      <c r="G1065" s="60">
        <v>-5</v>
      </c>
      <c r="H1065" s="66" t="s">
        <v>1439</v>
      </c>
      <c r="I1065" s="64" t="s">
        <v>1439</v>
      </c>
      <c r="J1065" s="64" t="s">
        <v>1439</v>
      </c>
      <c r="K1065" s="64" t="s">
        <v>1439</v>
      </c>
      <c r="L1065" s="62">
        <v>30700</v>
      </c>
      <c r="M1065" s="64">
        <v>34003</v>
      </c>
      <c r="N1065" s="64" t="s">
        <v>1439</v>
      </c>
      <c r="O1065" s="64" t="s">
        <v>1439</v>
      </c>
      <c r="P1065" s="64" t="s">
        <v>1439</v>
      </c>
      <c r="Q1065" s="64" t="s">
        <v>1439</v>
      </c>
    </row>
    <row r="1066" spans="1:17" ht="25.5" x14ac:dyDescent="0.2">
      <c r="A1066" s="68" t="s">
        <v>2588</v>
      </c>
      <c r="B1066" s="55" t="s">
        <v>1486</v>
      </c>
      <c r="C1066" s="66" t="s">
        <v>1439</v>
      </c>
      <c r="D1066" s="66">
        <v>29068</v>
      </c>
      <c r="E1066" s="60">
        <v>-3.6</v>
      </c>
      <c r="F1066" s="66">
        <v>36166</v>
      </c>
      <c r="G1066" s="60">
        <v>4.3</v>
      </c>
      <c r="H1066" s="66" t="s">
        <v>1439</v>
      </c>
      <c r="I1066" s="61">
        <v>24832</v>
      </c>
      <c r="J1066" s="61">
        <v>25543</v>
      </c>
      <c r="K1066" s="62">
        <v>25933</v>
      </c>
      <c r="L1066" s="62">
        <v>27524</v>
      </c>
      <c r="M1066" s="64">
        <v>35009</v>
      </c>
      <c r="N1066" s="64" t="s">
        <v>1439</v>
      </c>
      <c r="O1066" s="64" t="s">
        <v>1439</v>
      </c>
      <c r="P1066" s="64" t="s">
        <v>1439</v>
      </c>
      <c r="Q1066" s="64" t="s">
        <v>1439</v>
      </c>
    </row>
    <row r="1067" spans="1:17" ht="25.5" x14ac:dyDescent="0.2">
      <c r="A1067" s="68" t="s">
        <v>2589</v>
      </c>
      <c r="B1067" s="55" t="s">
        <v>1488</v>
      </c>
      <c r="C1067" s="66" t="s">
        <v>1439</v>
      </c>
      <c r="D1067" s="66">
        <v>37936</v>
      </c>
      <c r="E1067" s="60">
        <v>-4.3</v>
      </c>
      <c r="F1067" s="66">
        <v>45443</v>
      </c>
      <c r="G1067" s="60">
        <v>8.9</v>
      </c>
      <c r="H1067" s="66" t="s">
        <v>1439</v>
      </c>
      <c r="I1067" s="64" t="s">
        <v>1439</v>
      </c>
      <c r="J1067" s="64" t="s">
        <v>1439</v>
      </c>
      <c r="K1067" s="64" t="s">
        <v>1439</v>
      </c>
      <c r="L1067" s="64">
        <v>35252</v>
      </c>
      <c r="M1067" s="64" t="s">
        <v>1439</v>
      </c>
      <c r="N1067" s="64" t="s">
        <v>1439</v>
      </c>
      <c r="O1067" s="64" t="s">
        <v>1439</v>
      </c>
      <c r="P1067" s="64" t="s">
        <v>1439</v>
      </c>
      <c r="Q1067" s="64" t="s">
        <v>1439</v>
      </c>
    </row>
    <row r="1068" spans="1:17" ht="25.5" x14ac:dyDescent="0.2">
      <c r="A1068" s="68" t="s">
        <v>2590</v>
      </c>
      <c r="B1068" s="55" t="s">
        <v>1490</v>
      </c>
      <c r="C1068" s="66" t="s">
        <v>1439</v>
      </c>
      <c r="D1068" s="66" t="s">
        <v>1439</v>
      </c>
      <c r="E1068" s="67"/>
      <c r="F1068" s="66">
        <v>34311</v>
      </c>
      <c r="G1068" s="67"/>
      <c r="H1068" s="66" t="s">
        <v>1439</v>
      </c>
      <c r="I1068" s="64" t="s">
        <v>1439</v>
      </c>
      <c r="J1068" s="64" t="s">
        <v>1439</v>
      </c>
      <c r="K1068" s="64" t="s">
        <v>1439</v>
      </c>
      <c r="L1068" s="64" t="s">
        <v>1439</v>
      </c>
      <c r="M1068" s="64" t="s">
        <v>1439</v>
      </c>
      <c r="N1068" s="64" t="s">
        <v>1439</v>
      </c>
      <c r="O1068" s="64" t="s">
        <v>1439</v>
      </c>
      <c r="P1068" s="64" t="s">
        <v>1439</v>
      </c>
      <c r="Q1068" s="64" t="s">
        <v>1439</v>
      </c>
    </row>
    <row r="1069" spans="1:17" ht="38.25" x14ac:dyDescent="0.2">
      <c r="A1069" s="68" t="s">
        <v>2591</v>
      </c>
      <c r="B1069" s="55" t="s">
        <v>1492</v>
      </c>
      <c r="C1069" s="66">
        <v>19</v>
      </c>
      <c r="D1069" s="63">
        <v>34734</v>
      </c>
      <c r="E1069" s="60">
        <v>-1</v>
      </c>
      <c r="F1069" s="63">
        <v>41004</v>
      </c>
      <c r="G1069" s="60">
        <v>4.5999999999999996</v>
      </c>
      <c r="H1069" s="63">
        <v>24616</v>
      </c>
      <c r="I1069" s="61">
        <v>27124</v>
      </c>
      <c r="J1069" s="62">
        <v>28105</v>
      </c>
      <c r="K1069" s="62">
        <v>29424</v>
      </c>
      <c r="L1069" s="62">
        <v>31955</v>
      </c>
      <c r="M1069" s="62">
        <v>38278</v>
      </c>
      <c r="N1069" s="64">
        <v>43306</v>
      </c>
      <c r="O1069" s="64" t="s">
        <v>1439</v>
      </c>
      <c r="P1069" s="64" t="s">
        <v>1439</v>
      </c>
      <c r="Q1069" s="64" t="s">
        <v>1439</v>
      </c>
    </row>
    <row r="1070" spans="1:17" ht="38.25" x14ac:dyDescent="0.2">
      <c r="A1070" s="68" t="s">
        <v>2592</v>
      </c>
      <c r="B1070" s="55" t="s">
        <v>1494</v>
      </c>
      <c r="C1070" s="66">
        <v>14</v>
      </c>
      <c r="D1070" s="66">
        <v>45025</v>
      </c>
      <c r="E1070" s="60">
        <v>0.1</v>
      </c>
      <c r="F1070" s="63">
        <v>50634</v>
      </c>
      <c r="G1070" s="60">
        <v>0</v>
      </c>
      <c r="H1070" s="66" t="s">
        <v>1439</v>
      </c>
      <c r="I1070" s="64">
        <v>26943</v>
      </c>
      <c r="J1070" s="64">
        <v>29711</v>
      </c>
      <c r="K1070" s="64">
        <v>32620</v>
      </c>
      <c r="L1070" s="64">
        <v>39679</v>
      </c>
      <c r="M1070" s="64">
        <v>50665</v>
      </c>
      <c r="N1070" s="64" t="s">
        <v>1439</v>
      </c>
      <c r="O1070" s="64" t="s">
        <v>1439</v>
      </c>
      <c r="P1070" s="64" t="s">
        <v>1439</v>
      </c>
      <c r="Q1070" s="64" t="s">
        <v>1439</v>
      </c>
    </row>
    <row r="1071" spans="1:17" ht="25.5" x14ac:dyDescent="0.2">
      <c r="A1071" s="68" t="s">
        <v>2593</v>
      </c>
      <c r="B1071" s="55" t="s">
        <v>1496</v>
      </c>
      <c r="C1071" s="66">
        <v>13</v>
      </c>
      <c r="D1071" s="66">
        <v>32620</v>
      </c>
      <c r="E1071" s="60">
        <v>1.5</v>
      </c>
      <c r="F1071" s="66">
        <v>43895</v>
      </c>
      <c r="G1071" s="60">
        <v>7.9</v>
      </c>
      <c r="H1071" s="66">
        <v>23397</v>
      </c>
      <c r="I1071" s="62">
        <v>26507</v>
      </c>
      <c r="J1071" s="62">
        <v>27248</v>
      </c>
      <c r="K1071" s="62">
        <v>27808</v>
      </c>
      <c r="L1071" s="62">
        <v>30637</v>
      </c>
      <c r="M1071" s="64">
        <v>40465</v>
      </c>
      <c r="N1071" s="64" t="s">
        <v>1439</v>
      </c>
      <c r="O1071" s="64" t="s">
        <v>1439</v>
      </c>
      <c r="P1071" s="64" t="s">
        <v>1439</v>
      </c>
      <c r="Q1071" s="64" t="s">
        <v>1439</v>
      </c>
    </row>
    <row r="1072" spans="1:17" ht="25.5" x14ac:dyDescent="0.2">
      <c r="A1072" s="68" t="s">
        <v>2594</v>
      </c>
      <c r="B1072" s="55" t="s">
        <v>1498</v>
      </c>
      <c r="C1072" s="66">
        <v>18</v>
      </c>
      <c r="D1072" s="63">
        <v>38537</v>
      </c>
      <c r="E1072" s="60">
        <v>-0.1</v>
      </c>
      <c r="F1072" s="63">
        <v>48411</v>
      </c>
      <c r="G1072" s="60">
        <v>7.5</v>
      </c>
      <c r="H1072" s="63">
        <v>25694</v>
      </c>
      <c r="I1072" s="61">
        <v>28135</v>
      </c>
      <c r="J1072" s="62">
        <v>28958</v>
      </c>
      <c r="K1072" s="62">
        <v>30548</v>
      </c>
      <c r="L1072" s="62">
        <v>34871</v>
      </c>
      <c r="M1072" s="64">
        <v>41707</v>
      </c>
      <c r="N1072" s="64" t="s">
        <v>1439</v>
      </c>
      <c r="O1072" s="64" t="s">
        <v>1439</v>
      </c>
      <c r="P1072" s="64" t="s">
        <v>1439</v>
      </c>
      <c r="Q1072" s="64" t="s">
        <v>1439</v>
      </c>
    </row>
    <row r="1073" spans="1:17" ht="38.25" x14ac:dyDescent="0.2">
      <c r="A1073" s="68" t="s">
        <v>2595</v>
      </c>
      <c r="B1073" s="55" t="s">
        <v>1500</v>
      </c>
      <c r="C1073" s="66" t="s">
        <v>1439</v>
      </c>
      <c r="D1073" s="66">
        <v>38849</v>
      </c>
      <c r="E1073" s="60">
        <v>15.3</v>
      </c>
      <c r="F1073" s="63">
        <v>40662</v>
      </c>
      <c r="G1073" s="60">
        <v>11.7</v>
      </c>
      <c r="H1073" s="66" t="s">
        <v>1439</v>
      </c>
      <c r="I1073" s="64" t="s">
        <v>1439</v>
      </c>
      <c r="J1073" s="64" t="s">
        <v>1439</v>
      </c>
      <c r="K1073" s="64" t="s">
        <v>1439</v>
      </c>
      <c r="L1073" s="64" t="s">
        <v>1439</v>
      </c>
      <c r="M1073" s="64" t="s">
        <v>1439</v>
      </c>
      <c r="N1073" s="64" t="s">
        <v>1439</v>
      </c>
      <c r="O1073" s="64" t="s">
        <v>1439</v>
      </c>
      <c r="P1073" s="64" t="s">
        <v>1439</v>
      </c>
      <c r="Q1073" s="64" t="s">
        <v>1439</v>
      </c>
    </row>
    <row r="1074" spans="1:17" ht="25.5" x14ac:dyDescent="0.2">
      <c r="A1074" s="68" t="s">
        <v>2596</v>
      </c>
      <c r="B1074" s="55" t="s">
        <v>1502</v>
      </c>
      <c r="C1074" s="63">
        <v>41</v>
      </c>
      <c r="D1074" s="59">
        <v>44483</v>
      </c>
      <c r="E1074" s="60">
        <v>5</v>
      </c>
      <c r="F1074" s="59">
        <v>47867</v>
      </c>
      <c r="G1074" s="60">
        <v>4.3</v>
      </c>
      <c r="H1074" s="59">
        <v>30695</v>
      </c>
      <c r="I1074" s="61">
        <v>34673</v>
      </c>
      <c r="J1074" s="61">
        <v>36196</v>
      </c>
      <c r="K1074" s="61">
        <v>37870</v>
      </c>
      <c r="L1074" s="61">
        <v>41569</v>
      </c>
      <c r="M1074" s="62">
        <v>47991</v>
      </c>
      <c r="N1074" s="62">
        <v>51987</v>
      </c>
      <c r="O1074" s="62">
        <v>55129</v>
      </c>
      <c r="P1074" s="64">
        <v>58064</v>
      </c>
      <c r="Q1074" s="64" t="s">
        <v>1439</v>
      </c>
    </row>
    <row r="1075" spans="1:17" ht="25.5" x14ac:dyDescent="0.2">
      <c r="A1075" s="68" t="s">
        <v>2597</v>
      </c>
      <c r="B1075" s="55" t="s">
        <v>1504</v>
      </c>
      <c r="C1075" s="66" t="s">
        <v>1439</v>
      </c>
      <c r="D1075" s="66">
        <v>31935</v>
      </c>
      <c r="E1075" s="60">
        <v>-9.3000000000000007</v>
      </c>
      <c r="F1075" s="63">
        <v>33800</v>
      </c>
      <c r="G1075" s="60">
        <v>-2.7</v>
      </c>
      <c r="H1075" s="66" t="s">
        <v>1439</v>
      </c>
      <c r="I1075" s="64" t="s">
        <v>1439</v>
      </c>
      <c r="J1075" s="62">
        <v>24098</v>
      </c>
      <c r="K1075" s="64">
        <v>24949</v>
      </c>
      <c r="L1075" s="64">
        <v>25941</v>
      </c>
      <c r="M1075" s="64" t="s">
        <v>1439</v>
      </c>
      <c r="N1075" s="64" t="s">
        <v>1439</v>
      </c>
      <c r="O1075" s="64" t="s">
        <v>1439</v>
      </c>
      <c r="P1075" s="64" t="s">
        <v>1439</v>
      </c>
      <c r="Q1075" s="64" t="s">
        <v>1439</v>
      </c>
    </row>
    <row r="1076" spans="1:17" ht="25.5" x14ac:dyDescent="0.2">
      <c r="A1076" s="68" t="s">
        <v>2598</v>
      </c>
      <c r="B1076" s="55" t="s">
        <v>1506</v>
      </c>
      <c r="C1076" s="66" t="s">
        <v>1439</v>
      </c>
      <c r="D1076" s="66">
        <v>32766</v>
      </c>
      <c r="E1076" s="60">
        <v>3.4</v>
      </c>
      <c r="F1076" s="66">
        <v>46003</v>
      </c>
      <c r="G1076" s="60">
        <v>11.9</v>
      </c>
      <c r="H1076" s="66" t="s">
        <v>1439</v>
      </c>
      <c r="I1076" s="64" t="s">
        <v>1439</v>
      </c>
      <c r="J1076" s="62">
        <v>25874</v>
      </c>
      <c r="K1076" s="62">
        <v>26663</v>
      </c>
      <c r="L1076" s="62">
        <v>29198</v>
      </c>
      <c r="M1076" s="64" t="s">
        <v>1439</v>
      </c>
      <c r="N1076" s="64" t="s">
        <v>1439</v>
      </c>
      <c r="O1076" s="64" t="s">
        <v>1439</v>
      </c>
      <c r="P1076" s="64" t="s">
        <v>1439</v>
      </c>
      <c r="Q1076" s="64" t="s">
        <v>1439</v>
      </c>
    </row>
    <row r="1077" spans="1:17" ht="38.25" x14ac:dyDescent="0.2">
      <c r="A1077" s="68" t="s">
        <v>2599</v>
      </c>
      <c r="B1077" s="55" t="s">
        <v>1508</v>
      </c>
      <c r="C1077" s="66" t="s">
        <v>1439</v>
      </c>
      <c r="D1077" s="66" t="s">
        <v>1439</v>
      </c>
      <c r="E1077" s="67"/>
      <c r="F1077" s="66">
        <v>43329</v>
      </c>
      <c r="G1077" s="60">
        <v>5.6</v>
      </c>
      <c r="H1077" s="66" t="s">
        <v>1439</v>
      </c>
      <c r="I1077" s="64" t="s">
        <v>1439</v>
      </c>
      <c r="J1077" s="64" t="s">
        <v>1439</v>
      </c>
      <c r="K1077" s="64" t="s">
        <v>1439</v>
      </c>
      <c r="L1077" s="64">
        <v>33999</v>
      </c>
      <c r="M1077" s="64" t="s">
        <v>1439</v>
      </c>
      <c r="N1077" s="64" t="s">
        <v>1439</v>
      </c>
      <c r="O1077" s="64" t="s">
        <v>1439</v>
      </c>
      <c r="P1077" s="64" t="s">
        <v>1439</v>
      </c>
      <c r="Q1077" s="64" t="s">
        <v>1439</v>
      </c>
    </row>
    <row r="1078" spans="1:17" ht="38.25" x14ac:dyDescent="0.2">
      <c r="A1078" s="54" t="s">
        <v>2600</v>
      </c>
      <c r="B1078" s="55" t="s">
        <v>1510</v>
      </c>
      <c r="C1078" s="66">
        <v>11</v>
      </c>
      <c r="D1078" s="66">
        <v>51685</v>
      </c>
      <c r="E1078" s="60">
        <v>7.7</v>
      </c>
      <c r="F1078" s="63">
        <v>58168</v>
      </c>
      <c r="G1078" s="60">
        <v>5.6</v>
      </c>
      <c r="H1078" s="66" t="s">
        <v>1439</v>
      </c>
      <c r="I1078" s="64">
        <v>33664</v>
      </c>
      <c r="J1078" s="64">
        <v>37363</v>
      </c>
      <c r="K1078" s="64">
        <v>40392</v>
      </c>
      <c r="L1078" s="64">
        <v>48457</v>
      </c>
      <c r="M1078" s="64">
        <v>58531</v>
      </c>
      <c r="N1078" s="64" t="s">
        <v>1439</v>
      </c>
      <c r="O1078" s="64" t="s">
        <v>1439</v>
      </c>
      <c r="P1078" s="64" t="s">
        <v>1439</v>
      </c>
      <c r="Q1078" s="64" t="s">
        <v>1439</v>
      </c>
    </row>
    <row r="1079" spans="1:17" ht="25.5" x14ac:dyDescent="0.2">
      <c r="A1079" s="68" t="s">
        <v>2601</v>
      </c>
      <c r="B1079" s="55" t="s">
        <v>1512</v>
      </c>
      <c r="C1079" s="66">
        <v>11</v>
      </c>
      <c r="D1079" s="66">
        <v>51685</v>
      </c>
      <c r="E1079" s="60">
        <v>7.7</v>
      </c>
      <c r="F1079" s="63">
        <v>58168</v>
      </c>
      <c r="G1079" s="60">
        <v>5.6</v>
      </c>
      <c r="H1079" s="66" t="s">
        <v>1439</v>
      </c>
      <c r="I1079" s="64">
        <v>33664</v>
      </c>
      <c r="J1079" s="64">
        <v>37363</v>
      </c>
      <c r="K1079" s="64">
        <v>40392</v>
      </c>
      <c r="L1079" s="64">
        <v>48457</v>
      </c>
      <c r="M1079" s="64">
        <v>58531</v>
      </c>
      <c r="N1079" s="64" t="s">
        <v>1439</v>
      </c>
      <c r="O1079" s="64" t="s">
        <v>1439</v>
      </c>
      <c r="P1079" s="64" t="s">
        <v>1439</v>
      </c>
      <c r="Q1079" s="64" t="s">
        <v>1439</v>
      </c>
    </row>
    <row r="1080" spans="1:17" ht="51" x14ac:dyDescent="0.2">
      <c r="A1080" s="54" t="s">
        <v>2602</v>
      </c>
      <c r="B1080" s="55" t="s">
        <v>1514</v>
      </c>
      <c r="C1080" s="66">
        <v>17</v>
      </c>
      <c r="D1080" s="63">
        <v>37444</v>
      </c>
      <c r="E1080" s="60">
        <v>7.2</v>
      </c>
      <c r="F1080" s="63">
        <v>43206</v>
      </c>
      <c r="G1080" s="60">
        <v>9.3000000000000007</v>
      </c>
      <c r="H1080" s="63">
        <v>24878</v>
      </c>
      <c r="I1080" s="62">
        <v>27528</v>
      </c>
      <c r="J1080" s="62">
        <v>29105</v>
      </c>
      <c r="K1080" s="62">
        <v>31349</v>
      </c>
      <c r="L1080" s="62">
        <v>34996</v>
      </c>
      <c r="M1080" s="64">
        <v>41151</v>
      </c>
      <c r="N1080" s="64">
        <v>46403</v>
      </c>
      <c r="O1080" s="64">
        <v>50938</v>
      </c>
      <c r="P1080" s="64" t="s">
        <v>1439</v>
      </c>
      <c r="Q1080" s="64" t="s">
        <v>1439</v>
      </c>
    </row>
    <row r="1081" spans="1:17" ht="25.5" x14ac:dyDescent="0.2">
      <c r="A1081" s="68" t="s">
        <v>2603</v>
      </c>
      <c r="B1081" s="55" t="s">
        <v>1516</v>
      </c>
      <c r="C1081" s="66" t="s">
        <v>1439</v>
      </c>
      <c r="D1081" s="66">
        <v>43482</v>
      </c>
      <c r="E1081" s="67"/>
      <c r="F1081" s="66">
        <v>53260</v>
      </c>
      <c r="G1081" s="60">
        <v>12.1</v>
      </c>
      <c r="H1081" s="66" t="s">
        <v>1439</v>
      </c>
      <c r="I1081" s="64" t="s">
        <v>1439</v>
      </c>
      <c r="J1081" s="64" t="s">
        <v>1439</v>
      </c>
      <c r="K1081" s="64">
        <v>37443</v>
      </c>
      <c r="L1081" s="64">
        <v>39421</v>
      </c>
      <c r="M1081" s="64" t="s">
        <v>1439</v>
      </c>
      <c r="N1081" s="64" t="s">
        <v>1439</v>
      </c>
      <c r="O1081" s="64" t="s">
        <v>1439</v>
      </c>
      <c r="P1081" s="64" t="s">
        <v>1439</v>
      </c>
      <c r="Q1081" s="64" t="s">
        <v>1439</v>
      </c>
    </row>
    <row r="1082" spans="1:17" x14ac:dyDescent="0.2">
      <c r="A1082" s="68" t="s">
        <v>2604</v>
      </c>
      <c r="B1082" s="55" t="s">
        <v>1518</v>
      </c>
      <c r="C1082" s="66" t="s">
        <v>1439</v>
      </c>
      <c r="D1082" s="66" t="s">
        <v>1439</v>
      </c>
      <c r="E1082" s="67"/>
      <c r="F1082" s="66">
        <v>44767</v>
      </c>
      <c r="G1082" s="60">
        <v>4.5</v>
      </c>
      <c r="H1082" s="66" t="s">
        <v>1439</v>
      </c>
      <c r="I1082" s="64" t="s">
        <v>1439</v>
      </c>
      <c r="J1082" s="64" t="s">
        <v>1439</v>
      </c>
      <c r="K1082" s="64" t="s">
        <v>1439</v>
      </c>
      <c r="L1082" s="64" t="s">
        <v>1439</v>
      </c>
      <c r="M1082" s="64" t="s">
        <v>1439</v>
      </c>
      <c r="N1082" s="64" t="s">
        <v>1439</v>
      </c>
      <c r="O1082" s="64" t="s">
        <v>1439</v>
      </c>
      <c r="P1082" s="64" t="s">
        <v>1439</v>
      </c>
      <c r="Q1082" s="64" t="s">
        <v>1439</v>
      </c>
    </row>
    <row r="1083" spans="1:17" ht="38.25" x14ac:dyDescent="0.2">
      <c r="A1083" s="68" t="s">
        <v>2605</v>
      </c>
      <c r="B1083" s="55" t="s">
        <v>1520</v>
      </c>
      <c r="C1083" s="66">
        <v>10</v>
      </c>
      <c r="D1083" s="66">
        <v>34054</v>
      </c>
      <c r="E1083" s="60">
        <v>16.600000000000001</v>
      </c>
      <c r="F1083" s="63">
        <v>37605</v>
      </c>
      <c r="G1083" s="60">
        <v>6</v>
      </c>
      <c r="H1083" s="66" t="s">
        <v>1439</v>
      </c>
      <c r="I1083" s="62">
        <v>26064</v>
      </c>
      <c r="J1083" s="62">
        <v>27420</v>
      </c>
      <c r="K1083" s="62">
        <v>27825</v>
      </c>
      <c r="L1083" s="62">
        <v>30000</v>
      </c>
      <c r="M1083" s="64">
        <v>37543</v>
      </c>
      <c r="N1083" s="64" t="s">
        <v>1439</v>
      </c>
      <c r="O1083" s="64" t="s">
        <v>1439</v>
      </c>
      <c r="P1083" s="64" t="s">
        <v>1439</v>
      </c>
      <c r="Q1083" s="64" t="s">
        <v>1439</v>
      </c>
    </row>
    <row r="1084" spans="1:17" ht="38.25" x14ac:dyDescent="0.2">
      <c r="A1084" s="68" t="s">
        <v>2606</v>
      </c>
      <c r="B1084" s="55" t="s">
        <v>1522</v>
      </c>
      <c r="C1084" s="66" t="s">
        <v>1439</v>
      </c>
      <c r="D1084" s="66" t="s">
        <v>1439</v>
      </c>
      <c r="E1084" s="67"/>
      <c r="F1084" s="66" t="s">
        <v>1439</v>
      </c>
      <c r="G1084" s="67"/>
      <c r="H1084" s="66" t="s">
        <v>1439</v>
      </c>
      <c r="I1084" s="64" t="s">
        <v>1439</v>
      </c>
      <c r="J1084" s="64" t="s">
        <v>1439</v>
      </c>
      <c r="K1084" s="64" t="s">
        <v>1439</v>
      </c>
      <c r="L1084" s="64" t="s">
        <v>1439</v>
      </c>
      <c r="M1084" s="64" t="s">
        <v>1439</v>
      </c>
      <c r="N1084" s="64" t="s">
        <v>1439</v>
      </c>
      <c r="O1084" s="64" t="s">
        <v>1439</v>
      </c>
      <c r="P1084" s="64" t="s">
        <v>1439</v>
      </c>
      <c r="Q1084" s="64" t="s">
        <v>1439</v>
      </c>
    </row>
    <row r="1085" spans="1:17" x14ac:dyDescent="0.2">
      <c r="A1085" s="54" t="s">
        <v>2607</v>
      </c>
      <c r="B1085" s="55" t="s">
        <v>1524</v>
      </c>
      <c r="C1085" s="63">
        <v>77</v>
      </c>
      <c r="D1085" s="59">
        <v>39142</v>
      </c>
      <c r="E1085" s="60">
        <v>9.6999999999999993</v>
      </c>
      <c r="F1085" s="59">
        <v>44639</v>
      </c>
      <c r="G1085" s="60">
        <v>10.4</v>
      </c>
      <c r="H1085" s="59">
        <v>24684</v>
      </c>
      <c r="I1085" s="61">
        <v>29210</v>
      </c>
      <c r="J1085" s="61">
        <v>31862</v>
      </c>
      <c r="K1085" s="61">
        <v>33213</v>
      </c>
      <c r="L1085" s="61">
        <v>36002</v>
      </c>
      <c r="M1085" s="61">
        <v>42000</v>
      </c>
      <c r="N1085" s="62">
        <v>47694</v>
      </c>
      <c r="O1085" s="62">
        <v>50916</v>
      </c>
      <c r="P1085" s="62">
        <v>56665</v>
      </c>
      <c r="Q1085" s="64" t="s">
        <v>1439</v>
      </c>
    </row>
    <row r="1086" spans="1:17" ht="25.5" x14ac:dyDescent="0.2">
      <c r="A1086" s="68" t="s">
        <v>2608</v>
      </c>
      <c r="B1086" s="55" t="s">
        <v>1526</v>
      </c>
      <c r="C1086" s="66">
        <v>22</v>
      </c>
      <c r="D1086" s="66">
        <v>41728</v>
      </c>
      <c r="E1086" s="60">
        <v>13.5</v>
      </c>
      <c r="F1086" s="63">
        <v>50720</v>
      </c>
      <c r="G1086" s="60">
        <v>12.3</v>
      </c>
      <c r="H1086" s="63">
        <v>27217</v>
      </c>
      <c r="I1086" s="62">
        <v>32585</v>
      </c>
      <c r="J1086" s="62">
        <v>33953</v>
      </c>
      <c r="K1086" s="62">
        <v>35064</v>
      </c>
      <c r="L1086" s="62">
        <v>38336</v>
      </c>
      <c r="M1086" s="64">
        <v>49097</v>
      </c>
      <c r="N1086" s="64">
        <v>58117</v>
      </c>
      <c r="O1086" s="64">
        <v>62426</v>
      </c>
      <c r="P1086" s="64" t="s">
        <v>1439</v>
      </c>
      <c r="Q1086" s="64" t="s">
        <v>1439</v>
      </c>
    </row>
    <row r="1087" spans="1:17" x14ac:dyDescent="0.2">
      <c r="A1087" s="68" t="s">
        <v>2609</v>
      </c>
      <c r="B1087" s="55" t="s">
        <v>1528</v>
      </c>
      <c r="C1087" s="66">
        <v>16</v>
      </c>
      <c r="D1087" s="63">
        <v>39791</v>
      </c>
      <c r="E1087" s="60">
        <v>3.3</v>
      </c>
      <c r="F1087" s="63">
        <v>45781</v>
      </c>
      <c r="G1087" s="60">
        <v>7.3</v>
      </c>
      <c r="H1087" s="66" t="s">
        <v>1439</v>
      </c>
      <c r="I1087" s="64">
        <v>27687</v>
      </c>
      <c r="J1087" s="62">
        <v>31228</v>
      </c>
      <c r="K1087" s="62">
        <v>33873</v>
      </c>
      <c r="L1087" s="62">
        <v>37580</v>
      </c>
      <c r="M1087" s="64">
        <v>44728</v>
      </c>
      <c r="N1087" s="64">
        <v>49385</v>
      </c>
      <c r="O1087" s="64">
        <v>55374</v>
      </c>
      <c r="P1087" s="64" t="s">
        <v>1439</v>
      </c>
      <c r="Q1087" s="64" t="s">
        <v>1439</v>
      </c>
    </row>
    <row r="1088" spans="1:17" ht="25.5" x14ac:dyDescent="0.2">
      <c r="A1088" s="68" t="s">
        <v>2610</v>
      </c>
      <c r="B1088" s="55" t="s">
        <v>1530</v>
      </c>
      <c r="C1088" s="63">
        <v>40</v>
      </c>
      <c r="D1088" s="59">
        <v>36889</v>
      </c>
      <c r="E1088" s="60">
        <v>6.4</v>
      </c>
      <c r="F1088" s="59">
        <v>40801</v>
      </c>
      <c r="G1088" s="60">
        <v>9.6999999999999993</v>
      </c>
      <c r="H1088" s="63">
        <v>23732</v>
      </c>
      <c r="I1088" s="61">
        <v>28871</v>
      </c>
      <c r="J1088" s="61">
        <v>30966</v>
      </c>
      <c r="K1088" s="61">
        <v>32203</v>
      </c>
      <c r="L1088" s="61">
        <v>34408</v>
      </c>
      <c r="M1088" s="61">
        <v>40206</v>
      </c>
      <c r="N1088" s="62">
        <v>42802</v>
      </c>
      <c r="O1088" s="62">
        <v>45495</v>
      </c>
      <c r="P1088" s="64">
        <v>48595</v>
      </c>
      <c r="Q1088" s="64" t="s">
        <v>1439</v>
      </c>
    </row>
    <row r="1089" spans="1:17" ht="51" x14ac:dyDescent="0.2">
      <c r="A1089" s="54" t="s">
        <v>2611</v>
      </c>
      <c r="B1089" s="55" t="s">
        <v>1532</v>
      </c>
      <c r="C1089" s="59">
        <v>166</v>
      </c>
      <c r="D1089" s="59">
        <v>30732</v>
      </c>
      <c r="E1089" s="60">
        <v>6.4</v>
      </c>
      <c r="F1089" s="59">
        <v>35374</v>
      </c>
      <c r="G1089" s="60">
        <v>4.4000000000000004</v>
      </c>
      <c r="H1089" s="59">
        <v>21230</v>
      </c>
      <c r="I1089" s="61">
        <v>23856</v>
      </c>
      <c r="J1089" s="61">
        <v>24712</v>
      </c>
      <c r="K1089" s="61">
        <v>25558</v>
      </c>
      <c r="L1089" s="61">
        <v>27985</v>
      </c>
      <c r="M1089" s="61">
        <v>33996</v>
      </c>
      <c r="N1089" s="61">
        <v>38074</v>
      </c>
      <c r="O1089" s="62">
        <v>40510</v>
      </c>
      <c r="P1089" s="62">
        <v>44933</v>
      </c>
      <c r="Q1089" s="64" t="s">
        <v>1439</v>
      </c>
    </row>
    <row r="1090" spans="1:17" ht="38.25" x14ac:dyDescent="0.2">
      <c r="A1090" s="68" t="s">
        <v>2612</v>
      </c>
      <c r="B1090" s="55" t="s">
        <v>1534</v>
      </c>
      <c r="C1090" s="63">
        <v>32</v>
      </c>
      <c r="D1090" s="59">
        <v>32714</v>
      </c>
      <c r="E1090" s="60">
        <v>8.4</v>
      </c>
      <c r="F1090" s="59">
        <v>34886</v>
      </c>
      <c r="G1090" s="60">
        <v>7.9</v>
      </c>
      <c r="H1090" s="63">
        <v>23203</v>
      </c>
      <c r="I1090" s="61">
        <v>26194</v>
      </c>
      <c r="J1090" s="61">
        <v>27007</v>
      </c>
      <c r="K1090" s="61">
        <v>27907</v>
      </c>
      <c r="L1090" s="61">
        <v>30629</v>
      </c>
      <c r="M1090" s="61">
        <v>34426</v>
      </c>
      <c r="N1090" s="62">
        <v>36919</v>
      </c>
      <c r="O1090" s="64">
        <v>38475</v>
      </c>
      <c r="P1090" s="64">
        <v>40006</v>
      </c>
      <c r="Q1090" s="64" t="s">
        <v>1439</v>
      </c>
    </row>
    <row r="1091" spans="1:17" ht="38.25" x14ac:dyDescent="0.2">
      <c r="A1091" s="68" t="s">
        <v>2613</v>
      </c>
      <c r="B1091" s="55" t="s">
        <v>1536</v>
      </c>
      <c r="C1091" s="63">
        <v>64</v>
      </c>
      <c r="D1091" s="63">
        <v>35487</v>
      </c>
      <c r="E1091" s="60">
        <v>7</v>
      </c>
      <c r="F1091" s="59">
        <v>40680</v>
      </c>
      <c r="G1091" s="60">
        <v>2.1</v>
      </c>
      <c r="H1091" s="59">
        <v>24101</v>
      </c>
      <c r="I1091" s="61">
        <v>26213</v>
      </c>
      <c r="J1091" s="61">
        <v>27749</v>
      </c>
      <c r="K1091" s="62">
        <v>29080</v>
      </c>
      <c r="L1091" s="62">
        <v>32422</v>
      </c>
      <c r="M1091" s="62">
        <v>39538</v>
      </c>
      <c r="N1091" s="62">
        <v>45298</v>
      </c>
      <c r="O1091" s="64">
        <v>47380</v>
      </c>
      <c r="P1091" s="64">
        <v>50879</v>
      </c>
      <c r="Q1091" s="64" t="s">
        <v>1439</v>
      </c>
    </row>
    <row r="1092" spans="1:17" ht="38.25" x14ac:dyDescent="0.2">
      <c r="A1092" s="68" t="s">
        <v>2614</v>
      </c>
      <c r="B1092" s="55" t="s">
        <v>1538</v>
      </c>
      <c r="C1092" s="63">
        <v>69</v>
      </c>
      <c r="D1092" s="59">
        <v>25921</v>
      </c>
      <c r="E1092" s="60">
        <v>4.4000000000000004</v>
      </c>
      <c r="F1092" s="59">
        <v>30675</v>
      </c>
      <c r="G1092" s="60">
        <v>3.8</v>
      </c>
      <c r="H1092" s="59">
        <v>19590</v>
      </c>
      <c r="I1092" s="61">
        <v>21932</v>
      </c>
      <c r="J1092" s="61">
        <v>22457</v>
      </c>
      <c r="K1092" s="61">
        <v>23157</v>
      </c>
      <c r="L1092" s="61">
        <v>24542</v>
      </c>
      <c r="M1092" s="61">
        <v>28493</v>
      </c>
      <c r="N1092" s="62">
        <v>31508</v>
      </c>
      <c r="O1092" s="62">
        <v>34494</v>
      </c>
      <c r="P1092" s="64">
        <v>36958</v>
      </c>
      <c r="Q1092" s="64" t="s">
        <v>1439</v>
      </c>
    </row>
    <row r="1093" spans="1:17" ht="38.25" x14ac:dyDescent="0.2">
      <c r="A1093" s="54" t="s">
        <v>2615</v>
      </c>
      <c r="B1093" s="55" t="s">
        <v>1540</v>
      </c>
      <c r="C1093" s="63">
        <v>60</v>
      </c>
      <c r="D1093" s="59">
        <v>35994</v>
      </c>
      <c r="E1093" s="60">
        <v>13.2</v>
      </c>
      <c r="F1093" s="59">
        <v>39969</v>
      </c>
      <c r="G1093" s="60">
        <v>7.5</v>
      </c>
      <c r="H1093" s="59">
        <v>24416</v>
      </c>
      <c r="I1093" s="61">
        <v>27995</v>
      </c>
      <c r="J1093" s="61">
        <v>29743</v>
      </c>
      <c r="K1093" s="61">
        <v>30843</v>
      </c>
      <c r="L1093" s="61">
        <v>33011</v>
      </c>
      <c r="M1093" s="61">
        <v>38915</v>
      </c>
      <c r="N1093" s="61">
        <v>42758</v>
      </c>
      <c r="O1093" s="62">
        <v>44348</v>
      </c>
      <c r="P1093" s="62">
        <v>46724</v>
      </c>
      <c r="Q1093" s="64" t="s">
        <v>1439</v>
      </c>
    </row>
    <row r="1094" spans="1:17" ht="25.5" x14ac:dyDescent="0.2">
      <c r="A1094" s="68" t="s">
        <v>2616</v>
      </c>
      <c r="B1094" s="55" t="s">
        <v>1542</v>
      </c>
      <c r="C1094" s="63">
        <v>27</v>
      </c>
      <c r="D1094" s="63">
        <v>37199</v>
      </c>
      <c r="E1094" s="60">
        <v>9.5</v>
      </c>
      <c r="F1094" s="59">
        <v>39726</v>
      </c>
      <c r="G1094" s="60">
        <v>3.1</v>
      </c>
      <c r="H1094" s="63">
        <v>24531</v>
      </c>
      <c r="I1094" s="62">
        <v>27924</v>
      </c>
      <c r="J1094" s="61">
        <v>30417</v>
      </c>
      <c r="K1094" s="62">
        <v>31316</v>
      </c>
      <c r="L1094" s="61">
        <v>35515</v>
      </c>
      <c r="M1094" s="61">
        <v>41100</v>
      </c>
      <c r="N1094" s="62">
        <v>43787</v>
      </c>
      <c r="O1094" s="64">
        <v>44825</v>
      </c>
      <c r="P1094" s="64">
        <v>46830</v>
      </c>
      <c r="Q1094" s="64" t="s">
        <v>1439</v>
      </c>
    </row>
    <row r="1095" spans="1:17" x14ac:dyDescent="0.2">
      <c r="A1095" s="68" t="s">
        <v>2617</v>
      </c>
      <c r="B1095" s="55" t="s">
        <v>1544</v>
      </c>
      <c r="C1095" s="66" t="s">
        <v>1439</v>
      </c>
      <c r="D1095" s="66" t="s">
        <v>1439</v>
      </c>
      <c r="E1095" s="67"/>
      <c r="F1095" s="66" t="s">
        <v>1439</v>
      </c>
      <c r="G1095" s="67"/>
      <c r="H1095" s="66" t="s">
        <v>1439</v>
      </c>
      <c r="I1095" s="64" t="s">
        <v>1439</v>
      </c>
      <c r="J1095" s="64" t="s">
        <v>1439</v>
      </c>
      <c r="K1095" s="64" t="s">
        <v>1439</v>
      </c>
      <c r="L1095" s="64" t="s">
        <v>1439</v>
      </c>
      <c r="M1095" s="64" t="s">
        <v>1439</v>
      </c>
      <c r="N1095" s="64" t="s">
        <v>1439</v>
      </c>
      <c r="O1095" s="64" t="s">
        <v>1439</v>
      </c>
      <c r="P1095" s="64" t="s">
        <v>1439</v>
      </c>
      <c r="Q1095" s="64" t="s">
        <v>1439</v>
      </c>
    </row>
    <row r="1096" spans="1:17" x14ac:dyDescent="0.2">
      <c r="A1096" s="68" t="s">
        <v>2618</v>
      </c>
      <c r="B1096" s="55" t="s">
        <v>1546</v>
      </c>
      <c r="C1096" s="59" t="s">
        <v>1667</v>
      </c>
      <c r="D1096" s="59"/>
      <c r="E1096" s="67"/>
      <c r="F1096" s="59"/>
      <c r="G1096" s="67"/>
      <c r="H1096" s="59"/>
      <c r="I1096" s="61"/>
      <c r="J1096" s="61"/>
      <c r="K1096" s="61"/>
      <c r="L1096" s="61"/>
      <c r="M1096" s="61"/>
      <c r="N1096" s="61"/>
      <c r="O1096" s="61"/>
      <c r="P1096" s="61"/>
      <c r="Q1096" s="61"/>
    </row>
    <row r="1097" spans="1:17" ht="25.5" x14ac:dyDescent="0.2">
      <c r="A1097" s="68" t="s">
        <v>2619</v>
      </c>
      <c r="B1097" s="55" t="s">
        <v>1548</v>
      </c>
      <c r="C1097" s="66">
        <v>18</v>
      </c>
      <c r="D1097" s="63">
        <v>35157</v>
      </c>
      <c r="E1097" s="60">
        <v>13.1</v>
      </c>
      <c r="F1097" s="63">
        <v>41615</v>
      </c>
      <c r="G1097" s="60">
        <v>8.8000000000000007</v>
      </c>
      <c r="H1097" s="63">
        <v>23492</v>
      </c>
      <c r="I1097" s="62">
        <v>26420</v>
      </c>
      <c r="J1097" s="62">
        <v>27998</v>
      </c>
      <c r="K1097" s="62">
        <v>30247</v>
      </c>
      <c r="L1097" s="62">
        <v>32427</v>
      </c>
      <c r="M1097" s="62">
        <v>38772</v>
      </c>
      <c r="N1097" s="64">
        <v>43689</v>
      </c>
      <c r="O1097" s="64" t="s">
        <v>1439</v>
      </c>
      <c r="P1097" s="64" t="s">
        <v>1439</v>
      </c>
      <c r="Q1097" s="64" t="s">
        <v>1439</v>
      </c>
    </row>
    <row r="1098" spans="1:17" ht="25.5" x14ac:dyDescent="0.2">
      <c r="A1098" s="68" t="s">
        <v>2620</v>
      </c>
      <c r="B1098" s="55" t="s">
        <v>1550</v>
      </c>
      <c r="C1098" s="66">
        <v>14</v>
      </c>
      <c r="D1098" s="63">
        <v>33927</v>
      </c>
      <c r="E1098" s="60">
        <v>13.3</v>
      </c>
      <c r="F1098" s="63">
        <v>38397</v>
      </c>
      <c r="G1098" s="60">
        <v>14.3</v>
      </c>
      <c r="H1098" s="66">
        <v>25644</v>
      </c>
      <c r="I1098" s="61">
        <v>29289</v>
      </c>
      <c r="J1098" s="61">
        <v>29977</v>
      </c>
      <c r="K1098" s="61">
        <v>30384</v>
      </c>
      <c r="L1098" s="61">
        <v>31731</v>
      </c>
      <c r="M1098" s="62">
        <v>36088</v>
      </c>
      <c r="N1098" s="62">
        <v>39046</v>
      </c>
      <c r="O1098" s="64">
        <v>40471</v>
      </c>
      <c r="P1098" s="64" t="s">
        <v>1439</v>
      </c>
      <c r="Q1098" s="64" t="s">
        <v>1439</v>
      </c>
    </row>
    <row r="1099" spans="1:17" ht="38.25" x14ac:dyDescent="0.2">
      <c r="A1099" s="54" t="s">
        <v>2621</v>
      </c>
      <c r="B1099" s="55" t="s">
        <v>1552</v>
      </c>
      <c r="C1099" s="63">
        <v>46</v>
      </c>
      <c r="D1099" s="59">
        <v>26813</v>
      </c>
      <c r="E1099" s="60">
        <v>7.7</v>
      </c>
      <c r="F1099" s="59">
        <v>30974</v>
      </c>
      <c r="G1099" s="60">
        <v>13.2</v>
      </c>
      <c r="H1099" s="59">
        <v>16600</v>
      </c>
      <c r="I1099" s="62">
        <v>20540</v>
      </c>
      <c r="J1099" s="61">
        <v>22145</v>
      </c>
      <c r="K1099" s="61">
        <v>23116</v>
      </c>
      <c r="L1099" s="61">
        <v>24838</v>
      </c>
      <c r="M1099" s="61">
        <v>29078</v>
      </c>
      <c r="N1099" s="62">
        <v>31504</v>
      </c>
      <c r="O1099" s="62">
        <v>34162</v>
      </c>
      <c r="P1099" s="64">
        <v>36669</v>
      </c>
      <c r="Q1099" s="64" t="s">
        <v>1439</v>
      </c>
    </row>
    <row r="1100" spans="1:17" x14ac:dyDescent="0.2">
      <c r="A1100" s="68" t="s">
        <v>2622</v>
      </c>
      <c r="B1100" s="55" t="s">
        <v>1554</v>
      </c>
      <c r="C1100" s="66">
        <v>15</v>
      </c>
      <c r="D1100" s="63">
        <v>26596</v>
      </c>
      <c r="E1100" s="60">
        <v>4.4000000000000004</v>
      </c>
      <c r="F1100" s="63">
        <v>30264</v>
      </c>
      <c r="G1100" s="60">
        <v>6.8</v>
      </c>
      <c r="H1100" s="66" t="s">
        <v>1439</v>
      </c>
      <c r="I1100" s="62">
        <v>22266</v>
      </c>
      <c r="J1100" s="62">
        <v>23238</v>
      </c>
      <c r="K1100" s="61">
        <v>23920</v>
      </c>
      <c r="L1100" s="61">
        <v>25375</v>
      </c>
      <c r="M1100" s="62">
        <v>28048</v>
      </c>
      <c r="N1100" s="64">
        <v>30669</v>
      </c>
      <c r="O1100" s="64" t="s">
        <v>1439</v>
      </c>
      <c r="P1100" s="64" t="s">
        <v>1439</v>
      </c>
      <c r="Q1100" s="64" t="s">
        <v>1439</v>
      </c>
    </row>
    <row r="1101" spans="1:17" ht="25.5" x14ac:dyDescent="0.2">
      <c r="A1101" s="68" t="s">
        <v>2623</v>
      </c>
      <c r="B1101" s="55" t="s">
        <v>1556</v>
      </c>
      <c r="C1101" s="63">
        <v>31</v>
      </c>
      <c r="D1101" s="63">
        <v>27275</v>
      </c>
      <c r="E1101" s="60">
        <v>11</v>
      </c>
      <c r="F1101" s="63">
        <v>31321</v>
      </c>
      <c r="G1101" s="60">
        <v>16.899999999999999</v>
      </c>
      <c r="H1101" s="63">
        <v>16319</v>
      </c>
      <c r="I1101" s="62">
        <v>19187</v>
      </c>
      <c r="J1101" s="62">
        <v>21057</v>
      </c>
      <c r="K1101" s="62">
        <v>22617</v>
      </c>
      <c r="L1101" s="62">
        <v>24488</v>
      </c>
      <c r="M1101" s="62">
        <v>29553</v>
      </c>
      <c r="N1101" s="62">
        <v>32493</v>
      </c>
      <c r="O1101" s="64">
        <v>34753</v>
      </c>
      <c r="P1101" s="64" t="s">
        <v>1439</v>
      </c>
      <c r="Q1101" s="64" t="s">
        <v>1439</v>
      </c>
    </row>
    <row r="1102" spans="1:17" ht="25.5" x14ac:dyDescent="0.2">
      <c r="A1102" s="54" t="s">
        <v>2624</v>
      </c>
      <c r="B1102" s="55" t="s">
        <v>1558</v>
      </c>
      <c r="C1102" s="63">
        <v>63</v>
      </c>
      <c r="D1102" s="63">
        <v>44508</v>
      </c>
      <c r="E1102" s="60">
        <v>0.5</v>
      </c>
      <c r="F1102" s="59">
        <v>51275</v>
      </c>
      <c r="G1102" s="60">
        <v>4.3</v>
      </c>
      <c r="H1102" s="59">
        <v>25288</v>
      </c>
      <c r="I1102" s="62">
        <v>30540</v>
      </c>
      <c r="J1102" s="62">
        <v>33354</v>
      </c>
      <c r="K1102" s="62">
        <v>35986</v>
      </c>
      <c r="L1102" s="61">
        <v>40182</v>
      </c>
      <c r="M1102" s="62">
        <v>51108</v>
      </c>
      <c r="N1102" s="62">
        <v>58267</v>
      </c>
      <c r="O1102" s="62">
        <v>61518</v>
      </c>
      <c r="P1102" s="64">
        <v>68083</v>
      </c>
      <c r="Q1102" s="64" t="s">
        <v>1439</v>
      </c>
    </row>
    <row r="1103" spans="1:17" ht="25.5" x14ac:dyDescent="0.2">
      <c r="A1103" s="68" t="s">
        <v>2625</v>
      </c>
      <c r="B1103" s="55" t="s">
        <v>1560</v>
      </c>
      <c r="C1103" s="66" t="s">
        <v>1439</v>
      </c>
      <c r="D1103" s="66">
        <v>35488</v>
      </c>
      <c r="E1103" s="67"/>
      <c r="F1103" s="63">
        <v>40740</v>
      </c>
      <c r="G1103" s="60">
        <v>-3.7</v>
      </c>
      <c r="H1103" s="66" t="s">
        <v>1439</v>
      </c>
      <c r="I1103" s="64" t="s">
        <v>1439</v>
      </c>
      <c r="J1103" s="64" t="s">
        <v>1439</v>
      </c>
      <c r="K1103" s="64" t="s">
        <v>1439</v>
      </c>
      <c r="L1103" s="64" t="s">
        <v>1439</v>
      </c>
      <c r="M1103" s="64" t="s">
        <v>1439</v>
      </c>
      <c r="N1103" s="64" t="s">
        <v>1439</v>
      </c>
      <c r="O1103" s="64" t="s">
        <v>1439</v>
      </c>
      <c r="P1103" s="64" t="s">
        <v>1439</v>
      </c>
      <c r="Q1103" s="64" t="s">
        <v>1439</v>
      </c>
    </row>
    <row r="1104" spans="1:17" ht="51" x14ac:dyDescent="0.2">
      <c r="A1104" s="68" t="s">
        <v>2626</v>
      </c>
      <c r="B1104" s="55" t="s">
        <v>1562</v>
      </c>
      <c r="C1104" s="66" t="s">
        <v>1439</v>
      </c>
      <c r="D1104" s="66">
        <v>40670</v>
      </c>
      <c r="E1104" s="67"/>
      <c r="F1104" s="63">
        <v>41355</v>
      </c>
      <c r="G1104" s="67"/>
      <c r="H1104" s="66" t="s">
        <v>1439</v>
      </c>
      <c r="I1104" s="64" t="s">
        <v>1439</v>
      </c>
      <c r="J1104" s="64" t="s">
        <v>1439</v>
      </c>
      <c r="K1104" s="64" t="s">
        <v>1439</v>
      </c>
      <c r="L1104" s="64" t="s">
        <v>1439</v>
      </c>
      <c r="M1104" s="64" t="s">
        <v>1439</v>
      </c>
      <c r="N1104" s="64" t="s">
        <v>1439</v>
      </c>
      <c r="O1104" s="64" t="s">
        <v>1439</v>
      </c>
      <c r="P1104" s="64" t="s">
        <v>1439</v>
      </c>
      <c r="Q1104" s="64" t="s">
        <v>1439</v>
      </c>
    </row>
    <row r="1105" spans="1:17" ht="25.5" x14ac:dyDescent="0.2">
      <c r="A1105" s="68" t="s">
        <v>2627</v>
      </c>
      <c r="B1105" s="55" t="s">
        <v>1564</v>
      </c>
      <c r="C1105" s="59" t="s">
        <v>1667</v>
      </c>
      <c r="D1105" s="59"/>
      <c r="E1105" s="67"/>
      <c r="F1105" s="59"/>
      <c r="G1105" s="67"/>
      <c r="H1105" s="59"/>
      <c r="I1105" s="61"/>
      <c r="J1105" s="61"/>
      <c r="K1105" s="61"/>
      <c r="L1105" s="61"/>
      <c r="M1105" s="61"/>
      <c r="N1105" s="61"/>
      <c r="O1105" s="61"/>
      <c r="P1105" s="61"/>
      <c r="Q1105" s="61"/>
    </row>
    <row r="1106" spans="1:17" ht="25.5" x14ac:dyDescent="0.2">
      <c r="A1106" s="68" t="s">
        <v>2628</v>
      </c>
      <c r="B1106" s="55" t="s">
        <v>1566</v>
      </c>
      <c r="C1106" s="66">
        <v>15</v>
      </c>
      <c r="D1106" s="63">
        <v>39763</v>
      </c>
      <c r="E1106" s="60">
        <v>-8.3000000000000007</v>
      </c>
      <c r="F1106" s="63">
        <v>43853</v>
      </c>
      <c r="G1106" s="60">
        <v>-10.9</v>
      </c>
      <c r="H1106" s="66" t="s">
        <v>1439</v>
      </c>
      <c r="I1106" s="64">
        <v>28979</v>
      </c>
      <c r="J1106" s="62">
        <v>31311</v>
      </c>
      <c r="K1106" s="62">
        <v>34608</v>
      </c>
      <c r="L1106" s="62">
        <v>37707</v>
      </c>
      <c r="M1106" s="64">
        <v>42871</v>
      </c>
      <c r="N1106" s="64">
        <v>49159</v>
      </c>
      <c r="O1106" s="64">
        <v>55827</v>
      </c>
      <c r="P1106" s="64" t="s">
        <v>1439</v>
      </c>
      <c r="Q1106" s="64" t="s">
        <v>1439</v>
      </c>
    </row>
    <row r="1107" spans="1:17" ht="38.25" x14ac:dyDescent="0.2">
      <c r="A1107" s="68" t="s">
        <v>2629</v>
      </c>
      <c r="B1107" s="55" t="s">
        <v>1568</v>
      </c>
      <c r="C1107" s="63">
        <v>37</v>
      </c>
      <c r="D1107" s="63">
        <v>48798</v>
      </c>
      <c r="E1107" s="60">
        <v>7.6</v>
      </c>
      <c r="F1107" s="59">
        <v>56920</v>
      </c>
      <c r="G1107" s="60">
        <v>14.8</v>
      </c>
      <c r="H1107" s="63">
        <v>25798</v>
      </c>
      <c r="I1107" s="62">
        <v>32638</v>
      </c>
      <c r="J1107" s="62">
        <v>37991</v>
      </c>
      <c r="K1107" s="62">
        <v>39228</v>
      </c>
      <c r="L1107" s="62">
        <v>44782</v>
      </c>
      <c r="M1107" s="62">
        <v>56585</v>
      </c>
      <c r="N1107" s="64">
        <v>65557</v>
      </c>
      <c r="O1107" s="64">
        <v>70021</v>
      </c>
      <c r="P1107" s="64" t="s">
        <v>1439</v>
      </c>
      <c r="Q1107" s="64" t="s">
        <v>1439</v>
      </c>
    </row>
    <row r="1108" spans="1:17" ht="25.5" x14ac:dyDescent="0.2">
      <c r="A1108" s="68" t="s">
        <v>2630</v>
      </c>
      <c r="B1108" s="55" t="s">
        <v>1570</v>
      </c>
      <c r="C1108" s="66" t="s">
        <v>1439</v>
      </c>
      <c r="D1108" s="66" t="s">
        <v>1439</v>
      </c>
      <c r="E1108" s="67"/>
      <c r="F1108" s="66">
        <v>46147</v>
      </c>
      <c r="G1108" s="60">
        <v>8.6</v>
      </c>
      <c r="H1108" s="66" t="s">
        <v>1439</v>
      </c>
      <c r="I1108" s="64" t="s">
        <v>1439</v>
      </c>
      <c r="J1108" s="64" t="s">
        <v>1439</v>
      </c>
      <c r="K1108" s="64" t="s">
        <v>1439</v>
      </c>
      <c r="L1108" s="64" t="s">
        <v>1439</v>
      </c>
      <c r="M1108" s="64" t="s">
        <v>1439</v>
      </c>
      <c r="N1108" s="64" t="s">
        <v>1439</v>
      </c>
      <c r="O1108" s="64" t="s">
        <v>1439</v>
      </c>
      <c r="P1108" s="64" t="s">
        <v>1439</v>
      </c>
      <c r="Q1108" s="64" t="s">
        <v>1439</v>
      </c>
    </row>
    <row r="1109" spans="1:17" ht="25.5" x14ac:dyDescent="0.2">
      <c r="A1109" s="54" t="s">
        <v>2631</v>
      </c>
      <c r="B1109" s="55" t="s">
        <v>1572</v>
      </c>
      <c r="C1109" s="63">
        <v>60</v>
      </c>
      <c r="D1109" s="63">
        <v>41602</v>
      </c>
      <c r="E1109" s="60">
        <v>8.5</v>
      </c>
      <c r="F1109" s="59">
        <v>48516</v>
      </c>
      <c r="G1109" s="60">
        <v>3</v>
      </c>
      <c r="H1109" s="59">
        <v>25356</v>
      </c>
      <c r="I1109" s="61">
        <v>28166</v>
      </c>
      <c r="J1109" s="62">
        <v>31070</v>
      </c>
      <c r="K1109" s="61">
        <v>33764</v>
      </c>
      <c r="L1109" s="61">
        <v>37295</v>
      </c>
      <c r="M1109" s="62">
        <v>46610</v>
      </c>
      <c r="N1109" s="64">
        <v>54342</v>
      </c>
      <c r="O1109" s="64">
        <v>60559</v>
      </c>
      <c r="P1109" s="64">
        <v>66459</v>
      </c>
      <c r="Q1109" s="64" t="s">
        <v>1439</v>
      </c>
    </row>
    <row r="1110" spans="1:17" ht="38.25" x14ac:dyDescent="0.2">
      <c r="A1110" s="68" t="s">
        <v>2632</v>
      </c>
      <c r="B1110" s="55" t="s">
        <v>1574</v>
      </c>
      <c r="C1110" s="66">
        <v>26</v>
      </c>
      <c r="D1110" s="66">
        <v>50967</v>
      </c>
      <c r="E1110" s="67"/>
      <c r="F1110" s="63">
        <v>56053</v>
      </c>
      <c r="G1110" s="60">
        <v>2</v>
      </c>
      <c r="H1110" s="63">
        <v>26745</v>
      </c>
      <c r="I1110" s="62">
        <v>33242</v>
      </c>
      <c r="J1110" s="62">
        <v>36912</v>
      </c>
      <c r="K1110" s="62">
        <v>39311</v>
      </c>
      <c r="L1110" s="62">
        <v>43252</v>
      </c>
      <c r="M1110" s="64">
        <v>59579</v>
      </c>
      <c r="N1110" s="64">
        <v>69149</v>
      </c>
      <c r="O1110" s="64">
        <v>70970</v>
      </c>
      <c r="P1110" s="64">
        <v>73321</v>
      </c>
      <c r="Q1110" s="64" t="s">
        <v>1439</v>
      </c>
    </row>
    <row r="1111" spans="1:17" ht="38.25" x14ac:dyDescent="0.2">
      <c r="A1111" s="68" t="s">
        <v>2633</v>
      </c>
      <c r="B1111" s="55" t="s">
        <v>1576</v>
      </c>
      <c r="C1111" s="66">
        <v>9</v>
      </c>
      <c r="D1111" s="66">
        <v>39372</v>
      </c>
      <c r="E1111" s="60">
        <v>2.4</v>
      </c>
      <c r="F1111" s="66">
        <v>50762</v>
      </c>
      <c r="G1111" s="60">
        <v>6.2</v>
      </c>
      <c r="H1111" s="66" t="s">
        <v>1439</v>
      </c>
      <c r="I1111" s="62">
        <v>27665</v>
      </c>
      <c r="J1111" s="62">
        <v>29140</v>
      </c>
      <c r="K1111" s="62">
        <v>33648</v>
      </c>
      <c r="L1111" s="64">
        <v>36281</v>
      </c>
      <c r="M1111" s="64" t="s">
        <v>1439</v>
      </c>
      <c r="N1111" s="64" t="s">
        <v>1439</v>
      </c>
      <c r="O1111" s="64" t="s">
        <v>1439</v>
      </c>
      <c r="P1111" s="64" t="s">
        <v>1439</v>
      </c>
      <c r="Q1111" s="64" t="s">
        <v>1439</v>
      </c>
    </row>
    <row r="1112" spans="1:17" ht="38.25" x14ac:dyDescent="0.2">
      <c r="A1112" s="68" t="s">
        <v>2634</v>
      </c>
      <c r="B1112" s="55" t="s">
        <v>1578</v>
      </c>
      <c r="C1112" s="66">
        <v>25</v>
      </c>
      <c r="D1112" s="63">
        <v>36276</v>
      </c>
      <c r="E1112" s="60">
        <v>7.6</v>
      </c>
      <c r="F1112" s="59">
        <v>39919</v>
      </c>
      <c r="G1112" s="60">
        <v>6.2</v>
      </c>
      <c r="H1112" s="63">
        <v>22906</v>
      </c>
      <c r="I1112" s="62">
        <v>26260</v>
      </c>
      <c r="J1112" s="62">
        <v>27440</v>
      </c>
      <c r="K1112" s="62">
        <v>29660</v>
      </c>
      <c r="L1112" s="62">
        <v>33723</v>
      </c>
      <c r="M1112" s="62">
        <v>40036</v>
      </c>
      <c r="N1112" s="64">
        <v>44981</v>
      </c>
      <c r="O1112" s="64">
        <v>46857</v>
      </c>
      <c r="P1112" s="64" t="s">
        <v>1439</v>
      </c>
      <c r="Q1112" s="64" t="s">
        <v>1439</v>
      </c>
    </row>
    <row r="1113" spans="1:17" ht="25.5" x14ac:dyDescent="0.2">
      <c r="A1113" s="54" t="s">
        <v>2635</v>
      </c>
      <c r="B1113" s="55" t="s">
        <v>1217</v>
      </c>
      <c r="C1113" s="66">
        <v>22</v>
      </c>
      <c r="D1113" s="63">
        <v>34238</v>
      </c>
      <c r="E1113" s="60">
        <v>3.5</v>
      </c>
      <c r="F1113" s="63">
        <v>41060</v>
      </c>
      <c r="G1113" s="60">
        <v>0.4</v>
      </c>
      <c r="H1113" s="63">
        <v>23115</v>
      </c>
      <c r="I1113" s="62">
        <v>25083</v>
      </c>
      <c r="J1113" s="62">
        <v>27077</v>
      </c>
      <c r="K1113" s="62">
        <v>28129</v>
      </c>
      <c r="L1113" s="62">
        <v>30003</v>
      </c>
      <c r="M1113" s="64">
        <v>38570</v>
      </c>
      <c r="N1113" s="64">
        <v>44350</v>
      </c>
      <c r="O1113" s="64" t="s">
        <v>1439</v>
      </c>
      <c r="P1113" s="64" t="s">
        <v>1439</v>
      </c>
      <c r="Q1113" s="64" t="s">
        <v>1439</v>
      </c>
    </row>
    <row r="1114" spans="1:17" ht="25.5" x14ac:dyDescent="0.2">
      <c r="A1114" s="68" t="s">
        <v>2636</v>
      </c>
      <c r="B1114" s="55" t="s">
        <v>1581</v>
      </c>
      <c r="C1114" s="66">
        <v>22</v>
      </c>
      <c r="D1114" s="63">
        <v>34238</v>
      </c>
      <c r="E1114" s="60">
        <v>3.5</v>
      </c>
      <c r="F1114" s="63">
        <v>41060</v>
      </c>
      <c r="G1114" s="60">
        <v>0.4</v>
      </c>
      <c r="H1114" s="63">
        <v>23115</v>
      </c>
      <c r="I1114" s="62">
        <v>25083</v>
      </c>
      <c r="J1114" s="62">
        <v>27077</v>
      </c>
      <c r="K1114" s="62">
        <v>28129</v>
      </c>
      <c r="L1114" s="62">
        <v>30003</v>
      </c>
      <c r="M1114" s="64">
        <v>38570</v>
      </c>
      <c r="N1114" s="64">
        <v>44350</v>
      </c>
      <c r="O1114" s="64" t="s">
        <v>1439</v>
      </c>
      <c r="P1114" s="64" t="s">
        <v>1439</v>
      </c>
      <c r="Q1114" s="64" t="s">
        <v>1439</v>
      </c>
    </row>
    <row r="1115" spans="1:17" ht="38.25" x14ac:dyDescent="0.2">
      <c r="A1115" s="54" t="s">
        <v>2637</v>
      </c>
      <c r="B1115" s="55" t="s">
        <v>1583</v>
      </c>
      <c r="C1115" s="63">
        <v>108</v>
      </c>
      <c r="D1115" s="63">
        <v>39979</v>
      </c>
      <c r="E1115" s="60">
        <v>6.1</v>
      </c>
      <c r="F1115" s="59">
        <v>46836</v>
      </c>
      <c r="G1115" s="60">
        <v>9.1</v>
      </c>
      <c r="H1115" s="63">
        <v>23155</v>
      </c>
      <c r="I1115" s="61">
        <v>26378</v>
      </c>
      <c r="J1115" s="62">
        <v>28151</v>
      </c>
      <c r="K1115" s="62">
        <v>29905</v>
      </c>
      <c r="L1115" s="62">
        <v>34354</v>
      </c>
      <c r="M1115" s="62">
        <v>45819</v>
      </c>
      <c r="N1115" s="62">
        <v>52533</v>
      </c>
      <c r="O1115" s="62">
        <v>56858</v>
      </c>
      <c r="P1115" s="64">
        <v>60346</v>
      </c>
      <c r="Q1115" s="64" t="s">
        <v>1439</v>
      </c>
    </row>
    <row r="1116" spans="1:17" ht="25.5" x14ac:dyDescent="0.2">
      <c r="A1116" s="68" t="s">
        <v>2638</v>
      </c>
      <c r="B1116" s="55" t="s">
        <v>1585</v>
      </c>
      <c r="C1116" s="63">
        <v>32</v>
      </c>
      <c r="D1116" s="66">
        <v>36118</v>
      </c>
      <c r="E1116" s="60">
        <v>15.1</v>
      </c>
      <c r="F1116" s="63">
        <v>46761</v>
      </c>
      <c r="G1116" s="60">
        <v>22.7</v>
      </c>
      <c r="H1116" s="59">
        <v>22180</v>
      </c>
      <c r="I1116" s="61">
        <v>24618</v>
      </c>
      <c r="J1116" s="61">
        <v>25109</v>
      </c>
      <c r="K1116" s="61">
        <v>26301</v>
      </c>
      <c r="L1116" s="62">
        <v>28967</v>
      </c>
      <c r="M1116" s="64">
        <v>43246</v>
      </c>
      <c r="N1116" s="64">
        <v>54323</v>
      </c>
      <c r="O1116" s="64" t="s">
        <v>1439</v>
      </c>
      <c r="P1116" s="64" t="s">
        <v>1439</v>
      </c>
      <c r="Q1116" s="64" t="s">
        <v>1439</v>
      </c>
    </row>
    <row r="1117" spans="1:17" ht="38.25" x14ac:dyDescent="0.2">
      <c r="A1117" s="68" t="s">
        <v>2639</v>
      </c>
      <c r="B1117" s="55" t="s">
        <v>1587</v>
      </c>
      <c r="C1117" s="66" t="s">
        <v>1439</v>
      </c>
      <c r="D1117" s="66" t="s">
        <v>1439</v>
      </c>
      <c r="E1117" s="67"/>
      <c r="F1117" s="66" t="s">
        <v>1439</v>
      </c>
      <c r="G1117" s="67"/>
      <c r="H1117" s="66" t="s">
        <v>1439</v>
      </c>
      <c r="I1117" s="64" t="s">
        <v>1439</v>
      </c>
      <c r="J1117" s="64" t="s">
        <v>1439</v>
      </c>
      <c r="K1117" s="64" t="s">
        <v>1439</v>
      </c>
      <c r="L1117" s="64" t="s">
        <v>1439</v>
      </c>
      <c r="M1117" s="64" t="s">
        <v>1439</v>
      </c>
      <c r="N1117" s="64" t="s">
        <v>1439</v>
      </c>
      <c r="O1117" s="64" t="s">
        <v>1439</v>
      </c>
      <c r="P1117" s="64" t="s">
        <v>1439</v>
      </c>
      <c r="Q1117" s="64" t="s">
        <v>1439</v>
      </c>
    </row>
    <row r="1118" spans="1:17" ht="38.25" x14ac:dyDescent="0.2">
      <c r="A1118" s="68" t="s">
        <v>2640</v>
      </c>
      <c r="B1118" s="55" t="s">
        <v>1589</v>
      </c>
      <c r="C1118" s="66">
        <v>31</v>
      </c>
      <c r="D1118" s="63">
        <v>42894</v>
      </c>
      <c r="E1118" s="60">
        <v>6.3</v>
      </c>
      <c r="F1118" s="59">
        <v>47396</v>
      </c>
      <c r="G1118" s="60">
        <v>3.6</v>
      </c>
      <c r="H1118" s="63">
        <v>25344</v>
      </c>
      <c r="I1118" s="62">
        <v>30186</v>
      </c>
      <c r="J1118" s="62">
        <v>33288</v>
      </c>
      <c r="K1118" s="62">
        <v>35090</v>
      </c>
      <c r="L1118" s="62">
        <v>38626</v>
      </c>
      <c r="M1118" s="62">
        <v>47335</v>
      </c>
      <c r="N1118" s="64">
        <v>51641</v>
      </c>
      <c r="O1118" s="64">
        <v>55663</v>
      </c>
      <c r="P1118" s="64" t="s">
        <v>1439</v>
      </c>
      <c r="Q1118" s="64" t="s">
        <v>1439</v>
      </c>
    </row>
    <row r="1119" spans="1:17" ht="25.5" x14ac:dyDescent="0.2">
      <c r="A1119" s="68" t="s">
        <v>2641</v>
      </c>
      <c r="B1119" s="55" t="s">
        <v>1591</v>
      </c>
      <c r="C1119" s="66">
        <v>11</v>
      </c>
      <c r="D1119" s="66">
        <v>49802</v>
      </c>
      <c r="E1119" s="60">
        <v>17.3</v>
      </c>
      <c r="F1119" s="63">
        <v>56313</v>
      </c>
      <c r="G1119" s="60">
        <v>14.8</v>
      </c>
      <c r="H1119" s="66" t="s">
        <v>1439</v>
      </c>
      <c r="I1119" s="64">
        <v>37628</v>
      </c>
      <c r="J1119" s="64">
        <v>40346</v>
      </c>
      <c r="K1119" s="64">
        <v>42262</v>
      </c>
      <c r="L1119" s="64">
        <v>46390</v>
      </c>
      <c r="M1119" s="64">
        <v>55541</v>
      </c>
      <c r="N1119" s="64" t="s">
        <v>1439</v>
      </c>
      <c r="O1119" s="64" t="s">
        <v>1439</v>
      </c>
      <c r="P1119" s="64" t="s">
        <v>1439</v>
      </c>
      <c r="Q1119" s="64" t="s">
        <v>1439</v>
      </c>
    </row>
    <row r="1120" spans="1:17" ht="25.5" x14ac:dyDescent="0.2">
      <c r="A1120" s="68" t="s">
        <v>2642</v>
      </c>
      <c r="B1120" s="55" t="s">
        <v>1593</v>
      </c>
      <c r="C1120" s="66" t="s">
        <v>1439</v>
      </c>
      <c r="D1120" s="66">
        <v>33258</v>
      </c>
      <c r="E1120" s="60">
        <v>1.9</v>
      </c>
      <c r="F1120" s="66">
        <v>40558</v>
      </c>
      <c r="G1120" s="60">
        <v>6.6</v>
      </c>
      <c r="H1120" s="66" t="s">
        <v>1439</v>
      </c>
      <c r="I1120" s="64" t="s">
        <v>1439</v>
      </c>
      <c r="J1120" s="64" t="s">
        <v>1439</v>
      </c>
      <c r="K1120" s="62">
        <v>29669</v>
      </c>
      <c r="L1120" s="62">
        <v>31775</v>
      </c>
      <c r="M1120" s="64" t="s">
        <v>1439</v>
      </c>
      <c r="N1120" s="64" t="s">
        <v>1439</v>
      </c>
      <c r="O1120" s="64" t="s">
        <v>1439</v>
      </c>
      <c r="P1120" s="64" t="s">
        <v>1439</v>
      </c>
      <c r="Q1120" s="64" t="s">
        <v>1439</v>
      </c>
    </row>
    <row r="1121" spans="1:17" ht="25.5" x14ac:dyDescent="0.2">
      <c r="A1121" s="68" t="s">
        <v>2643</v>
      </c>
      <c r="B1121" s="55" t="s">
        <v>1595</v>
      </c>
      <c r="C1121" s="66" t="s">
        <v>1439</v>
      </c>
      <c r="D1121" s="66">
        <v>35350</v>
      </c>
      <c r="E1121" s="60">
        <v>-0.5</v>
      </c>
      <c r="F1121" s="66">
        <v>42694</v>
      </c>
      <c r="G1121" s="60">
        <v>5.9</v>
      </c>
      <c r="H1121" s="66" t="s">
        <v>1439</v>
      </c>
      <c r="I1121" s="64" t="s">
        <v>1439</v>
      </c>
      <c r="J1121" s="64">
        <v>26151</v>
      </c>
      <c r="K1121" s="64">
        <v>28832</v>
      </c>
      <c r="L1121" s="64">
        <v>30960</v>
      </c>
      <c r="M1121" s="64" t="s">
        <v>1439</v>
      </c>
      <c r="N1121" s="64" t="s">
        <v>1439</v>
      </c>
      <c r="O1121" s="64" t="s">
        <v>1439</v>
      </c>
      <c r="P1121" s="64" t="s">
        <v>1439</v>
      </c>
      <c r="Q1121" s="64" t="s">
        <v>1439</v>
      </c>
    </row>
    <row r="1122" spans="1:17" ht="25.5" x14ac:dyDescent="0.2">
      <c r="A1122" s="68" t="s">
        <v>2644</v>
      </c>
      <c r="B1122" s="55" t="s">
        <v>1597</v>
      </c>
      <c r="C1122" s="66" t="s">
        <v>1439</v>
      </c>
      <c r="D1122" s="66">
        <v>31399</v>
      </c>
      <c r="E1122" s="67"/>
      <c r="F1122" s="63">
        <v>32175</v>
      </c>
      <c r="G1122" s="60">
        <v>-13.9</v>
      </c>
      <c r="H1122" s="66" t="s">
        <v>1439</v>
      </c>
      <c r="I1122" s="64" t="s">
        <v>1439</v>
      </c>
      <c r="J1122" s="64" t="s">
        <v>1439</v>
      </c>
      <c r="K1122" s="64">
        <v>23793</v>
      </c>
      <c r="L1122" s="64">
        <v>28665</v>
      </c>
      <c r="M1122" s="64" t="s">
        <v>1439</v>
      </c>
      <c r="N1122" s="64" t="s">
        <v>1439</v>
      </c>
      <c r="O1122" s="64" t="s">
        <v>1439</v>
      </c>
      <c r="P1122" s="64" t="s">
        <v>1439</v>
      </c>
      <c r="Q1122" s="64" t="s">
        <v>1439</v>
      </c>
    </row>
    <row r="1123" spans="1:17" ht="38.25" x14ac:dyDescent="0.2">
      <c r="A1123" s="54" t="s">
        <v>2645</v>
      </c>
      <c r="B1123" s="55" t="s">
        <v>1599</v>
      </c>
      <c r="C1123" s="63">
        <v>59</v>
      </c>
      <c r="D1123" s="63">
        <v>32649</v>
      </c>
      <c r="E1123" s="60">
        <v>6.3</v>
      </c>
      <c r="F1123" s="59">
        <v>40170</v>
      </c>
      <c r="G1123" s="60">
        <v>4.2</v>
      </c>
      <c r="H1123" s="59">
        <v>21038</v>
      </c>
      <c r="I1123" s="61">
        <v>24348</v>
      </c>
      <c r="J1123" s="61">
        <v>25311</v>
      </c>
      <c r="K1123" s="61">
        <v>26525</v>
      </c>
      <c r="L1123" s="61">
        <v>29088</v>
      </c>
      <c r="M1123" s="62">
        <v>38000</v>
      </c>
      <c r="N1123" s="62">
        <v>43645</v>
      </c>
      <c r="O1123" s="64">
        <v>46139</v>
      </c>
      <c r="P1123" s="64">
        <v>54629</v>
      </c>
      <c r="Q1123" s="64" t="s">
        <v>1439</v>
      </c>
    </row>
    <row r="1124" spans="1:17" ht="25.5" x14ac:dyDescent="0.2">
      <c r="A1124" s="68" t="s">
        <v>2646</v>
      </c>
      <c r="B1124" s="55" t="s">
        <v>1601</v>
      </c>
      <c r="C1124" s="66">
        <v>12</v>
      </c>
      <c r="D1124" s="66">
        <v>35940</v>
      </c>
      <c r="E1124" s="60">
        <v>12.8</v>
      </c>
      <c r="F1124" s="63">
        <v>39262</v>
      </c>
      <c r="G1124" s="67"/>
      <c r="H1124" s="66" t="s">
        <v>1439</v>
      </c>
      <c r="I1124" s="61">
        <v>26221</v>
      </c>
      <c r="J1124" s="62">
        <v>27208</v>
      </c>
      <c r="K1124" s="62">
        <v>28593</v>
      </c>
      <c r="L1124" s="62">
        <v>31560</v>
      </c>
      <c r="M1124" s="64">
        <v>39234</v>
      </c>
      <c r="N1124" s="64">
        <v>43988</v>
      </c>
      <c r="O1124" s="64" t="s">
        <v>1439</v>
      </c>
      <c r="P1124" s="64" t="s">
        <v>1439</v>
      </c>
      <c r="Q1124" s="64" t="s">
        <v>1439</v>
      </c>
    </row>
    <row r="1125" spans="1:17" ht="25.5" x14ac:dyDescent="0.2">
      <c r="A1125" s="68" t="s">
        <v>2647</v>
      </c>
      <c r="B1125" s="55" t="s">
        <v>1603</v>
      </c>
      <c r="C1125" s="66">
        <v>15</v>
      </c>
      <c r="D1125" s="66">
        <v>31264</v>
      </c>
      <c r="E1125" s="67"/>
      <c r="F1125" s="63">
        <v>39697</v>
      </c>
      <c r="G1125" s="60">
        <v>-4.3</v>
      </c>
      <c r="H1125" s="66" t="s">
        <v>1439</v>
      </c>
      <c r="I1125" s="64">
        <v>21916</v>
      </c>
      <c r="J1125" s="64">
        <v>22965</v>
      </c>
      <c r="K1125" s="62">
        <v>24426</v>
      </c>
      <c r="L1125" s="62">
        <v>27326</v>
      </c>
      <c r="M1125" s="64" t="s">
        <v>1439</v>
      </c>
      <c r="N1125" s="64" t="s">
        <v>1439</v>
      </c>
      <c r="O1125" s="64" t="s">
        <v>1439</v>
      </c>
      <c r="P1125" s="64" t="s">
        <v>1439</v>
      </c>
      <c r="Q1125" s="64" t="s">
        <v>1439</v>
      </c>
    </row>
    <row r="1126" spans="1:17" ht="38.25" x14ac:dyDescent="0.2">
      <c r="A1126" s="68" t="s">
        <v>2648</v>
      </c>
      <c r="B1126" s="55" t="s">
        <v>1605</v>
      </c>
      <c r="C1126" s="66" t="s">
        <v>1439</v>
      </c>
      <c r="D1126" s="66" t="s">
        <v>1439</v>
      </c>
      <c r="E1126" s="67"/>
      <c r="F1126" s="66" t="s">
        <v>1439</v>
      </c>
      <c r="G1126" s="67"/>
      <c r="H1126" s="66" t="s">
        <v>1439</v>
      </c>
      <c r="I1126" s="64" t="s">
        <v>1439</v>
      </c>
      <c r="J1126" s="64" t="s">
        <v>1439</v>
      </c>
      <c r="K1126" s="64" t="s">
        <v>1439</v>
      </c>
      <c r="L1126" s="64" t="s">
        <v>1439</v>
      </c>
      <c r="M1126" s="64" t="s">
        <v>1439</v>
      </c>
      <c r="N1126" s="64" t="s">
        <v>1439</v>
      </c>
      <c r="O1126" s="64" t="s">
        <v>1439</v>
      </c>
      <c r="P1126" s="64" t="s">
        <v>1439</v>
      </c>
      <c r="Q1126" s="64" t="s">
        <v>1439</v>
      </c>
    </row>
    <row r="1127" spans="1:17" ht="25.5" x14ac:dyDescent="0.2">
      <c r="A1127" s="68" t="s">
        <v>2649</v>
      </c>
      <c r="B1127" s="55" t="s">
        <v>1607</v>
      </c>
      <c r="C1127" s="66" t="s">
        <v>1439</v>
      </c>
      <c r="D1127" s="66" t="s">
        <v>1439</v>
      </c>
      <c r="E1127" s="67"/>
      <c r="F1127" s="66" t="s">
        <v>1439</v>
      </c>
      <c r="G1127" s="67"/>
      <c r="H1127" s="66" t="s">
        <v>1439</v>
      </c>
      <c r="I1127" s="64" t="s">
        <v>1439</v>
      </c>
      <c r="J1127" s="64" t="s">
        <v>1439</v>
      </c>
      <c r="K1127" s="64" t="s">
        <v>1439</v>
      </c>
      <c r="L1127" s="64">
        <v>36991</v>
      </c>
      <c r="M1127" s="64" t="s">
        <v>1439</v>
      </c>
      <c r="N1127" s="64" t="s">
        <v>1439</v>
      </c>
      <c r="O1127" s="64" t="s">
        <v>1439</v>
      </c>
      <c r="P1127" s="64" t="s">
        <v>1439</v>
      </c>
      <c r="Q1127" s="64" t="s">
        <v>1439</v>
      </c>
    </row>
    <row r="1128" spans="1:17" ht="25.5" x14ac:dyDescent="0.2">
      <c r="A1128" s="68" t="s">
        <v>2650</v>
      </c>
      <c r="B1128" s="55" t="s">
        <v>1609</v>
      </c>
      <c r="C1128" s="66">
        <v>12</v>
      </c>
      <c r="D1128" s="63">
        <v>28228</v>
      </c>
      <c r="E1128" s="60">
        <v>15.9</v>
      </c>
      <c r="F1128" s="63">
        <v>34037</v>
      </c>
      <c r="G1128" s="60">
        <v>20.2</v>
      </c>
      <c r="H1128" s="66" t="s">
        <v>1439</v>
      </c>
      <c r="I1128" s="62">
        <v>23812</v>
      </c>
      <c r="J1128" s="62">
        <v>24449</v>
      </c>
      <c r="K1128" s="62">
        <v>25197</v>
      </c>
      <c r="L1128" s="62">
        <v>26106</v>
      </c>
      <c r="M1128" s="64">
        <v>30540</v>
      </c>
      <c r="N1128" s="64">
        <v>34853</v>
      </c>
      <c r="O1128" s="64" t="s">
        <v>1439</v>
      </c>
      <c r="P1128" s="64" t="s">
        <v>1439</v>
      </c>
      <c r="Q1128" s="64" t="s">
        <v>1439</v>
      </c>
    </row>
    <row r="1129" spans="1:17" ht="38.25" x14ac:dyDescent="0.2">
      <c r="A1129" s="68" t="s">
        <v>2651</v>
      </c>
      <c r="B1129" s="55" t="s">
        <v>1611</v>
      </c>
      <c r="C1129" s="66">
        <v>14</v>
      </c>
      <c r="D1129" s="66">
        <v>35216</v>
      </c>
      <c r="E1129" s="60">
        <v>2.2000000000000002</v>
      </c>
      <c r="F1129" s="63">
        <v>43116</v>
      </c>
      <c r="G1129" s="60">
        <v>7.1</v>
      </c>
      <c r="H1129" s="66" t="s">
        <v>1439</v>
      </c>
      <c r="I1129" s="62">
        <v>24250</v>
      </c>
      <c r="J1129" s="62">
        <v>25682</v>
      </c>
      <c r="K1129" s="62">
        <v>28443</v>
      </c>
      <c r="L1129" s="64">
        <v>32745</v>
      </c>
      <c r="M1129" s="64">
        <v>40885</v>
      </c>
      <c r="N1129" s="64" t="s">
        <v>1439</v>
      </c>
      <c r="O1129" s="64" t="s">
        <v>1439</v>
      </c>
      <c r="P1129" s="64" t="s">
        <v>1439</v>
      </c>
      <c r="Q1129" s="64" t="s">
        <v>1439</v>
      </c>
    </row>
    <row r="1130" spans="1:17" ht="51" x14ac:dyDescent="0.2">
      <c r="A1130" s="54" t="s">
        <v>2652</v>
      </c>
      <c r="B1130" s="55" t="s">
        <v>1613</v>
      </c>
      <c r="C1130" s="63">
        <v>90</v>
      </c>
      <c r="D1130" s="59">
        <v>36668</v>
      </c>
      <c r="E1130" s="60">
        <v>-0.4</v>
      </c>
      <c r="F1130" s="59">
        <v>37726</v>
      </c>
      <c r="G1130" s="60">
        <v>-2.1</v>
      </c>
      <c r="H1130" s="66">
        <v>22377</v>
      </c>
      <c r="I1130" s="61">
        <v>27493</v>
      </c>
      <c r="J1130" s="61">
        <v>28874</v>
      </c>
      <c r="K1130" s="61">
        <v>30689</v>
      </c>
      <c r="L1130" s="61">
        <v>33928</v>
      </c>
      <c r="M1130" s="61">
        <v>40494</v>
      </c>
      <c r="N1130" s="61">
        <v>44214</v>
      </c>
      <c r="O1130" s="62">
        <v>45270</v>
      </c>
      <c r="P1130" s="62">
        <v>47406</v>
      </c>
      <c r="Q1130" s="64" t="s">
        <v>1439</v>
      </c>
    </row>
    <row r="1131" spans="1:17" ht="38.25" x14ac:dyDescent="0.2">
      <c r="A1131" s="68" t="s">
        <v>2653</v>
      </c>
      <c r="B1131" s="55" t="s">
        <v>1615</v>
      </c>
      <c r="C1131" s="63">
        <v>90</v>
      </c>
      <c r="D1131" s="59">
        <v>36668</v>
      </c>
      <c r="E1131" s="60">
        <v>-0.4</v>
      </c>
      <c r="F1131" s="59">
        <v>37726</v>
      </c>
      <c r="G1131" s="60">
        <v>-2.1</v>
      </c>
      <c r="H1131" s="66">
        <v>22377</v>
      </c>
      <c r="I1131" s="61">
        <v>27493</v>
      </c>
      <c r="J1131" s="61">
        <v>28874</v>
      </c>
      <c r="K1131" s="61">
        <v>30689</v>
      </c>
      <c r="L1131" s="61">
        <v>33928</v>
      </c>
      <c r="M1131" s="61">
        <v>40494</v>
      </c>
      <c r="N1131" s="61">
        <v>44214</v>
      </c>
      <c r="O1131" s="62">
        <v>45270</v>
      </c>
      <c r="P1131" s="62">
        <v>47406</v>
      </c>
      <c r="Q1131" s="64" t="s">
        <v>1439</v>
      </c>
    </row>
    <row r="1132" spans="1:17" x14ac:dyDescent="0.2">
      <c r="A1132" s="54" t="s">
        <v>2654</v>
      </c>
      <c r="B1132" s="55" t="s">
        <v>1617</v>
      </c>
      <c r="C1132" s="59">
        <v>153</v>
      </c>
      <c r="D1132" s="59">
        <v>37113</v>
      </c>
      <c r="E1132" s="60">
        <v>3.4</v>
      </c>
      <c r="F1132" s="59">
        <v>39433</v>
      </c>
      <c r="G1132" s="60">
        <v>4.4000000000000004</v>
      </c>
      <c r="H1132" s="59">
        <v>21131</v>
      </c>
      <c r="I1132" s="61">
        <v>25335</v>
      </c>
      <c r="J1132" s="61">
        <v>27535</v>
      </c>
      <c r="K1132" s="61">
        <v>29521</v>
      </c>
      <c r="L1132" s="61">
        <v>33321</v>
      </c>
      <c r="M1132" s="61">
        <v>40999</v>
      </c>
      <c r="N1132" s="61">
        <v>44790</v>
      </c>
      <c r="O1132" s="61">
        <v>46539</v>
      </c>
      <c r="P1132" s="62">
        <v>50082</v>
      </c>
      <c r="Q1132" s="64">
        <v>59765</v>
      </c>
    </row>
    <row r="1133" spans="1:17" x14ac:dyDescent="0.2">
      <c r="A1133" s="68" t="s">
        <v>2655</v>
      </c>
      <c r="B1133" s="55" t="s">
        <v>1619</v>
      </c>
      <c r="C1133" s="59">
        <v>153</v>
      </c>
      <c r="D1133" s="59">
        <v>37113</v>
      </c>
      <c r="E1133" s="60">
        <v>3.4</v>
      </c>
      <c r="F1133" s="59">
        <v>39433</v>
      </c>
      <c r="G1133" s="60">
        <v>4.4000000000000004</v>
      </c>
      <c r="H1133" s="59">
        <v>21131</v>
      </c>
      <c r="I1133" s="61">
        <v>25335</v>
      </c>
      <c r="J1133" s="61">
        <v>27535</v>
      </c>
      <c r="K1133" s="61">
        <v>29521</v>
      </c>
      <c r="L1133" s="61">
        <v>33321</v>
      </c>
      <c r="M1133" s="61">
        <v>40999</v>
      </c>
      <c r="N1133" s="61">
        <v>44790</v>
      </c>
      <c r="O1133" s="61">
        <v>46539</v>
      </c>
      <c r="P1133" s="62">
        <v>50082</v>
      </c>
      <c r="Q1133" s="64">
        <v>59765</v>
      </c>
    </row>
    <row r="1134" spans="1:17" ht="25.5" x14ac:dyDescent="0.2">
      <c r="A1134" s="54" t="s">
        <v>2656</v>
      </c>
      <c r="B1134" s="55" t="s">
        <v>1621</v>
      </c>
      <c r="C1134" s="59">
        <v>195</v>
      </c>
      <c r="D1134" s="59">
        <v>32548</v>
      </c>
      <c r="E1134" s="60">
        <v>7.2</v>
      </c>
      <c r="F1134" s="59">
        <v>36453</v>
      </c>
      <c r="G1134" s="60">
        <v>4.0999999999999996</v>
      </c>
      <c r="H1134" s="59">
        <v>21438</v>
      </c>
      <c r="I1134" s="61">
        <v>24501</v>
      </c>
      <c r="J1134" s="61">
        <v>25632</v>
      </c>
      <c r="K1134" s="61">
        <v>26574</v>
      </c>
      <c r="L1134" s="61">
        <v>29247</v>
      </c>
      <c r="M1134" s="61">
        <v>36493</v>
      </c>
      <c r="N1134" s="61">
        <v>40542</v>
      </c>
      <c r="O1134" s="61">
        <v>43343</v>
      </c>
      <c r="P1134" s="61">
        <v>45778</v>
      </c>
      <c r="Q1134" s="64">
        <v>53045</v>
      </c>
    </row>
    <row r="1135" spans="1:17" ht="25.5" x14ac:dyDescent="0.2">
      <c r="A1135" s="68" t="s">
        <v>2657</v>
      </c>
      <c r="B1135" s="55" t="s">
        <v>1623</v>
      </c>
      <c r="C1135" s="59">
        <v>128</v>
      </c>
      <c r="D1135" s="59">
        <v>36247</v>
      </c>
      <c r="E1135" s="60">
        <v>8.3000000000000007</v>
      </c>
      <c r="F1135" s="59">
        <v>40221</v>
      </c>
      <c r="G1135" s="60">
        <v>5.9</v>
      </c>
      <c r="H1135" s="59">
        <v>24267</v>
      </c>
      <c r="I1135" s="61">
        <v>26499</v>
      </c>
      <c r="J1135" s="61">
        <v>27495</v>
      </c>
      <c r="K1135" s="61">
        <v>29372</v>
      </c>
      <c r="L1135" s="61">
        <v>32708</v>
      </c>
      <c r="M1135" s="61">
        <v>39430</v>
      </c>
      <c r="N1135" s="61">
        <v>43962</v>
      </c>
      <c r="O1135" s="61">
        <v>45925</v>
      </c>
      <c r="P1135" s="61">
        <v>48390</v>
      </c>
      <c r="Q1135" s="64" t="s">
        <v>1439</v>
      </c>
    </row>
    <row r="1136" spans="1:17" ht="25.5" x14ac:dyDescent="0.2">
      <c r="A1136" s="68" t="s">
        <v>2658</v>
      </c>
      <c r="B1136" s="55" t="s">
        <v>1625</v>
      </c>
      <c r="C1136" s="63">
        <v>37</v>
      </c>
      <c r="D1136" s="63">
        <v>27024</v>
      </c>
      <c r="E1136" s="60">
        <v>7.6</v>
      </c>
      <c r="F1136" s="63">
        <v>29318</v>
      </c>
      <c r="G1136" s="60">
        <v>2.8</v>
      </c>
      <c r="H1136" s="66" t="s">
        <v>1439</v>
      </c>
      <c r="I1136" s="62">
        <v>22076</v>
      </c>
      <c r="J1136" s="62">
        <v>22820</v>
      </c>
      <c r="K1136" s="62">
        <v>23731</v>
      </c>
      <c r="L1136" s="61">
        <v>25634</v>
      </c>
      <c r="M1136" s="62">
        <v>29020</v>
      </c>
      <c r="N1136" s="64">
        <v>31402</v>
      </c>
      <c r="O1136" s="64">
        <v>34953</v>
      </c>
      <c r="P1136" s="64">
        <v>37014</v>
      </c>
      <c r="Q1136" s="64" t="s">
        <v>1439</v>
      </c>
    </row>
    <row r="1137" spans="1:17" ht="25.5" x14ac:dyDescent="0.2">
      <c r="A1137" s="68" t="s">
        <v>2659</v>
      </c>
      <c r="B1137" s="55" t="s">
        <v>1627</v>
      </c>
      <c r="C1137" s="66">
        <v>29</v>
      </c>
      <c r="D1137" s="63">
        <v>26513</v>
      </c>
      <c r="E1137" s="60">
        <v>-2</v>
      </c>
      <c r="F1137" s="63">
        <v>29077</v>
      </c>
      <c r="G1137" s="60">
        <v>-3.1</v>
      </c>
      <c r="H1137" s="66" t="s">
        <v>1439</v>
      </c>
      <c r="I1137" s="64">
        <v>20776</v>
      </c>
      <c r="J1137" s="62">
        <v>21653</v>
      </c>
      <c r="K1137" s="62">
        <v>22312</v>
      </c>
      <c r="L1137" s="62">
        <v>24635</v>
      </c>
      <c r="M1137" s="64">
        <v>29304</v>
      </c>
      <c r="N1137" s="64">
        <v>32943</v>
      </c>
      <c r="O1137" s="64">
        <v>35440</v>
      </c>
      <c r="P1137" s="64" t="s">
        <v>1439</v>
      </c>
      <c r="Q1137" s="64" t="s">
        <v>1439</v>
      </c>
    </row>
    <row r="1138" spans="1:17" ht="38.25" x14ac:dyDescent="0.2">
      <c r="A1138" s="54" t="s">
        <v>2660</v>
      </c>
      <c r="B1138" s="55" t="s">
        <v>1629</v>
      </c>
      <c r="C1138" s="66">
        <v>20</v>
      </c>
      <c r="D1138" s="63">
        <v>28622</v>
      </c>
      <c r="E1138" s="67"/>
      <c r="F1138" s="59">
        <v>31060</v>
      </c>
      <c r="G1138" s="67"/>
      <c r="H1138" s="66">
        <v>20422</v>
      </c>
      <c r="I1138" s="61">
        <v>23335</v>
      </c>
      <c r="J1138" s="61">
        <v>24388</v>
      </c>
      <c r="K1138" s="61">
        <v>24756</v>
      </c>
      <c r="L1138" s="62">
        <v>26485</v>
      </c>
      <c r="M1138" s="62">
        <v>30709</v>
      </c>
      <c r="N1138" s="62">
        <v>34385</v>
      </c>
      <c r="O1138" s="64">
        <v>35281</v>
      </c>
      <c r="P1138" s="64" t="s">
        <v>1439</v>
      </c>
      <c r="Q1138" s="64" t="s">
        <v>1439</v>
      </c>
    </row>
    <row r="1139" spans="1:17" ht="25.5" x14ac:dyDescent="0.2">
      <c r="A1139" s="68" t="s">
        <v>2661</v>
      </c>
      <c r="B1139" s="55" t="s">
        <v>1631</v>
      </c>
      <c r="C1139" s="66" t="s">
        <v>1439</v>
      </c>
      <c r="D1139" s="66">
        <v>29372</v>
      </c>
      <c r="E1139" s="60">
        <v>13.4</v>
      </c>
      <c r="F1139" s="66">
        <v>32794</v>
      </c>
      <c r="G1139" s="60">
        <v>14.1</v>
      </c>
      <c r="H1139" s="66" t="s">
        <v>1439</v>
      </c>
      <c r="I1139" s="64" t="s">
        <v>1439</v>
      </c>
      <c r="J1139" s="64" t="s">
        <v>1439</v>
      </c>
      <c r="K1139" s="64" t="s">
        <v>1439</v>
      </c>
      <c r="L1139" s="64" t="s">
        <v>1439</v>
      </c>
      <c r="M1139" s="64" t="s">
        <v>1439</v>
      </c>
      <c r="N1139" s="64" t="s">
        <v>1439</v>
      </c>
      <c r="O1139" s="64" t="s">
        <v>1439</v>
      </c>
      <c r="P1139" s="64" t="s">
        <v>1439</v>
      </c>
      <c r="Q1139" s="64" t="s">
        <v>1439</v>
      </c>
    </row>
    <row r="1140" spans="1:17" ht="38.25" x14ac:dyDescent="0.2">
      <c r="A1140" s="68" t="s">
        <v>2662</v>
      </c>
      <c r="B1140" s="55" t="s">
        <v>1633</v>
      </c>
      <c r="C1140" s="66" t="s">
        <v>1439</v>
      </c>
      <c r="D1140" s="66">
        <v>30497</v>
      </c>
      <c r="E1140" s="60">
        <v>1.6</v>
      </c>
      <c r="F1140" s="63">
        <v>32264</v>
      </c>
      <c r="G1140" s="60">
        <v>4.5999999999999996</v>
      </c>
      <c r="H1140" s="66" t="s">
        <v>1439</v>
      </c>
      <c r="I1140" s="64" t="s">
        <v>1439</v>
      </c>
      <c r="J1140" s="62">
        <v>24189</v>
      </c>
      <c r="K1140" s="64">
        <v>24460</v>
      </c>
      <c r="L1140" s="64">
        <v>26618</v>
      </c>
      <c r="M1140" s="64">
        <v>33638</v>
      </c>
      <c r="N1140" s="64" t="s">
        <v>1439</v>
      </c>
      <c r="O1140" s="64" t="s">
        <v>1439</v>
      </c>
      <c r="P1140" s="64" t="s">
        <v>1439</v>
      </c>
      <c r="Q1140" s="64" t="s">
        <v>1439</v>
      </c>
    </row>
    <row r="1141" spans="1:17" ht="25.5" x14ac:dyDescent="0.2">
      <c r="A1141" s="68" t="s">
        <v>2663</v>
      </c>
      <c r="B1141" s="55" t="s">
        <v>1635</v>
      </c>
      <c r="C1141" s="66" t="s">
        <v>1439</v>
      </c>
      <c r="D1141" s="66">
        <v>28253</v>
      </c>
      <c r="E1141" s="67"/>
      <c r="F1141" s="63">
        <v>31446</v>
      </c>
      <c r="G1141" s="60">
        <v>20.7</v>
      </c>
      <c r="H1141" s="66" t="s">
        <v>1439</v>
      </c>
      <c r="I1141" s="64" t="s">
        <v>1439</v>
      </c>
      <c r="J1141" s="64" t="s">
        <v>1439</v>
      </c>
      <c r="K1141" s="64" t="s">
        <v>1439</v>
      </c>
      <c r="L1141" s="64" t="s">
        <v>1439</v>
      </c>
      <c r="M1141" s="64" t="s">
        <v>1439</v>
      </c>
      <c r="N1141" s="64" t="s">
        <v>1439</v>
      </c>
      <c r="O1141" s="64" t="s">
        <v>1439</v>
      </c>
      <c r="P1141" s="64" t="s">
        <v>1439</v>
      </c>
      <c r="Q1141" s="64" t="s">
        <v>1439</v>
      </c>
    </row>
    <row r="1142" spans="1:17" ht="38.25" x14ac:dyDescent="0.2">
      <c r="A1142" s="68" t="s">
        <v>2664</v>
      </c>
      <c r="B1142" s="55" t="s">
        <v>1637</v>
      </c>
      <c r="C1142" s="66">
        <v>10</v>
      </c>
      <c r="D1142" s="63">
        <v>26630</v>
      </c>
      <c r="E1142" s="67"/>
      <c r="F1142" s="63">
        <v>29758</v>
      </c>
      <c r="G1142" s="67"/>
      <c r="H1142" s="66" t="s">
        <v>1439</v>
      </c>
      <c r="I1142" s="64">
        <v>21572</v>
      </c>
      <c r="J1142" s="62">
        <v>22341</v>
      </c>
      <c r="K1142" s="62">
        <v>24487</v>
      </c>
      <c r="L1142" s="62">
        <v>25821</v>
      </c>
      <c r="M1142" s="64">
        <v>29059</v>
      </c>
      <c r="N1142" s="64">
        <v>31261</v>
      </c>
      <c r="O1142" s="64" t="s">
        <v>1439</v>
      </c>
      <c r="P1142" s="64" t="s">
        <v>1439</v>
      </c>
      <c r="Q1142" s="64" t="s">
        <v>1439</v>
      </c>
    </row>
    <row r="1143" spans="1:17" ht="25.5" x14ac:dyDescent="0.2">
      <c r="A1143" s="54" t="s">
        <v>2665</v>
      </c>
      <c r="B1143" s="55" t="s">
        <v>1639</v>
      </c>
      <c r="C1143" s="66">
        <v>18</v>
      </c>
      <c r="D1143" s="63">
        <v>30076</v>
      </c>
      <c r="E1143" s="60">
        <v>9.9</v>
      </c>
      <c r="F1143" s="63">
        <v>34408</v>
      </c>
      <c r="G1143" s="60">
        <v>3.5</v>
      </c>
      <c r="H1143" s="63">
        <v>20407</v>
      </c>
      <c r="I1143" s="62">
        <v>24078</v>
      </c>
      <c r="J1143" s="62">
        <v>25114</v>
      </c>
      <c r="K1143" s="61">
        <v>26593</v>
      </c>
      <c r="L1143" s="61">
        <v>27957</v>
      </c>
      <c r="M1143" s="62">
        <v>32236</v>
      </c>
      <c r="N1143" s="64">
        <v>36356</v>
      </c>
      <c r="O1143" s="64" t="s">
        <v>1439</v>
      </c>
      <c r="P1143" s="64" t="s">
        <v>1439</v>
      </c>
      <c r="Q1143" s="64" t="s">
        <v>1439</v>
      </c>
    </row>
    <row r="1144" spans="1:17" ht="25.5" x14ac:dyDescent="0.2">
      <c r="A1144" s="68" t="s">
        <v>2666</v>
      </c>
      <c r="B1144" s="55" t="s">
        <v>1641</v>
      </c>
      <c r="C1144" s="66">
        <v>9</v>
      </c>
      <c r="D1144" s="66">
        <v>29152</v>
      </c>
      <c r="E1144" s="60">
        <v>3.8</v>
      </c>
      <c r="F1144" s="63">
        <v>35928</v>
      </c>
      <c r="G1144" s="60">
        <v>3.6</v>
      </c>
      <c r="H1144" s="66" t="s">
        <v>1439</v>
      </c>
      <c r="I1144" s="62">
        <v>25179</v>
      </c>
      <c r="J1144" s="62">
        <v>26578</v>
      </c>
      <c r="K1144" s="62">
        <v>26945</v>
      </c>
      <c r="L1144" s="62">
        <v>27864</v>
      </c>
      <c r="M1144" s="64">
        <v>32209</v>
      </c>
      <c r="N1144" s="64" t="s">
        <v>1439</v>
      </c>
      <c r="O1144" s="64" t="s">
        <v>1439</v>
      </c>
      <c r="P1144" s="64" t="s">
        <v>1439</v>
      </c>
      <c r="Q1144" s="64" t="s">
        <v>1439</v>
      </c>
    </row>
    <row r="1145" spans="1:17" ht="38.25" x14ac:dyDescent="0.2">
      <c r="A1145" s="68" t="s">
        <v>2667</v>
      </c>
      <c r="B1145" s="55" t="s">
        <v>1643</v>
      </c>
      <c r="C1145" s="66" t="s">
        <v>1439</v>
      </c>
      <c r="D1145" s="66" t="s">
        <v>1439</v>
      </c>
      <c r="E1145" s="67"/>
      <c r="F1145" s="66" t="s">
        <v>1439</v>
      </c>
      <c r="G1145" s="67"/>
      <c r="H1145" s="66" t="s">
        <v>1439</v>
      </c>
      <c r="I1145" s="64" t="s">
        <v>1439</v>
      </c>
      <c r="J1145" s="64" t="s">
        <v>1439</v>
      </c>
      <c r="K1145" s="64" t="s">
        <v>1439</v>
      </c>
      <c r="L1145" s="64" t="s">
        <v>1439</v>
      </c>
      <c r="M1145" s="64" t="s">
        <v>1439</v>
      </c>
      <c r="N1145" s="64" t="s">
        <v>1439</v>
      </c>
      <c r="O1145" s="64" t="s">
        <v>1439</v>
      </c>
      <c r="P1145" s="64" t="s">
        <v>1439</v>
      </c>
      <c r="Q1145" s="64" t="s">
        <v>1439</v>
      </c>
    </row>
    <row r="1146" spans="1:17" ht="25.5" x14ac:dyDescent="0.2">
      <c r="A1146" s="68" t="s">
        <v>2668</v>
      </c>
      <c r="B1146" s="55" t="s">
        <v>1645</v>
      </c>
      <c r="C1146" s="66">
        <v>8</v>
      </c>
      <c r="D1146" s="63">
        <v>30117</v>
      </c>
      <c r="E1146" s="60">
        <v>15</v>
      </c>
      <c r="F1146" s="59">
        <v>30104</v>
      </c>
      <c r="G1146" s="60">
        <v>3.9</v>
      </c>
      <c r="H1146" s="66" t="s">
        <v>1439</v>
      </c>
      <c r="I1146" s="64">
        <v>23282</v>
      </c>
      <c r="J1146" s="62">
        <v>24083</v>
      </c>
      <c r="K1146" s="62">
        <v>24882</v>
      </c>
      <c r="L1146" s="62">
        <v>28063</v>
      </c>
      <c r="M1146" s="64">
        <v>31322</v>
      </c>
      <c r="N1146" s="64">
        <v>34980</v>
      </c>
      <c r="O1146" s="64" t="s">
        <v>1439</v>
      </c>
      <c r="P1146" s="64" t="s">
        <v>1439</v>
      </c>
      <c r="Q1146" s="64" t="s">
        <v>1439</v>
      </c>
    </row>
    <row r="1147" spans="1:17" ht="76.5" x14ac:dyDescent="0.2">
      <c r="A1147" s="54" t="s">
        <v>2669</v>
      </c>
      <c r="B1147" s="55" t="s">
        <v>1647</v>
      </c>
      <c r="C1147" s="66" t="s">
        <v>1439</v>
      </c>
      <c r="D1147" s="66">
        <v>29401</v>
      </c>
      <c r="E1147" s="67"/>
      <c r="F1147" s="66">
        <v>31723</v>
      </c>
      <c r="G1147" s="60">
        <v>30.6</v>
      </c>
      <c r="H1147" s="66" t="s">
        <v>1439</v>
      </c>
      <c r="I1147" s="64" t="s">
        <v>1439</v>
      </c>
      <c r="J1147" s="64" t="s">
        <v>1439</v>
      </c>
      <c r="K1147" s="64" t="s">
        <v>1439</v>
      </c>
      <c r="L1147" s="64" t="s">
        <v>1439</v>
      </c>
      <c r="M1147" s="64" t="s">
        <v>1439</v>
      </c>
      <c r="N1147" s="64" t="s">
        <v>1439</v>
      </c>
      <c r="O1147" s="64" t="s">
        <v>1439</v>
      </c>
      <c r="P1147" s="64" t="s">
        <v>1439</v>
      </c>
      <c r="Q1147" s="64" t="s">
        <v>1439</v>
      </c>
    </row>
    <row r="1148" spans="1:17" ht="38.25" x14ac:dyDescent="0.2">
      <c r="A1148" s="68" t="s">
        <v>2670</v>
      </c>
      <c r="B1148" s="55" t="s">
        <v>1649</v>
      </c>
      <c r="C1148" s="66" t="s">
        <v>1439</v>
      </c>
      <c r="D1148" s="66">
        <v>29401</v>
      </c>
      <c r="E1148" s="67"/>
      <c r="F1148" s="66">
        <v>31723</v>
      </c>
      <c r="G1148" s="60">
        <v>30.6</v>
      </c>
      <c r="H1148" s="66" t="s">
        <v>1439</v>
      </c>
      <c r="I1148" s="64" t="s">
        <v>1439</v>
      </c>
      <c r="J1148" s="64" t="s">
        <v>1439</v>
      </c>
      <c r="K1148" s="64" t="s">
        <v>1439</v>
      </c>
      <c r="L1148" s="64" t="s">
        <v>1439</v>
      </c>
      <c r="M1148" s="64" t="s">
        <v>1439</v>
      </c>
      <c r="N1148" s="64" t="s">
        <v>1439</v>
      </c>
      <c r="O1148" s="64" t="s">
        <v>1439</v>
      </c>
      <c r="P1148" s="64" t="s">
        <v>1439</v>
      </c>
      <c r="Q1148" s="64" t="s">
        <v>1439</v>
      </c>
    </row>
    <row r="1149" spans="1:17" ht="51" x14ac:dyDescent="0.2">
      <c r="A1149" s="68" t="s">
        <v>2671</v>
      </c>
      <c r="B1149" s="55" t="s">
        <v>1651</v>
      </c>
      <c r="C1149" s="59" t="s">
        <v>1450</v>
      </c>
      <c r="D1149" s="59"/>
      <c r="E1149" s="67"/>
      <c r="F1149" s="59"/>
      <c r="G1149" s="67"/>
      <c r="H1149" s="59"/>
      <c r="I1149" s="61"/>
      <c r="J1149" s="61"/>
      <c r="K1149" s="61"/>
      <c r="L1149" s="61"/>
      <c r="M1149" s="61"/>
      <c r="N1149" s="61"/>
      <c r="O1149" s="61"/>
      <c r="P1149" s="61"/>
      <c r="Q1149" s="61"/>
    </row>
    <row r="1150" spans="1:17" ht="38.25" x14ac:dyDescent="0.2">
      <c r="A1150" s="54" t="s">
        <v>2672</v>
      </c>
      <c r="B1150" s="55" t="s">
        <v>1653</v>
      </c>
      <c r="C1150" s="59" t="s">
        <v>1450</v>
      </c>
      <c r="D1150" s="59"/>
      <c r="E1150" s="67"/>
      <c r="F1150" s="59"/>
      <c r="G1150" s="67"/>
      <c r="H1150" s="59"/>
      <c r="I1150" s="61"/>
      <c r="J1150" s="61"/>
      <c r="K1150" s="61"/>
      <c r="L1150" s="61"/>
      <c r="M1150" s="61"/>
      <c r="N1150" s="61"/>
      <c r="O1150" s="61"/>
      <c r="P1150" s="61"/>
      <c r="Q1150" s="61"/>
    </row>
    <row r="1151" spans="1:17" ht="38.25" x14ac:dyDescent="0.2">
      <c r="A1151" s="68" t="s">
        <v>2673</v>
      </c>
      <c r="B1151" s="55" t="s">
        <v>1655</v>
      </c>
      <c r="C1151" s="66" t="s">
        <v>1439</v>
      </c>
      <c r="D1151" s="66" t="s">
        <v>1439</v>
      </c>
      <c r="E1151" s="67"/>
      <c r="F1151" s="66" t="s">
        <v>1439</v>
      </c>
      <c r="G1151" s="67"/>
      <c r="H1151" s="66" t="s">
        <v>1439</v>
      </c>
      <c r="I1151" s="64" t="s">
        <v>1439</v>
      </c>
      <c r="J1151" s="64" t="s">
        <v>1439</v>
      </c>
      <c r="K1151" s="64" t="s">
        <v>1439</v>
      </c>
      <c r="L1151" s="64" t="s">
        <v>1439</v>
      </c>
      <c r="M1151" s="64" t="s">
        <v>1439</v>
      </c>
      <c r="N1151" s="64" t="s">
        <v>1439</v>
      </c>
      <c r="O1151" s="64" t="s">
        <v>1439</v>
      </c>
      <c r="P1151" s="64" t="s">
        <v>1439</v>
      </c>
      <c r="Q1151" s="64" t="s">
        <v>1439</v>
      </c>
    </row>
    <row r="1152" spans="1:17" ht="25.5" x14ac:dyDescent="0.2">
      <c r="A1152" s="54" t="s">
        <v>2674</v>
      </c>
      <c r="B1152" s="55" t="s">
        <v>1376</v>
      </c>
      <c r="C1152" s="59">
        <v>751</v>
      </c>
      <c r="D1152" s="59">
        <v>34303</v>
      </c>
      <c r="E1152" s="60">
        <v>6</v>
      </c>
      <c r="F1152" s="59">
        <v>38295</v>
      </c>
      <c r="G1152" s="60">
        <v>7.2</v>
      </c>
      <c r="H1152" s="59">
        <v>21923</v>
      </c>
      <c r="I1152" s="61">
        <v>24873</v>
      </c>
      <c r="J1152" s="61">
        <v>26340</v>
      </c>
      <c r="K1152" s="61">
        <v>27816</v>
      </c>
      <c r="L1152" s="61">
        <v>30825</v>
      </c>
      <c r="M1152" s="61">
        <v>38018</v>
      </c>
      <c r="N1152" s="61">
        <v>42997</v>
      </c>
      <c r="O1152" s="61">
        <v>45470</v>
      </c>
      <c r="P1152" s="61">
        <v>48403</v>
      </c>
      <c r="Q1152" s="62">
        <v>57750</v>
      </c>
    </row>
    <row r="1153" spans="1:17" ht="25.5" x14ac:dyDescent="0.2">
      <c r="A1153" s="54" t="s">
        <v>2675</v>
      </c>
      <c r="B1153" s="55" t="s">
        <v>1376</v>
      </c>
      <c r="C1153" s="63">
        <v>122</v>
      </c>
      <c r="D1153" s="59">
        <v>36660</v>
      </c>
      <c r="E1153" s="60">
        <v>6.7</v>
      </c>
      <c r="F1153" s="59">
        <v>39916</v>
      </c>
      <c r="G1153" s="60">
        <v>4.5</v>
      </c>
      <c r="H1153" s="59">
        <v>23190</v>
      </c>
      <c r="I1153" s="61">
        <v>26388</v>
      </c>
      <c r="J1153" s="61">
        <v>28001</v>
      </c>
      <c r="K1153" s="61">
        <v>29644</v>
      </c>
      <c r="L1153" s="61">
        <v>33165</v>
      </c>
      <c r="M1153" s="61">
        <v>41495</v>
      </c>
      <c r="N1153" s="61">
        <v>45498</v>
      </c>
      <c r="O1153" s="61">
        <v>47696</v>
      </c>
      <c r="P1153" s="62">
        <v>49766</v>
      </c>
      <c r="Q1153" s="64" t="s">
        <v>1439</v>
      </c>
    </row>
    <row r="1154" spans="1:17" x14ac:dyDescent="0.2">
      <c r="A1154" s="54" t="s">
        <v>2676</v>
      </c>
      <c r="B1154" s="55" t="s">
        <v>1376</v>
      </c>
      <c r="C1154" s="63">
        <v>111</v>
      </c>
      <c r="D1154" s="59">
        <v>36014</v>
      </c>
      <c r="E1154" s="60">
        <v>6.6</v>
      </c>
      <c r="F1154" s="59">
        <v>39379</v>
      </c>
      <c r="G1154" s="60">
        <v>4.3</v>
      </c>
      <c r="H1154" s="59">
        <v>22952</v>
      </c>
      <c r="I1154" s="61">
        <v>25955</v>
      </c>
      <c r="J1154" s="61">
        <v>27371</v>
      </c>
      <c r="K1154" s="61">
        <v>29094</v>
      </c>
      <c r="L1154" s="61">
        <v>32007</v>
      </c>
      <c r="M1154" s="62">
        <v>40386</v>
      </c>
      <c r="N1154" s="61">
        <v>45052</v>
      </c>
      <c r="O1154" s="61">
        <v>47208</v>
      </c>
      <c r="P1154" s="62">
        <v>49400</v>
      </c>
      <c r="Q1154" s="64" t="s">
        <v>1439</v>
      </c>
    </row>
    <row r="1155" spans="1:17" x14ac:dyDescent="0.2">
      <c r="A1155" s="54" t="s">
        <v>2677</v>
      </c>
      <c r="B1155" s="55" t="s">
        <v>1376</v>
      </c>
      <c r="C1155" s="59">
        <v>595</v>
      </c>
      <c r="D1155" s="59">
        <v>33617</v>
      </c>
      <c r="E1155" s="60">
        <v>5</v>
      </c>
      <c r="F1155" s="59">
        <v>37901</v>
      </c>
      <c r="G1155" s="60">
        <v>7.6</v>
      </c>
      <c r="H1155" s="59">
        <v>21690</v>
      </c>
      <c r="I1155" s="61">
        <v>24557</v>
      </c>
      <c r="J1155" s="61">
        <v>25979</v>
      </c>
      <c r="K1155" s="61">
        <v>27380</v>
      </c>
      <c r="L1155" s="61">
        <v>30326</v>
      </c>
      <c r="M1155" s="61">
        <v>37470</v>
      </c>
      <c r="N1155" s="61">
        <v>42234</v>
      </c>
      <c r="O1155" s="61">
        <v>44955</v>
      </c>
      <c r="P1155" s="61">
        <v>47717</v>
      </c>
      <c r="Q1155" s="62">
        <v>57752</v>
      </c>
    </row>
    <row r="1156" spans="1:17" ht="25.5" x14ac:dyDescent="0.2">
      <c r="A1156" s="54" t="s">
        <v>2678</v>
      </c>
      <c r="B1156" s="55" t="s">
        <v>1438</v>
      </c>
      <c r="C1156" s="66" t="s">
        <v>1439</v>
      </c>
      <c r="D1156" s="66" t="s">
        <v>1439</v>
      </c>
      <c r="E1156" s="67"/>
      <c r="F1156" s="66">
        <v>32475</v>
      </c>
      <c r="G1156" s="60">
        <v>20.8</v>
      </c>
      <c r="H1156" s="66" t="s">
        <v>1439</v>
      </c>
      <c r="I1156" s="64" t="s">
        <v>1439</v>
      </c>
      <c r="J1156" s="64" t="s">
        <v>1439</v>
      </c>
      <c r="K1156" s="64" t="s">
        <v>1439</v>
      </c>
      <c r="L1156" s="64" t="s">
        <v>1439</v>
      </c>
      <c r="M1156" s="64" t="s">
        <v>1439</v>
      </c>
      <c r="N1156" s="64" t="s">
        <v>1439</v>
      </c>
      <c r="O1156" s="64" t="s">
        <v>1439</v>
      </c>
      <c r="P1156" s="64" t="s">
        <v>1439</v>
      </c>
      <c r="Q1156" s="64" t="s">
        <v>1439</v>
      </c>
    </row>
    <row r="1157" spans="1:17" ht="38.25" x14ac:dyDescent="0.2">
      <c r="A1157" s="68" t="s">
        <v>2679</v>
      </c>
      <c r="B1157" s="55" t="s">
        <v>1441</v>
      </c>
      <c r="C1157" s="66" t="s">
        <v>1439</v>
      </c>
      <c r="D1157" s="66" t="s">
        <v>1439</v>
      </c>
      <c r="E1157" s="67"/>
      <c r="F1157" s="66">
        <v>33216</v>
      </c>
      <c r="G1157" s="60">
        <v>25.8</v>
      </c>
      <c r="H1157" s="66" t="s">
        <v>1439</v>
      </c>
      <c r="I1157" s="64" t="s">
        <v>1439</v>
      </c>
      <c r="J1157" s="64" t="s">
        <v>1439</v>
      </c>
      <c r="K1157" s="64" t="s">
        <v>1439</v>
      </c>
      <c r="L1157" s="64" t="s">
        <v>1439</v>
      </c>
      <c r="M1157" s="64" t="s">
        <v>1439</v>
      </c>
      <c r="N1157" s="64" t="s">
        <v>1439</v>
      </c>
      <c r="O1157" s="64" t="s">
        <v>1439</v>
      </c>
      <c r="P1157" s="64" t="s">
        <v>1439</v>
      </c>
      <c r="Q1157" s="64" t="s">
        <v>1439</v>
      </c>
    </row>
    <row r="1158" spans="1:17" x14ac:dyDescent="0.2">
      <c r="A1158" s="68" t="s">
        <v>2680</v>
      </c>
      <c r="B1158" s="55" t="s">
        <v>1443</v>
      </c>
      <c r="C1158" s="66" t="s">
        <v>1439</v>
      </c>
      <c r="D1158" s="66">
        <v>26139</v>
      </c>
      <c r="E1158" s="67"/>
      <c r="F1158" s="66">
        <v>30612</v>
      </c>
      <c r="G1158" s="67"/>
      <c r="H1158" s="66" t="s">
        <v>1439</v>
      </c>
      <c r="I1158" s="64" t="s">
        <v>1439</v>
      </c>
      <c r="J1158" s="64" t="s">
        <v>1439</v>
      </c>
      <c r="K1158" s="64" t="s">
        <v>1439</v>
      </c>
      <c r="L1158" s="64" t="s">
        <v>1439</v>
      </c>
      <c r="M1158" s="64" t="s">
        <v>1439</v>
      </c>
      <c r="N1158" s="64" t="s">
        <v>1439</v>
      </c>
      <c r="O1158" s="64" t="s">
        <v>1439</v>
      </c>
      <c r="P1158" s="64" t="s">
        <v>1439</v>
      </c>
      <c r="Q1158" s="64" t="s">
        <v>1439</v>
      </c>
    </row>
    <row r="1159" spans="1:17" x14ac:dyDescent="0.2">
      <c r="A1159" s="68" t="s">
        <v>2681</v>
      </c>
      <c r="B1159" s="55" t="s">
        <v>1445</v>
      </c>
      <c r="C1159" s="59" t="s">
        <v>1450</v>
      </c>
      <c r="D1159" s="59"/>
      <c r="E1159" s="67"/>
      <c r="F1159" s="59"/>
      <c r="G1159" s="67"/>
      <c r="H1159" s="59"/>
      <c r="I1159" s="61"/>
      <c r="J1159" s="61"/>
      <c r="K1159" s="61"/>
      <c r="L1159" s="61"/>
      <c r="M1159" s="61"/>
      <c r="N1159" s="61"/>
      <c r="O1159" s="61"/>
      <c r="P1159" s="61"/>
      <c r="Q1159" s="61"/>
    </row>
    <row r="1160" spans="1:17" ht="25.5" x14ac:dyDescent="0.2">
      <c r="A1160" s="54" t="s">
        <v>2682</v>
      </c>
      <c r="B1160" s="55" t="s">
        <v>1447</v>
      </c>
      <c r="C1160" s="66" t="s">
        <v>1439</v>
      </c>
      <c r="D1160" s="66" t="s">
        <v>1439</v>
      </c>
      <c r="E1160" s="67"/>
      <c r="F1160" s="66" t="s">
        <v>1439</v>
      </c>
      <c r="G1160" s="67"/>
      <c r="H1160" s="66" t="s">
        <v>1439</v>
      </c>
      <c r="I1160" s="64" t="s">
        <v>1439</v>
      </c>
      <c r="J1160" s="64" t="s">
        <v>1439</v>
      </c>
      <c r="K1160" s="64" t="s">
        <v>1439</v>
      </c>
      <c r="L1160" s="64" t="s">
        <v>1439</v>
      </c>
      <c r="M1160" s="64" t="s">
        <v>1439</v>
      </c>
      <c r="N1160" s="64" t="s">
        <v>1439</v>
      </c>
      <c r="O1160" s="64" t="s">
        <v>1439</v>
      </c>
      <c r="P1160" s="64" t="s">
        <v>1439</v>
      </c>
      <c r="Q1160" s="64" t="s">
        <v>1439</v>
      </c>
    </row>
    <row r="1161" spans="1:17" x14ac:dyDescent="0.2">
      <c r="A1161" s="68" t="s">
        <v>2683</v>
      </c>
      <c r="B1161" s="55" t="s">
        <v>1449</v>
      </c>
      <c r="C1161" s="59" t="s">
        <v>1450</v>
      </c>
      <c r="D1161" s="59"/>
      <c r="E1161" s="67"/>
      <c r="F1161" s="59"/>
      <c r="G1161" s="67"/>
      <c r="H1161" s="59"/>
      <c r="I1161" s="61"/>
      <c r="J1161" s="61"/>
      <c r="K1161" s="61"/>
      <c r="L1161" s="61"/>
      <c r="M1161" s="61"/>
      <c r="N1161" s="61"/>
      <c r="O1161" s="61"/>
      <c r="P1161" s="61"/>
      <c r="Q1161" s="61"/>
    </row>
    <row r="1162" spans="1:17" ht="25.5" x14ac:dyDescent="0.2">
      <c r="A1162" s="68" t="s">
        <v>2684</v>
      </c>
      <c r="B1162" s="55" t="s">
        <v>1452</v>
      </c>
      <c r="C1162" s="59" t="s">
        <v>1450</v>
      </c>
      <c r="D1162" s="59"/>
      <c r="E1162" s="67"/>
      <c r="F1162" s="59"/>
      <c r="G1162" s="67"/>
      <c r="H1162" s="59"/>
      <c r="I1162" s="61"/>
      <c r="J1162" s="61"/>
      <c r="K1162" s="61"/>
      <c r="L1162" s="61"/>
      <c r="M1162" s="61"/>
      <c r="N1162" s="61"/>
      <c r="O1162" s="61"/>
      <c r="P1162" s="61"/>
      <c r="Q1162" s="61"/>
    </row>
    <row r="1163" spans="1:17" x14ac:dyDescent="0.2">
      <c r="A1163" s="68" t="s">
        <v>2685</v>
      </c>
      <c r="B1163" s="55" t="s">
        <v>1454</v>
      </c>
      <c r="C1163" s="59" t="s">
        <v>1450</v>
      </c>
      <c r="D1163" s="59"/>
      <c r="E1163" s="67"/>
      <c r="F1163" s="59"/>
      <c r="G1163" s="67"/>
      <c r="H1163" s="59"/>
      <c r="I1163" s="61"/>
      <c r="J1163" s="61"/>
      <c r="K1163" s="61"/>
      <c r="L1163" s="61"/>
      <c r="M1163" s="61"/>
      <c r="N1163" s="61"/>
      <c r="O1163" s="61"/>
      <c r="P1163" s="61"/>
      <c r="Q1163" s="61"/>
    </row>
    <row r="1164" spans="1:17" ht="25.5" x14ac:dyDescent="0.2">
      <c r="A1164" s="68" t="s">
        <v>2686</v>
      </c>
      <c r="B1164" s="55" t="s">
        <v>1456</v>
      </c>
      <c r="C1164" s="59" t="s">
        <v>1667</v>
      </c>
      <c r="D1164" s="59"/>
      <c r="E1164" s="67"/>
      <c r="F1164" s="59"/>
      <c r="G1164" s="67"/>
      <c r="H1164" s="59"/>
      <c r="I1164" s="61"/>
      <c r="J1164" s="61"/>
      <c r="K1164" s="61"/>
      <c r="L1164" s="61"/>
      <c r="M1164" s="61"/>
      <c r="N1164" s="61"/>
      <c r="O1164" s="61"/>
      <c r="P1164" s="61"/>
      <c r="Q1164" s="61"/>
    </row>
    <row r="1165" spans="1:17" ht="25.5" x14ac:dyDescent="0.2">
      <c r="A1165" s="68" t="s">
        <v>2687</v>
      </c>
      <c r="B1165" s="55" t="s">
        <v>1458</v>
      </c>
      <c r="C1165" s="59" t="s">
        <v>1667</v>
      </c>
      <c r="D1165" s="59"/>
      <c r="E1165" s="67"/>
      <c r="F1165" s="59"/>
      <c r="G1165" s="67"/>
      <c r="H1165" s="59"/>
      <c r="I1165" s="61"/>
      <c r="J1165" s="61"/>
      <c r="K1165" s="61"/>
      <c r="L1165" s="61"/>
      <c r="M1165" s="61"/>
      <c r="N1165" s="61"/>
      <c r="O1165" s="61"/>
      <c r="P1165" s="61"/>
      <c r="Q1165" s="61"/>
    </row>
    <row r="1166" spans="1:17" x14ac:dyDescent="0.2">
      <c r="A1166" s="54" t="s">
        <v>2688</v>
      </c>
      <c r="B1166" s="55" t="s">
        <v>1460</v>
      </c>
      <c r="C1166" s="63">
        <v>111</v>
      </c>
      <c r="D1166" s="59">
        <v>36014</v>
      </c>
      <c r="E1166" s="60">
        <v>6.6</v>
      </c>
      <c r="F1166" s="59">
        <v>39379</v>
      </c>
      <c r="G1166" s="60">
        <v>4.3</v>
      </c>
      <c r="H1166" s="59">
        <v>22952</v>
      </c>
      <c r="I1166" s="61">
        <v>25955</v>
      </c>
      <c r="J1166" s="61">
        <v>27371</v>
      </c>
      <c r="K1166" s="61">
        <v>29094</v>
      </c>
      <c r="L1166" s="61">
        <v>32007</v>
      </c>
      <c r="M1166" s="62">
        <v>40386</v>
      </c>
      <c r="N1166" s="61">
        <v>45052</v>
      </c>
      <c r="O1166" s="61">
        <v>47208</v>
      </c>
      <c r="P1166" s="62">
        <v>49400</v>
      </c>
      <c r="Q1166" s="64" t="s">
        <v>1439</v>
      </c>
    </row>
    <row r="1167" spans="1:17" ht="25.5" x14ac:dyDescent="0.2">
      <c r="A1167" s="68" t="s">
        <v>2689</v>
      </c>
      <c r="B1167" s="55" t="s">
        <v>1462</v>
      </c>
      <c r="C1167" s="66" t="s">
        <v>1439</v>
      </c>
      <c r="D1167" s="63">
        <v>27544</v>
      </c>
      <c r="E1167" s="60">
        <v>4.0999999999999996</v>
      </c>
      <c r="F1167" s="63">
        <v>32220</v>
      </c>
      <c r="G1167" s="60">
        <v>5.2</v>
      </c>
      <c r="H1167" s="66" t="s">
        <v>1439</v>
      </c>
      <c r="I1167" s="62">
        <v>22113</v>
      </c>
      <c r="J1167" s="62">
        <v>23294</v>
      </c>
      <c r="K1167" s="62">
        <v>24464</v>
      </c>
      <c r="L1167" s="61">
        <v>25618</v>
      </c>
      <c r="M1167" s="64" t="s">
        <v>1439</v>
      </c>
      <c r="N1167" s="64" t="s">
        <v>1439</v>
      </c>
      <c r="O1167" s="64" t="s">
        <v>1439</v>
      </c>
      <c r="P1167" s="64" t="s">
        <v>1439</v>
      </c>
      <c r="Q1167" s="64" t="s">
        <v>1439</v>
      </c>
    </row>
    <row r="1168" spans="1:17" x14ac:dyDescent="0.2">
      <c r="A1168" s="68" t="s">
        <v>2690</v>
      </c>
      <c r="B1168" s="55" t="s">
        <v>1464</v>
      </c>
      <c r="C1168" s="66" t="s">
        <v>1439</v>
      </c>
      <c r="D1168" s="66">
        <v>27322</v>
      </c>
      <c r="E1168" s="67"/>
      <c r="F1168" s="63">
        <v>28881</v>
      </c>
      <c r="G1168" s="60">
        <v>-10</v>
      </c>
      <c r="H1168" s="66" t="s">
        <v>1439</v>
      </c>
      <c r="I1168" s="64" t="s">
        <v>1439</v>
      </c>
      <c r="J1168" s="64" t="s">
        <v>1439</v>
      </c>
      <c r="K1168" s="64" t="s">
        <v>1439</v>
      </c>
      <c r="L1168" s="64" t="s">
        <v>1439</v>
      </c>
      <c r="M1168" s="64" t="s">
        <v>1439</v>
      </c>
      <c r="N1168" s="64" t="s">
        <v>1439</v>
      </c>
      <c r="O1168" s="64" t="s">
        <v>1439</v>
      </c>
      <c r="P1168" s="64" t="s">
        <v>1439</v>
      </c>
      <c r="Q1168" s="64" t="s">
        <v>1439</v>
      </c>
    </row>
    <row r="1169" spans="1:17" ht="25.5" x14ac:dyDescent="0.2">
      <c r="A1169" s="68" t="s">
        <v>2691</v>
      </c>
      <c r="B1169" s="55" t="s">
        <v>1466</v>
      </c>
      <c r="C1169" s="59" t="s">
        <v>1450</v>
      </c>
      <c r="D1169" s="59"/>
      <c r="E1169" s="67"/>
      <c r="F1169" s="59"/>
      <c r="G1169" s="67"/>
      <c r="H1169" s="59"/>
      <c r="I1169" s="61"/>
      <c r="J1169" s="61"/>
      <c r="K1169" s="61"/>
      <c r="L1169" s="61"/>
      <c r="M1169" s="61"/>
      <c r="N1169" s="61"/>
      <c r="O1169" s="61"/>
      <c r="P1169" s="61"/>
      <c r="Q1169" s="61"/>
    </row>
    <row r="1170" spans="1:17" x14ac:dyDescent="0.2">
      <c r="A1170" s="68" t="s">
        <v>2692</v>
      </c>
      <c r="B1170" s="55" t="s">
        <v>1468</v>
      </c>
      <c r="C1170" s="66" t="s">
        <v>1439</v>
      </c>
      <c r="D1170" s="66" t="s">
        <v>1439</v>
      </c>
      <c r="E1170" s="67"/>
      <c r="F1170" s="66">
        <v>29959</v>
      </c>
      <c r="G1170" s="60">
        <v>3.8</v>
      </c>
      <c r="H1170" s="66" t="s">
        <v>1439</v>
      </c>
      <c r="I1170" s="64" t="s">
        <v>1439</v>
      </c>
      <c r="J1170" s="64" t="s">
        <v>1439</v>
      </c>
      <c r="K1170" s="64" t="s">
        <v>1439</v>
      </c>
      <c r="L1170" s="64" t="s">
        <v>1439</v>
      </c>
      <c r="M1170" s="64" t="s">
        <v>1439</v>
      </c>
      <c r="N1170" s="64" t="s">
        <v>1439</v>
      </c>
      <c r="O1170" s="64" t="s">
        <v>1439</v>
      </c>
      <c r="P1170" s="64" t="s">
        <v>1439</v>
      </c>
      <c r="Q1170" s="64" t="s">
        <v>1439</v>
      </c>
    </row>
    <row r="1171" spans="1:17" ht="25.5" x14ac:dyDescent="0.2">
      <c r="A1171" s="68" t="s">
        <v>2693</v>
      </c>
      <c r="B1171" s="55" t="s">
        <v>1470</v>
      </c>
      <c r="C1171" s="59" t="s">
        <v>1667</v>
      </c>
      <c r="D1171" s="59"/>
      <c r="E1171" s="67"/>
      <c r="F1171" s="59"/>
      <c r="G1171" s="67"/>
      <c r="H1171" s="59"/>
      <c r="I1171" s="61"/>
      <c r="J1171" s="61"/>
      <c r="K1171" s="61"/>
      <c r="L1171" s="61"/>
      <c r="M1171" s="61"/>
      <c r="N1171" s="61"/>
      <c r="O1171" s="61"/>
      <c r="P1171" s="61"/>
      <c r="Q1171" s="61"/>
    </row>
    <row r="1172" spans="1:17" ht="25.5" x14ac:dyDescent="0.2">
      <c r="A1172" s="68" t="s">
        <v>2694</v>
      </c>
      <c r="B1172" s="55" t="s">
        <v>1472</v>
      </c>
      <c r="C1172" s="59" t="s">
        <v>1450</v>
      </c>
      <c r="D1172" s="59"/>
      <c r="E1172" s="67"/>
      <c r="F1172" s="59"/>
      <c r="G1172" s="67"/>
      <c r="H1172" s="59"/>
      <c r="I1172" s="61"/>
      <c r="J1172" s="61"/>
      <c r="K1172" s="61"/>
      <c r="L1172" s="61"/>
      <c r="M1172" s="61"/>
      <c r="N1172" s="61"/>
      <c r="O1172" s="61"/>
      <c r="P1172" s="61"/>
      <c r="Q1172" s="61"/>
    </row>
    <row r="1173" spans="1:17" ht="63.75" x14ac:dyDescent="0.2">
      <c r="A1173" s="68" t="s">
        <v>2695</v>
      </c>
      <c r="B1173" s="55" t="s">
        <v>1474</v>
      </c>
      <c r="C1173" s="66" t="s">
        <v>1439</v>
      </c>
      <c r="D1173" s="66">
        <v>34370</v>
      </c>
      <c r="E1173" s="60">
        <v>10.1</v>
      </c>
      <c r="F1173" s="63">
        <v>36662</v>
      </c>
      <c r="G1173" s="60">
        <v>14.1</v>
      </c>
      <c r="H1173" s="66" t="s">
        <v>1439</v>
      </c>
      <c r="I1173" s="64" t="s">
        <v>1439</v>
      </c>
      <c r="J1173" s="64" t="s">
        <v>1439</v>
      </c>
      <c r="K1173" s="64" t="s">
        <v>1439</v>
      </c>
      <c r="L1173" s="64" t="s">
        <v>1439</v>
      </c>
      <c r="M1173" s="64" t="s">
        <v>1439</v>
      </c>
      <c r="N1173" s="64" t="s">
        <v>1439</v>
      </c>
      <c r="O1173" s="64" t="s">
        <v>1439</v>
      </c>
      <c r="P1173" s="64" t="s">
        <v>1439</v>
      </c>
      <c r="Q1173" s="64" t="s">
        <v>1439</v>
      </c>
    </row>
    <row r="1174" spans="1:17" ht="25.5" x14ac:dyDescent="0.2">
      <c r="A1174" s="68" t="s">
        <v>2696</v>
      </c>
      <c r="B1174" s="55" t="s">
        <v>1476</v>
      </c>
      <c r="C1174" s="66" t="s">
        <v>1439</v>
      </c>
      <c r="D1174" s="66">
        <v>26941</v>
      </c>
      <c r="E1174" s="67"/>
      <c r="F1174" s="63">
        <v>31377</v>
      </c>
      <c r="G1174" s="67"/>
      <c r="H1174" s="66" t="s">
        <v>1439</v>
      </c>
      <c r="I1174" s="64" t="s">
        <v>1439</v>
      </c>
      <c r="J1174" s="64" t="s">
        <v>1439</v>
      </c>
      <c r="K1174" s="64" t="s">
        <v>1439</v>
      </c>
      <c r="L1174" s="64" t="s">
        <v>1439</v>
      </c>
      <c r="M1174" s="64" t="s">
        <v>1439</v>
      </c>
      <c r="N1174" s="64" t="s">
        <v>1439</v>
      </c>
      <c r="O1174" s="64" t="s">
        <v>1439</v>
      </c>
      <c r="P1174" s="64" t="s">
        <v>1439</v>
      </c>
      <c r="Q1174" s="64" t="s">
        <v>1439</v>
      </c>
    </row>
    <row r="1175" spans="1:17" ht="25.5" x14ac:dyDescent="0.2">
      <c r="A1175" s="68" t="s">
        <v>2697</v>
      </c>
      <c r="B1175" s="55" t="s">
        <v>1478</v>
      </c>
      <c r="C1175" s="66" t="s">
        <v>1439</v>
      </c>
      <c r="D1175" s="66">
        <v>31233</v>
      </c>
      <c r="E1175" s="60">
        <v>-0.1</v>
      </c>
      <c r="F1175" s="63">
        <v>32940</v>
      </c>
      <c r="G1175" s="60">
        <v>-1.2</v>
      </c>
      <c r="H1175" s="66" t="s">
        <v>1439</v>
      </c>
      <c r="I1175" s="64" t="s">
        <v>1439</v>
      </c>
      <c r="J1175" s="64" t="s">
        <v>1439</v>
      </c>
      <c r="K1175" s="64" t="s">
        <v>1439</v>
      </c>
      <c r="L1175" s="64" t="s">
        <v>1439</v>
      </c>
      <c r="M1175" s="64" t="s">
        <v>1439</v>
      </c>
      <c r="N1175" s="64" t="s">
        <v>1439</v>
      </c>
      <c r="O1175" s="64" t="s">
        <v>1439</v>
      </c>
      <c r="P1175" s="64" t="s">
        <v>1439</v>
      </c>
      <c r="Q1175" s="64" t="s">
        <v>1439</v>
      </c>
    </row>
    <row r="1176" spans="1:17" ht="25.5" x14ac:dyDescent="0.2">
      <c r="A1176" s="68" t="s">
        <v>2698</v>
      </c>
      <c r="B1176" s="55" t="s">
        <v>1480</v>
      </c>
      <c r="C1176" s="59" t="s">
        <v>1450</v>
      </c>
      <c r="D1176" s="59"/>
      <c r="E1176" s="67"/>
      <c r="F1176" s="59"/>
      <c r="G1176" s="67"/>
      <c r="H1176" s="59"/>
      <c r="I1176" s="61"/>
      <c r="J1176" s="61"/>
      <c r="K1176" s="61"/>
      <c r="L1176" s="61"/>
      <c r="M1176" s="61"/>
      <c r="N1176" s="61"/>
      <c r="O1176" s="61"/>
      <c r="P1176" s="61"/>
      <c r="Q1176" s="61"/>
    </row>
    <row r="1177" spans="1:17" ht="25.5" x14ac:dyDescent="0.2">
      <c r="A1177" s="68" t="s">
        <v>2699</v>
      </c>
      <c r="B1177" s="55" t="s">
        <v>1482</v>
      </c>
      <c r="C1177" s="66" t="s">
        <v>1439</v>
      </c>
      <c r="D1177" s="66" t="s">
        <v>1439</v>
      </c>
      <c r="E1177" s="67"/>
      <c r="F1177" s="66">
        <v>37601</v>
      </c>
      <c r="G1177" s="60">
        <v>23.1</v>
      </c>
      <c r="H1177" s="66" t="s">
        <v>1439</v>
      </c>
      <c r="I1177" s="64" t="s">
        <v>1439</v>
      </c>
      <c r="J1177" s="64" t="s">
        <v>1439</v>
      </c>
      <c r="K1177" s="64" t="s">
        <v>1439</v>
      </c>
      <c r="L1177" s="62">
        <v>30020</v>
      </c>
      <c r="M1177" s="64" t="s">
        <v>1439</v>
      </c>
      <c r="N1177" s="64" t="s">
        <v>1439</v>
      </c>
      <c r="O1177" s="64" t="s">
        <v>1439</v>
      </c>
      <c r="P1177" s="64" t="s">
        <v>1439</v>
      </c>
      <c r="Q1177" s="64" t="s">
        <v>1439</v>
      </c>
    </row>
    <row r="1178" spans="1:17" ht="38.25" x14ac:dyDescent="0.2">
      <c r="A1178" s="68" t="s">
        <v>2700</v>
      </c>
      <c r="B1178" s="55" t="s">
        <v>1484</v>
      </c>
      <c r="C1178" s="66" t="s">
        <v>1439</v>
      </c>
      <c r="D1178" s="66">
        <v>34559</v>
      </c>
      <c r="E1178" s="60">
        <v>14.1</v>
      </c>
      <c r="F1178" s="63">
        <v>33254</v>
      </c>
      <c r="G1178" s="60">
        <v>1.7</v>
      </c>
      <c r="H1178" s="66" t="s">
        <v>1439</v>
      </c>
      <c r="I1178" s="64" t="s">
        <v>1439</v>
      </c>
      <c r="J1178" s="64" t="s">
        <v>1439</v>
      </c>
      <c r="K1178" s="64" t="s">
        <v>1439</v>
      </c>
      <c r="L1178" s="64" t="s">
        <v>1439</v>
      </c>
      <c r="M1178" s="64" t="s">
        <v>1439</v>
      </c>
      <c r="N1178" s="64" t="s">
        <v>1439</v>
      </c>
      <c r="O1178" s="64" t="s">
        <v>1439</v>
      </c>
      <c r="P1178" s="64" t="s">
        <v>1439</v>
      </c>
      <c r="Q1178" s="64" t="s">
        <v>1439</v>
      </c>
    </row>
    <row r="1179" spans="1:17" ht="25.5" x14ac:dyDescent="0.2">
      <c r="A1179" s="68" t="s">
        <v>2701</v>
      </c>
      <c r="B1179" s="55" t="s">
        <v>1486</v>
      </c>
      <c r="C1179" s="66">
        <v>8</v>
      </c>
      <c r="D1179" s="66">
        <v>32362</v>
      </c>
      <c r="E1179" s="60">
        <v>1.1000000000000001</v>
      </c>
      <c r="F1179" s="63">
        <v>35519</v>
      </c>
      <c r="G1179" s="60">
        <v>-2</v>
      </c>
      <c r="H1179" s="66" t="s">
        <v>1439</v>
      </c>
      <c r="I1179" s="62">
        <v>24222</v>
      </c>
      <c r="J1179" s="62">
        <v>24972</v>
      </c>
      <c r="K1179" s="62">
        <v>25723</v>
      </c>
      <c r="L1179" s="62">
        <v>28992</v>
      </c>
      <c r="M1179" s="64">
        <v>35804</v>
      </c>
      <c r="N1179" s="64" t="s">
        <v>1439</v>
      </c>
      <c r="O1179" s="64" t="s">
        <v>1439</v>
      </c>
      <c r="P1179" s="64" t="s">
        <v>1439</v>
      </c>
      <c r="Q1179" s="64" t="s">
        <v>1439</v>
      </c>
    </row>
    <row r="1180" spans="1:17" ht="25.5" x14ac:dyDescent="0.2">
      <c r="A1180" s="68" t="s">
        <v>2702</v>
      </c>
      <c r="B1180" s="55" t="s">
        <v>1488</v>
      </c>
      <c r="C1180" s="66" t="s">
        <v>1439</v>
      </c>
      <c r="D1180" s="66" t="s">
        <v>1439</v>
      </c>
      <c r="E1180" s="67"/>
      <c r="F1180" s="63">
        <v>50241</v>
      </c>
      <c r="G1180" s="60">
        <v>39.9</v>
      </c>
      <c r="H1180" s="66" t="s">
        <v>1439</v>
      </c>
      <c r="I1180" s="64" t="s">
        <v>1439</v>
      </c>
      <c r="J1180" s="64" t="s">
        <v>1439</v>
      </c>
      <c r="K1180" s="64" t="s">
        <v>1439</v>
      </c>
      <c r="L1180" s="64">
        <v>45340</v>
      </c>
      <c r="M1180" s="64" t="s">
        <v>1439</v>
      </c>
      <c r="N1180" s="64" t="s">
        <v>1439</v>
      </c>
      <c r="O1180" s="64" t="s">
        <v>1439</v>
      </c>
      <c r="P1180" s="64" t="s">
        <v>1439</v>
      </c>
      <c r="Q1180" s="64" t="s">
        <v>1439</v>
      </c>
    </row>
    <row r="1181" spans="1:17" ht="25.5" x14ac:dyDescent="0.2">
      <c r="A1181" s="68" t="s">
        <v>2703</v>
      </c>
      <c r="B1181" s="55" t="s">
        <v>1490</v>
      </c>
      <c r="C1181" s="66">
        <v>12</v>
      </c>
      <c r="D1181" s="59">
        <v>40330</v>
      </c>
      <c r="E1181" s="60">
        <v>-7</v>
      </c>
      <c r="F1181" s="59">
        <v>40156</v>
      </c>
      <c r="G1181" s="60">
        <v>-6.3</v>
      </c>
      <c r="H1181" s="63">
        <v>29347</v>
      </c>
      <c r="I1181" s="62">
        <v>32836</v>
      </c>
      <c r="J1181" s="62">
        <v>34772</v>
      </c>
      <c r="K1181" s="62">
        <v>36063</v>
      </c>
      <c r="L1181" s="61">
        <v>37578</v>
      </c>
      <c r="M1181" s="62">
        <v>41470</v>
      </c>
      <c r="N1181" s="62">
        <v>44134</v>
      </c>
      <c r="O1181" s="62">
        <v>45030</v>
      </c>
      <c r="P1181" s="64" t="s">
        <v>1439</v>
      </c>
      <c r="Q1181" s="64" t="s">
        <v>1439</v>
      </c>
    </row>
    <row r="1182" spans="1:17" ht="38.25" x14ac:dyDescent="0.2">
      <c r="A1182" s="68" t="s">
        <v>2704</v>
      </c>
      <c r="B1182" s="55" t="s">
        <v>1492</v>
      </c>
      <c r="C1182" s="66">
        <v>12</v>
      </c>
      <c r="D1182" s="66">
        <v>36007</v>
      </c>
      <c r="E1182" s="60">
        <v>-4.8</v>
      </c>
      <c r="F1182" s="59">
        <v>38525</v>
      </c>
      <c r="G1182" s="60">
        <v>2.4</v>
      </c>
      <c r="H1182" s="66" t="s">
        <v>1439</v>
      </c>
      <c r="I1182" s="62">
        <v>27751</v>
      </c>
      <c r="J1182" s="62">
        <v>28849</v>
      </c>
      <c r="K1182" s="62">
        <v>30073</v>
      </c>
      <c r="L1182" s="64">
        <v>32000</v>
      </c>
      <c r="M1182" s="64">
        <v>43312</v>
      </c>
      <c r="N1182" s="64">
        <v>44906</v>
      </c>
      <c r="O1182" s="64" t="s">
        <v>1439</v>
      </c>
      <c r="P1182" s="64" t="s">
        <v>1439</v>
      </c>
      <c r="Q1182" s="64" t="s">
        <v>1439</v>
      </c>
    </row>
    <row r="1183" spans="1:17" ht="25.5" x14ac:dyDescent="0.2">
      <c r="A1183" s="68" t="s">
        <v>2705</v>
      </c>
      <c r="B1183" s="55" t="s">
        <v>1494</v>
      </c>
      <c r="C1183" s="66" t="s">
        <v>1439</v>
      </c>
      <c r="D1183" s="66">
        <v>36112</v>
      </c>
      <c r="E1183" s="67"/>
      <c r="F1183" s="66">
        <v>45962</v>
      </c>
      <c r="G1183" s="60">
        <v>6.4</v>
      </c>
      <c r="H1183" s="66" t="s">
        <v>1439</v>
      </c>
      <c r="I1183" s="64">
        <v>26309</v>
      </c>
      <c r="J1183" s="64">
        <v>28133</v>
      </c>
      <c r="K1183" s="64">
        <v>30339</v>
      </c>
      <c r="L1183" s="64">
        <v>34006</v>
      </c>
      <c r="M1183" s="64" t="s">
        <v>1439</v>
      </c>
      <c r="N1183" s="64" t="s">
        <v>1439</v>
      </c>
      <c r="O1183" s="64" t="s">
        <v>1439</v>
      </c>
      <c r="P1183" s="64" t="s">
        <v>1439</v>
      </c>
      <c r="Q1183" s="64" t="s">
        <v>1439</v>
      </c>
    </row>
    <row r="1184" spans="1:17" ht="25.5" x14ac:dyDescent="0.2">
      <c r="A1184" s="68" t="s">
        <v>2706</v>
      </c>
      <c r="B1184" s="55" t="s">
        <v>1496</v>
      </c>
      <c r="C1184" s="66" t="s">
        <v>1439</v>
      </c>
      <c r="D1184" s="66">
        <v>35284</v>
      </c>
      <c r="E1184" s="60">
        <v>12.6</v>
      </c>
      <c r="F1184" s="63">
        <v>37678</v>
      </c>
      <c r="G1184" s="60">
        <v>-0.9</v>
      </c>
      <c r="H1184" s="66" t="s">
        <v>1439</v>
      </c>
      <c r="I1184" s="64">
        <v>25275</v>
      </c>
      <c r="J1184" s="64">
        <v>27572</v>
      </c>
      <c r="K1184" s="64">
        <v>28813</v>
      </c>
      <c r="L1184" s="64">
        <v>29748</v>
      </c>
      <c r="M1184" s="64">
        <v>38148</v>
      </c>
      <c r="N1184" s="64" t="s">
        <v>1439</v>
      </c>
      <c r="O1184" s="64" t="s">
        <v>1439</v>
      </c>
      <c r="P1184" s="64" t="s">
        <v>1439</v>
      </c>
      <c r="Q1184" s="64" t="s">
        <v>1439</v>
      </c>
    </row>
    <row r="1185" spans="1:17" ht="25.5" x14ac:dyDescent="0.2">
      <c r="A1185" s="68" t="s">
        <v>2707</v>
      </c>
      <c r="B1185" s="55" t="s">
        <v>1498</v>
      </c>
      <c r="C1185" s="66" t="s">
        <v>1439</v>
      </c>
      <c r="D1185" s="66" t="s">
        <v>1439</v>
      </c>
      <c r="E1185" s="67"/>
      <c r="F1185" s="66">
        <v>55325</v>
      </c>
      <c r="G1185" s="60">
        <v>3.5</v>
      </c>
      <c r="H1185" s="66" t="s">
        <v>1439</v>
      </c>
      <c r="I1185" s="64" t="s">
        <v>1439</v>
      </c>
      <c r="J1185" s="64" t="s">
        <v>1439</v>
      </c>
      <c r="K1185" s="64" t="s">
        <v>1439</v>
      </c>
      <c r="L1185" s="64" t="s">
        <v>1439</v>
      </c>
      <c r="M1185" s="64" t="s">
        <v>1439</v>
      </c>
      <c r="N1185" s="64" t="s">
        <v>1439</v>
      </c>
      <c r="O1185" s="64" t="s">
        <v>1439</v>
      </c>
      <c r="P1185" s="64" t="s">
        <v>1439</v>
      </c>
      <c r="Q1185" s="64" t="s">
        <v>1439</v>
      </c>
    </row>
    <row r="1186" spans="1:17" ht="25.5" x14ac:dyDescent="0.2">
      <c r="A1186" s="68" t="s">
        <v>2708</v>
      </c>
      <c r="B1186" s="55" t="s">
        <v>1500</v>
      </c>
      <c r="C1186" s="66" t="s">
        <v>1439</v>
      </c>
      <c r="D1186" s="66">
        <v>32855</v>
      </c>
      <c r="E1186" s="60">
        <v>5.8</v>
      </c>
      <c r="F1186" s="63">
        <v>35580</v>
      </c>
      <c r="G1186" s="60">
        <v>7.6</v>
      </c>
      <c r="H1186" s="66" t="s">
        <v>1439</v>
      </c>
      <c r="I1186" s="64" t="s">
        <v>1439</v>
      </c>
      <c r="J1186" s="64">
        <v>25604</v>
      </c>
      <c r="K1186" s="64">
        <v>27348</v>
      </c>
      <c r="L1186" s="64">
        <v>30275</v>
      </c>
      <c r="M1186" s="64">
        <v>36726</v>
      </c>
      <c r="N1186" s="64" t="s">
        <v>1439</v>
      </c>
      <c r="O1186" s="64" t="s">
        <v>1439</v>
      </c>
      <c r="P1186" s="64" t="s">
        <v>1439</v>
      </c>
      <c r="Q1186" s="64" t="s">
        <v>1439</v>
      </c>
    </row>
    <row r="1187" spans="1:17" ht="25.5" x14ac:dyDescent="0.2">
      <c r="A1187" s="68" t="s">
        <v>2709</v>
      </c>
      <c r="B1187" s="55" t="s">
        <v>1502</v>
      </c>
      <c r="C1187" s="66">
        <v>12</v>
      </c>
      <c r="D1187" s="59">
        <v>47603</v>
      </c>
      <c r="E1187" s="60">
        <v>7.5</v>
      </c>
      <c r="F1187" s="63">
        <v>47983</v>
      </c>
      <c r="G1187" s="60">
        <v>4.4000000000000004</v>
      </c>
      <c r="H1187" s="66" t="s">
        <v>1439</v>
      </c>
      <c r="I1187" s="64">
        <v>38775</v>
      </c>
      <c r="J1187" s="64">
        <v>41157</v>
      </c>
      <c r="K1187" s="62">
        <v>43001</v>
      </c>
      <c r="L1187" s="62">
        <v>46180</v>
      </c>
      <c r="M1187" s="62">
        <v>49063</v>
      </c>
      <c r="N1187" s="64">
        <v>51488</v>
      </c>
      <c r="O1187" s="64" t="s">
        <v>1439</v>
      </c>
      <c r="P1187" s="64" t="s">
        <v>1439</v>
      </c>
      <c r="Q1187" s="64" t="s">
        <v>1439</v>
      </c>
    </row>
    <row r="1188" spans="1:17" x14ac:dyDescent="0.2">
      <c r="A1188" s="68" t="s">
        <v>2710</v>
      </c>
      <c r="B1188" s="55" t="s">
        <v>1504</v>
      </c>
      <c r="C1188" s="66" t="s">
        <v>1439</v>
      </c>
      <c r="D1188" s="63">
        <v>27071</v>
      </c>
      <c r="E1188" s="60">
        <v>3.1</v>
      </c>
      <c r="F1188" s="63">
        <v>28336</v>
      </c>
      <c r="G1188" s="60">
        <v>6.6</v>
      </c>
      <c r="H1188" s="66" t="s">
        <v>1439</v>
      </c>
      <c r="I1188" s="64" t="s">
        <v>1439</v>
      </c>
      <c r="J1188" s="64" t="s">
        <v>1439</v>
      </c>
      <c r="K1188" s="64" t="s">
        <v>1439</v>
      </c>
      <c r="L1188" s="64" t="s">
        <v>1439</v>
      </c>
      <c r="M1188" s="64">
        <v>28140</v>
      </c>
      <c r="N1188" s="64" t="s">
        <v>1439</v>
      </c>
      <c r="O1188" s="64" t="s">
        <v>1439</v>
      </c>
      <c r="P1188" s="64" t="s">
        <v>1439</v>
      </c>
      <c r="Q1188" s="64" t="s">
        <v>1439</v>
      </c>
    </row>
    <row r="1189" spans="1:17" x14ac:dyDescent="0.2">
      <c r="A1189" s="68" t="s">
        <v>2711</v>
      </c>
      <c r="B1189" s="55" t="s">
        <v>1506</v>
      </c>
      <c r="C1189" s="66" t="s">
        <v>1439</v>
      </c>
      <c r="D1189" s="66" t="s">
        <v>1439</v>
      </c>
      <c r="E1189" s="67"/>
      <c r="F1189" s="66">
        <v>46747</v>
      </c>
      <c r="G1189" s="60">
        <v>15.6</v>
      </c>
      <c r="H1189" s="66" t="s">
        <v>1439</v>
      </c>
      <c r="I1189" s="64" t="s">
        <v>1439</v>
      </c>
      <c r="J1189" s="64" t="s">
        <v>1439</v>
      </c>
      <c r="K1189" s="64" t="s">
        <v>1439</v>
      </c>
      <c r="L1189" s="64">
        <v>31932</v>
      </c>
      <c r="M1189" s="64" t="s">
        <v>1439</v>
      </c>
      <c r="N1189" s="64" t="s">
        <v>1439</v>
      </c>
      <c r="O1189" s="64" t="s">
        <v>1439</v>
      </c>
      <c r="P1189" s="64" t="s">
        <v>1439</v>
      </c>
      <c r="Q1189" s="64" t="s">
        <v>1439</v>
      </c>
    </row>
    <row r="1190" spans="1:17" ht="25.5" x14ac:dyDescent="0.2">
      <c r="A1190" s="68" t="s">
        <v>2712</v>
      </c>
      <c r="B1190" s="55" t="s">
        <v>1508</v>
      </c>
      <c r="C1190" s="66" t="s">
        <v>1439</v>
      </c>
      <c r="D1190" s="66">
        <v>45169</v>
      </c>
      <c r="E1190" s="60">
        <v>3.7</v>
      </c>
      <c r="F1190" s="63">
        <v>44687</v>
      </c>
      <c r="G1190" s="60">
        <v>9.6</v>
      </c>
      <c r="H1190" s="66" t="s">
        <v>1439</v>
      </c>
      <c r="I1190" s="64" t="s">
        <v>1439</v>
      </c>
      <c r="J1190" s="64" t="s">
        <v>1439</v>
      </c>
      <c r="K1190" s="64" t="s">
        <v>1439</v>
      </c>
      <c r="L1190" s="64" t="s">
        <v>1439</v>
      </c>
      <c r="M1190" s="64" t="s">
        <v>1439</v>
      </c>
      <c r="N1190" s="64" t="s">
        <v>1439</v>
      </c>
      <c r="O1190" s="64" t="s">
        <v>1439</v>
      </c>
      <c r="P1190" s="64" t="s">
        <v>1439</v>
      </c>
      <c r="Q1190" s="64" t="s">
        <v>1439</v>
      </c>
    </row>
    <row r="1191" spans="1:17" ht="38.25" x14ac:dyDescent="0.2">
      <c r="A1191" s="54" t="s">
        <v>2713</v>
      </c>
      <c r="B1191" s="55" t="s">
        <v>1510</v>
      </c>
      <c r="C1191" s="66" t="s">
        <v>1439</v>
      </c>
      <c r="D1191" s="66">
        <v>43624</v>
      </c>
      <c r="E1191" s="60">
        <v>-0.8</v>
      </c>
      <c r="F1191" s="63">
        <v>47159</v>
      </c>
      <c r="G1191" s="60">
        <v>4</v>
      </c>
      <c r="H1191" s="66" t="s">
        <v>1439</v>
      </c>
      <c r="I1191" s="64" t="s">
        <v>1439</v>
      </c>
      <c r="J1191" s="64" t="s">
        <v>1439</v>
      </c>
      <c r="K1191" s="62">
        <v>37210</v>
      </c>
      <c r="L1191" s="62">
        <v>39613</v>
      </c>
      <c r="M1191" s="64">
        <v>47252</v>
      </c>
      <c r="N1191" s="64" t="s">
        <v>1439</v>
      </c>
      <c r="O1191" s="64" t="s">
        <v>1439</v>
      </c>
      <c r="P1191" s="64" t="s">
        <v>1439</v>
      </c>
      <c r="Q1191" s="64" t="s">
        <v>1439</v>
      </c>
    </row>
    <row r="1192" spans="1:17" ht="25.5" x14ac:dyDescent="0.2">
      <c r="A1192" s="68" t="s">
        <v>2714</v>
      </c>
      <c r="B1192" s="55" t="s">
        <v>1512</v>
      </c>
      <c r="C1192" s="66" t="s">
        <v>1439</v>
      </c>
      <c r="D1192" s="66">
        <v>43624</v>
      </c>
      <c r="E1192" s="60">
        <v>-0.8</v>
      </c>
      <c r="F1192" s="63">
        <v>47159</v>
      </c>
      <c r="G1192" s="60">
        <v>4</v>
      </c>
      <c r="H1192" s="66" t="s">
        <v>1439</v>
      </c>
      <c r="I1192" s="64" t="s">
        <v>1439</v>
      </c>
      <c r="J1192" s="64" t="s">
        <v>1439</v>
      </c>
      <c r="K1192" s="62">
        <v>37210</v>
      </c>
      <c r="L1192" s="62">
        <v>39613</v>
      </c>
      <c r="M1192" s="64">
        <v>47252</v>
      </c>
      <c r="N1192" s="64" t="s">
        <v>1439</v>
      </c>
      <c r="O1192" s="64" t="s">
        <v>1439</v>
      </c>
      <c r="P1192" s="64" t="s">
        <v>1439</v>
      </c>
      <c r="Q1192" s="64" t="s">
        <v>1439</v>
      </c>
    </row>
    <row r="1193" spans="1:17" ht="51" x14ac:dyDescent="0.2">
      <c r="A1193" s="54" t="s">
        <v>2715</v>
      </c>
      <c r="B1193" s="55" t="s">
        <v>1514</v>
      </c>
      <c r="C1193" s="66" t="s">
        <v>1439</v>
      </c>
      <c r="D1193" s="66">
        <v>42644</v>
      </c>
      <c r="E1193" s="60">
        <v>28.4</v>
      </c>
      <c r="F1193" s="63">
        <v>42928</v>
      </c>
      <c r="G1193" s="60">
        <v>20.100000000000001</v>
      </c>
      <c r="H1193" s="66" t="s">
        <v>1439</v>
      </c>
      <c r="I1193" s="64" t="s">
        <v>1439</v>
      </c>
      <c r="J1193" s="64" t="s">
        <v>1439</v>
      </c>
      <c r="K1193" s="64" t="s">
        <v>1439</v>
      </c>
      <c r="L1193" s="64">
        <v>39598</v>
      </c>
      <c r="M1193" s="64" t="s">
        <v>1439</v>
      </c>
      <c r="N1193" s="64" t="s">
        <v>1439</v>
      </c>
      <c r="O1193" s="64" t="s">
        <v>1439</v>
      </c>
      <c r="P1193" s="64" t="s">
        <v>1439</v>
      </c>
      <c r="Q1193" s="64" t="s">
        <v>1439</v>
      </c>
    </row>
    <row r="1194" spans="1:17" ht="25.5" x14ac:dyDescent="0.2">
      <c r="A1194" s="68" t="s">
        <v>2716</v>
      </c>
      <c r="B1194" s="55" t="s">
        <v>1516</v>
      </c>
      <c r="C1194" s="59" t="s">
        <v>1667</v>
      </c>
      <c r="D1194" s="59"/>
      <c r="E1194" s="67"/>
      <c r="F1194" s="59"/>
      <c r="G1194" s="67"/>
      <c r="H1194" s="59"/>
      <c r="I1194" s="61"/>
      <c r="J1194" s="61"/>
      <c r="K1194" s="61"/>
      <c r="L1194" s="61"/>
      <c r="M1194" s="61"/>
      <c r="N1194" s="61"/>
      <c r="O1194" s="61"/>
      <c r="P1194" s="61"/>
      <c r="Q1194" s="61"/>
    </row>
    <row r="1195" spans="1:17" x14ac:dyDescent="0.2">
      <c r="A1195" s="68" t="s">
        <v>2717</v>
      </c>
      <c r="B1195" s="55" t="s">
        <v>1518</v>
      </c>
      <c r="C1195" s="59" t="s">
        <v>1667</v>
      </c>
      <c r="D1195" s="59"/>
      <c r="E1195" s="67"/>
      <c r="F1195" s="59"/>
      <c r="G1195" s="67"/>
      <c r="H1195" s="59"/>
      <c r="I1195" s="61"/>
      <c r="J1195" s="61"/>
      <c r="K1195" s="61"/>
      <c r="L1195" s="61"/>
      <c r="M1195" s="61"/>
      <c r="N1195" s="61"/>
      <c r="O1195" s="61"/>
      <c r="P1195" s="61"/>
      <c r="Q1195" s="61"/>
    </row>
    <row r="1196" spans="1:17" ht="38.25" x14ac:dyDescent="0.2">
      <c r="A1196" s="68" t="s">
        <v>2718</v>
      </c>
      <c r="B1196" s="55" t="s">
        <v>1520</v>
      </c>
      <c r="C1196" s="66" t="s">
        <v>1439</v>
      </c>
      <c r="D1196" s="66">
        <v>42825</v>
      </c>
      <c r="E1196" s="60">
        <v>18.600000000000001</v>
      </c>
      <c r="F1196" s="63">
        <v>43781</v>
      </c>
      <c r="G1196" s="60">
        <v>20.5</v>
      </c>
      <c r="H1196" s="66" t="s">
        <v>1439</v>
      </c>
      <c r="I1196" s="64" t="s">
        <v>1439</v>
      </c>
      <c r="J1196" s="64" t="s">
        <v>1439</v>
      </c>
      <c r="K1196" s="64" t="s">
        <v>1439</v>
      </c>
      <c r="L1196" s="64">
        <v>41028</v>
      </c>
      <c r="M1196" s="64" t="s">
        <v>1439</v>
      </c>
      <c r="N1196" s="64" t="s">
        <v>1439</v>
      </c>
      <c r="O1196" s="64" t="s">
        <v>1439</v>
      </c>
      <c r="P1196" s="64" t="s">
        <v>1439</v>
      </c>
      <c r="Q1196" s="64" t="s">
        <v>1439</v>
      </c>
    </row>
    <row r="1197" spans="1:17" ht="38.25" x14ac:dyDescent="0.2">
      <c r="A1197" s="68" t="s">
        <v>2719</v>
      </c>
      <c r="B1197" s="55" t="s">
        <v>1522</v>
      </c>
      <c r="C1197" s="59" t="s">
        <v>1450</v>
      </c>
      <c r="D1197" s="59"/>
      <c r="E1197" s="67"/>
      <c r="F1197" s="59"/>
      <c r="G1197" s="67"/>
      <c r="H1197" s="59"/>
      <c r="I1197" s="61"/>
      <c r="J1197" s="61"/>
      <c r="K1197" s="61"/>
      <c r="L1197" s="61"/>
      <c r="M1197" s="61"/>
      <c r="N1197" s="61"/>
      <c r="O1197" s="61"/>
      <c r="P1197" s="61"/>
      <c r="Q1197" s="61"/>
    </row>
    <row r="1198" spans="1:17" x14ac:dyDescent="0.2">
      <c r="A1198" s="54" t="s">
        <v>2720</v>
      </c>
      <c r="B1198" s="55" t="s">
        <v>1524</v>
      </c>
      <c r="C1198" s="66">
        <v>31</v>
      </c>
      <c r="D1198" s="66">
        <v>38076</v>
      </c>
      <c r="E1198" s="60">
        <v>14.5</v>
      </c>
      <c r="F1198" s="63">
        <v>40217</v>
      </c>
      <c r="G1198" s="60">
        <v>10.1</v>
      </c>
      <c r="H1198" s="66" t="s">
        <v>1439</v>
      </c>
      <c r="I1198" s="64" t="s">
        <v>1439</v>
      </c>
      <c r="J1198" s="64" t="s">
        <v>1439</v>
      </c>
      <c r="K1198" s="64">
        <v>29740</v>
      </c>
      <c r="L1198" s="64">
        <v>34599</v>
      </c>
      <c r="M1198" s="64">
        <v>40778</v>
      </c>
      <c r="N1198" s="64" t="s">
        <v>1439</v>
      </c>
      <c r="O1198" s="64" t="s">
        <v>1439</v>
      </c>
      <c r="P1198" s="64" t="s">
        <v>1439</v>
      </c>
      <c r="Q1198" s="64" t="s">
        <v>1439</v>
      </c>
    </row>
    <row r="1199" spans="1:17" x14ac:dyDescent="0.2">
      <c r="A1199" s="68" t="s">
        <v>2721</v>
      </c>
      <c r="B1199" s="55" t="s">
        <v>1526</v>
      </c>
      <c r="C1199" s="66">
        <v>11</v>
      </c>
      <c r="D1199" s="66">
        <v>43234</v>
      </c>
      <c r="E1199" s="60">
        <v>16</v>
      </c>
      <c r="F1199" s="63">
        <v>46041</v>
      </c>
      <c r="G1199" s="60">
        <v>10</v>
      </c>
      <c r="H1199" s="66" t="s">
        <v>1439</v>
      </c>
      <c r="I1199" s="64">
        <v>28168</v>
      </c>
      <c r="J1199" s="64">
        <v>30492</v>
      </c>
      <c r="K1199" s="64">
        <v>32042</v>
      </c>
      <c r="L1199" s="64">
        <v>40378</v>
      </c>
      <c r="M1199" s="64">
        <v>45718</v>
      </c>
      <c r="N1199" s="64">
        <v>52621</v>
      </c>
      <c r="O1199" s="64" t="s">
        <v>1439</v>
      </c>
      <c r="P1199" s="64" t="s">
        <v>1439</v>
      </c>
      <c r="Q1199" s="64" t="s">
        <v>1439</v>
      </c>
    </row>
    <row r="1200" spans="1:17" x14ac:dyDescent="0.2">
      <c r="A1200" s="68" t="s">
        <v>2722</v>
      </c>
      <c r="B1200" s="55" t="s">
        <v>1528</v>
      </c>
      <c r="C1200" s="66">
        <v>8</v>
      </c>
      <c r="D1200" s="63">
        <v>37926</v>
      </c>
      <c r="E1200" s="60">
        <v>17.8</v>
      </c>
      <c r="F1200" s="63">
        <v>41534</v>
      </c>
      <c r="G1200" s="60">
        <v>12</v>
      </c>
      <c r="H1200" s="66" t="s">
        <v>1439</v>
      </c>
      <c r="I1200" s="64">
        <v>29040</v>
      </c>
      <c r="J1200" s="64">
        <v>31608</v>
      </c>
      <c r="K1200" s="64">
        <v>31980</v>
      </c>
      <c r="L1200" s="62">
        <v>35823</v>
      </c>
      <c r="M1200" s="64">
        <v>40853</v>
      </c>
      <c r="N1200" s="64" t="s">
        <v>1439</v>
      </c>
      <c r="O1200" s="64" t="s">
        <v>1439</v>
      </c>
      <c r="P1200" s="64" t="s">
        <v>1439</v>
      </c>
      <c r="Q1200" s="64" t="s">
        <v>1439</v>
      </c>
    </row>
    <row r="1201" spans="1:17" ht="25.5" x14ac:dyDescent="0.2">
      <c r="A1201" s="68" t="s">
        <v>2723</v>
      </c>
      <c r="B1201" s="55" t="s">
        <v>1530</v>
      </c>
      <c r="C1201" s="66" t="s">
        <v>1439</v>
      </c>
      <c r="D1201" s="66" t="s">
        <v>1439</v>
      </c>
      <c r="E1201" s="67"/>
      <c r="F1201" s="66" t="s">
        <v>1439</v>
      </c>
      <c r="G1201" s="67"/>
      <c r="H1201" s="66" t="s">
        <v>1439</v>
      </c>
      <c r="I1201" s="64" t="s">
        <v>1439</v>
      </c>
      <c r="J1201" s="64" t="s">
        <v>1439</v>
      </c>
      <c r="K1201" s="64" t="s">
        <v>1439</v>
      </c>
      <c r="L1201" s="64" t="s">
        <v>1439</v>
      </c>
      <c r="M1201" s="64" t="s">
        <v>1439</v>
      </c>
      <c r="N1201" s="64" t="s">
        <v>1439</v>
      </c>
      <c r="O1201" s="64" t="s">
        <v>1439</v>
      </c>
      <c r="P1201" s="64" t="s">
        <v>1439</v>
      </c>
      <c r="Q1201" s="64" t="s">
        <v>1439</v>
      </c>
    </row>
    <row r="1202" spans="1:17" ht="51" x14ac:dyDescent="0.2">
      <c r="A1202" s="54" t="s">
        <v>2724</v>
      </c>
      <c r="B1202" s="55" t="s">
        <v>1532</v>
      </c>
      <c r="C1202" s="63">
        <v>69</v>
      </c>
      <c r="D1202" s="59">
        <v>28499</v>
      </c>
      <c r="E1202" s="60">
        <v>2.2000000000000002</v>
      </c>
      <c r="F1202" s="59">
        <v>33141</v>
      </c>
      <c r="G1202" s="60">
        <v>5.4</v>
      </c>
      <c r="H1202" s="59">
        <v>20350</v>
      </c>
      <c r="I1202" s="61">
        <v>22316</v>
      </c>
      <c r="J1202" s="61">
        <v>23344</v>
      </c>
      <c r="K1202" s="61">
        <v>24218</v>
      </c>
      <c r="L1202" s="61">
        <v>26104</v>
      </c>
      <c r="M1202" s="61">
        <v>32337</v>
      </c>
      <c r="N1202" s="62">
        <v>35773</v>
      </c>
      <c r="O1202" s="62">
        <v>37496</v>
      </c>
      <c r="P1202" s="62">
        <v>40875</v>
      </c>
      <c r="Q1202" s="64" t="s">
        <v>1439</v>
      </c>
    </row>
    <row r="1203" spans="1:17" ht="38.25" x14ac:dyDescent="0.2">
      <c r="A1203" s="68" t="s">
        <v>2725</v>
      </c>
      <c r="B1203" s="55" t="s">
        <v>1534</v>
      </c>
      <c r="C1203" s="66">
        <v>13</v>
      </c>
      <c r="D1203" s="63">
        <v>30867</v>
      </c>
      <c r="E1203" s="60">
        <v>3.2</v>
      </c>
      <c r="F1203" s="66">
        <v>36920</v>
      </c>
      <c r="G1203" s="60">
        <v>9.4</v>
      </c>
      <c r="H1203" s="66" t="s">
        <v>1439</v>
      </c>
      <c r="I1203" s="62">
        <v>23986</v>
      </c>
      <c r="J1203" s="62">
        <v>24364</v>
      </c>
      <c r="K1203" s="62">
        <v>24900</v>
      </c>
      <c r="L1203" s="62">
        <v>27260</v>
      </c>
      <c r="M1203" s="64">
        <v>33541</v>
      </c>
      <c r="N1203" s="64">
        <v>36657</v>
      </c>
      <c r="O1203" s="64" t="s">
        <v>1439</v>
      </c>
      <c r="P1203" s="64" t="s">
        <v>1439</v>
      </c>
      <c r="Q1203" s="64" t="s">
        <v>1439</v>
      </c>
    </row>
    <row r="1204" spans="1:17" ht="25.5" x14ac:dyDescent="0.2">
      <c r="A1204" s="68" t="s">
        <v>2726</v>
      </c>
      <c r="B1204" s="55" t="s">
        <v>1536</v>
      </c>
      <c r="C1204" s="66">
        <v>23</v>
      </c>
      <c r="D1204" s="63">
        <v>32704</v>
      </c>
      <c r="E1204" s="60">
        <v>6.9</v>
      </c>
      <c r="F1204" s="59">
        <v>35704</v>
      </c>
      <c r="G1204" s="60">
        <v>3.1</v>
      </c>
      <c r="H1204" s="59">
        <v>22437</v>
      </c>
      <c r="I1204" s="61">
        <v>24383</v>
      </c>
      <c r="J1204" s="61">
        <v>25749</v>
      </c>
      <c r="K1204" s="61">
        <v>26770</v>
      </c>
      <c r="L1204" s="62">
        <v>29140</v>
      </c>
      <c r="M1204" s="62">
        <v>34971</v>
      </c>
      <c r="N1204" s="64">
        <v>40213</v>
      </c>
      <c r="O1204" s="64">
        <v>42188</v>
      </c>
      <c r="P1204" s="64">
        <v>47158</v>
      </c>
      <c r="Q1204" s="64" t="s">
        <v>1439</v>
      </c>
    </row>
    <row r="1205" spans="1:17" ht="25.5" x14ac:dyDescent="0.2">
      <c r="A1205" s="68" t="s">
        <v>2727</v>
      </c>
      <c r="B1205" s="55" t="s">
        <v>1538</v>
      </c>
      <c r="C1205" s="63">
        <v>34</v>
      </c>
      <c r="D1205" s="59">
        <v>25963</v>
      </c>
      <c r="E1205" s="60">
        <v>0.4</v>
      </c>
      <c r="F1205" s="59">
        <v>30028</v>
      </c>
      <c r="G1205" s="60">
        <v>2.5</v>
      </c>
      <c r="H1205" s="59">
        <v>19313</v>
      </c>
      <c r="I1205" s="61">
        <v>21092</v>
      </c>
      <c r="J1205" s="61">
        <v>21796</v>
      </c>
      <c r="K1205" s="61">
        <v>22362</v>
      </c>
      <c r="L1205" s="61">
        <v>24026</v>
      </c>
      <c r="M1205" s="62">
        <v>28093</v>
      </c>
      <c r="N1205" s="62">
        <v>31926</v>
      </c>
      <c r="O1205" s="62">
        <v>34706</v>
      </c>
      <c r="P1205" s="64">
        <v>37333</v>
      </c>
      <c r="Q1205" s="64" t="s">
        <v>1439</v>
      </c>
    </row>
    <row r="1206" spans="1:17" ht="25.5" x14ac:dyDescent="0.2">
      <c r="A1206" s="54" t="s">
        <v>2728</v>
      </c>
      <c r="B1206" s="55" t="s">
        <v>1540</v>
      </c>
      <c r="C1206" s="66">
        <v>23</v>
      </c>
      <c r="D1206" s="63">
        <v>34804</v>
      </c>
      <c r="E1206" s="60">
        <v>7.6</v>
      </c>
      <c r="F1206" s="59">
        <v>38909</v>
      </c>
      <c r="G1206" s="60">
        <v>4.8</v>
      </c>
      <c r="H1206" s="59">
        <v>23874</v>
      </c>
      <c r="I1206" s="62">
        <v>27111</v>
      </c>
      <c r="J1206" s="61">
        <v>28966</v>
      </c>
      <c r="K1206" s="61">
        <v>30187</v>
      </c>
      <c r="L1206" s="61">
        <v>32841</v>
      </c>
      <c r="M1206" s="62">
        <v>36722</v>
      </c>
      <c r="N1206" s="62">
        <v>41031</v>
      </c>
      <c r="O1206" s="64">
        <v>42652</v>
      </c>
      <c r="P1206" s="64" t="s">
        <v>1439</v>
      </c>
      <c r="Q1206" s="64" t="s">
        <v>1439</v>
      </c>
    </row>
    <row r="1207" spans="1:17" ht="25.5" x14ac:dyDescent="0.2">
      <c r="A1207" s="68" t="s">
        <v>2729</v>
      </c>
      <c r="B1207" s="55" t="s">
        <v>1542</v>
      </c>
      <c r="C1207" s="66">
        <v>9</v>
      </c>
      <c r="D1207" s="63">
        <v>33087</v>
      </c>
      <c r="E1207" s="60">
        <v>-0.5</v>
      </c>
      <c r="F1207" s="59">
        <v>35574</v>
      </c>
      <c r="G1207" s="60">
        <v>-2.1</v>
      </c>
      <c r="H1207" s="66" t="s">
        <v>1439</v>
      </c>
      <c r="I1207" s="62">
        <v>26847</v>
      </c>
      <c r="J1207" s="62">
        <v>28206</v>
      </c>
      <c r="K1207" s="62">
        <v>29575</v>
      </c>
      <c r="L1207" s="62">
        <v>30837</v>
      </c>
      <c r="M1207" s="64">
        <v>35140</v>
      </c>
      <c r="N1207" s="64">
        <v>39531</v>
      </c>
      <c r="O1207" s="64" t="s">
        <v>1439</v>
      </c>
      <c r="P1207" s="64" t="s">
        <v>1439</v>
      </c>
      <c r="Q1207" s="64" t="s">
        <v>1439</v>
      </c>
    </row>
    <row r="1208" spans="1:17" x14ac:dyDescent="0.2">
      <c r="A1208" s="68" t="s">
        <v>2730</v>
      </c>
      <c r="B1208" s="55" t="s">
        <v>1544</v>
      </c>
      <c r="C1208" s="66" t="s">
        <v>1439</v>
      </c>
      <c r="D1208" s="66">
        <v>34452</v>
      </c>
      <c r="E1208" s="67"/>
      <c r="F1208" s="66">
        <v>33769</v>
      </c>
      <c r="G1208" s="67"/>
      <c r="H1208" s="66" t="s">
        <v>1439</v>
      </c>
      <c r="I1208" s="64" t="s">
        <v>1439</v>
      </c>
      <c r="J1208" s="64" t="s">
        <v>1439</v>
      </c>
      <c r="K1208" s="64" t="s">
        <v>1439</v>
      </c>
      <c r="L1208" s="64" t="s">
        <v>1439</v>
      </c>
      <c r="M1208" s="64" t="s">
        <v>1439</v>
      </c>
      <c r="N1208" s="64" t="s">
        <v>1439</v>
      </c>
      <c r="O1208" s="64" t="s">
        <v>1439</v>
      </c>
      <c r="P1208" s="64" t="s">
        <v>1439</v>
      </c>
      <c r="Q1208" s="64" t="s">
        <v>1439</v>
      </c>
    </row>
    <row r="1209" spans="1:17" x14ac:dyDescent="0.2">
      <c r="A1209" s="68" t="s">
        <v>2731</v>
      </c>
      <c r="B1209" s="55" t="s">
        <v>1546</v>
      </c>
      <c r="C1209" s="59" t="s">
        <v>1667</v>
      </c>
      <c r="D1209" s="59"/>
      <c r="E1209" s="67"/>
      <c r="F1209" s="59"/>
      <c r="G1209" s="67"/>
      <c r="H1209" s="59"/>
      <c r="I1209" s="61"/>
      <c r="J1209" s="61"/>
      <c r="K1209" s="61"/>
      <c r="L1209" s="61"/>
      <c r="M1209" s="61"/>
      <c r="N1209" s="61"/>
      <c r="O1209" s="61"/>
      <c r="P1209" s="61"/>
      <c r="Q1209" s="61"/>
    </row>
    <row r="1210" spans="1:17" ht="25.5" x14ac:dyDescent="0.2">
      <c r="A1210" s="68" t="s">
        <v>2732</v>
      </c>
      <c r="B1210" s="55" t="s">
        <v>1548</v>
      </c>
      <c r="C1210" s="66">
        <v>7</v>
      </c>
      <c r="D1210" s="66" t="s">
        <v>1439</v>
      </c>
      <c r="E1210" s="67"/>
      <c r="F1210" s="63">
        <v>42791</v>
      </c>
      <c r="G1210" s="60">
        <v>3.8</v>
      </c>
      <c r="H1210" s="66" t="s">
        <v>1439</v>
      </c>
      <c r="I1210" s="62">
        <v>24936</v>
      </c>
      <c r="J1210" s="64">
        <v>26039</v>
      </c>
      <c r="K1210" s="62">
        <v>27844</v>
      </c>
      <c r="L1210" s="64">
        <v>32584</v>
      </c>
      <c r="M1210" s="64" t="s">
        <v>1439</v>
      </c>
      <c r="N1210" s="64" t="s">
        <v>1439</v>
      </c>
      <c r="O1210" s="64" t="s">
        <v>1439</v>
      </c>
      <c r="P1210" s="64" t="s">
        <v>1439</v>
      </c>
      <c r="Q1210" s="64" t="s">
        <v>1439</v>
      </c>
    </row>
    <row r="1211" spans="1:17" ht="25.5" x14ac:dyDescent="0.2">
      <c r="A1211" s="68" t="s">
        <v>2733</v>
      </c>
      <c r="B1211" s="55" t="s">
        <v>1550</v>
      </c>
      <c r="C1211" s="66">
        <v>6</v>
      </c>
      <c r="D1211" s="63">
        <v>35149</v>
      </c>
      <c r="E1211" s="60">
        <v>17.8</v>
      </c>
      <c r="F1211" s="59">
        <v>35919</v>
      </c>
      <c r="G1211" s="60">
        <v>11.2</v>
      </c>
      <c r="H1211" s="66" t="s">
        <v>1439</v>
      </c>
      <c r="I1211" s="62">
        <v>29353</v>
      </c>
      <c r="J1211" s="62">
        <v>30369</v>
      </c>
      <c r="K1211" s="62">
        <v>30808</v>
      </c>
      <c r="L1211" s="62">
        <v>32804</v>
      </c>
      <c r="M1211" s="62">
        <v>37347</v>
      </c>
      <c r="N1211" s="64">
        <v>39544</v>
      </c>
      <c r="O1211" s="64" t="s">
        <v>1439</v>
      </c>
      <c r="P1211" s="64" t="s">
        <v>1439</v>
      </c>
      <c r="Q1211" s="64" t="s">
        <v>1439</v>
      </c>
    </row>
    <row r="1212" spans="1:17" ht="38.25" x14ac:dyDescent="0.2">
      <c r="A1212" s="54" t="s">
        <v>2734</v>
      </c>
      <c r="B1212" s="55" t="s">
        <v>1552</v>
      </c>
      <c r="C1212" s="66" t="s">
        <v>1439</v>
      </c>
      <c r="D1212" s="63">
        <v>23308</v>
      </c>
      <c r="E1212" s="60">
        <v>3.2</v>
      </c>
      <c r="F1212" s="66">
        <v>25844</v>
      </c>
      <c r="G1212" s="60">
        <v>9.8000000000000007</v>
      </c>
      <c r="H1212" s="66">
        <v>15803</v>
      </c>
      <c r="I1212" s="62">
        <v>18040</v>
      </c>
      <c r="J1212" s="62">
        <v>19256</v>
      </c>
      <c r="K1212" s="62">
        <v>21164</v>
      </c>
      <c r="L1212" s="62">
        <v>22262</v>
      </c>
      <c r="M1212" s="62">
        <v>25261</v>
      </c>
      <c r="N1212" s="64">
        <v>29204</v>
      </c>
      <c r="O1212" s="64">
        <v>31550</v>
      </c>
      <c r="P1212" s="64" t="s">
        <v>1439</v>
      </c>
      <c r="Q1212" s="64" t="s">
        <v>1439</v>
      </c>
    </row>
    <row r="1213" spans="1:17" x14ac:dyDescent="0.2">
      <c r="A1213" s="68" t="s">
        <v>2735</v>
      </c>
      <c r="B1213" s="55" t="s">
        <v>1554</v>
      </c>
      <c r="C1213" s="66" t="s">
        <v>1439</v>
      </c>
      <c r="D1213" s="66">
        <v>23746</v>
      </c>
      <c r="E1213" s="60">
        <v>-9</v>
      </c>
      <c r="F1213" s="66" t="s">
        <v>1439</v>
      </c>
      <c r="G1213" s="67"/>
      <c r="H1213" s="66" t="s">
        <v>1439</v>
      </c>
      <c r="I1213" s="64">
        <v>19766</v>
      </c>
      <c r="J1213" s="64">
        <v>21716</v>
      </c>
      <c r="K1213" s="62">
        <v>22158</v>
      </c>
      <c r="L1213" s="62">
        <v>22803</v>
      </c>
      <c r="M1213" s="64">
        <v>25968</v>
      </c>
      <c r="N1213" s="64" t="s">
        <v>1439</v>
      </c>
      <c r="O1213" s="64" t="s">
        <v>1439</v>
      </c>
      <c r="P1213" s="64" t="s">
        <v>1439</v>
      </c>
      <c r="Q1213" s="64" t="s">
        <v>1439</v>
      </c>
    </row>
    <row r="1214" spans="1:17" ht="25.5" x14ac:dyDescent="0.2">
      <c r="A1214" s="68" t="s">
        <v>2736</v>
      </c>
      <c r="B1214" s="55" t="s">
        <v>1556</v>
      </c>
      <c r="C1214" s="66">
        <v>9</v>
      </c>
      <c r="D1214" s="66">
        <v>22537</v>
      </c>
      <c r="E1214" s="60">
        <v>7.2</v>
      </c>
      <c r="F1214" s="63">
        <v>24110</v>
      </c>
      <c r="G1214" s="60">
        <v>12.4</v>
      </c>
      <c r="H1214" s="66" t="s">
        <v>1439</v>
      </c>
      <c r="I1214" s="64">
        <v>17188</v>
      </c>
      <c r="J1214" s="64">
        <v>17924</v>
      </c>
      <c r="K1214" s="62">
        <v>19253</v>
      </c>
      <c r="L1214" s="62">
        <v>21424</v>
      </c>
      <c r="M1214" s="64">
        <v>24794</v>
      </c>
      <c r="N1214" s="64">
        <v>28473</v>
      </c>
      <c r="O1214" s="64" t="s">
        <v>1439</v>
      </c>
      <c r="P1214" s="64" t="s">
        <v>1439</v>
      </c>
      <c r="Q1214" s="64" t="s">
        <v>1439</v>
      </c>
    </row>
    <row r="1215" spans="1:17" ht="25.5" x14ac:dyDescent="0.2">
      <c r="A1215" s="54" t="s">
        <v>2737</v>
      </c>
      <c r="B1215" s="55" t="s">
        <v>1558</v>
      </c>
      <c r="C1215" s="66">
        <v>24</v>
      </c>
      <c r="D1215" s="63">
        <v>37453</v>
      </c>
      <c r="E1215" s="60">
        <v>2</v>
      </c>
      <c r="F1215" s="59">
        <v>39195</v>
      </c>
      <c r="G1215" s="60">
        <v>-5.3</v>
      </c>
      <c r="H1215" s="66">
        <v>22369</v>
      </c>
      <c r="I1215" s="62">
        <v>25304</v>
      </c>
      <c r="J1215" s="62">
        <v>27200</v>
      </c>
      <c r="K1215" s="62">
        <v>29520</v>
      </c>
      <c r="L1215" s="62">
        <v>33009</v>
      </c>
      <c r="M1215" s="62">
        <v>40962</v>
      </c>
      <c r="N1215" s="64">
        <v>43581</v>
      </c>
      <c r="O1215" s="64">
        <v>46591</v>
      </c>
      <c r="P1215" s="64" t="s">
        <v>1439</v>
      </c>
      <c r="Q1215" s="64" t="s">
        <v>1439</v>
      </c>
    </row>
    <row r="1216" spans="1:17" x14ac:dyDescent="0.2">
      <c r="A1216" s="68" t="s">
        <v>2738</v>
      </c>
      <c r="B1216" s="55" t="s">
        <v>1560</v>
      </c>
      <c r="C1216" s="66" t="s">
        <v>1439</v>
      </c>
      <c r="D1216" s="66" t="s">
        <v>1439</v>
      </c>
      <c r="E1216" s="67"/>
      <c r="F1216" s="66">
        <v>33458</v>
      </c>
      <c r="G1216" s="67"/>
      <c r="H1216" s="66" t="s">
        <v>1439</v>
      </c>
      <c r="I1216" s="64" t="s">
        <v>1439</v>
      </c>
      <c r="J1216" s="64" t="s">
        <v>1439</v>
      </c>
      <c r="K1216" s="64" t="s">
        <v>1439</v>
      </c>
      <c r="L1216" s="64" t="s">
        <v>1439</v>
      </c>
      <c r="M1216" s="64" t="s">
        <v>1439</v>
      </c>
      <c r="N1216" s="64" t="s">
        <v>1439</v>
      </c>
      <c r="O1216" s="64" t="s">
        <v>1439</v>
      </c>
      <c r="P1216" s="64" t="s">
        <v>1439</v>
      </c>
      <c r="Q1216" s="64" t="s">
        <v>1439</v>
      </c>
    </row>
    <row r="1217" spans="1:17" ht="51" x14ac:dyDescent="0.2">
      <c r="A1217" s="68" t="s">
        <v>2739</v>
      </c>
      <c r="B1217" s="55" t="s">
        <v>1562</v>
      </c>
      <c r="C1217" s="66" t="s">
        <v>1439</v>
      </c>
      <c r="D1217" s="66" t="s">
        <v>1439</v>
      </c>
      <c r="E1217" s="67"/>
      <c r="F1217" s="66">
        <v>27332</v>
      </c>
      <c r="G1217" s="67"/>
      <c r="H1217" s="66" t="s">
        <v>1439</v>
      </c>
      <c r="I1217" s="64" t="s">
        <v>1439</v>
      </c>
      <c r="J1217" s="64" t="s">
        <v>1439</v>
      </c>
      <c r="K1217" s="64" t="s">
        <v>1439</v>
      </c>
      <c r="L1217" s="64" t="s">
        <v>1439</v>
      </c>
      <c r="M1217" s="64" t="s">
        <v>1439</v>
      </c>
      <c r="N1217" s="64" t="s">
        <v>1439</v>
      </c>
      <c r="O1217" s="64" t="s">
        <v>1439</v>
      </c>
      <c r="P1217" s="64" t="s">
        <v>1439</v>
      </c>
      <c r="Q1217" s="64" t="s">
        <v>1439</v>
      </c>
    </row>
    <row r="1218" spans="1:17" ht="25.5" x14ac:dyDescent="0.2">
      <c r="A1218" s="68" t="s">
        <v>2740</v>
      </c>
      <c r="B1218" s="55" t="s">
        <v>1564</v>
      </c>
      <c r="C1218" s="59" t="s">
        <v>1667</v>
      </c>
      <c r="D1218" s="59"/>
      <c r="E1218" s="67"/>
      <c r="F1218" s="59"/>
      <c r="G1218" s="67"/>
      <c r="H1218" s="59"/>
      <c r="I1218" s="61"/>
      <c r="J1218" s="61"/>
      <c r="K1218" s="61"/>
      <c r="L1218" s="61"/>
      <c r="M1218" s="61"/>
      <c r="N1218" s="61"/>
      <c r="O1218" s="61"/>
      <c r="P1218" s="61"/>
      <c r="Q1218" s="61"/>
    </row>
    <row r="1219" spans="1:17" x14ac:dyDescent="0.2">
      <c r="A1219" s="68" t="s">
        <v>2741</v>
      </c>
      <c r="B1219" s="55" t="s">
        <v>1566</v>
      </c>
      <c r="C1219" s="66">
        <v>7</v>
      </c>
      <c r="D1219" s="63">
        <v>37446</v>
      </c>
      <c r="E1219" s="60">
        <v>9.8000000000000007</v>
      </c>
      <c r="F1219" s="63">
        <v>39677</v>
      </c>
      <c r="G1219" s="60">
        <v>3.9</v>
      </c>
      <c r="H1219" s="66" t="s">
        <v>1439</v>
      </c>
      <c r="I1219" s="62">
        <v>29866</v>
      </c>
      <c r="J1219" s="62">
        <v>31760</v>
      </c>
      <c r="K1219" s="62">
        <v>32950</v>
      </c>
      <c r="L1219" s="62">
        <v>36096</v>
      </c>
      <c r="M1219" s="64">
        <v>39370</v>
      </c>
      <c r="N1219" s="64" t="s">
        <v>1439</v>
      </c>
      <c r="O1219" s="64" t="s">
        <v>1439</v>
      </c>
      <c r="P1219" s="64" t="s">
        <v>1439</v>
      </c>
      <c r="Q1219" s="64" t="s">
        <v>1439</v>
      </c>
    </row>
    <row r="1220" spans="1:17" ht="25.5" x14ac:dyDescent="0.2">
      <c r="A1220" s="68" t="s">
        <v>2742</v>
      </c>
      <c r="B1220" s="55" t="s">
        <v>1568</v>
      </c>
      <c r="C1220" s="66">
        <v>12</v>
      </c>
      <c r="D1220" s="66">
        <v>38184</v>
      </c>
      <c r="E1220" s="60">
        <v>0.5</v>
      </c>
      <c r="F1220" s="63">
        <v>38946</v>
      </c>
      <c r="G1220" s="60">
        <v>-8.1999999999999993</v>
      </c>
      <c r="H1220" s="66" t="s">
        <v>1439</v>
      </c>
      <c r="I1220" s="62">
        <v>24556</v>
      </c>
      <c r="J1220" s="62">
        <v>25755</v>
      </c>
      <c r="K1220" s="64">
        <v>27395</v>
      </c>
      <c r="L1220" s="64">
        <v>31339</v>
      </c>
      <c r="M1220" s="64">
        <v>41519</v>
      </c>
      <c r="N1220" s="64" t="s">
        <v>1439</v>
      </c>
      <c r="O1220" s="64" t="s">
        <v>1439</v>
      </c>
      <c r="P1220" s="64" t="s">
        <v>1439</v>
      </c>
      <c r="Q1220" s="64" t="s">
        <v>1439</v>
      </c>
    </row>
    <row r="1221" spans="1:17" ht="25.5" x14ac:dyDescent="0.2">
      <c r="A1221" s="68" t="s">
        <v>2743</v>
      </c>
      <c r="B1221" s="55" t="s">
        <v>1570</v>
      </c>
      <c r="C1221" s="66" t="s">
        <v>1439</v>
      </c>
      <c r="D1221" s="66" t="s">
        <v>1439</v>
      </c>
      <c r="E1221" s="67"/>
      <c r="F1221" s="66">
        <v>52796</v>
      </c>
      <c r="G1221" s="60">
        <v>5.3</v>
      </c>
      <c r="H1221" s="66" t="s">
        <v>1439</v>
      </c>
      <c r="I1221" s="64" t="s">
        <v>1439</v>
      </c>
      <c r="J1221" s="64" t="s">
        <v>1439</v>
      </c>
      <c r="K1221" s="64" t="s">
        <v>1439</v>
      </c>
      <c r="L1221" s="64" t="s">
        <v>1439</v>
      </c>
      <c r="M1221" s="64" t="s">
        <v>1439</v>
      </c>
      <c r="N1221" s="64" t="s">
        <v>1439</v>
      </c>
      <c r="O1221" s="64" t="s">
        <v>1439</v>
      </c>
      <c r="P1221" s="64" t="s">
        <v>1439</v>
      </c>
      <c r="Q1221" s="64" t="s">
        <v>1439</v>
      </c>
    </row>
    <row r="1222" spans="1:17" ht="25.5" x14ac:dyDescent="0.2">
      <c r="A1222" s="54" t="s">
        <v>2744</v>
      </c>
      <c r="B1222" s="55" t="s">
        <v>1572</v>
      </c>
      <c r="C1222" s="66">
        <v>35</v>
      </c>
      <c r="D1222" s="66">
        <v>36842</v>
      </c>
      <c r="E1222" s="60">
        <v>15.7</v>
      </c>
      <c r="F1222" s="63">
        <v>43201</v>
      </c>
      <c r="G1222" s="60">
        <v>7</v>
      </c>
      <c r="H1222" s="66" t="s">
        <v>1439</v>
      </c>
      <c r="I1222" s="64" t="s">
        <v>1439</v>
      </c>
      <c r="J1222" s="64">
        <v>27790</v>
      </c>
      <c r="K1222" s="64">
        <v>28872</v>
      </c>
      <c r="L1222" s="64">
        <v>31174</v>
      </c>
      <c r="M1222" s="64">
        <v>40097</v>
      </c>
      <c r="N1222" s="64" t="s">
        <v>1439</v>
      </c>
      <c r="O1222" s="64" t="s">
        <v>1439</v>
      </c>
      <c r="P1222" s="64" t="s">
        <v>1439</v>
      </c>
      <c r="Q1222" s="64" t="s">
        <v>1439</v>
      </c>
    </row>
    <row r="1223" spans="1:17" ht="38.25" x14ac:dyDescent="0.2">
      <c r="A1223" s="68" t="s">
        <v>2745</v>
      </c>
      <c r="B1223" s="55" t="s">
        <v>1574</v>
      </c>
      <c r="C1223" s="66">
        <v>15</v>
      </c>
      <c r="D1223" s="63">
        <v>37901</v>
      </c>
      <c r="E1223" s="60">
        <v>12.1</v>
      </c>
      <c r="F1223" s="63">
        <v>44119</v>
      </c>
      <c r="G1223" s="60">
        <v>2.6</v>
      </c>
      <c r="H1223" s="66">
        <v>23848</v>
      </c>
      <c r="I1223" s="62">
        <v>27785</v>
      </c>
      <c r="J1223" s="62">
        <v>29308</v>
      </c>
      <c r="K1223" s="62">
        <v>29737</v>
      </c>
      <c r="L1223" s="62">
        <v>32971</v>
      </c>
      <c r="M1223" s="64">
        <v>41125</v>
      </c>
      <c r="N1223" s="64">
        <v>50337</v>
      </c>
      <c r="O1223" s="64" t="s">
        <v>1439</v>
      </c>
      <c r="P1223" s="64" t="s">
        <v>1439</v>
      </c>
      <c r="Q1223" s="64" t="s">
        <v>1439</v>
      </c>
    </row>
    <row r="1224" spans="1:17" ht="38.25" x14ac:dyDescent="0.2">
      <c r="A1224" s="68" t="s">
        <v>2746</v>
      </c>
      <c r="B1224" s="55" t="s">
        <v>1576</v>
      </c>
      <c r="C1224" s="66" t="s">
        <v>1439</v>
      </c>
      <c r="D1224" s="66" t="s">
        <v>1439</v>
      </c>
      <c r="E1224" s="67"/>
      <c r="F1224" s="66">
        <v>41672</v>
      </c>
      <c r="G1224" s="60">
        <v>5.6</v>
      </c>
      <c r="H1224" s="66" t="s">
        <v>1439</v>
      </c>
      <c r="I1224" s="64" t="s">
        <v>1439</v>
      </c>
      <c r="J1224" s="64" t="s">
        <v>1439</v>
      </c>
      <c r="K1224" s="64" t="s">
        <v>1439</v>
      </c>
      <c r="L1224" s="64">
        <v>32303</v>
      </c>
      <c r="M1224" s="64" t="s">
        <v>1439</v>
      </c>
      <c r="N1224" s="64" t="s">
        <v>1439</v>
      </c>
      <c r="O1224" s="64" t="s">
        <v>1439</v>
      </c>
      <c r="P1224" s="64" t="s">
        <v>1439</v>
      </c>
      <c r="Q1224" s="64" t="s">
        <v>1439</v>
      </c>
    </row>
    <row r="1225" spans="1:17" ht="38.25" x14ac:dyDescent="0.2">
      <c r="A1225" s="68" t="s">
        <v>2747</v>
      </c>
      <c r="B1225" s="55" t="s">
        <v>1578</v>
      </c>
      <c r="C1225" s="66" t="s">
        <v>1439</v>
      </c>
      <c r="D1225" s="66" t="s">
        <v>1439</v>
      </c>
      <c r="E1225" s="67"/>
      <c r="F1225" s="66">
        <v>42743</v>
      </c>
      <c r="G1225" s="60">
        <v>12.6</v>
      </c>
      <c r="H1225" s="66" t="s">
        <v>1439</v>
      </c>
      <c r="I1225" s="64" t="s">
        <v>1439</v>
      </c>
      <c r="J1225" s="64" t="s">
        <v>1439</v>
      </c>
      <c r="K1225" s="64" t="s">
        <v>1439</v>
      </c>
      <c r="L1225" s="64" t="s">
        <v>1439</v>
      </c>
      <c r="M1225" s="64" t="s">
        <v>1439</v>
      </c>
      <c r="N1225" s="64" t="s">
        <v>1439</v>
      </c>
      <c r="O1225" s="64" t="s">
        <v>1439</v>
      </c>
      <c r="P1225" s="64" t="s">
        <v>1439</v>
      </c>
      <c r="Q1225" s="64" t="s">
        <v>1439</v>
      </c>
    </row>
    <row r="1226" spans="1:17" ht="25.5" x14ac:dyDescent="0.2">
      <c r="A1226" s="54" t="s">
        <v>2748</v>
      </c>
      <c r="B1226" s="55" t="s">
        <v>1217</v>
      </c>
      <c r="C1226" s="66">
        <v>11</v>
      </c>
      <c r="D1226" s="63">
        <v>29164</v>
      </c>
      <c r="E1226" s="60">
        <v>2.5</v>
      </c>
      <c r="F1226" s="63">
        <v>32490</v>
      </c>
      <c r="G1226" s="60">
        <v>3.1</v>
      </c>
      <c r="H1226" s="66" t="s">
        <v>1439</v>
      </c>
      <c r="I1226" s="62">
        <v>24601</v>
      </c>
      <c r="J1226" s="62">
        <v>25450</v>
      </c>
      <c r="K1226" s="62">
        <v>26001</v>
      </c>
      <c r="L1226" s="62">
        <v>27749</v>
      </c>
      <c r="M1226" s="62">
        <v>33210</v>
      </c>
      <c r="N1226" s="64">
        <v>34933</v>
      </c>
      <c r="O1226" s="64" t="s">
        <v>1439</v>
      </c>
      <c r="P1226" s="64" t="s">
        <v>1439</v>
      </c>
      <c r="Q1226" s="64" t="s">
        <v>1439</v>
      </c>
    </row>
    <row r="1227" spans="1:17" x14ac:dyDescent="0.2">
      <c r="A1227" s="68" t="s">
        <v>2749</v>
      </c>
      <c r="B1227" s="55" t="s">
        <v>1581</v>
      </c>
      <c r="C1227" s="66">
        <v>11</v>
      </c>
      <c r="D1227" s="63">
        <v>29164</v>
      </c>
      <c r="E1227" s="60">
        <v>2.5</v>
      </c>
      <c r="F1227" s="63">
        <v>32490</v>
      </c>
      <c r="G1227" s="60">
        <v>3.1</v>
      </c>
      <c r="H1227" s="66" t="s">
        <v>1439</v>
      </c>
      <c r="I1227" s="62">
        <v>24601</v>
      </c>
      <c r="J1227" s="62">
        <v>25450</v>
      </c>
      <c r="K1227" s="62">
        <v>26001</v>
      </c>
      <c r="L1227" s="62">
        <v>27749</v>
      </c>
      <c r="M1227" s="62">
        <v>33210</v>
      </c>
      <c r="N1227" s="64">
        <v>34933</v>
      </c>
      <c r="O1227" s="64" t="s">
        <v>1439</v>
      </c>
      <c r="P1227" s="64" t="s">
        <v>1439</v>
      </c>
      <c r="Q1227" s="64" t="s">
        <v>1439</v>
      </c>
    </row>
    <row r="1228" spans="1:17" ht="38.25" x14ac:dyDescent="0.2">
      <c r="A1228" s="54" t="s">
        <v>2750</v>
      </c>
      <c r="B1228" s="55" t="s">
        <v>1583</v>
      </c>
      <c r="C1228" s="63">
        <v>34</v>
      </c>
      <c r="D1228" s="63">
        <v>35683</v>
      </c>
      <c r="E1228" s="60">
        <v>5</v>
      </c>
      <c r="F1228" s="66">
        <v>46863</v>
      </c>
      <c r="G1228" s="60">
        <v>20.8</v>
      </c>
      <c r="H1228" s="63">
        <v>21586</v>
      </c>
      <c r="I1228" s="61">
        <v>24680</v>
      </c>
      <c r="J1228" s="62">
        <v>26403</v>
      </c>
      <c r="K1228" s="62">
        <v>27747</v>
      </c>
      <c r="L1228" s="62">
        <v>30813</v>
      </c>
      <c r="M1228" s="62">
        <v>41417</v>
      </c>
      <c r="N1228" s="64">
        <v>46994</v>
      </c>
      <c r="O1228" s="64">
        <v>49970</v>
      </c>
      <c r="P1228" s="64" t="s">
        <v>1439</v>
      </c>
      <c r="Q1228" s="64" t="s">
        <v>1439</v>
      </c>
    </row>
    <row r="1229" spans="1:17" ht="25.5" x14ac:dyDescent="0.2">
      <c r="A1229" s="68" t="s">
        <v>2751</v>
      </c>
      <c r="B1229" s="55" t="s">
        <v>1585</v>
      </c>
      <c r="C1229" s="66">
        <v>13</v>
      </c>
      <c r="D1229" s="66">
        <v>35632</v>
      </c>
      <c r="E1229" s="60">
        <v>18.5</v>
      </c>
      <c r="F1229" s="63">
        <v>45418</v>
      </c>
      <c r="G1229" s="60">
        <v>11.6</v>
      </c>
      <c r="H1229" s="66" t="s">
        <v>1439</v>
      </c>
      <c r="I1229" s="62">
        <v>23375</v>
      </c>
      <c r="J1229" s="62">
        <v>24307</v>
      </c>
      <c r="K1229" s="62">
        <v>26754</v>
      </c>
      <c r="L1229" s="64">
        <v>30467</v>
      </c>
      <c r="M1229" s="64" t="s">
        <v>1439</v>
      </c>
      <c r="N1229" s="64" t="s">
        <v>1439</v>
      </c>
      <c r="O1229" s="64" t="s">
        <v>1439</v>
      </c>
      <c r="P1229" s="64" t="s">
        <v>1439</v>
      </c>
      <c r="Q1229" s="64" t="s">
        <v>1439</v>
      </c>
    </row>
    <row r="1230" spans="1:17" ht="25.5" x14ac:dyDescent="0.2">
      <c r="A1230" s="68" t="s">
        <v>2752</v>
      </c>
      <c r="B1230" s="55" t="s">
        <v>1587</v>
      </c>
      <c r="C1230" s="66" t="s">
        <v>1439</v>
      </c>
      <c r="D1230" s="66">
        <v>28131</v>
      </c>
      <c r="E1230" s="60">
        <v>-12.8</v>
      </c>
      <c r="F1230" s="66">
        <v>32232</v>
      </c>
      <c r="G1230" s="60">
        <v>-11.9</v>
      </c>
      <c r="H1230" s="66" t="s">
        <v>1439</v>
      </c>
      <c r="I1230" s="64" t="s">
        <v>1439</v>
      </c>
      <c r="J1230" s="64" t="s">
        <v>1439</v>
      </c>
      <c r="K1230" s="64">
        <v>23605</v>
      </c>
      <c r="L1230" s="64">
        <v>26666</v>
      </c>
      <c r="M1230" s="64">
        <v>29991</v>
      </c>
      <c r="N1230" s="64" t="s">
        <v>1439</v>
      </c>
      <c r="O1230" s="64" t="s">
        <v>1439</v>
      </c>
      <c r="P1230" s="64" t="s">
        <v>1439</v>
      </c>
      <c r="Q1230" s="64" t="s">
        <v>1439</v>
      </c>
    </row>
    <row r="1231" spans="1:17" ht="38.25" x14ac:dyDescent="0.2">
      <c r="A1231" s="68" t="s">
        <v>2753</v>
      </c>
      <c r="B1231" s="55" t="s">
        <v>1589</v>
      </c>
      <c r="C1231" s="66">
        <v>9</v>
      </c>
      <c r="D1231" s="66">
        <v>41911</v>
      </c>
      <c r="E1231" s="60">
        <v>15.2</v>
      </c>
      <c r="F1231" s="66" t="s">
        <v>1439</v>
      </c>
      <c r="G1231" s="67"/>
      <c r="H1231" s="66" t="s">
        <v>1439</v>
      </c>
      <c r="I1231" s="64">
        <v>28750</v>
      </c>
      <c r="J1231" s="62">
        <v>30515</v>
      </c>
      <c r="K1231" s="64">
        <v>31309</v>
      </c>
      <c r="L1231" s="64">
        <v>35081</v>
      </c>
      <c r="M1231" s="64">
        <v>46495</v>
      </c>
      <c r="N1231" s="64" t="s">
        <v>1439</v>
      </c>
      <c r="O1231" s="64" t="s">
        <v>1439</v>
      </c>
      <c r="P1231" s="64" t="s">
        <v>1439</v>
      </c>
      <c r="Q1231" s="64" t="s">
        <v>1439</v>
      </c>
    </row>
    <row r="1232" spans="1:17" ht="25.5" x14ac:dyDescent="0.2">
      <c r="A1232" s="68" t="s">
        <v>2754</v>
      </c>
      <c r="B1232" s="55" t="s">
        <v>1591</v>
      </c>
      <c r="C1232" s="66" t="s">
        <v>1439</v>
      </c>
      <c r="D1232" s="66">
        <v>55923</v>
      </c>
      <c r="E1232" s="67"/>
      <c r="F1232" s="66">
        <v>55768</v>
      </c>
      <c r="G1232" s="60">
        <v>31.3</v>
      </c>
      <c r="H1232" s="66" t="s">
        <v>1439</v>
      </c>
      <c r="I1232" s="64" t="s">
        <v>1439</v>
      </c>
      <c r="J1232" s="64" t="s">
        <v>1439</v>
      </c>
      <c r="K1232" s="64" t="s">
        <v>1439</v>
      </c>
      <c r="L1232" s="64" t="s">
        <v>1439</v>
      </c>
      <c r="M1232" s="64" t="s">
        <v>1439</v>
      </c>
      <c r="N1232" s="64" t="s">
        <v>1439</v>
      </c>
      <c r="O1232" s="64" t="s">
        <v>1439</v>
      </c>
      <c r="P1232" s="64" t="s">
        <v>1439</v>
      </c>
      <c r="Q1232" s="64" t="s">
        <v>1439</v>
      </c>
    </row>
    <row r="1233" spans="1:17" ht="25.5" x14ac:dyDescent="0.2">
      <c r="A1233" s="68" t="s">
        <v>2755</v>
      </c>
      <c r="B1233" s="55" t="s">
        <v>1593</v>
      </c>
      <c r="C1233" s="66" t="s">
        <v>1439</v>
      </c>
      <c r="D1233" s="66" t="s">
        <v>1439</v>
      </c>
      <c r="E1233" s="67"/>
      <c r="F1233" s="66" t="s">
        <v>1439</v>
      </c>
      <c r="G1233" s="67"/>
      <c r="H1233" s="66" t="s">
        <v>1439</v>
      </c>
      <c r="I1233" s="64" t="s">
        <v>1439</v>
      </c>
      <c r="J1233" s="64" t="s">
        <v>1439</v>
      </c>
      <c r="K1233" s="64" t="s">
        <v>1439</v>
      </c>
      <c r="L1233" s="64" t="s">
        <v>1439</v>
      </c>
      <c r="M1233" s="64" t="s">
        <v>1439</v>
      </c>
      <c r="N1233" s="64" t="s">
        <v>1439</v>
      </c>
      <c r="O1233" s="64" t="s">
        <v>1439</v>
      </c>
      <c r="P1233" s="64" t="s">
        <v>1439</v>
      </c>
      <c r="Q1233" s="64" t="s">
        <v>1439</v>
      </c>
    </row>
    <row r="1234" spans="1:17" ht="25.5" x14ac:dyDescent="0.2">
      <c r="A1234" s="68" t="s">
        <v>2756</v>
      </c>
      <c r="B1234" s="55" t="s">
        <v>1595</v>
      </c>
      <c r="C1234" s="66" t="s">
        <v>1439</v>
      </c>
      <c r="D1234" s="66">
        <v>45576</v>
      </c>
      <c r="E1234" s="60">
        <v>18.8</v>
      </c>
      <c r="F1234" s="66">
        <v>42076</v>
      </c>
      <c r="G1234" s="60">
        <v>15.9</v>
      </c>
      <c r="H1234" s="66" t="s">
        <v>1439</v>
      </c>
      <c r="I1234" s="64" t="s">
        <v>1439</v>
      </c>
      <c r="J1234" s="64" t="s">
        <v>1439</v>
      </c>
      <c r="K1234" s="64" t="s">
        <v>1439</v>
      </c>
      <c r="L1234" s="64" t="s">
        <v>1439</v>
      </c>
      <c r="M1234" s="64" t="s">
        <v>1439</v>
      </c>
      <c r="N1234" s="64" t="s">
        <v>1439</v>
      </c>
      <c r="O1234" s="64" t="s">
        <v>1439</v>
      </c>
      <c r="P1234" s="64" t="s">
        <v>1439</v>
      </c>
      <c r="Q1234" s="64" t="s">
        <v>1439</v>
      </c>
    </row>
    <row r="1235" spans="1:17" x14ac:dyDescent="0.2">
      <c r="A1235" s="68" t="s">
        <v>2757</v>
      </c>
      <c r="B1235" s="55" t="s">
        <v>1597</v>
      </c>
      <c r="C1235" s="66" t="s">
        <v>1439</v>
      </c>
      <c r="D1235" s="66" t="s">
        <v>1439</v>
      </c>
      <c r="E1235" s="67"/>
      <c r="F1235" s="66">
        <v>27220</v>
      </c>
      <c r="G1235" s="60">
        <v>-8.9</v>
      </c>
      <c r="H1235" s="66" t="s">
        <v>1439</v>
      </c>
      <c r="I1235" s="64" t="s">
        <v>1439</v>
      </c>
      <c r="J1235" s="64" t="s">
        <v>1439</v>
      </c>
      <c r="K1235" s="64" t="s">
        <v>1439</v>
      </c>
      <c r="L1235" s="64" t="s">
        <v>1439</v>
      </c>
      <c r="M1235" s="64" t="s">
        <v>1439</v>
      </c>
      <c r="N1235" s="64" t="s">
        <v>1439</v>
      </c>
      <c r="O1235" s="64" t="s">
        <v>1439</v>
      </c>
      <c r="P1235" s="64" t="s">
        <v>1439</v>
      </c>
      <c r="Q1235" s="64" t="s">
        <v>1439</v>
      </c>
    </row>
    <row r="1236" spans="1:17" ht="25.5" x14ac:dyDescent="0.2">
      <c r="A1236" s="54" t="s">
        <v>2758</v>
      </c>
      <c r="B1236" s="55" t="s">
        <v>1599</v>
      </c>
      <c r="C1236" s="66">
        <v>22</v>
      </c>
      <c r="D1236" s="66">
        <v>28681</v>
      </c>
      <c r="E1236" s="60">
        <v>3.8</v>
      </c>
      <c r="F1236" s="63">
        <v>33386</v>
      </c>
      <c r="G1236" s="60">
        <v>8.6999999999999993</v>
      </c>
      <c r="H1236" s="66">
        <v>18689</v>
      </c>
      <c r="I1236" s="62">
        <v>22539</v>
      </c>
      <c r="J1236" s="64" t="s">
        <v>1439</v>
      </c>
      <c r="K1236" s="62">
        <v>24471</v>
      </c>
      <c r="L1236" s="62">
        <v>26487</v>
      </c>
      <c r="M1236" s="64">
        <v>32093</v>
      </c>
      <c r="N1236" s="64" t="s">
        <v>1439</v>
      </c>
      <c r="O1236" s="64" t="s">
        <v>1439</v>
      </c>
      <c r="P1236" s="64" t="s">
        <v>1439</v>
      </c>
      <c r="Q1236" s="64" t="s">
        <v>1439</v>
      </c>
    </row>
    <row r="1237" spans="1:17" ht="25.5" x14ac:dyDescent="0.2">
      <c r="A1237" s="68" t="s">
        <v>2759</v>
      </c>
      <c r="B1237" s="55" t="s">
        <v>1601</v>
      </c>
      <c r="C1237" s="66" t="s">
        <v>1439</v>
      </c>
      <c r="D1237" s="66" t="s">
        <v>1439</v>
      </c>
      <c r="E1237" s="67"/>
      <c r="F1237" s="66">
        <v>35255</v>
      </c>
      <c r="G1237" s="60">
        <v>8.6999999999999993</v>
      </c>
      <c r="H1237" s="66" t="s">
        <v>1439</v>
      </c>
      <c r="I1237" s="64" t="s">
        <v>1439</v>
      </c>
      <c r="J1237" s="64" t="s">
        <v>1439</v>
      </c>
      <c r="K1237" s="64" t="s">
        <v>1439</v>
      </c>
      <c r="L1237" s="64" t="s">
        <v>1439</v>
      </c>
      <c r="M1237" s="64" t="s">
        <v>1439</v>
      </c>
      <c r="N1237" s="64" t="s">
        <v>1439</v>
      </c>
      <c r="O1237" s="64" t="s">
        <v>1439</v>
      </c>
      <c r="P1237" s="64" t="s">
        <v>1439</v>
      </c>
      <c r="Q1237" s="64" t="s">
        <v>1439</v>
      </c>
    </row>
    <row r="1238" spans="1:17" x14ac:dyDescent="0.2">
      <c r="A1238" s="68" t="s">
        <v>2760</v>
      </c>
      <c r="B1238" s="55" t="s">
        <v>1603</v>
      </c>
      <c r="C1238" s="66" t="s">
        <v>1439</v>
      </c>
      <c r="D1238" s="66">
        <v>25400</v>
      </c>
      <c r="E1238" s="60">
        <v>-3.4</v>
      </c>
      <c r="F1238" s="66">
        <v>29622</v>
      </c>
      <c r="G1238" s="60">
        <v>3.3</v>
      </c>
      <c r="H1238" s="66" t="s">
        <v>1439</v>
      </c>
      <c r="I1238" s="64" t="s">
        <v>1439</v>
      </c>
      <c r="J1238" s="64" t="s">
        <v>1439</v>
      </c>
      <c r="K1238" s="64" t="s">
        <v>1439</v>
      </c>
      <c r="L1238" s="64" t="s">
        <v>1439</v>
      </c>
      <c r="M1238" s="64">
        <v>27553</v>
      </c>
      <c r="N1238" s="64" t="s">
        <v>1439</v>
      </c>
      <c r="O1238" s="64" t="s">
        <v>1439</v>
      </c>
      <c r="P1238" s="64" t="s">
        <v>1439</v>
      </c>
      <c r="Q1238" s="64" t="s">
        <v>1439</v>
      </c>
    </row>
    <row r="1239" spans="1:17" ht="38.25" x14ac:dyDescent="0.2">
      <c r="A1239" s="68" t="s">
        <v>2761</v>
      </c>
      <c r="B1239" s="55" t="s">
        <v>1605</v>
      </c>
      <c r="C1239" s="66" t="s">
        <v>1439</v>
      </c>
      <c r="D1239" s="66">
        <v>24325</v>
      </c>
      <c r="E1239" s="67"/>
      <c r="F1239" s="66">
        <v>28064</v>
      </c>
      <c r="G1239" s="60">
        <v>16.5</v>
      </c>
      <c r="H1239" s="66" t="s">
        <v>1439</v>
      </c>
      <c r="I1239" s="64" t="s">
        <v>1439</v>
      </c>
      <c r="J1239" s="64" t="s">
        <v>1439</v>
      </c>
      <c r="K1239" s="64" t="s">
        <v>1439</v>
      </c>
      <c r="L1239" s="64" t="s">
        <v>1439</v>
      </c>
      <c r="M1239" s="64" t="s">
        <v>1439</v>
      </c>
      <c r="N1239" s="64" t="s">
        <v>1439</v>
      </c>
      <c r="O1239" s="64" t="s">
        <v>1439</v>
      </c>
      <c r="P1239" s="64" t="s">
        <v>1439</v>
      </c>
      <c r="Q1239" s="64" t="s">
        <v>1439</v>
      </c>
    </row>
    <row r="1240" spans="1:17" ht="25.5" x14ac:dyDescent="0.2">
      <c r="A1240" s="68" t="s">
        <v>2762</v>
      </c>
      <c r="B1240" s="55" t="s">
        <v>1607</v>
      </c>
      <c r="C1240" s="66" t="s">
        <v>1439</v>
      </c>
      <c r="D1240" s="66" t="s">
        <v>1439</v>
      </c>
      <c r="E1240" s="67"/>
      <c r="F1240" s="66" t="s">
        <v>1439</v>
      </c>
      <c r="G1240" s="67"/>
      <c r="H1240" s="66" t="s">
        <v>1439</v>
      </c>
      <c r="I1240" s="64" t="s">
        <v>1439</v>
      </c>
      <c r="J1240" s="64" t="s">
        <v>1439</v>
      </c>
      <c r="K1240" s="64" t="s">
        <v>1439</v>
      </c>
      <c r="L1240" s="64" t="s">
        <v>1439</v>
      </c>
      <c r="M1240" s="64" t="s">
        <v>1439</v>
      </c>
      <c r="N1240" s="64" t="s">
        <v>1439</v>
      </c>
      <c r="O1240" s="64" t="s">
        <v>1439</v>
      </c>
      <c r="P1240" s="64" t="s">
        <v>1439</v>
      </c>
      <c r="Q1240" s="64" t="s">
        <v>1439</v>
      </c>
    </row>
    <row r="1241" spans="1:17" ht="25.5" x14ac:dyDescent="0.2">
      <c r="A1241" s="68" t="s">
        <v>2763</v>
      </c>
      <c r="B1241" s="55" t="s">
        <v>1609</v>
      </c>
      <c r="C1241" s="66" t="s">
        <v>1439</v>
      </c>
      <c r="D1241" s="66" t="s">
        <v>1439</v>
      </c>
      <c r="E1241" s="67"/>
      <c r="F1241" s="66">
        <v>36613</v>
      </c>
      <c r="G1241" s="60">
        <v>46.7</v>
      </c>
      <c r="H1241" s="66" t="s">
        <v>1439</v>
      </c>
      <c r="I1241" s="64" t="s">
        <v>1439</v>
      </c>
      <c r="J1241" s="64" t="s">
        <v>1439</v>
      </c>
      <c r="K1241" s="64" t="s">
        <v>1439</v>
      </c>
      <c r="L1241" s="64" t="s">
        <v>1439</v>
      </c>
      <c r="M1241" s="64" t="s">
        <v>1439</v>
      </c>
      <c r="N1241" s="64" t="s">
        <v>1439</v>
      </c>
      <c r="O1241" s="64" t="s">
        <v>1439</v>
      </c>
      <c r="P1241" s="64" t="s">
        <v>1439</v>
      </c>
      <c r="Q1241" s="64" t="s">
        <v>1439</v>
      </c>
    </row>
    <row r="1242" spans="1:17" ht="38.25" x14ac:dyDescent="0.2">
      <c r="A1242" s="68" t="s">
        <v>2764</v>
      </c>
      <c r="B1242" s="55" t="s">
        <v>1611</v>
      </c>
      <c r="C1242" s="66">
        <v>8</v>
      </c>
      <c r="D1242" s="66">
        <v>28708</v>
      </c>
      <c r="E1242" s="60">
        <v>-4.9000000000000004</v>
      </c>
      <c r="F1242" s="63">
        <v>35277</v>
      </c>
      <c r="G1242" s="60">
        <v>1.3</v>
      </c>
      <c r="H1242" s="66" t="s">
        <v>1439</v>
      </c>
      <c r="I1242" s="62">
        <v>24381</v>
      </c>
      <c r="J1242" s="62">
        <v>24881</v>
      </c>
      <c r="K1242" s="61">
        <v>25302</v>
      </c>
      <c r="L1242" s="62">
        <v>28165</v>
      </c>
      <c r="M1242" s="64">
        <v>31060</v>
      </c>
      <c r="N1242" s="64" t="s">
        <v>1439</v>
      </c>
      <c r="O1242" s="64" t="s">
        <v>1439</v>
      </c>
      <c r="P1242" s="64" t="s">
        <v>1439</v>
      </c>
      <c r="Q1242" s="64" t="s">
        <v>1439</v>
      </c>
    </row>
    <row r="1243" spans="1:17" ht="51" x14ac:dyDescent="0.2">
      <c r="A1243" s="54" t="s">
        <v>2765</v>
      </c>
      <c r="B1243" s="55" t="s">
        <v>1613</v>
      </c>
      <c r="C1243" s="63">
        <v>63</v>
      </c>
      <c r="D1243" s="59">
        <v>37581</v>
      </c>
      <c r="E1243" s="60">
        <v>7.5</v>
      </c>
      <c r="F1243" s="59">
        <v>40117</v>
      </c>
      <c r="G1243" s="60">
        <v>8.6999999999999993</v>
      </c>
      <c r="H1243" s="59">
        <v>25779</v>
      </c>
      <c r="I1243" s="61">
        <v>29131</v>
      </c>
      <c r="J1243" s="61">
        <v>30129</v>
      </c>
      <c r="K1243" s="61">
        <v>31188</v>
      </c>
      <c r="L1243" s="61">
        <v>33898</v>
      </c>
      <c r="M1243" s="61">
        <v>41179</v>
      </c>
      <c r="N1243" s="61">
        <v>44444</v>
      </c>
      <c r="O1243" s="61">
        <v>45340</v>
      </c>
      <c r="P1243" s="62">
        <v>48527</v>
      </c>
      <c r="Q1243" s="64" t="s">
        <v>1439</v>
      </c>
    </row>
    <row r="1244" spans="1:17" ht="38.25" x14ac:dyDescent="0.2">
      <c r="A1244" s="68" t="s">
        <v>2766</v>
      </c>
      <c r="B1244" s="55" t="s">
        <v>1615</v>
      </c>
      <c r="C1244" s="63">
        <v>63</v>
      </c>
      <c r="D1244" s="59">
        <v>37581</v>
      </c>
      <c r="E1244" s="60">
        <v>7.5</v>
      </c>
      <c r="F1244" s="59">
        <v>40117</v>
      </c>
      <c r="G1244" s="60">
        <v>8.6999999999999993</v>
      </c>
      <c r="H1244" s="59">
        <v>25779</v>
      </c>
      <c r="I1244" s="61">
        <v>29131</v>
      </c>
      <c r="J1244" s="61">
        <v>30129</v>
      </c>
      <c r="K1244" s="61">
        <v>31188</v>
      </c>
      <c r="L1244" s="61">
        <v>33898</v>
      </c>
      <c r="M1244" s="61">
        <v>41179</v>
      </c>
      <c r="N1244" s="61">
        <v>44444</v>
      </c>
      <c r="O1244" s="61">
        <v>45340</v>
      </c>
      <c r="P1244" s="62">
        <v>48527</v>
      </c>
      <c r="Q1244" s="64" t="s">
        <v>1439</v>
      </c>
    </row>
    <row r="1245" spans="1:17" x14ac:dyDescent="0.2">
      <c r="A1245" s="54" t="s">
        <v>2767</v>
      </c>
      <c r="B1245" s="55" t="s">
        <v>1617</v>
      </c>
      <c r="C1245" s="59">
        <v>149</v>
      </c>
      <c r="D1245" s="59">
        <v>36834</v>
      </c>
      <c r="E1245" s="60">
        <v>4.3</v>
      </c>
      <c r="F1245" s="59">
        <v>38708</v>
      </c>
      <c r="G1245" s="60">
        <v>5.6</v>
      </c>
      <c r="H1245" s="59">
        <v>23161</v>
      </c>
      <c r="I1245" s="61">
        <v>26267</v>
      </c>
      <c r="J1245" s="61">
        <v>28184</v>
      </c>
      <c r="K1245" s="61">
        <v>29774</v>
      </c>
      <c r="L1245" s="61">
        <v>32753</v>
      </c>
      <c r="M1245" s="61">
        <v>40934</v>
      </c>
      <c r="N1245" s="61">
        <v>45292</v>
      </c>
      <c r="O1245" s="61">
        <v>46771</v>
      </c>
      <c r="P1245" s="61">
        <v>49139</v>
      </c>
      <c r="Q1245" s="64">
        <v>55797</v>
      </c>
    </row>
    <row r="1246" spans="1:17" x14ac:dyDescent="0.2">
      <c r="A1246" s="68" t="s">
        <v>2768</v>
      </c>
      <c r="B1246" s="55" t="s">
        <v>1619</v>
      </c>
      <c r="C1246" s="59">
        <v>149</v>
      </c>
      <c r="D1246" s="59">
        <v>36834</v>
      </c>
      <c r="E1246" s="60">
        <v>4.3</v>
      </c>
      <c r="F1246" s="59">
        <v>38708</v>
      </c>
      <c r="G1246" s="60">
        <v>5.6</v>
      </c>
      <c r="H1246" s="59">
        <v>23161</v>
      </c>
      <c r="I1246" s="61">
        <v>26267</v>
      </c>
      <c r="J1246" s="61">
        <v>28184</v>
      </c>
      <c r="K1246" s="61">
        <v>29774</v>
      </c>
      <c r="L1246" s="61">
        <v>32753</v>
      </c>
      <c r="M1246" s="61">
        <v>40934</v>
      </c>
      <c r="N1246" s="61">
        <v>45292</v>
      </c>
      <c r="O1246" s="61">
        <v>46771</v>
      </c>
      <c r="P1246" s="61">
        <v>49139</v>
      </c>
      <c r="Q1246" s="64">
        <v>55797</v>
      </c>
    </row>
    <row r="1247" spans="1:17" ht="25.5" x14ac:dyDescent="0.2">
      <c r="A1247" s="54" t="s">
        <v>2769</v>
      </c>
      <c r="B1247" s="55" t="s">
        <v>1621</v>
      </c>
      <c r="C1247" s="59">
        <v>128</v>
      </c>
      <c r="D1247" s="59">
        <v>33164</v>
      </c>
      <c r="E1247" s="60">
        <v>1.1000000000000001</v>
      </c>
      <c r="F1247" s="59">
        <v>38288</v>
      </c>
      <c r="G1247" s="60">
        <v>8.8000000000000007</v>
      </c>
      <c r="H1247" s="63">
        <v>20642</v>
      </c>
      <c r="I1247" s="61">
        <v>24147</v>
      </c>
      <c r="J1247" s="61">
        <v>25628</v>
      </c>
      <c r="K1247" s="61">
        <v>27074</v>
      </c>
      <c r="L1247" s="61">
        <v>29724</v>
      </c>
      <c r="M1247" s="61">
        <v>37470</v>
      </c>
      <c r="N1247" s="61">
        <v>42704</v>
      </c>
      <c r="O1247" s="62">
        <v>45273</v>
      </c>
      <c r="P1247" s="62">
        <v>48716</v>
      </c>
      <c r="Q1247" s="64" t="s">
        <v>1439</v>
      </c>
    </row>
    <row r="1248" spans="1:17" x14ac:dyDescent="0.2">
      <c r="A1248" s="68" t="s">
        <v>2770</v>
      </c>
      <c r="B1248" s="55" t="s">
        <v>1623</v>
      </c>
      <c r="C1248" s="63">
        <v>89</v>
      </c>
      <c r="D1248" s="59">
        <v>37482</v>
      </c>
      <c r="E1248" s="60">
        <v>4.7</v>
      </c>
      <c r="F1248" s="59">
        <v>42867</v>
      </c>
      <c r="G1248" s="60">
        <v>12.3</v>
      </c>
      <c r="H1248" s="59">
        <v>23287</v>
      </c>
      <c r="I1248" s="61">
        <v>26877</v>
      </c>
      <c r="J1248" s="61">
        <v>28562</v>
      </c>
      <c r="K1248" s="61">
        <v>29901</v>
      </c>
      <c r="L1248" s="61">
        <v>33467</v>
      </c>
      <c r="M1248" s="61">
        <v>41671</v>
      </c>
      <c r="N1248" s="62">
        <v>46907</v>
      </c>
      <c r="O1248" s="62">
        <v>50149</v>
      </c>
      <c r="P1248" s="62">
        <v>53689</v>
      </c>
      <c r="Q1248" s="64" t="s">
        <v>1439</v>
      </c>
    </row>
    <row r="1249" spans="1:17" x14ac:dyDescent="0.2">
      <c r="A1249" s="68" t="s">
        <v>2771</v>
      </c>
      <c r="B1249" s="55" t="s">
        <v>1625</v>
      </c>
      <c r="C1249" s="66">
        <v>23</v>
      </c>
      <c r="D1249" s="63">
        <v>25857</v>
      </c>
      <c r="E1249" s="67"/>
      <c r="F1249" s="59">
        <v>27568</v>
      </c>
      <c r="G1249" s="67"/>
      <c r="H1249" s="66" t="s">
        <v>1439</v>
      </c>
      <c r="I1249" s="62">
        <v>19664</v>
      </c>
      <c r="J1249" s="62">
        <v>21371</v>
      </c>
      <c r="K1249" s="62">
        <v>22153</v>
      </c>
      <c r="L1249" s="62">
        <v>23541</v>
      </c>
      <c r="M1249" s="62">
        <v>28213</v>
      </c>
      <c r="N1249" s="64">
        <v>31272</v>
      </c>
      <c r="O1249" s="64">
        <v>33822</v>
      </c>
      <c r="P1249" s="64">
        <v>36294</v>
      </c>
      <c r="Q1249" s="64" t="s">
        <v>1439</v>
      </c>
    </row>
    <row r="1250" spans="1:17" ht="25.5" x14ac:dyDescent="0.2">
      <c r="A1250" s="68" t="s">
        <v>2772</v>
      </c>
      <c r="B1250" s="55" t="s">
        <v>1627</v>
      </c>
      <c r="C1250" s="66">
        <v>16</v>
      </c>
      <c r="D1250" s="63">
        <v>27376</v>
      </c>
      <c r="E1250" s="60">
        <v>2.2999999999999998</v>
      </c>
      <c r="F1250" s="59">
        <v>28220</v>
      </c>
      <c r="G1250" s="60">
        <v>3.3</v>
      </c>
      <c r="H1250" s="66" t="s">
        <v>1439</v>
      </c>
      <c r="I1250" s="62">
        <v>22156</v>
      </c>
      <c r="J1250" s="62">
        <v>23549</v>
      </c>
      <c r="K1250" s="61">
        <v>24449</v>
      </c>
      <c r="L1250" s="62">
        <v>25030</v>
      </c>
      <c r="M1250" s="62">
        <v>29065</v>
      </c>
      <c r="N1250" s="62">
        <v>31829</v>
      </c>
      <c r="O1250" s="64">
        <v>32999</v>
      </c>
      <c r="P1250" s="64" t="s">
        <v>1439</v>
      </c>
      <c r="Q1250" s="64" t="s">
        <v>1439</v>
      </c>
    </row>
    <row r="1251" spans="1:17" ht="38.25" x14ac:dyDescent="0.2">
      <c r="A1251" s="54" t="s">
        <v>2773</v>
      </c>
      <c r="B1251" s="55" t="s">
        <v>1629</v>
      </c>
      <c r="C1251" s="66">
        <v>9</v>
      </c>
      <c r="D1251" s="66">
        <v>28258</v>
      </c>
      <c r="E1251" s="60">
        <v>8</v>
      </c>
      <c r="F1251" s="63">
        <v>31963</v>
      </c>
      <c r="G1251" s="60">
        <v>12.5</v>
      </c>
      <c r="H1251" s="66" t="s">
        <v>1439</v>
      </c>
      <c r="I1251" s="62">
        <v>22493</v>
      </c>
      <c r="J1251" s="62">
        <v>23200</v>
      </c>
      <c r="K1251" s="62">
        <v>23848</v>
      </c>
      <c r="L1251" s="62">
        <v>26186</v>
      </c>
      <c r="M1251" s="64">
        <v>31787</v>
      </c>
      <c r="N1251" s="64" t="s">
        <v>1439</v>
      </c>
      <c r="O1251" s="64" t="s">
        <v>1439</v>
      </c>
      <c r="P1251" s="64" t="s">
        <v>1439</v>
      </c>
      <c r="Q1251" s="64" t="s">
        <v>1439</v>
      </c>
    </row>
    <row r="1252" spans="1:17" ht="25.5" x14ac:dyDescent="0.2">
      <c r="A1252" s="68" t="s">
        <v>2774</v>
      </c>
      <c r="B1252" s="55" t="s">
        <v>1631</v>
      </c>
      <c r="C1252" s="66" t="s">
        <v>1439</v>
      </c>
      <c r="D1252" s="63">
        <v>26463</v>
      </c>
      <c r="E1252" s="67"/>
      <c r="F1252" s="63">
        <v>27335</v>
      </c>
      <c r="G1252" s="67"/>
      <c r="H1252" s="66" t="s">
        <v>1439</v>
      </c>
      <c r="I1252" s="64" t="s">
        <v>1439</v>
      </c>
      <c r="J1252" s="64" t="s">
        <v>1439</v>
      </c>
      <c r="K1252" s="64" t="s">
        <v>1439</v>
      </c>
      <c r="L1252" s="64" t="s">
        <v>1439</v>
      </c>
      <c r="M1252" s="64" t="s">
        <v>1439</v>
      </c>
      <c r="N1252" s="64" t="s">
        <v>1439</v>
      </c>
      <c r="O1252" s="64" t="s">
        <v>1439</v>
      </c>
      <c r="P1252" s="64" t="s">
        <v>1439</v>
      </c>
      <c r="Q1252" s="64" t="s">
        <v>1439</v>
      </c>
    </row>
    <row r="1253" spans="1:17" ht="38.25" x14ac:dyDescent="0.2">
      <c r="A1253" s="68" t="s">
        <v>2775</v>
      </c>
      <c r="B1253" s="55" t="s">
        <v>1633</v>
      </c>
      <c r="C1253" s="66" t="s">
        <v>1439</v>
      </c>
      <c r="D1253" s="66" t="s">
        <v>1439</v>
      </c>
      <c r="E1253" s="67"/>
      <c r="F1253" s="66">
        <v>36036</v>
      </c>
      <c r="G1253" s="67"/>
      <c r="H1253" s="66" t="s">
        <v>1439</v>
      </c>
      <c r="I1253" s="64" t="s">
        <v>1439</v>
      </c>
      <c r="J1253" s="64" t="s">
        <v>1439</v>
      </c>
      <c r="K1253" s="64" t="s">
        <v>1439</v>
      </c>
      <c r="L1253" s="64" t="s">
        <v>1439</v>
      </c>
      <c r="M1253" s="64" t="s">
        <v>1439</v>
      </c>
      <c r="N1253" s="64" t="s">
        <v>1439</v>
      </c>
      <c r="O1253" s="64" t="s">
        <v>1439</v>
      </c>
      <c r="P1253" s="64" t="s">
        <v>1439</v>
      </c>
      <c r="Q1253" s="64" t="s">
        <v>1439</v>
      </c>
    </row>
    <row r="1254" spans="1:17" ht="25.5" x14ac:dyDescent="0.2">
      <c r="A1254" s="68" t="s">
        <v>2776</v>
      </c>
      <c r="B1254" s="55" t="s">
        <v>1635</v>
      </c>
      <c r="C1254" s="66" t="s">
        <v>1439</v>
      </c>
      <c r="D1254" s="66">
        <v>30173</v>
      </c>
      <c r="E1254" s="60">
        <v>21.5</v>
      </c>
      <c r="F1254" s="63">
        <v>29905</v>
      </c>
      <c r="G1254" s="60">
        <v>10.9</v>
      </c>
      <c r="H1254" s="66" t="s">
        <v>1439</v>
      </c>
      <c r="I1254" s="64" t="s">
        <v>1439</v>
      </c>
      <c r="J1254" s="64" t="s">
        <v>1439</v>
      </c>
      <c r="K1254" s="64" t="s">
        <v>1439</v>
      </c>
      <c r="L1254" s="64" t="s">
        <v>1439</v>
      </c>
      <c r="M1254" s="64" t="s">
        <v>1439</v>
      </c>
      <c r="N1254" s="64" t="s">
        <v>1439</v>
      </c>
      <c r="O1254" s="64" t="s">
        <v>1439</v>
      </c>
      <c r="P1254" s="64" t="s">
        <v>1439</v>
      </c>
      <c r="Q1254" s="64" t="s">
        <v>1439</v>
      </c>
    </row>
    <row r="1255" spans="1:17" ht="38.25" x14ac:dyDescent="0.2">
      <c r="A1255" s="68" t="s">
        <v>2777</v>
      </c>
      <c r="B1255" s="55" t="s">
        <v>1637</v>
      </c>
      <c r="C1255" s="66" t="s">
        <v>1439</v>
      </c>
      <c r="D1255" s="66">
        <v>27347</v>
      </c>
      <c r="E1255" s="67"/>
      <c r="F1255" s="66">
        <v>31878</v>
      </c>
      <c r="G1255" s="60">
        <v>14.5</v>
      </c>
      <c r="H1255" s="66" t="s">
        <v>1439</v>
      </c>
      <c r="I1255" s="64" t="s">
        <v>1439</v>
      </c>
      <c r="J1255" s="64" t="s">
        <v>1439</v>
      </c>
      <c r="K1255" s="62">
        <v>23089</v>
      </c>
      <c r="L1255" s="64">
        <v>23887</v>
      </c>
      <c r="M1255" s="64" t="s">
        <v>1439</v>
      </c>
      <c r="N1255" s="64" t="s">
        <v>1439</v>
      </c>
      <c r="O1255" s="64" t="s">
        <v>1439</v>
      </c>
      <c r="P1255" s="64" t="s">
        <v>1439</v>
      </c>
      <c r="Q1255" s="64" t="s">
        <v>1439</v>
      </c>
    </row>
    <row r="1256" spans="1:17" ht="25.5" x14ac:dyDescent="0.2">
      <c r="A1256" s="54" t="s">
        <v>2778</v>
      </c>
      <c r="B1256" s="55" t="s">
        <v>1639</v>
      </c>
      <c r="C1256" s="66" t="s">
        <v>1439</v>
      </c>
      <c r="D1256" s="66">
        <v>26814</v>
      </c>
      <c r="E1256" s="60">
        <v>1.5</v>
      </c>
      <c r="F1256" s="66">
        <v>27158</v>
      </c>
      <c r="G1256" s="60">
        <v>4</v>
      </c>
      <c r="H1256" s="66" t="s">
        <v>1439</v>
      </c>
      <c r="I1256" s="64" t="s">
        <v>1439</v>
      </c>
      <c r="J1256" s="64" t="s">
        <v>1439</v>
      </c>
      <c r="K1256" s="64" t="s">
        <v>1439</v>
      </c>
      <c r="L1256" s="64" t="s">
        <v>1439</v>
      </c>
      <c r="M1256" s="64" t="s">
        <v>1439</v>
      </c>
      <c r="N1256" s="64" t="s">
        <v>1439</v>
      </c>
      <c r="O1256" s="64" t="s">
        <v>1439</v>
      </c>
      <c r="P1256" s="64" t="s">
        <v>1439</v>
      </c>
      <c r="Q1256" s="64" t="s">
        <v>1439</v>
      </c>
    </row>
    <row r="1257" spans="1:17" ht="25.5" x14ac:dyDescent="0.2">
      <c r="A1257" s="68" t="s">
        <v>2779</v>
      </c>
      <c r="B1257" s="55" t="s">
        <v>1641</v>
      </c>
      <c r="C1257" s="66" t="s">
        <v>1439</v>
      </c>
      <c r="D1257" s="66">
        <v>27504</v>
      </c>
      <c r="E1257" s="60">
        <v>4</v>
      </c>
      <c r="F1257" s="63">
        <v>28369</v>
      </c>
      <c r="G1257" s="60">
        <v>1.1000000000000001</v>
      </c>
      <c r="H1257" s="66" t="s">
        <v>1439</v>
      </c>
      <c r="I1257" s="64" t="s">
        <v>1439</v>
      </c>
      <c r="J1257" s="64" t="s">
        <v>1439</v>
      </c>
      <c r="K1257" s="64">
        <v>23279</v>
      </c>
      <c r="L1257" s="62">
        <v>27135</v>
      </c>
      <c r="M1257" s="64">
        <v>28790</v>
      </c>
      <c r="N1257" s="64" t="s">
        <v>1439</v>
      </c>
      <c r="O1257" s="64" t="s">
        <v>1439</v>
      </c>
      <c r="P1257" s="64" t="s">
        <v>1439</v>
      </c>
      <c r="Q1257" s="64" t="s">
        <v>1439</v>
      </c>
    </row>
    <row r="1258" spans="1:17" ht="25.5" x14ac:dyDescent="0.2">
      <c r="A1258" s="68" t="s">
        <v>2780</v>
      </c>
      <c r="B1258" s="55" t="s">
        <v>1643</v>
      </c>
      <c r="C1258" s="66" t="s">
        <v>1439</v>
      </c>
      <c r="D1258" s="66" t="s">
        <v>1439</v>
      </c>
      <c r="E1258" s="67"/>
      <c r="F1258" s="66" t="s">
        <v>1439</v>
      </c>
      <c r="G1258" s="67"/>
      <c r="H1258" s="66" t="s">
        <v>1439</v>
      </c>
      <c r="I1258" s="64" t="s">
        <v>1439</v>
      </c>
      <c r="J1258" s="64" t="s">
        <v>1439</v>
      </c>
      <c r="K1258" s="64" t="s">
        <v>1439</v>
      </c>
      <c r="L1258" s="64" t="s">
        <v>1439</v>
      </c>
      <c r="M1258" s="64" t="s">
        <v>1439</v>
      </c>
      <c r="N1258" s="64" t="s">
        <v>1439</v>
      </c>
      <c r="O1258" s="64" t="s">
        <v>1439</v>
      </c>
      <c r="P1258" s="64" t="s">
        <v>1439</v>
      </c>
      <c r="Q1258" s="64" t="s">
        <v>1439</v>
      </c>
    </row>
    <row r="1259" spans="1:17" ht="25.5" x14ac:dyDescent="0.2">
      <c r="A1259" s="68" t="s">
        <v>2781</v>
      </c>
      <c r="B1259" s="55" t="s">
        <v>1645</v>
      </c>
      <c r="C1259" s="66" t="s">
        <v>1439</v>
      </c>
      <c r="D1259" s="66" t="s">
        <v>1439</v>
      </c>
      <c r="E1259" s="67"/>
      <c r="F1259" s="66" t="s">
        <v>1439</v>
      </c>
      <c r="G1259" s="67"/>
      <c r="H1259" s="66" t="s">
        <v>1439</v>
      </c>
      <c r="I1259" s="64" t="s">
        <v>1439</v>
      </c>
      <c r="J1259" s="64" t="s">
        <v>1439</v>
      </c>
      <c r="K1259" s="64" t="s">
        <v>1439</v>
      </c>
      <c r="L1259" s="64" t="s">
        <v>1439</v>
      </c>
      <c r="M1259" s="64" t="s">
        <v>1439</v>
      </c>
      <c r="N1259" s="64" t="s">
        <v>1439</v>
      </c>
      <c r="O1259" s="64" t="s">
        <v>1439</v>
      </c>
      <c r="P1259" s="64" t="s">
        <v>1439</v>
      </c>
      <c r="Q1259" s="64" t="s">
        <v>1439</v>
      </c>
    </row>
    <row r="1260" spans="1:17" ht="76.5" x14ac:dyDescent="0.2">
      <c r="A1260" s="54" t="s">
        <v>2782</v>
      </c>
      <c r="B1260" s="55" t="s">
        <v>1647</v>
      </c>
      <c r="C1260" s="66" t="s">
        <v>1439</v>
      </c>
      <c r="D1260" s="66">
        <v>28112</v>
      </c>
      <c r="E1260" s="67"/>
      <c r="F1260" s="66">
        <v>28417</v>
      </c>
      <c r="G1260" s="60">
        <v>12.8</v>
      </c>
      <c r="H1260" s="66" t="s">
        <v>1439</v>
      </c>
      <c r="I1260" s="64" t="s">
        <v>1439</v>
      </c>
      <c r="J1260" s="64" t="s">
        <v>1439</v>
      </c>
      <c r="K1260" s="64" t="s">
        <v>1439</v>
      </c>
      <c r="L1260" s="64" t="s">
        <v>1439</v>
      </c>
      <c r="M1260" s="64" t="s">
        <v>1439</v>
      </c>
      <c r="N1260" s="64" t="s">
        <v>1439</v>
      </c>
      <c r="O1260" s="64" t="s">
        <v>1439</v>
      </c>
      <c r="P1260" s="64" t="s">
        <v>1439</v>
      </c>
      <c r="Q1260" s="64" t="s">
        <v>1439</v>
      </c>
    </row>
    <row r="1261" spans="1:17" ht="38.25" x14ac:dyDescent="0.2">
      <c r="A1261" s="68" t="s">
        <v>2783</v>
      </c>
      <c r="B1261" s="55" t="s">
        <v>1649</v>
      </c>
      <c r="C1261" s="66" t="s">
        <v>1439</v>
      </c>
      <c r="D1261" s="66">
        <v>28112</v>
      </c>
      <c r="E1261" s="67"/>
      <c r="F1261" s="66">
        <v>28417</v>
      </c>
      <c r="G1261" s="60">
        <v>12.8</v>
      </c>
      <c r="H1261" s="66" t="s">
        <v>1439</v>
      </c>
      <c r="I1261" s="64" t="s">
        <v>1439</v>
      </c>
      <c r="J1261" s="64" t="s">
        <v>1439</v>
      </c>
      <c r="K1261" s="64" t="s">
        <v>1439</v>
      </c>
      <c r="L1261" s="64" t="s">
        <v>1439</v>
      </c>
      <c r="M1261" s="64" t="s">
        <v>1439</v>
      </c>
      <c r="N1261" s="64" t="s">
        <v>1439</v>
      </c>
      <c r="O1261" s="64" t="s">
        <v>1439</v>
      </c>
      <c r="P1261" s="64" t="s">
        <v>1439</v>
      </c>
      <c r="Q1261" s="64" t="s">
        <v>1439</v>
      </c>
    </row>
    <row r="1262" spans="1:17" ht="38.25" x14ac:dyDescent="0.2">
      <c r="A1262" s="68" t="s">
        <v>2784</v>
      </c>
      <c r="B1262" s="55" t="s">
        <v>1651</v>
      </c>
      <c r="C1262" s="59" t="s">
        <v>1450</v>
      </c>
      <c r="D1262" s="59"/>
      <c r="E1262" s="67"/>
      <c r="F1262" s="59"/>
      <c r="G1262" s="67"/>
      <c r="H1262" s="59"/>
      <c r="I1262" s="61"/>
      <c r="J1262" s="61"/>
      <c r="K1262" s="61"/>
      <c r="L1262" s="61"/>
      <c r="M1262" s="61"/>
      <c r="N1262" s="61"/>
      <c r="O1262" s="61"/>
      <c r="P1262" s="61"/>
      <c r="Q1262" s="61"/>
    </row>
    <row r="1263" spans="1:17" ht="38.25" x14ac:dyDescent="0.2">
      <c r="A1263" s="54" t="s">
        <v>2785</v>
      </c>
      <c r="B1263" s="55" t="s">
        <v>1653</v>
      </c>
      <c r="C1263" s="59" t="s">
        <v>1450</v>
      </c>
      <c r="D1263" s="59"/>
      <c r="E1263" s="67"/>
      <c r="F1263" s="59"/>
      <c r="G1263" s="67"/>
      <c r="H1263" s="59"/>
      <c r="I1263" s="61"/>
      <c r="J1263" s="61"/>
      <c r="K1263" s="61"/>
      <c r="L1263" s="61"/>
      <c r="M1263" s="61"/>
      <c r="N1263" s="61"/>
      <c r="O1263" s="61"/>
      <c r="P1263" s="61"/>
      <c r="Q1263" s="61"/>
    </row>
    <row r="1264" spans="1:17" ht="38.25" x14ac:dyDescent="0.2">
      <c r="A1264" s="68" t="s">
        <v>2786</v>
      </c>
      <c r="B1264" s="55" t="s">
        <v>1655</v>
      </c>
      <c r="C1264" s="59" t="s">
        <v>1667</v>
      </c>
      <c r="D1264" s="59"/>
      <c r="E1264" s="67"/>
      <c r="F1264" s="59"/>
      <c r="G1264" s="67"/>
      <c r="H1264" s="59"/>
      <c r="I1264" s="61"/>
      <c r="J1264" s="61"/>
      <c r="K1264" s="61"/>
      <c r="L1264" s="61"/>
      <c r="M1264" s="61"/>
      <c r="N1264" s="61"/>
      <c r="O1264" s="61"/>
      <c r="P1264" s="61"/>
      <c r="Q1264" s="61"/>
    </row>
    <row r="1265" spans="1:17" ht="25.5" x14ac:dyDescent="0.2">
      <c r="A1265" s="54" t="s">
        <v>2787</v>
      </c>
      <c r="B1265" s="55" t="s">
        <v>1376</v>
      </c>
      <c r="C1265" s="59">
        <v>1506</v>
      </c>
      <c r="D1265" s="59">
        <v>38315</v>
      </c>
      <c r="E1265" s="60">
        <v>7.8</v>
      </c>
      <c r="F1265" s="59">
        <v>43425</v>
      </c>
      <c r="G1265" s="60">
        <v>8.4</v>
      </c>
      <c r="H1265" s="59">
        <v>23680</v>
      </c>
      <c r="I1265" s="61">
        <v>27105</v>
      </c>
      <c r="J1265" s="61">
        <v>28682</v>
      </c>
      <c r="K1265" s="61">
        <v>30468</v>
      </c>
      <c r="L1265" s="61">
        <v>34280</v>
      </c>
      <c r="M1265" s="61">
        <v>42684</v>
      </c>
      <c r="N1265" s="61">
        <v>47803</v>
      </c>
      <c r="O1265" s="61">
        <v>50275</v>
      </c>
      <c r="P1265" s="61">
        <v>54035</v>
      </c>
      <c r="Q1265" s="61">
        <v>66995</v>
      </c>
    </row>
    <row r="1266" spans="1:17" ht="25.5" x14ac:dyDescent="0.2">
      <c r="A1266" s="54" t="s">
        <v>2788</v>
      </c>
      <c r="B1266" s="55" t="s">
        <v>1376</v>
      </c>
      <c r="C1266" s="59">
        <v>187</v>
      </c>
      <c r="D1266" s="59">
        <v>39838</v>
      </c>
      <c r="E1266" s="60">
        <v>8.1999999999999993</v>
      </c>
      <c r="F1266" s="59">
        <v>45197</v>
      </c>
      <c r="G1266" s="60">
        <v>4.9000000000000004</v>
      </c>
      <c r="H1266" s="59">
        <v>24415</v>
      </c>
      <c r="I1266" s="61">
        <v>27999</v>
      </c>
      <c r="J1266" s="61">
        <v>29801</v>
      </c>
      <c r="K1266" s="61">
        <v>32149</v>
      </c>
      <c r="L1266" s="61">
        <v>35583</v>
      </c>
      <c r="M1266" s="61">
        <v>44297</v>
      </c>
      <c r="N1266" s="61">
        <v>49305</v>
      </c>
      <c r="O1266" s="62">
        <v>52852</v>
      </c>
      <c r="P1266" s="62">
        <v>58207</v>
      </c>
      <c r="Q1266" s="64">
        <v>72569</v>
      </c>
    </row>
    <row r="1267" spans="1:17" x14ac:dyDescent="0.2">
      <c r="A1267" s="54" t="s">
        <v>2789</v>
      </c>
      <c r="B1267" s="55" t="s">
        <v>1376</v>
      </c>
      <c r="C1267" s="59">
        <v>141</v>
      </c>
      <c r="D1267" s="59">
        <v>37337</v>
      </c>
      <c r="E1267" s="60">
        <v>8.6999999999999993</v>
      </c>
      <c r="F1267" s="59">
        <v>41835</v>
      </c>
      <c r="G1267" s="60">
        <v>4</v>
      </c>
      <c r="H1267" s="59">
        <v>23858</v>
      </c>
      <c r="I1267" s="61">
        <v>26861</v>
      </c>
      <c r="J1267" s="61">
        <v>28301</v>
      </c>
      <c r="K1267" s="61">
        <v>30067</v>
      </c>
      <c r="L1267" s="61">
        <v>33759</v>
      </c>
      <c r="M1267" s="61">
        <v>41891</v>
      </c>
      <c r="N1267" s="61">
        <v>46415</v>
      </c>
      <c r="O1267" s="62">
        <v>49269</v>
      </c>
      <c r="P1267" s="62">
        <v>52731</v>
      </c>
      <c r="Q1267" s="64">
        <v>65409</v>
      </c>
    </row>
    <row r="1268" spans="1:17" x14ac:dyDescent="0.2">
      <c r="A1268" s="54" t="s">
        <v>2790</v>
      </c>
      <c r="B1268" s="55" t="s">
        <v>1376</v>
      </c>
      <c r="C1268" s="59">
        <v>1241</v>
      </c>
      <c r="D1268" s="59">
        <v>38036</v>
      </c>
      <c r="E1268" s="60">
        <v>7.5</v>
      </c>
      <c r="F1268" s="59">
        <v>43123</v>
      </c>
      <c r="G1268" s="60">
        <v>8.9</v>
      </c>
      <c r="H1268" s="59">
        <v>23506</v>
      </c>
      <c r="I1268" s="61">
        <v>26926</v>
      </c>
      <c r="J1268" s="61">
        <v>28455</v>
      </c>
      <c r="K1268" s="61">
        <v>30137</v>
      </c>
      <c r="L1268" s="61">
        <v>33929</v>
      </c>
      <c r="M1268" s="61">
        <v>42433</v>
      </c>
      <c r="N1268" s="61">
        <v>47574</v>
      </c>
      <c r="O1268" s="61">
        <v>49880</v>
      </c>
      <c r="P1268" s="61">
        <v>53167</v>
      </c>
      <c r="Q1268" s="61">
        <v>65860</v>
      </c>
    </row>
    <row r="1269" spans="1:17" ht="25.5" x14ac:dyDescent="0.2">
      <c r="A1269" s="54" t="s">
        <v>2791</v>
      </c>
      <c r="B1269" s="55" t="s">
        <v>1438</v>
      </c>
      <c r="C1269" s="66">
        <v>13</v>
      </c>
      <c r="D1269" s="66">
        <v>36737</v>
      </c>
      <c r="E1269" s="60">
        <v>-1.5</v>
      </c>
      <c r="F1269" s="66">
        <v>42124</v>
      </c>
      <c r="G1269" s="60">
        <v>4.4000000000000004</v>
      </c>
      <c r="H1269" s="66" t="s">
        <v>1439</v>
      </c>
      <c r="I1269" s="62">
        <v>24819</v>
      </c>
      <c r="J1269" s="62">
        <v>25899</v>
      </c>
      <c r="K1269" s="64" t="s">
        <v>1439</v>
      </c>
      <c r="L1269" s="64">
        <v>32978</v>
      </c>
      <c r="M1269" s="64">
        <v>39170</v>
      </c>
      <c r="N1269" s="64" t="s">
        <v>1439</v>
      </c>
      <c r="O1269" s="64" t="s">
        <v>1439</v>
      </c>
      <c r="P1269" s="64" t="s">
        <v>1439</v>
      </c>
      <c r="Q1269" s="64" t="s">
        <v>1439</v>
      </c>
    </row>
    <row r="1270" spans="1:17" ht="38.25" x14ac:dyDescent="0.2">
      <c r="A1270" s="68" t="s">
        <v>2792</v>
      </c>
      <c r="B1270" s="55" t="s">
        <v>1441</v>
      </c>
      <c r="C1270" s="66" t="s">
        <v>1439</v>
      </c>
      <c r="D1270" s="66" t="s">
        <v>1439</v>
      </c>
      <c r="E1270" s="67"/>
      <c r="F1270" s="63">
        <v>34723</v>
      </c>
      <c r="G1270" s="60">
        <v>6.7</v>
      </c>
      <c r="H1270" s="66" t="s">
        <v>1439</v>
      </c>
      <c r="I1270" s="64" t="s">
        <v>1439</v>
      </c>
      <c r="J1270" s="64" t="s">
        <v>1439</v>
      </c>
      <c r="K1270" s="64" t="s">
        <v>1439</v>
      </c>
      <c r="L1270" s="64" t="s">
        <v>1439</v>
      </c>
      <c r="M1270" s="64" t="s">
        <v>1439</v>
      </c>
      <c r="N1270" s="64" t="s">
        <v>1439</v>
      </c>
      <c r="O1270" s="64" t="s">
        <v>1439</v>
      </c>
      <c r="P1270" s="64" t="s">
        <v>1439</v>
      </c>
      <c r="Q1270" s="64" t="s">
        <v>1439</v>
      </c>
    </row>
    <row r="1271" spans="1:17" x14ac:dyDescent="0.2">
      <c r="A1271" s="68" t="s">
        <v>2793</v>
      </c>
      <c r="B1271" s="55" t="s">
        <v>1443</v>
      </c>
      <c r="C1271" s="66" t="s">
        <v>1439</v>
      </c>
      <c r="D1271" s="66" t="s">
        <v>1439</v>
      </c>
      <c r="E1271" s="67"/>
      <c r="F1271" s="66">
        <v>31575</v>
      </c>
      <c r="G1271" s="60">
        <v>-15.4</v>
      </c>
      <c r="H1271" s="66" t="s">
        <v>1439</v>
      </c>
      <c r="I1271" s="64" t="s">
        <v>1439</v>
      </c>
      <c r="J1271" s="64" t="s">
        <v>1439</v>
      </c>
      <c r="K1271" s="64" t="s">
        <v>1439</v>
      </c>
      <c r="L1271" s="64" t="s">
        <v>1439</v>
      </c>
      <c r="M1271" s="64" t="s">
        <v>1439</v>
      </c>
      <c r="N1271" s="64" t="s">
        <v>1439</v>
      </c>
      <c r="O1271" s="64" t="s">
        <v>1439</v>
      </c>
      <c r="P1271" s="64" t="s">
        <v>1439</v>
      </c>
      <c r="Q1271" s="64" t="s">
        <v>1439</v>
      </c>
    </row>
    <row r="1272" spans="1:17" ht="25.5" x14ac:dyDescent="0.2">
      <c r="A1272" s="68" t="s">
        <v>2794</v>
      </c>
      <c r="B1272" s="55" t="s">
        <v>1445</v>
      </c>
      <c r="C1272" s="66" t="s">
        <v>1439</v>
      </c>
      <c r="D1272" s="66">
        <v>44340</v>
      </c>
      <c r="E1272" s="60">
        <v>1.8</v>
      </c>
      <c r="F1272" s="66" t="s">
        <v>1439</v>
      </c>
      <c r="G1272" s="67"/>
      <c r="H1272" s="66" t="s">
        <v>1439</v>
      </c>
      <c r="I1272" s="64" t="s">
        <v>1439</v>
      </c>
      <c r="J1272" s="64" t="s">
        <v>1439</v>
      </c>
      <c r="K1272" s="64" t="s">
        <v>1439</v>
      </c>
      <c r="L1272" s="64" t="s">
        <v>1439</v>
      </c>
      <c r="M1272" s="64" t="s">
        <v>1439</v>
      </c>
      <c r="N1272" s="64" t="s">
        <v>1439</v>
      </c>
      <c r="O1272" s="64" t="s">
        <v>1439</v>
      </c>
      <c r="P1272" s="64" t="s">
        <v>1439</v>
      </c>
      <c r="Q1272" s="64" t="s">
        <v>1439</v>
      </c>
    </row>
    <row r="1273" spans="1:17" ht="25.5" x14ac:dyDescent="0.2">
      <c r="A1273" s="54" t="s">
        <v>2795</v>
      </c>
      <c r="B1273" s="55" t="s">
        <v>1447</v>
      </c>
      <c r="C1273" s="66">
        <v>10</v>
      </c>
      <c r="D1273" s="66">
        <v>59317</v>
      </c>
      <c r="E1273" s="67"/>
      <c r="F1273" s="63">
        <v>67800</v>
      </c>
      <c r="G1273" s="60">
        <v>6.9</v>
      </c>
      <c r="H1273" s="66" t="s">
        <v>1439</v>
      </c>
      <c r="I1273" s="64">
        <v>35575</v>
      </c>
      <c r="J1273" s="64">
        <v>39289</v>
      </c>
      <c r="K1273" s="64">
        <v>44195</v>
      </c>
      <c r="L1273" s="64">
        <v>50980</v>
      </c>
      <c r="M1273" s="64">
        <v>63513</v>
      </c>
      <c r="N1273" s="64" t="s">
        <v>1439</v>
      </c>
      <c r="O1273" s="64" t="s">
        <v>1439</v>
      </c>
      <c r="P1273" s="64" t="s">
        <v>1439</v>
      </c>
      <c r="Q1273" s="64" t="s">
        <v>1439</v>
      </c>
    </row>
    <row r="1274" spans="1:17" ht="25.5" x14ac:dyDescent="0.2">
      <c r="A1274" s="68" t="s">
        <v>2796</v>
      </c>
      <c r="B1274" s="55" t="s">
        <v>1449</v>
      </c>
      <c r="C1274" s="59" t="s">
        <v>1450</v>
      </c>
      <c r="D1274" s="59"/>
      <c r="E1274" s="67"/>
      <c r="F1274" s="59"/>
      <c r="G1274" s="67"/>
      <c r="H1274" s="59"/>
      <c r="I1274" s="61"/>
      <c r="J1274" s="61"/>
      <c r="K1274" s="61"/>
      <c r="L1274" s="61"/>
      <c r="M1274" s="61"/>
      <c r="N1274" s="61"/>
      <c r="O1274" s="61"/>
      <c r="P1274" s="61"/>
      <c r="Q1274" s="61"/>
    </row>
    <row r="1275" spans="1:17" ht="25.5" x14ac:dyDescent="0.2">
      <c r="A1275" s="68" t="s">
        <v>2797</v>
      </c>
      <c r="B1275" s="55" t="s">
        <v>1452</v>
      </c>
      <c r="C1275" s="66" t="s">
        <v>1439</v>
      </c>
      <c r="D1275" s="66" t="s">
        <v>1439</v>
      </c>
      <c r="E1275" s="67"/>
      <c r="F1275" s="66">
        <v>104565</v>
      </c>
      <c r="G1275" s="60">
        <v>11.5</v>
      </c>
      <c r="H1275" s="66" t="s">
        <v>1439</v>
      </c>
      <c r="I1275" s="64" t="s">
        <v>1439</v>
      </c>
      <c r="J1275" s="64" t="s">
        <v>1439</v>
      </c>
      <c r="K1275" s="64" t="s">
        <v>1439</v>
      </c>
      <c r="L1275" s="64" t="s">
        <v>1439</v>
      </c>
      <c r="M1275" s="64" t="s">
        <v>1439</v>
      </c>
      <c r="N1275" s="64" t="s">
        <v>1439</v>
      </c>
      <c r="O1275" s="64" t="s">
        <v>1439</v>
      </c>
      <c r="P1275" s="64" t="s">
        <v>1439</v>
      </c>
      <c r="Q1275" s="64" t="s">
        <v>1439</v>
      </c>
    </row>
    <row r="1276" spans="1:17" x14ac:dyDescent="0.2">
      <c r="A1276" s="68" t="s">
        <v>2798</v>
      </c>
      <c r="B1276" s="55" t="s">
        <v>1454</v>
      </c>
      <c r="C1276" s="59" t="s">
        <v>1450</v>
      </c>
      <c r="D1276" s="59"/>
      <c r="E1276" s="67"/>
      <c r="F1276" s="59"/>
      <c r="G1276" s="67"/>
      <c r="H1276" s="59"/>
      <c r="I1276" s="61"/>
      <c r="J1276" s="61"/>
      <c r="K1276" s="61"/>
      <c r="L1276" s="61"/>
      <c r="M1276" s="61"/>
      <c r="N1276" s="61"/>
      <c r="O1276" s="61"/>
      <c r="P1276" s="61"/>
      <c r="Q1276" s="61"/>
    </row>
    <row r="1277" spans="1:17" ht="25.5" x14ac:dyDescent="0.2">
      <c r="A1277" s="68" t="s">
        <v>2799</v>
      </c>
      <c r="B1277" s="55" t="s">
        <v>1456</v>
      </c>
      <c r="C1277" s="66" t="s">
        <v>1439</v>
      </c>
      <c r="D1277" s="66">
        <v>41518</v>
      </c>
      <c r="E1277" s="67"/>
      <c r="F1277" s="66">
        <v>44984</v>
      </c>
      <c r="G1277" s="60">
        <v>-10.1</v>
      </c>
      <c r="H1277" s="66" t="s">
        <v>1439</v>
      </c>
      <c r="I1277" s="64" t="s">
        <v>1439</v>
      </c>
      <c r="J1277" s="64" t="s">
        <v>1439</v>
      </c>
      <c r="K1277" s="64" t="s">
        <v>1439</v>
      </c>
      <c r="L1277" s="64" t="s">
        <v>1439</v>
      </c>
      <c r="M1277" s="64" t="s">
        <v>1439</v>
      </c>
      <c r="N1277" s="64" t="s">
        <v>1439</v>
      </c>
      <c r="O1277" s="64" t="s">
        <v>1439</v>
      </c>
      <c r="P1277" s="64" t="s">
        <v>1439</v>
      </c>
      <c r="Q1277" s="64" t="s">
        <v>1439</v>
      </c>
    </row>
    <row r="1278" spans="1:17" ht="25.5" x14ac:dyDescent="0.2">
      <c r="A1278" s="68" t="s">
        <v>2800</v>
      </c>
      <c r="B1278" s="55" t="s">
        <v>1458</v>
      </c>
      <c r="C1278" s="66" t="s">
        <v>1439</v>
      </c>
      <c r="D1278" s="66">
        <v>60381</v>
      </c>
      <c r="E1278" s="67"/>
      <c r="F1278" s="66">
        <v>66423</v>
      </c>
      <c r="G1278" s="60">
        <v>35.299999999999997</v>
      </c>
      <c r="H1278" s="66" t="s">
        <v>1439</v>
      </c>
      <c r="I1278" s="64" t="s">
        <v>1439</v>
      </c>
      <c r="J1278" s="64" t="s">
        <v>1439</v>
      </c>
      <c r="K1278" s="64" t="s">
        <v>1439</v>
      </c>
      <c r="L1278" s="64">
        <v>57938</v>
      </c>
      <c r="M1278" s="64" t="s">
        <v>1439</v>
      </c>
      <c r="N1278" s="64" t="s">
        <v>1439</v>
      </c>
      <c r="O1278" s="64" t="s">
        <v>1439</v>
      </c>
      <c r="P1278" s="64" t="s">
        <v>1439</v>
      </c>
      <c r="Q1278" s="64" t="s">
        <v>1439</v>
      </c>
    </row>
    <row r="1279" spans="1:17" x14ac:dyDescent="0.2">
      <c r="A1279" s="54" t="s">
        <v>2801</v>
      </c>
      <c r="B1279" s="55" t="s">
        <v>1460</v>
      </c>
      <c r="C1279" s="59">
        <v>141</v>
      </c>
      <c r="D1279" s="59">
        <v>37337</v>
      </c>
      <c r="E1279" s="60">
        <v>8.6999999999999993</v>
      </c>
      <c r="F1279" s="59">
        <v>41835</v>
      </c>
      <c r="G1279" s="60">
        <v>4</v>
      </c>
      <c r="H1279" s="59">
        <v>23858</v>
      </c>
      <c r="I1279" s="61">
        <v>26861</v>
      </c>
      <c r="J1279" s="61">
        <v>28301</v>
      </c>
      <c r="K1279" s="61">
        <v>30067</v>
      </c>
      <c r="L1279" s="61">
        <v>33759</v>
      </c>
      <c r="M1279" s="61">
        <v>41891</v>
      </c>
      <c r="N1279" s="61">
        <v>46415</v>
      </c>
      <c r="O1279" s="62">
        <v>49269</v>
      </c>
      <c r="P1279" s="62">
        <v>52731</v>
      </c>
      <c r="Q1279" s="64">
        <v>65409</v>
      </c>
    </row>
    <row r="1280" spans="1:17" ht="25.5" x14ac:dyDescent="0.2">
      <c r="A1280" s="68" t="s">
        <v>2802</v>
      </c>
      <c r="B1280" s="55" t="s">
        <v>1462</v>
      </c>
      <c r="C1280" s="66">
        <v>16</v>
      </c>
      <c r="D1280" s="63">
        <v>31129</v>
      </c>
      <c r="E1280" s="60">
        <v>18.899999999999999</v>
      </c>
      <c r="F1280" s="63">
        <v>37134</v>
      </c>
      <c r="G1280" s="60">
        <v>11.2</v>
      </c>
      <c r="H1280" s="63">
        <v>20108</v>
      </c>
      <c r="I1280" s="62">
        <v>22379</v>
      </c>
      <c r="J1280" s="61">
        <v>24165</v>
      </c>
      <c r="K1280" s="62">
        <v>24990</v>
      </c>
      <c r="L1280" s="62">
        <v>27858</v>
      </c>
      <c r="M1280" s="62">
        <v>35041</v>
      </c>
      <c r="N1280" s="64">
        <v>39017</v>
      </c>
      <c r="O1280" s="64" t="s">
        <v>1439</v>
      </c>
      <c r="P1280" s="64" t="s">
        <v>1439</v>
      </c>
      <c r="Q1280" s="64" t="s">
        <v>1439</v>
      </c>
    </row>
    <row r="1281" spans="1:17" ht="25.5" x14ac:dyDescent="0.2">
      <c r="A1281" s="68" t="s">
        <v>2803</v>
      </c>
      <c r="B1281" s="55" t="s">
        <v>1464</v>
      </c>
      <c r="C1281" s="66">
        <v>15</v>
      </c>
      <c r="D1281" s="63">
        <v>38129</v>
      </c>
      <c r="E1281" s="60">
        <v>-0.9</v>
      </c>
      <c r="F1281" s="63">
        <v>41932</v>
      </c>
      <c r="G1281" s="60">
        <v>0.2</v>
      </c>
      <c r="H1281" s="59">
        <v>25827</v>
      </c>
      <c r="I1281" s="62">
        <v>28096</v>
      </c>
      <c r="J1281" s="62">
        <v>30327</v>
      </c>
      <c r="K1281" s="62">
        <v>31541</v>
      </c>
      <c r="L1281" s="62">
        <v>34275</v>
      </c>
      <c r="M1281" s="62">
        <v>42663</v>
      </c>
      <c r="N1281" s="64">
        <v>48024</v>
      </c>
      <c r="O1281" s="64">
        <v>48660</v>
      </c>
      <c r="P1281" s="64" t="s">
        <v>1439</v>
      </c>
      <c r="Q1281" s="64" t="s">
        <v>1439</v>
      </c>
    </row>
    <row r="1282" spans="1:17" ht="25.5" x14ac:dyDescent="0.2">
      <c r="A1282" s="68" t="s">
        <v>2804</v>
      </c>
      <c r="B1282" s="55" t="s">
        <v>1466</v>
      </c>
      <c r="C1282" s="59" t="s">
        <v>1450</v>
      </c>
      <c r="D1282" s="59"/>
      <c r="E1282" s="67"/>
      <c r="F1282" s="59"/>
      <c r="G1282" s="67"/>
      <c r="H1282" s="59"/>
      <c r="I1282" s="61"/>
      <c r="J1282" s="61"/>
      <c r="K1282" s="61"/>
      <c r="L1282" s="61"/>
      <c r="M1282" s="61"/>
      <c r="N1282" s="61"/>
      <c r="O1282" s="61"/>
      <c r="P1282" s="61"/>
      <c r="Q1282" s="61"/>
    </row>
    <row r="1283" spans="1:17" ht="25.5" x14ac:dyDescent="0.2">
      <c r="A1283" s="68" t="s">
        <v>2805</v>
      </c>
      <c r="B1283" s="55" t="s">
        <v>1468</v>
      </c>
      <c r="C1283" s="66" t="s">
        <v>1439</v>
      </c>
      <c r="D1283" s="63">
        <v>26881</v>
      </c>
      <c r="E1283" s="60">
        <v>13.5</v>
      </c>
      <c r="F1283" s="63">
        <v>31481</v>
      </c>
      <c r="G1283" s="60">
        <v>7</v>
      </c>
      <c r="H1283" s="66" t="s">
        <v>1439</v>
      </c>
      <c r="I1283" s="64" t="s">
        <v>1439</v>
      </c>
      <c r="J1283" s="64" t="s">
        <v>1439</v>
      </c>
      <c r="K1283" s="62">
        <v>25208</v>
      </c>
      <c r="L1283" s="62">
        <v>25765</v>
      </c>
      <c r="M1283" s="64" t="s">
        <v>1439</v>
      </c>
      <c r="N1283" s="64" t="s">
        <v>1439</v>
      </c>
      <c r="O1283" s="64" t="s">
        <v>1439</v>
      </c>
      <c r="P1283" s="64" t="s">
        <v>1439</v>
      </c>
      <c r="Q1283" s="64" t="s">
        <v>1439</v>
      </c>
    </row>
    <row r="1284" spans="1:17" ht="25.5" x14ac:dyDescent="0.2">
      <c r="A1284" s="68" t="s">
        <v>2806</v>
      </c>
      <c r="B1284" s="55" t="s">
        <v>1470</v>
      </c>
      <c r="C1284" s="66" t="s">
        <v>1439</v>
      </c>
      <c r="D1284" s="66" t="s">
        <v>1439</v>
      </c>
      <c r="E1284" s="67"/>
      <c r="F1284" s="66">
        <v>27998</v>
      </c>
      <c r="G1284" s="60">
        <v>5</v>
      </c>
      <c r="H1284" s="66" t="s">
        <v>1439</v>
      </c>
      <c r="I1284" s="64" t="s">
        <v>1439</v>
      </c>
      <c r="J1284" s="64" t="s">
        <v>1439</v>
      </c>
      <c r="K1284" s="64" t="s">
        <v>1439</v>
      </c>
      <c r="L1284" s="64" t="s">
        <v>1439</v>
      </c>
      <c r="M1284" s="64" t="s">
        <v>1439</v>
      </c>
      <c r="N1284" s="64" t="s">
        <v>1439</v>
      </c>
      <c r="O1284" s="64" t="s">
        <v>1439</v>
      </c>
      <c r="P1284" s="64" t="s">
        <v>1439</v>
      </c>
      <c r="Q1284" s="64" t="s">
        <v>1439</v>
      </c>
    </row>
    <row r="1285" spans="1:17" ht="25.5" x14ac:dyDescent="0.2">
      <c r="A1285" s="68" t="s">
        <v>2807</v>
      </c>
      <c r="B1285" s="55" t="s">
        <v>1472</v>
      </c>
      <c r="C1285" s="66" t="s">
        <v>1439</v>
      </c>
      <c r="D1285" s="66" t="s">
        <v>1439</v>
      </c>
      <c r="E1285" s="67"/>
      <c r="F1285" s="66">
        <v>40793</v>
      </c>
      <c r="G1285" s="67"/>
      <c r="H1285" s="66" t="s">
        <v>1439</v>
      </c>
      <c r="I1285" s="64" t="s">
        <v>1439</v>
      </c>
      <c r="J1285" s="64" t="s">
        <v>1439</v>
      </c>
      <c r="K1285" s="64" t="s">
        <v>1439</v>
      </c>
      <c r="L1285" s="64" t="s">
        <v>1439</v>
      </c>
      <c r="M1285" s="64" t="s">
        <v>1439</v>
      </c>
      <c r="N1285" s="64" t="s">
        <v>1439</v>
      </c>
      <c r="O1285" s="64" t="s">
        <v>1439</v>
      </c>
      <c r="P1285" s="64" t="s">
        <v>1439</v>
      </c>
      <c r="Q1285" s="64" t="s">
        <v>1439</v>
      </c>
    </row>
    <row r="1286" spans="1:17" ht="63.75" x14ac:dyDescent="0.2">
      <c r="A1286" s="68" t="s">
        <v>2808</v>
      </c>
      <c r="B1286" s="55" t="s">
        <v>1474</v>
      </c>
      <c r="C1286" s="66" t="s">
        <v>1439</v>
      </c>
      <c r="D1286" s="66">
        <v>36015</v>
      </c>
      <c r="E1286" s="60">
        <v>7.2</v>
      </c>
      <c r="F1286" s="66" t="s">
        <v>1439</v>
      </c>
      <c r="G1286" s="67"/>
      <c r="H1286" s="66" t="s">
        <v>1439</v>
      </c>
      <c r="I1286" s="64" t="s">
        <v>1439</v>
      </c>
      <c r="J1286" s="64">
        <v>28306</v>
      </c>
      <c r="K1286" s="62">
        <v>31067</v>
      </c>
      <c r="L1286" s="62">
        <v>33772</v>
      </c>
      <c r="M1286" s="64">
        <v>38872</v>
      </c>
      <c r="N1286" s="64" t="s">
        <v>1439</v>
      </c>
      <c r="O1286" s="64" t="s">
        <v>1439</v>
      </c>
      <c r="P1286" s="64" t="s">
        <v>1439</v>
      </c>
      <c r="Q1286" s="64" t="s">
        <v>1439</v>
      </c>
    </row>
    <row r="1287" spans="1:17" ht="25.5" x14ac:dyDescent="0.2">
      <c r="A1287" s="68" t="s">
        <v>2809</v>
      </c>
      <c r="B1287" s="55" t="s">
        <v>1476</v>
      </c>
      <c r="C1287" s="66" t="s">
        <v>1439</v>
      </c>
      <c r="D1287" s="66">
        <v>36605</v>
      </c>
      <c r="E1287" s="60">
        <v>28.6</v>
      </c>
      <c r="F1287" s="66">
        <v>43736</v>
      </c>
      <c r="G1287" s="60">
        <v>36.4</v>
      </c>
      <c r="H1287" s="66" t="s">
        <v>1439</v>
      </c>
      <c r="I1287" s="64" t="s">
        <v>1439</v>
      </c>
      <c r="J1287" s="64" t="s">
        <v>1439</v>
      </c>
      <c r="K1287" s="64" t="s">
        <v>1439</v>
      </c>
      <c r="L1287" s="64" t="s">
        <v>1439</v>
      </c>
      <c r="M1287" s="64" t="s">
        <v>1439</v>
      </c>
      <c r="N1287" s="64" t="s">
        <v>1439</v>
      </c>
      <c r="O1287" s="64" t="s">
        <v>1439</v>
      </c>
      <c r="P1287" s="64" t="s">
        <v>1439</v>
      </c>
      <c r="Q1287" s="64" t="s">
        <v>1439</v>
      </c>
    </row>
    <row r="1288" spans="1:17" ht="25.5" x14ac:dyDescent="0.2">
      <c r="A1288" s="68" t="s">
        <v>2810</v>
      </c>
      <c r="B1288" s="55" t="s">
        <v>1478</v>
      </c>
      <c r="C1288" s="66" t="s">
        <v>1439</v>
      </c>
      <c r="D1288" s="66">
        <v>30146</v>
      </c>
      <c r="E1288" s="60">
        <v>-3.7</v>
      </c>
      <c r="F1288" s="63">
        <v>33829</v>
      </c>
      <c r="G1288" s="60">
        <v>-0.3</v>
      </c>
      <c r="H1288" s="66" t="s">
        <v>1439</v>
      </c>
      <c r="I1288" s="64" t="s">
        <v>1439</v>
      </c>
      <c r="J1288" s="64" t="s">
        <v>1439</v>
      </c>
      <c r="K1288" s="64" t="s">
        <v>1439</v>
      </c>
      <c r="L1288" s="64" t="s">
        <v>1439</v>
      </c>
      <c r="M1288" s="64" t="s">
        <v>1439</v>
      </c>
      <c r="N1288" s="64" t="s">
        <v>1439</v>
      </c>
      <c r="O1288" s="64" t="s">
        <v>1439</v>
      </c>
      <c r="P1288" s="64" t="s">
        <v>1439</v>
      </c>
      <c r="Q1288" s="64" t="s">
        <v>1439</v>
      </c>
    </row>
    <row r="1289" spans="1:17" ht="25.5" x14ac:dyDescent="0.2">
      <c r="A1289" s="68" t="s">
        <v>2811</v>
      </c>
      <c r="B1289" s="55" t="s">
        <v>1480</v>
      </c>
      <c r="C1289" s="66" t="s">
        <v>1439</v>
      </c>
      <c r="D1289" s="66" t="s">
        <v>1439</v>
      </c>
      <c r="E1289" s="67"/>
      <c r="F1289" s="66">
        <v>51887</v>
      </c>
      <c r="G1289" s="60">
        <v>-10.199999999999999</v>
      </c>
      <c r="H1289" s="66" t="s">
        <v>1439</v>
      </c>
      <c r="I1289" s="64" t="s">
        <v>1439</v>
      </c>
      <c r="J1289" s="64" t="s">
        <v>1439</v>
      </c>
      <c r="K1289" s="64" t="s">
        <v>1439</v>
      </c>
      <c r="L1289" s="64" t="s">
        <v>1439</v>
      </c>
      <c r="M1289" s="64" t="s">
        <v>1439</v>
      </c>
      <c r="N1289" s="64" t="s">
        <v>1439</v>
      </c>
      <c r="O1289" s="64" t="s">
        <v>1439</v>
      </c>
      <c r="P1289" s="64" t="s">
        <v>1439</v>
      </c>
      <c r="Q1289" s="64" t="s">
        <v>1439</v>
      </c>
    </row>
    <row r="1290" spans="1:17" ht="25.5" x14ac:dyDescent="0.2">
      <c r="A1290" s="68" t="s">
        <v>2812</v>
      </c>
      <c r="B1290" s="55" t="s">
        <v>1482</v>
      </c>
      <c r="C1290" s="66" t="s">
        <v>1439</v>
      </c>
      <c r="D1290" s="66">
        <v>34436</v>
      </c>
      <c r="E1290" s="60">
        <v>-0.4</v>
      </c>
      <c r="F1290" s="63">
        <v>34601</v>
      </c>
      <c r="G1290" s="60">
        <v>-8.1</v>
      </c>
      <c r="H1290" s="66" t="s">
        <v>1439</v>
      </c>
      <c r="I1290" s="64" t="s">
        <v>1439</v>
      </c>
      <c r="J1290" s="64" t="s">
        <v>1439</v>
      </c>
      <c r="K1290" s="64" t="s">
        <v>1439</v>
      </c>
      <c r="L1290" s="64" t="s">
        <v>1439</v>
      </c>
      <c r="M1290" s="64" t="s">
        <v>1439</v>
      </c>
      <c r="N1290" s="64" t="s">
        <v>1439</v>
      </c>
      <c r="O1290" s="64" t="s">
        <v>1439</v>
      </c>
      <c r="P1290" s="64" t="s">
        <v>1439</v>
      </c>
      <c r="Q1290" s="64" t="s">
        <v>1439</v>
      </c>
    </row>
    <row r="1291" spans="1:17" ht="38.25" x14ac:dyDescent="0.2">
      <c r="A1291" s="68" t="s">
        <v>2813</v>
      </c>
      <c r="B1291" s="55" t="s">
        <v>1484</v>
      </c>
      <c r="C1291" s="66" t="s">
        <v>1439</v>
      </c>
      <c r="D1291" s="66">
        <v>36796</v>
      </c>
      <c r="E1291" s="67"/>
      <c r="F1291" s="66">
        <v>40654</v>
      </c>
      <c r="G1291" s="60">
        <v>6.7</v>
      </c>
      <c r="H1291" s="66" t="s">
        <v>1439</v>
      </c>
      <c r="I1291" s="64" t="s">
        <v>1439</v>
      </c>
      <c r="J1291" s="64" t="s">
        <v>1439</v>
      </c>
      <c r="K1291" s="64" t="s">
        <v>1439</v>
      </c>
      <c r="L1291" s="64" t="s">
        <v>1439</v>
      </c>
      <c r="M1291" s="64" t="s">
        <v>1439</v>
      </c>
      <c r="N1291" s="64" t="s">
        <v>1439</v>
      </c>
      <c r="O1291" s="64" t="s">
        <v>1439</v>
      </c>
      <c r="P1291" s="64" t="s">
        <v>1439</v>
      </c>
      <c r="Q1291" s="64" t="s">
        <v>1439</v>
      </c>
    </row>
    <row r="1292" spans="1:17" ht="25.5" x14ac:dyDescent="0.2">
      <c r="A1292" s="68" t="s">
        <v>2814</v>
      </c>
      <c r="B1292" s="55" t="s">
        <v>1486</v>
      </c>
      <c r="C1292" s="66" t="s">
        <v>1439</v>
      </c>
      <c r="D1292" s="66">
        <v>33143</v>
      </c>
      <c r="E1292" s="60">
        <v>15.7</v>
      </c>
      <c r="F1292" s="63">
        <v>34279</v>
      </c>
      <c r="G1292" s="60">
        <v>13.7</v>
      </c>
      <c r="H1292" s="66" t="s">
        <v>1439</v>
      </c>
      <c r="I1292" s="62">
        <v>24661</v>
      </c>
      <c r="J1292" s="62">
        <v>26763</v>
      </c>
      <c r="K1292" s="62">
        <v>27908</v>
      </c>
      <c r="L1292" s="62">
        <v>30207</v>
      </c>
      <c r="M1292" s="64">
        <v>34504</v>
      </c>
      <c r="N1292" s="64" t="s">
        <v>1439</v>
      </c>
      <c r="O1292" s="64" t="s">
        <v>1439</v>
      </c>
      <c r="P1292" s="64" t="s">
        <v>1439</v>
      </c>
      <c r="Q1292" s="64" t="s">
        <v>1439</v>
      </c>
    </row>
    <row r="1293" spans="1:17" ht="25.5" x14ac:dyDescent="0.2">
      <c r="A1293" s="68" t="s">
        <v>2815</v>
      </c>
      <c r="B1293" s="55" t="s">
        <v>1488</v>
      </c>
      <c r="C1293" s="66" t="s">
        <v>1439</v>
      </c>
      <c r="D1293" s="66">
        <v>34466</v>
      </c>
      <c r="E1293" s="67"/>
      <c r="F1293" s="63">
        <v>36901</v>
      </c>
      <c r="G1293" s="60">
        <v>9.9</v>
      </c>
      <c r="H1293" s="66" t="s">
        <v>1439</v>
      </c>
      <c r="I1293" s="64" t="s">
        <v>1439</v>
      </c>
      <c r="J1293" s="64" t="s">
        <v>1439</v>
      </c>
      <c r="K1293" s="64" t="s">
        <v>1439</v>
      </c>
      <c r="L1293" s="64">
        <v>32422</v>
      </c>
      <c r="M1293" s="64" t="s">
        <v>1439</v>
      </c>
      <c r="N1293" s="64" t="s">
        <v>1439</v>
      </c>
      <c r="O1293" s="64" t="s">
        <v>1439</v>
      </c>
      <c r="P1293" s="64" t="s">
        <v>1439</v>
      </c>
      <c r="Q1293" s="64" t="s">
        <v>1439</v>
      </c>
    </row>
    <row r="1294" spans="1:17" ht="25.5" x14ac:dyDescent="0.2">
      <c r="A1294" s="68" t="s">
        <v>2816</v>
      </c>
      <c r="B1294" s="55" t="s">
        <v>1490</v>
      </c>
      <c r="C1294" s="66" t="s">
        <v>1439</v>
      </c>
      <c r="D1294" s="66" t="s">
        <v>1439</v>
      </c>
      <c r="E1294" s="67"/>
      <c r="F1294" s="66">
        <v>39810</v>
      </c>
      <c r="G1294" s="60">
        <v>29.3</v>
      </c>
      <c r="H1294" s="66" t="s">
        <v>1439</v>
      </c>
      <c r="I1294" s="64" t="s">
        <v>1439</v>
      </c>
      <c r="J1294" s="64" t="s">
        <v>1439</v>
      </c>
      <c r="K1294" s="64" t="s">
        <v>1439</v>
      </c>
      <c r="L1294" s="64" t="s">
        <v>1439</v>
      </c>
      <c r="M1294" s="64" t="s">
        <v>1439</v>
      </c>
      <c r="N1294" s="64" t="s">
        <v>1439</v>
      </c>
      <c r="O1294" s="64" t="s">
        <v>1439</v>
      </c>
      <c r="P1294" s="64" t="s">
        <v>1439</v>
      </c>
      <c r="Q1294" s="64" t="s">
        <v>1439</v>
      </c>
    </row>
    <row r="1295" spans="1:17" ht="38.25" x14ac:dyDescent="0.2">
      <c r="A1295" s="68" t="s">
        <v>2817</v>
      </c>
      <c r="B1295" s="55" t="s">
        <v>1492</v>
      </c>
      <c r="C1295" s="66">
        <v>11</v>
      </c>
      <c r="D1295" s="66">
        <v>38317</v>
      </c>
      <c r="E1295" s="60">
        <v>7.9</v>
      </c>
      <c r="F1295" s="63">
        <v>41140</v>
      </c>
      <c r="G1295" s="60">
        <v>8.1999999999999993</v>
      </c>
      <c r="H1295" s="66" t="s">
        <v>1439</v>
      </c>
      <c r="I1295" s="62">
        <v>27181</v>
      </c>
      <c r="J1295" s="62">
        <v>28886</v>
      </c>
      <c r="K1295" s="64">
        <v>29374</v>
      </c>
      <c r="L1295" s="62">
        <v>35651</v>
      </c>
      <c r="M1295" s="64">
        <v>42746</v>
      </c>
      <c r="N1295" s="64">
        <v>46580</v>
      </c>
      <c r="O1295" s="64" t="s">
        <v>1439</v>
      </c>
      <c r="P1295" s="64" t="s">
        <v>1439</v>
      </c>
      <c r="Q1295" s="64" t="s">
        <v>1439</v>
      </c>
    </row>
    <row r="1296" spans="1:17" ht="38.25" x14ac:dyDescent="0.2">
      <c r="A1296" s="68" t="s">
        <v>2818</v>
      </c>
      <c r="B1296" s="55" t="s">
        <v>1494</v>
      </c>
      <c r="C1296" s="66" t="s">
        <v>1439</v>
      </c>
      <c r="D1296" s="66">
        <v>38718</v>
      </c>
      <c r="E1296" s="60">
        <v>5.2</v>
      </c>
      <c r="F1296" s="63">
        <v>44157</v>
      </c>
      <c r="G1296" s="60">
        <v>-0.5</v>
      </c>
      <c r="H1296" s="66" t="s">
        <v>1439</v>
      </c>
      <c r="I1296" s="64" t="s">
        <v>1439</v>
      </c>
      <c r="J1296" s="64">
        <v>30565</v>
      </c>
      <c r="K1296" s="64">
        <v>32118</v>
      </c>
      <c r="L1296" s="64">
        <v>35060</v>
      </c>
      <c r="M1296" s="64" t="s">
        <v>1439</v>
      </c>
      <c r="N1296" s="64" t="s">
        <v>1439</v>
      </c>
      <c r="O1296" s="64" t="s">
        <v>1439</v>
      </c>
      <c r="P1296" s="64" t="s">
        <v>1439</v>
      </c>
      <c r="Q1296" s="64" t="s">
        <v>1439</v>
      </c>
    </row>
    <row r="1297" spans="1:17" ht="25.5" x14ac:dyDescent="0.2">
      <c r="A1297" s="68" t="s">
        <v>2819</v>
      </c>
      <c r="B1297" s="55" t="s">
        <v>1496</v>
      </c>
      <c r="C1297" s="66" t="s">
        <v>1439</v>
      </c>
      <c r="D1297" s="66" t="s">
        <v>1439</v>
      </c>
      <c r="E1297" s="67"/>
      <c r="F1297" s="66">
        <v>45442</v>
      </c>
      <c r="G1297" s="60">
        <v>8.4</v>
      </c>
      <c r="H1297" s="66" t="s">
        <v>1439</v>
      </c>
      <c r="I1297" s="64" t="s">
        <v>1439</v>
      </c>
      <c r="J1297" s="64" t="s">
        <v>1439</v>
      </c>
      <c r="K1297" s="64" t="s">
        <v>1439</v>
      </c>
      <c r="L1297" s="64">
        <v>37256</v>
      </c>
      <c r="M1297" s="64" t="s">
        <v>1439</v>
      </c>
      <c r="N1297" s="64" t="s">
        <v>1439</v>
      </c>
      <c r="O1297" s="64" t="s">
        <v>1439</v>
      </c>
      <c r="P1297" s="64" t="s">
        <v>1439</v>
      </c>
      <c r="Q1297" s="64" t="s">
        <v>1439</v>
      </c>
    </row>
    <row r="1298" spans="1:17" ht="25.5" x14ac:dyDescent="0.2">
      <c r="A1298" s="68" t="s">
        <v>2820</v>
      </c>
      <c r="B1298" s="55" t="s">
        <v>1498</v>
      </c>
      <c r="C1298" s="66">
        <v>15</v>
      </c>
      <c r="D1298" s="66">
        <v>39052</v>
      </c>
      <c r="E1298" s="67"/>
      <c r="F1298" s="63">
        <v>44305</v>
      </c>
      <c r="G1298" s="67"/>
      <c r="H1298" s="63">
        <v>24188</v>
      </c>
      <c r="I1298" s="62">
        <v>26665</v>
      </c>
      <c r="J1298" s="62">
        <v>27363</v>
      </c>
      <c r="K1298" s="62">
        <v>29206</v>
      </c>
      <c r="L1298" s="64">
        <v>33021</v>
      </c>
      <c r="M1298" s="64">
        <v>45410</v>
      </c>
      <c r="N1298" s="64">
        <v>50120</v>
      </c>
      <c r="O1298" s="64" t="s">
        <v>1439</v>
      </c>
      <c r="P1298" s="64" t="s">
        <v>1439</v>
      </c>
      <c r="Q1298" s="64" t="s">
        <v>1439</v>
      </c>
    </row>
    <row r="1299" spans="1:17" ht="25.5" x14ac:dyDescent="0.2">
      <c r="A1299" s="68" t="s">
        <v>2821</v>
      </c>
      <c r="B1299" s="55" t="s">
        <v>1500</v>
      </c>
      <c r="C1299" s="66" t="s">
        <v>1439</v>
      </c>
      <c r="D1299" s="66">
        <v>36909</v>
      </c>
      <c r="E1299" s="60">
        <v>5.4</v>
      </c>
      <c r="F1299" s="63">
        <v>39001</v>
      </c>
      <c r="G1299" s="60">
        <v>7.6</v>
      </c>
      <c r="H1299" s="66" t="s">
        <v>1439</v>
      </c>
      <c r="I1299" s="64" t="s">
        <v>1439</v>
      </c>
      <c r="J1299" s="64" t="s">
        <v>1439</v>
      </c>
      <c r="K1299" s="64" t="s">
        <v>1439</v>
      </c>
      <c r="L1299" s="64" t="s">
        <v>1439</v>
      </c>
      <c r="M1299" s="64" t="s">
        <v>1439</v>
      </c>
      <c r="N1299" s="64" t="s">
        <v>1439</v>
      </c>
      <c r="O1299" s="64" t="s">
        <v>1439</v>
      </c>
      <c r="P1299" s="64" t="s">
        <v>1439</v>
      </c>
      <c r="Q1299" s="64" t="s">
        <v>1439</v>
      </c>
    </row>
    <row r="1300" spans="1:17" ht="25.5" x14ac:dyDescent="0.2">
      <c r="A1300" s="68" t="s">
        <v>2822</v>
      </c>
      <c r="B1300" s="55" t="s">
        <v>1502</v>
      </c>
      <c r="C1300" s="66">
        <v>15</v>
      </c>
      <c r="D1300" s="63">
        <v>47889</v>
      </c>
      <c r="E1300" s="60">
        <v>12.6</v>
      </c>
      <c r="F1300" s="59">
        <v>50463</v>
      </c>
      <c r="G1300" s="60">
        <v>9.3000000000000007</v>
      </c>
      <c r="H1300" s="63">
        <v>33778</v>
      </c>
      <c r="I1300" s="62">
        <v>37209</v>
      </c>
      <c r="J1300" s="62">
        <v>38902</v>
      </c>
      <c r="K1300" s="62">
        <v>42262</v>
      </c>
      <c r="L1300" s="62">
        <v>44668</v>
      </c>
      <c r="M1300" s="62">
        <v>51192</v>
      </c>
      <c r="N1300" s="64">
        <v>54141</v>
      </c>
      <c r="O1300" s="64">
        <v>57111</v>
      </c>
      <c r="P1300" s="64" t="s">
        <v>1439</v>
      </c>
      <c r="Q1300" s="64" t="s">
        <v>1439</v>
      </c>
    </row>
    <row r="1301" spans="1:17" ht="25.5" x14ac:dyDescent="0.2">
      <c r="A1301" s="68" t="s">
        <v>2823</v>
      </c>
      <c r="B1301" s="55" t="s">
        <v>1504</v>
      </c>
      <c r="C1301" s="66" t="s">
        <v>1439</v>
      </c>
      <c r="D1301" s="66">
        <v>32987</v>
      </c>
      <c r="E1301" s="67"/>
      <c r="F1301" s="66">
        <v>33834</v>
      </c>
      <c r="G1301" s="60">
        <v>11.1</v>
      </c>
      <c r="H1301" s="66" t="s">
        <v>1439</v>
      </c>
      <c r="I1301" s="64" t="s">
        <v>1439</v>
      </c>
      <c r="J1301" s="64" t="s">
        <v>1439</v>
      </c>
      <c r="K1301" s="64" t="s">
        <v>1439</v>
      </c>
      <c r="L1301" s="64" t="s">
        <v>1439</v>
      </c>
      <c r="M1301" s="64" t="s">
        <v>1439</v>
      </c>
      <c r="N1301" s="64" t="s">
        <v>1439</v>
      </c>
      <c r="O1301" s="64" t="s">
        <v>1439</v>
      </c>
      <c r="P1301" s="64" t="s">
        <v>1439</v>
      </c>
      <c r="Q1301" s="64" t="s">
        <v>1439</v>
      </c>
    </row>
    <row r="1302" spans="1:17" x14ac:dyDescent="0.2">
      <c r="A1302" s="68" t="s">
        <v>2824</v>
      </c>
      <c r="B1302" s="55" t="s">
        <v>1506</v>
      </c>
      <c r="C1302" s="66" t="s">
        <v>1439</v>
      </c>
      <c r="D1302" s="66">
        <v>26703</v>
      </c>
      <c r="E1302" s="67"/>
      <c r="F1302" s="66">
        <v>31663</v>
      </c>
      <c r="G1302" s="60">
        <v>-4.3</v>
      </c>
      <c r="H1302" s="66" t="s">
        <v>1439</v>
      </c>
      <c r="I1302" s="64" t="s">
        <v>1439</v>
      </c>
      <c r="J1302" s="64" t="s">
        <v>1439</v>
      </c>
      <c r="K1302" s="64" t="s">
        <v>1439</v>
      </c>
      <c r="L1302" s="64">
        <v>25729</v>
      </c>
      <c r="M1302" s="64" t="s">
        <v>1439</v>
      </c>
      <c r="N1302" s="64" t="s">
        <v>1439</v>
      </c>
      <c r="O1302" s="64" t="s">
        <v>1439</v>
      </c>
      <c r="P1302" s="64" t="s">
        <v>1439</v>
      </c>
      <c r="Q1302" s="64" t="s">
        <v>1439</v>
      </c>
    </row>
    <row r="1303" spans="1:17" ht="38.25" x14ac:dyDescent="0.2">
      <c r="A1303" s="68" t="s">
        <v>2825</v>
      </c>
      <c r="B1303" s="55" t="s">
        <v>1508</v>
      </c>
      <c r="C1303" s="66">
        <v>10</v>
      </c>
      <c r="D1303" s="66">
        <v>43520</v>
      </c>
      <c r="E1303" s="60">
        <v>5.7</v>
      </c>
      <c r="F1303" s="63">
        <v>48320</v>
      </c>
      <c r="G1303" s="60">
        <v>9.5</v>
      </c>
      <c r="H1303" s="66" t="s">
        <v>1439</v>
      </c>
      <c r="I1303" s="64">
        <v>29304</v>
      </c>
      <c r="J1303" s="62">
        <v>34062</v>
      </c>
      <c r="K1303" s="64">
        <v>35564</v>
      </c>
      <c r="L1303" s="64">
        <v>40116</v>
      </c>
      <c r="M1303" s="64">
        <v>48288</v>
      </c>
      <c r="N1303" s="64" t="s">
        <v>1439</v>
      </c>
      <c r="O1303" s="64" t="s">
        <v>1439</v>
      </c>
      <c r="P1303" s="64" t="s">
        <v>1439</v>
      </c>
      <c r="Q1303" s="64" t="s">
        <v>1439</v>
      </c>
    </row>
    <row r="1304" spans="1:17" ht="38.25" x14ac:dyDescent="0.2">
      <c r="A1304" s="54" t="s">
        <v>2826</v>
      </c>
      <c r="B1304" s="55" t="s">
        <v>1510</v>
      </c>
      <c r="C1304" s="66">
        <v>21</v>
      </c>
      <c r="D1304" s="66">
        <v>51165</v>
      </c>
      <c r="E1304" s="60">
        <v>0.2</v>
      </c>
      <c r="F1304" s="59">
        <v>57899</v>
      </c>
      <c r="G1304" s="60">
        <v>6</v>
      </c>
      <c r="H1304" s="63">
        <v>26467</v>
      </c>
      <c r="I1304" s="62">
        <v>38405</v>
      </c>
      <c r="J1304" s="62">
        <v>39840</v>
      </c>
      <c r="K1304" s="62">
        <v>41683</v>
      </c>
      <c r="L1304" s="62">
        <v>46805</v>
      </c>
      <c r="M1304" s="64">
        <v>60581</v>
      </c>
      <c r="N1304" s="64">
        <v>71075</v>
      </c>
      <c r="O1304" s="64">
        <v>75537</v>
      </c>
      <c r="P1304" s="64">
        <v>80739</v>
      </c>
      <c r="Q1304" s="64" t="s">
        <v>1439</v>
      </c>
    </row>
    <row r="1305" spans="1:17" ht="25.5" x14ac:dyDescent="0.2">
      <c r="A1305" s="68" t="s">
        <v>2827</v>
      </c>
      <c r="B1305" s="55" t="s">
        <v>1512</v>
      </c>
      <c r="C1305" s="66">
        <v>21</v>
      </c>
      <c r="D1305" s="66">
        <v>51165</v>
      </c>
      <c r="E1305" s="60">
        <v>0.2</v>
      </c>
      <c r="F1305" s="59">
        <v>57899</v>
      </c>
      <c r="G1305" s="60">
        <v>6</v>
      </c>
      <c r="H1305" s="63">
        <v>26467</v>
      </c>
      <c r="I1305" s="62">
        <v>38405</v>
      </c>
      <c r="J1305" s="62">
        <v>39840</v>
      </c>
      <c r="K1305" s="62">
        <v>41683</v>
      </c>
      <c r="L1305" s="62">
        <v>46805</v>
      </c>
      <c r="M1305" s="64">
        <v>60581</v>
      </c>
      <c r="N1305" s="64">
        <v>71075</v>
      </c>
      <c r="O1305" s="64">
        <v>75537</v>
      </c>
      <c r="P1305" s="64">
        <v>80739</v>
      </c>
      <c r="Q1305" s="64" t="s">
        <v>1439</v>
      </c>
    </row>
    <row r="1306" spans="1:17" ht="51" x14ac:dyDescent="0.2">
      <c r="A1306" s="54" t="s">
        <v>2828</v>
      </c>
      <c r="B1306" s="55" t="s">
        <v>1514</v>
      </c>
      <c r="C1306" s="66">
        <v>15</v>
      </c>
      <c r="D1306" s="63">
        <v>40023</v>
      </c>
      <c r="E1306" s="60">
        <v>8.8000000000000007</v>
      </c>
      <c r="F1306" s="63">
        <v>43756</v>
      </c>
      <c r="G1306" s="60">
        <v>0.1</v>
      </c>
      <c r="H1306" s="66" t="s">
        <v>1439</v>
      </c>
      <c r="I1306" s="62">
        <v>33490</v>
      </c>
      <c r="J1306" s="62">
        <v>34298</v>
      </c>
      <c r="K1306" s="61">
        <v>36474</v>
      </c>
      <c r="L1306" s="62">
        <v>37999</v>
      </c>
      <c r="M1306" s="62">
        <v>43272</v>
      </c>
      <c r="N1306" s="64">
        <v>45232</v>
      </c>
      <c r="O1306" s="64" t="s">
        <v>1439</v>
      </c>
      <c r="P1306" s="64" t="s">
        <v>1439</v>
      </c>
      <c r="Q1306" s="64" t="s">
        <v>1439</v>
      </c>
    </row>
    <row r="1307" spans="1:17" ht="25.5" x14ac:dyDescent="0.2">
      <c r="A1307" s="68" t="s">
        <v>2829</v>
      </c>
      <c r="B1307" s="55" t="s">
        <v>1516</v>
      </c>
      <c r="C1307" s="66" t="s">
        <v>1439</v>
      </c>
      <c r="D1307" s="63">
        <v>38172</v>
      </c>
      <c r="E1307" s="60">
        <v>3.5</v>
      </c>
      <c r="F1307" s="63">
        <v>41031</v>
      </c>
      <c r="G1307" s="67"/>
      <c r="H1307" s="66" t="s">
        <v>1439</v>
      </c>
      <c r="I1307" s="64">
        <v>33536</v>
      </c>
      <c r="J1307" s="62">
        <v>33857</v>
      </c>
      <c r="K1307" s="62">
        <v>34343</v>
      </c>
      <c r="L1307" s="61">
        <v>37544</v>
      </c>
      <c r="M1307" s="62">
        <v>40136</v>
      </c>
      <c r="N1307" s="64" t="s">
        <v>1439</v>
      </c>
      <c r="O1307" s="64" t="s">
        <v>1439</v>
      </c>
      <c r="P1307" s="64" t="s">
        <v>1439</v>
      </c>
      <c r="Q1307" s="64" t="s">
        <v>1439</v>
      </c>
    </row>
    <row r="1308" spans="1:17" x14ac:dyDescent="0.2">
      <c r="A1308" s="68" t="s">
        <v>2830</v>
      </c>
      <c r="B1308" s="55" t="s">
        <v>1518</v>
      </c>
      <c r="C1308" s="59" t="s">
        <v>1667</v>
      </c>
      <c r="D1308" s="59"/>
      <c r="E1308" s="67"/>
      <c r="F1308" s="59"/>
      <c r="G1308" s="67"/>
      <c r="H1308" s="59"/>
      <c r="I1308" s="61"/>
      <c r="J1308" s="61"/>
      <c r="K1308" s="61"/>
      <c r="L1308" s="61"/>
      <c r="M1308" s="61"/>
      <c r="N1308" s="61"/>
      <c r="O1308" s="61"/>
      <c r="P1308" s="61"/>
      <c r="Q1308" s="61"/>
    </row>
    <row r="1309" spans="1:17" ht="38.25" x14ac:dyDescent="0.2">
      <c r="A1309" s="68" t="s">
        <v>2831</v>
      </c>
      <c r="B1309" s="55" t="s">
        <v>1520</v>
      </c>
      <c r="C1309" s="66" t="s">
        <v>1439</v>
      </c>
      <c r="D1309" s="66">
        <v>43117</v>
      </c>
      <c r="E1309" s="60">
        <v>17.7</v>
      </c>
      <c r="F1309" s="63">
        <v>47074</v>
      </c>
      <c r="G1309" s="60">
        <v>15.2</v>
      </c>
      <c r="H1309" s="66" t="s">
        <v>1439</v>
      </c>
      <c r="I1309" s="64" t="s">
        <v>1439</v>
      </c>
      <c r="J1309" s="64">
        <v>35268</v>
      </c>
      <c r="K1309" s="64">
        <v>36768</v>
      </c>
      <c r="L1309" s="64">
        <v>40277</v>
      </c>
      <c r="M1309" s="64" t="s">
        <v>1439</v>
      </c>
      <c r="N1309" s="64" t="s">
        <v>1439</v>
      </c>
      <c r="O1309" s="64" t="s">
        <v>1439</v>
      </c>
      <c r="P1309" s="64" t="s">
        <v>1439</v>
      </c>
      <c r="Q1309" s="64" t="s">
        <v>1439</v>
      </c>
    </row>
    <row r="1310" spans="1:17" ht="38.25" x14ac:dyDescent="0.2">
      <c r="A1310" s="68" t="s">
        <v>2832</v>
      </c>
      <c r="B1310" s="55" t="s">
        <v>1522</v>
      </c>
      <c r="C1310" s="59" t="s">
        <v>1667</v>
      </c>
      <c r="D1310" s="59"/>
      <c r="E1310" s="67"/>
      <c r="F1310" s="59"/>
      <c r="G1310" s="67"/>
      <c r="H1310" s="59"/>
      <c r="I1310" s="61"/>
      <c r="J1310" s="61"/>
      <c r="K1310" s="61"/>
      <c r="L1310" s="61"/>
      <c r="M1310" s="61"/>
      <c r="N1310" s="61"/>
      <c r="O1310" s="61"/>
      <c r="P1310" s="61"/>
      <c r="Q1310" s="61"/>
    </row>
    <row r="1311" spans="1:17" x14ac:dyDescent="0.2">
      <c r="A1311" s="54" t="s">
        <v>2833</v>
      </c>
      <c r="B1311" s="55" t="s">
        <v>1524</v>
      </c>
      <c r="C1311" s="63">
        <v>65</v>
      </c>
      <c r="D1311" s="59">
        <v>39757</v>
      </c>
      <c r="E1311" s="60">
        <v>10.7</v>
      </c>
      <c r="F1311" s="59">
        <v>44349</v>
      </c>
      <c r="G1311" s="60">
        <v>10.1</v>
      </c>
      <c r="H1311" s="63">
        <v>24764</v>
      </c>
      <c r="I1311" s="61">
        <v>28916</v>
      </c>
      <c r="J1311" s="61">
        <v>30558</v>
      </c>
      <c r="K1311" s="61">
        <v>32032</v>
      </c>
      <c r="L1311" s="61">
        <v>35521</v>
      </c>
      <c r="M1311" s="62">
        <v>43056</v>
      </c>
      <c r="N1311" s="62">
        <v>49264</v>
      </c>
      <c r="O1311" s="62">
        <v>54025</v>
      </c>
      <c r="P1311" s="62">
        <v>58676</v>
      </c>
      <c r="Q1311" s="64" t="s">
        <v>1439</v>
      </c>
    </row>
    <row r="1312" spans="1:17" ht="25.5" x14ac:dyDescent="0.2">
      <c r="A1312" s="68" t="s">
        <v>2834</v>
      </c>
      <c r="B1312" s="55" t="s">
        <v>1526</v>
      </c>
      <c r="C1312" s="66">
        <v>20</v>
      </c>
      <c r="D1312" s="63">
        <v>42581</v>
      </c>
      <c r="E1312" s="60">
        <v>12.5</v>
      </c>
      <c r="F1312" s="63">
        <v>47269</v>
      </c>
      <c r="G1312" s="60">
        <v>13.9</v>
      </c>
      <c r="H1312" s="63">
        <v>24837</v>
      </c>
      <c r="I1312" s="62">
        <v>29571</v>
      </c>
      <c r="J1312" s="62">
        <v>32072</v>
      </c>
      <c r="K1312" s="62">
        <v>33193</v>
      </c>
      <c r="L1312" s="62">
        <v>37419</v>
      </c>
      <c r="M1312" s="64">
        <v>46987</v>
      </c>
      <c r="N1312" s="64">
        <v>54393</v>
      </c>
      <c r="O1312" s="64">
        <v>57918</v>
      </c>
      <c r="P1312" s="64" t="s">
        <v>1439</v>
      </c>
      <c r="Q1312" s="64" t="s">
        <v>1439</v>
      </c>
    </row>
    <row r="1313" spans="1:17" x14ac:dyDescent="0.2">
      <c r="A1313" s="68" t="s">
        <v>2835</v>
      </c>
      <c r="B1313" s="55" t="s">
        <v>1528</v>
      </c>
      <c r="C1313" s="66">
        <v>10</v>
      </c>
      <c r="D1313" s="66">
        <v>41549</v>
      </c>
      <c r="E1313" s="60">
        <v>4.0999999999999996</v>
      </c>
      <c r="F1313" s="63">
        <v>48103</v>
      </c>
      <c r="G1313" s="60">
        <v>14.6</v>
      </c>
      <c r="H1313" s="66" t="s">
        <v>1439</v>
      </c>
      <c r="I1313" s="64">
        <v>31209</v>
      </c>
      <c r="J1313" s="64">
        <v>34748</v>
      </c>
      <c r="K1313" s="62">
        <v>35879</v>
      </c>
      <c r="L1313" s="64">
        <v>38637</v>
      </c>
      <c r="M1313" s="64">
        <v>52337</v>
      </c>
      <c r="N1313" s="64" t="s">
        <v>1439</v>
      </c>
      <c r="O1313" s="64" t="s">
        <v>1439</v>
      </c>
      <c r="P1313" s="64" t="s">
        <v>1439</v>
      </c>
      <c r="Q1313" s="64" t="s">
        <v>1439</v>
      </c>
    </row>
    <row r="1314" spans="1:17" ht="25.5" x14ac:dyDescent="0.2">
      <c r="A1314" s="68" t="s">
        <v>2836</v>
      </c>
      <c r="B1314" s="55" t="s">
        <v>1530</v>
      </c>
      <c r="C1314" s="63">
        <v>35</v>
      </c>
      <c r="D1314" s="63">
        <v>36661</v>
      </c>
      <c r="E1314" s="60">
        <v>8.4</v>
      </c>
      <c r="F1314" s="59">
        <v>41588</v>
      </c>
      <c r="G1314" s="60">
        <v>6.6</v>
      </c>
      <c r="H1314" s="63">
        <v>24353</v>
      </c>
      <c r="I1314" s="61">
        <v>28208</v>
      </c>
      <c r="J1314" s="61">
        <v>29740</v>
      </c>
      <c r="K1314" s="61">
        <v>30884</v>
      </c>
      <c r="L1314" s="61">
        <v>34050</v>
      </c>
      <c r="M1314" s="62">
        <v>40858</v>
      </c>
      <c r="N1314" s="62">
        <v>43945</v>
      </c>
      <c r="O1314" s="64">
        <v>47082</v>
      </c>
      <c r="P1314" s="64">
        <v>50792</v>
      </c>
      <c r="Q1314" s="64" t="s">
        <v>1439</v>
      </c>
    </row>
    <row r="1315" spans="1:17" ht="51" x14ac:dyDescent="0.2">
      <c r="A1315" s="54" t="s">
        <v>2837</v>
      </c>
      <c r="B1315" s="55" t="s">
        <v>1532</v>
      </c>
      <c r="C1315" s="59">
        <v>122</v>
      </c>
      <c r="D1315" s="59">
        <v>30116</v>
      </c>
      <c r="E1315" s="60">
        <v>7.4</v>
      </c>
      <c r="F1315" s="59">
        <v>35512</v>
      </c>
      <c r="G1315" s="60">
        <v>7.8</v>
      </c>
      <c r="H1315" s="59">
        <v>20947</v>
      </c>
      <c r="I1315" s="61">
        <v>23241</v>
      </c>
      <c r="J1315" s="61">
        <v>24503</v>
      </c>
      <c r="K1315" s="61">
        <v>25329</v>
      </c>
      <c r="L1315" s="61">
        <v>27665</v>
      </c>
      <c r="M1315" s="61">
        <v>33679</v>
      </c>
      <c r="N1315" s="61">
        <v>37757</v>
      </c>
      <c r="O1315" s="61">
        <v>40124</v>
      </c>
      <c r="P1315" s="62">
        <v>42537</v>
      </c>
      <c r="Q1315" s="64" t="s">
        <v>1439</v>
      </c>
    </row>
    <row r="1316" spans="1:17" ht="38.25" x14ac:dyDescent="0.2">
      <c r="A1316" s="68" t="s">
        <v>2838</v>
      </c>
      <c r="B1316" s="55" t="s">
        <v>1534</v>
      </c>
      <c r="C1316" s="63">
        <v>27</v>
      </c>
      <c r="D1316" s="63">
        <v>33678</v>
      </c>
      <c r="E1316" s="60">
        <v>10.3</v>
      </c>
      <c r="F1316" s="59">
        <v>36689</v>
      </c>
      <c r="G1316" s="60">
        <v>6.8</v>
      </c>
      <c r="H1316" s="59">
        <v>24441</v>
      </c>
      <c r="I1316" s="61">
        <v>25796</v>
      </c>
      <c r="J1316" s="61">
        <v>27137</v>
      </c>
      <c r="K1316" s="61">
        <v>28652</v>
      </c>
      <c r="L1316" s="61">
        <v>31035</v>
      </c>
      <c r="M1316" s="62">
        <v>37469</v>
      </c>
      <c r="N1316" s="62">
        <v>40046</v>
      </c>
      <c r="O1316" s="62">
        <v>42135</v>
      </c>
      <c r="P1316" s="64">
        <v>42944</v>
      </c>
      <c r="Q1316" s="64" t="s">
        <v>1439</v>
      </c>
    </row>
    <row r="1317" spans="1:17" ht="38.25" x14ac:dyDescent="0.2">
      <c r="A1317" s="68" t="s">
        <v>2839</v>
      </c>
      <c r="B1317" s="55" t="s">
        <v>1536</v>
      </c>
      <c r="C1317" s="63">
        <v>36</v>
      </c>
      <c r="D1317" s="63">
        <v>35668</v>
      </c>
      <c r="E1317" s="60">
        <v>5.4</v>
      </c>
      <c r="F1317" s="63">
        <v>40703</v>
      </c>
      <c r="G1317" s="60">
        <v>5.0999999999999996</v>
      </c>
      <c r="H1317" s="63">
        <v>21835</v>
      </c>
      <c r="I1317" s="61">
        <v>24903</v>
      </c>
      <c r="J1317" s="61">
        <v>26587</v>
      </c>
      <c r="K1317" s="62">
        <v>28382</v>
      </c>
      <c r="L1317" s="62">
        <v>31892</v>
      </c>
      <c r="M1317" s="62">
        <v>38601</v>
      </c>
      <c r="N1317" s="62">
        <v>43500</v>
      </c>
      <c r="O1317" s="64">
        <v>46082</v>
      </c>
      <c r="P1317" s="64" t="s">
        <v>1439</v>
      </c>
      <c r="Q1317" s="64" t="s">
        <v>1439</v>
      </c>
    </row>
    <row r="1318" spans="1:17" ht="25.5" x14ac:dyDescent="0.2">
      <c r="A1318" s="68" t="s">
        <v>2840</v>
      </c>
      <c r="B1318" s="55" t="s">
        <v>1538</v>
      </c>
      <c r="C1318" s="63">
        <v>59</v>
      </c>
      <c r="D1318" s="59">
        <v>27074</v>
      </c>
      <c r="E1318" s="60">
        <v>10.4</v>
      </c>
      <c r="F1318" s="59">
        <v>31803</v>
      </c>
      <c r="G1318" s="60">
        <v>10.9</v>
      </c>
      <c r="H1318" s="59">
        <v>19773</v>
      </c>
      <c r="I1318" s="61">
        <v>21855</v>
      </c>
      <c r="J1318" s="61">
        <v>22730</v>
      </c>
      <c r="K1318" s="61">
        <v>23245</v>
      </c>
      <c r="L1318" s="61">
        <v>25144</v>
      </c>
      <c r="M1318" s="61">
        <v>28877</v>
      </c>
      <c r="N1318" s="62">
        <v>32319</v>
      </c>
      <c r="O1318" s="62">
        <v>34473</v>
      </c>
      <c r="P1318" s="64">
        <v>36684</v>
      </c>
      <c r="Q1318" s="64" t="s">
        <v>1439</v>
      </c>
    </row>
    <row r="1319" spans="1:17" ht="25.5" x14ac:dyDescent="0.2">
      <c r="A1319" s="54" t="s">
        <v>2841</v>
      </c>
      <c r="B1319" s="55" t="s">
        <v>1540</v>
      </c>
      <c r="C1319" s="63">
        <v>66</v>
      </c>
      <c r="D1319" s="59">
        <v>38507</v>
      </c>
      <c r="E1319" s="60">
        <v>9.4</v>
      </c>
      <c r="F1319" s="59">
        <v>42953</v>
      </c>
      <c r="G1319" s="60">
        <v>7.3</v>
      </c>
      <c r="H1319" s="59">
        <v>24999</v>
      </c>
      <c r="I1319" s="61">
        <v>29423</v>
      </c>
      <c r="J1319" s="61">
        <v>30790</v>
      </c>
      <c r="K1319" s="61">
        <v>32301</v>
      </c>
      <c r="L1319" s="61">
        <v>35398</v>
      </c>
      <c r="M1319" s="62">
        <v>42669</v>
      </c>
      <c r="N1319" s="62">
        <v>47474</v>
      </c>
      <c r="O1319" s="62">
        <v>49275</v>
      </c>
      <c r="P1319" s="62">
        <v>53794</v>
      </c>
      <c r="Q1319" s="64" t="s">
        <v>1439</v>
      </c>
    </row>
    <row r="1320" spans="1:17" ht="25.5" x14ac:dyDescent="0.2">
      <c r="A1320" s="68" t="s">
        <v>2842</v>
      </c>
      <c r="B1320" s="55" t="s">
        <v>1542</v>
      </c>
      <c r="C1320" s="63">
        <v>27</v>
      </c>
      <c r="D1320" s="63">
        <v>38058</v>
      </c>
      <c r="E1320" s="60">
        <v>8.6</v>
      </c>
      <c r="F1320" s="59">
        <v>40214</v>
      </c>
      <c r="G1320" s="60">
        <v>7</v>
      </c>
      <c r="H1320" s="63">
        <v>24936</v>
      </c>
      <c r="I1320" s="62">
        <v>29605</v>
      </c>
      <c r="J1320" s="62">
        <v>31106</v>
      </c>
      <c r="K1320" s="61">
        <v>33072</v>
      </c>
      <c r="L1320" s="61">
        <v>35336</v>
      </c>
      <c r="M1320" s="62">
        <v>40928</v>
      </c>
      <c r="N1320" s="62">
        <v>46116</v>
      </c>
      <c r="O1320" s="62">
        <v>48797</v>
      </c>
      <c r="P1320" s="64">
        <v>50661</v>
      </c>
      <c r="Q1320" s="64" t="s">
        <v>1439</v>
      </c>
    </row>
    <row r="1321" spans="1:17" x14ac:dyDescent="0.2">
      <c r="A1321" s="68" t="s">
        <v>2843</v>
      </c>
      <c r="B1321" s="55" t="s">
        <v>1544</v>
      </c>
      <c r="C1321" s="66" t="s">
        <v>1439</v>
      </c>
      <c r="D1321" s="66" t="s">
        <v>1439</v>
      </c>
      <c r="E1321" s="67"/>
      <c r="F1321" s="66" t="s">
        <v>1439</v>
      </c>
      <c r="G1321" s="67"/>
      <c r="H1321" s="66" t="s">
        <v>1439</v>
      </c>
      <c r="I1321" s="64" t="s">
        <v>1439</v>
      </c>
      <c r="J1321" s="64" t="s">
        <v>1439</v>
      </c>
      <c r="K1321" s="64" t="s">
        <v>1439</v>
      </c>
      <c r="L1321" s="64" t="s">
        <v>1439</v>
      </c>
      <c r="M1321" s="64" t="s">
        <v>1439</v>
      </c>
      <c r="N1321" s="64" t="s">
        <v>1439</v>
      </c>
      <c r="O1321" s="64" t="s">
        <v>1439</v>
      </c>
      <c r="P1321" s="64" t="s">
        <v>1439</v>
      </c>
      <c r="Q1321" s="64" t="s">
        <v>1439</v>
      </c>
    </row>
    <row r="1322" spans="1:17" x14ac:dyDescent="0.2">
      <c r="A1322" s="68" t="s">
        <v>2844</v>
      </c>
      <c r="B1322" s="55" t="s">
        <v>1546</v>
      </c>
      <c r="C1322" s="66" t="s">
        <v>1439</v>
      </c>
      <c r="D1322" s="66" t="s">
        <v>1439</v>
      </c>
      <c r="E1322" s="67"/>
      <c r="F1322" s="66">
        <v>56311</v>
      </c>
      <c r="G1322" s="60">
        <v>-12.9</v>
      </c>
      <c r="H1322" s="66" t="s">
        <v>1439</v>
      </c>
      <c r="I1322" s="64" t="s">
        <v>1439</v>
      </c>
      <c r="J1322" s="64" t="s">
        <v>1439</v>
      </c>
      <c r="K1322" s="64" t="s">
        <v>1439</v>
      </c>
      <c r="L1322" s="64" t="s">
        <v>1439</v>
      </c>
      <c r="M1322" s="64" t="s">
        <v>1439</v>
      </c>
      <c r="N1322" s="64" t="s">
        <v>1439</v>
      </c>
      <c r="O1322" s="64" t="s">
        <v>1439</v>
      </c>
      <c r="P1322" s="64" t="s">
        <v>1439</v>
      </c>
      <c r="Q1322" s="64" t="s">
        <v>1439</v>
      </c>
    </row>
    <row r="1323" spans="1:17" ht="25.5" x14ac:dyDescent="0.2">
      <c r="A1323" s="68" t="s">
        <v>2845</v>
      </c>
      <c r="B1323" s="55" t="s">
        <v>1548</v>
      </c>
      <c r="C1323" s="66">
        <v>23</v>
      </c>
      <c r="D1323" s="66">
        <v>42988</v>
      </c>
      <c r="E1323" s="60">
        <v>11.4</v>
      </c>
      <c r="F1323" s="63">
        <v>47824</v>
      </c>
      <c r="G1323" s="60">
        <v>7.4</v>
      </c>
      <c r="H1323" s="63">
        <v>24025</v>
      </c>
      <c r="I1323" s="64" t="s">
        <v>1439</v>
      </c>
      <c r="J1323" s="64" t="s">
        <v>1439</v>
      </c>
      <c r="K1323" s="64">
        <v>31718</v>
      </c>
      <c r="L1323" s="64">
        <v>38036</v>
      </c>
      <c r="M1323" s="64">
        <v>47048</v>
      </c>
      <c r="N1323" s="64" t="s">
        <v>1439</v>
      </c>
      <c r="O1323" s="64" t="s">
        <v>1439</v>
      </c>
      <c r="P1323" s="64" t="s">
        <v>1439</v>
      </c>
      <c r="Q1323" s="64" t="s">
        <v>1439</v>
      </c>
    </row>
    <row r="1324" spans="1:17" ht="25.5" x14ac:dyDescent="0.2">
      <c r="A1324" s="68" t="s">
        <v>2846</v>
      </c>
      <c r="B1324" s="55" t="s">
        <v>1550</v>
      </c>
      <c r="C1324" s="66">
        <v>11</v>
      </c>
      <c r="D1324" s="59">
        <v>35161</v>
      </c>
      <c r="E1324" s="60">
        <v>17.2</v>
      </c>
      <c r="F1324" s="59">
        <v>36851</v>
      </c>
      <c r="G1324" s="60">
        <v>13.1</v>
      </c>
      <c r="H1324" s="66">
        <v>28948</v>
      </c>
      <c r="I1324" s="61">
        <v>30427</v>
      </c>
      <c r="J1324" s="61">
        <v>31186</v>
      </c>
      <c r="K1324" s="61">
        <v>32034</v>
      </c>
      <c r="L1324" s="61">
        <v>33474</v>
      </c>
      <c r="M1324" s="62">
        <v>36771</v>
      </c>
      <c r="N1324" s="62">
        <v>39407</v>
      </c>
      <c r="O1324" s="64">
        <v>41692</v>
      </c>
      <c r="P1324" s="64" t="s">
        <v>1439</v>
      </c>
      <c r="Q1324" s="64" t="s">
        <v>1439</v>
      </c>
    </row>
    <row r="1325" spans="1:17" ht="38.25" x14ac:dyDescent="0.2">
      <c r="A1325" s="54" t="s">
        <v>2847</v>
      </c>
      <c r="B1325" s="55" t="s">
        <v>1552</v>
      </c>
      <c r="C1325" s="66">
        <v>34</v>
      </c>
      <c r="D1325" s="63">
        <v>27267</v>
      </c>
      <c r="E1325" s="60">
        <v>13.5</v>
      </c>
      <c r="F1325" s="63">
        <v>28980</v>
      </c>
      <c r="G1325" s="60">
        <v>10.8</v>
      </c>
      <c r="H1325" s="66" t="s">
        <v>1439</v>
      </c>
      <c r="I1325" s="64">
        <v>20824</v>
      </c>
      <c r="J1325" s="62">
        <v>21992</v>
      </c>
      <c r="K1325" s="62">
        <v>22969</v>
      </c>
      <c r="L1325" s="62">
        <v>24440</v>
      </c>
      <c r="M1325" s="62">
        <v>29730</v>
      </c>
      <c r="N1325" s="64">
        <v>31574</v>
      </c>
      <c r="O1325" s="64">
        <v>34383</v>
      </c>
      <c r="P1325" s="64" t="s">
        <v>1439</v>
      </c>
      <c r="Q1325" s="64" t="s">
        <v>1439</v>
      </c>
    </row>
    <row r="1326" spans="1:17" x14ac:dyDescent="0.2">
      <c r="A1326" s="68" t="s">
        <v>2848</v>
      </c>
      <c r="B1326" s="55" t="s">
        <v>1554</v>
      </c>
      <c r="C1326" s="66">
        <v>11</v>
      </c>
      <c r="D1326" s="66">
        <v>27547</v>
      </c>
      <c r="E1326" s="60">
        <v>12.9</v>
      </c>
      <c r="F1326" s="66">
        <v>28704</v>
      </c>
      <c r="G1326" s="60">
        <v>7.1</v>
      </c>
      <c r="H1326" s="66" t="s">
        <v>1439</v>
      </c>
      <c r="I1326" s="64" t="s">
        <v>1439</v>
      </c>
      <c r="J1326" s="64" t="s">
        <v>1439</v>
      </c>
      <c r="K1326" s="64" t="s">
        <v>1439</v>
      </c>
      <c r="L1326" s="64">
        <v>25265</v>
      </c>
      <c r="M1326" s="64">
        <v>29608</v>
      </c>
      <c r="N1326" s="64" t="s">
        <v>1439</v>
      </c>
      <c r="O1326" s="64" t="s">
        <v>1439</v>
      </c>
      <c r="P1326" s="64" t="s">
        <v>1439</v>
      </c>
      <c r="Q1326" s="64" t="s">
        <v>1439</v>
      </c>
    </row>
    <row r="1327" spans="1:17" ht="25.5" x14ac:dyDescent="0.2">
      <c r="A1327" s="68" t="s">
        <v>2849</v>
      </c>
      <c r="B1327" s="55" t="s">
        <v>1556</v>
      </c>
      <c r="C1327" s="66">
        <v>22</v>
      </c>
      <c r="D1327" s="63">
        <v>26959</v>
      </c>
      <c r="E1327" s="60">
        <v>12.8</v>
      </c>
      <c r="F1327" s="63">
        <v>29119</v>
      </c>
      <c r="G1327" s="60">
        <v>12.9</v>
      </c>
      <c r="H1327" s="66" t="s">
        <v>1439</v>
      </c>
      <c r="I1327" s="64">
        <v>20673</v>
      </c>
      <c r="J1327" s="64">
        <v>21675</v>
      </c>
      <c r="K1327" s="62">
        <v>22710</v>
      </c>
      <c r="L1327" s="62">
        <v>24207</v>
      </c>
      <c r="M1327" s="64">
        <v>29782</v>
      </c>
      <c r="N1327" s="64">
        <v>31837</v>
      </c>
      <c r="O1327" s="64" t="s">
        <v>1439</v>
      </c>
      <c r="P1327" s="64" t="s">
        <v>1439</v>
      </c>
      <c r="Q1327" s="64" t="s">
        <v>1439</v>
      </c>
    </row>
    <row r="1328" spans="1:17" ht="25.5" x14ac:dyDescent="0.2">
      <c r="A1328" s="54" t="s">
        <v>2850</v>
      </c>
      <c r="B1328" s="55" t="s">
        <v>1558</v>
      </c>
      <c r="C1328" s="63">
        <v>59</v>
      </c>
      <c r="D1328" s="63">
        <v>42644</v>
      </c>
      <c r="E1328" s="60">
        <v>8.6</v>
      </c>
      <c r="F1328" s="59">
        <v>50156</v>
      </c>
      <c r="G1328" s="60">
        <v>12.2</v>
      </c>
      <c r="H1328" s="59">
        <v>26334</v>
      </c>
      <c r="I1328" s="61">
        <v>29483</v>
      </c>
      <c r="J1328" s="61">
        <v>31849</v>
      </c>
      <c r="K1328" s="61">
        <v>34120</v>
      </c>
      <c r="L1328" s="62">
        <v>36882</v>
      </c>
      <c r="M1328" s="62">
        <v>47323</v>
      </c>
      <c r="N1328" s="62">
        <v>54354</v>
      </c>
      <c r="O1328" s="64">
        <v>58886</v>
      </c>
      <c r="P1328" s="64">
        <v>65790</v>
      </c>
      <c r="Q1328" s="64" t="s">
        <v>1439</v>
      </c>
    </row>
    <row r="1329" spans="1:17" x14ac:dyDescent="0.2">
      <c r="A1329" s="68" t="s">
        <v>2851</v>
      </c>
      <c r="B1329" s="55" t="s">
        <v>1560</v>
      </c>
      <c r="C1329" s="66" t="s">
        <v>1439</v>
      </c>
      <c r="D1329" s="63">
        <v>33138</v>
      </c>
      <c r="E1329" s="60">
        <v>4.2</v>
      </c>
      <c r="F1329" s="63">
        <v>35628</v>
      </c>
      <c r="G1329" s="60">
        <v>1.8</v>
      </c>
      <c r="H1329" s="66" t="s">
        <v>1439</v>
      </c>
      <c r="I1329" s="64" t="s">
        <v>1439</v>
      </c>
      <c r="J1329" s="64" t="s">
        <v>1439</v>
      </c>
      <c r="K1329" s="64">
        <v>26932</v>
      </c>
      <c r="L1329" s="64">
        <v>28402</v>
      </c>
      <c r="M1329" s="64">
        <v>35207</v>
      </c>
      <c r="N1329" s="64" t="s">
        <v>1439</v>
      </c>
      <c r="O1329" s="64" t="s">
        <v>1439</v>
      </c>
      <c r="P1329" s="64" t="s">
        <v>1439</v>
      </c>
      <c r="Q1329" s="64" t="s">
        <v>1439</v>
      </c>
    </row>
    <row r="1330" spans="1:17" ht="51" x14ac:dyDescent="0.2">
      <c r="A1330" s="68" t="s">
        <v>2852</v>
      </c>
      <c r="B1330" s="55" t="s">
        <v>1562</v>
      </c>
      <c r="C1330" s="66" t="s">
        <v>1439</v>
      </c>
      <c r="D1330" s="66" t="s">
        <v>1439</v>
      </c>
      <c r="E1330" s="67"/>
      <c r="F1330" s="66" t="s">
        <v>1439</v>
      </c>
      <c r="G1330" s="67"/>
      <c r="H1330" s="66" t="s">
        <v>1439</v>
      </c>
      <c r="I1330" s="64" t="s">
        <v>1439</v>
      </c>
      <c r="J1330" s="64" t="s">
        <v>1439</v>
      </c>
      <c r="K1330" s="64" t="s">
        <v>1439</v>
      </c>
      <c r="L1330" s="64" t="s">
        <v>1439</v>
      </c>
      <c r="M1330" s="64" t="s">
        <v>1439</v>
      </c>
      <c r="N1330" s="64" t="s">
        <v>1439</v>
      </c>
      <c r="O1330" s="64" t="s">
        <v>1439</v>
      </c>
      <c r="P1330" s="64" t="s">
        <v>1439</v>
      </c>
      <c r="Q1330" s="64" t="s">
        <v>1439</v>
      </c>
    </row>
    <row r="1331" spans="1:17" ht="25.5" x14ac:dyDescent="0.2">
      <c r="A1331" s="68" t="s">
        <v>2853</v>
      </c>
      <c r="B1331" s="55" t="s">
        <v>1564</v>
      </c>
      <c r="C1331" s="66" t="s">
        <v>1439</v>
      </c>
      <c r="D1331" s="66" t="s">
        <v>1439</v>
      </c>
      <c r="E1331" s="67"/>
      <c r="F1331" s="66" t="s">
        <v>1439</v>
      </c>
      <c r="G1331" s="67"/>
      <c r="H1331" s="66" t="s">
        <v>1439</v>
      </c>
      <c r="I1331" s="64" t="s">
        <v>1439</v>
      </c>
      <c r="J1331" s="64" t="s">
        <v>1439</v>
      </c>
      <c r="K1331" s="64" t="s">
        <v>1439</v>
      </c>
      <c r="L1331" s="64" t="s">
        <v>1439</v>
      </c>
      <c r="M1331" s="64" t="s">
        <v>1439</v>
      </c>
      <c r="N1331" s="64" t="s">
        <v>1439</v>
      </c>
      <c r="O1331" s="64" t="s">
        <v>1439</v>
      </c>
      <c r="P1331" s="64" t="s">
        <v>1439</v>
      </c>
      <c r="Q1331" s="64" t="s">
        <v>1439</v>
      </c>
    </row>
    <row r="1332" spans="1:17" x14ac:dyDescent="0.2">
      <c r="A1332" s="68" t="s">
        <v>2854</v>
      </c>
      <c r="B1332" s="55" t="s">
        <v>1566</v>
      </c>
      <c r="C1332" s="66">
        <v>20</v>
      </c>
      <c r="D1332" s="63">
        <v>40341</v>
      </c>
      <c r="E1332" s="60">
        <v>2.2000000000000002</v>
      </c>
      <c r="F1332" s="63">
        <v>44902</v>
      </c>
      <c r="G1332" s="60">
        <v>4.5999999999999996</v>
      </c>
      <c r="H1332" s="63">
        <v>27379</v>
      </c>
      <c r="I1332" s="62">
        <v>31427</v>
      </c>
      <c r="J1332" s="62">
        <v>33145</v>
      </c>
      <c r="K1332" s="61">
        <v>35027</v>
      </c>
      <c r="L1332" s="62">
        <v>36764</v>
      </c>
      <c r="M1332" s="62">
        <v>44908</v>
      </c>
      <c r="N1332" s="64">
        <v>47836</v>
      </c>
      <c r="O1332" s="64">
        <v>49536</v>
      </c>
      <c r="P1332" s="64" t="s">
        <v>1439</v>
      </c>
      <c r="Q1332" s="64" t="s">
        <v>1439</v>
      </c>
    </row>
    <row r="1333" spans="1:17" ht="38.25" x14ac:dyDescent="0.2">
      <c r="A1333" s="68" t="s">
        <v>2855</v>
      </c>
      <c r="B1333" s="55" t="s">
        <v>1568</v>
      </c>
      <c r="C1333" s="66">
        <v>29</v>
      </c>
      <c r="D1333" s="66">
        <v>48116</v>
      </c>
      <c r="E1333" s="60">
        <v>4.5999999999999996</v>
      </c>
      <c r="F1333" s="63">
        <v>55295</v>
      </c>
      <c r="G1333" s="60">
        <v>13.8</v>
      </c>
      <c r="H1333" s="63">
        <v>26295</v>
      </c>
      <c r="I1333" s="62">
        <v>29824</v>
      </c>
      <c r="J1333" s="62">
        <v>32727</v>
      </c>
      <c r="K1333" s="64">
        <v>34883</v>
      </c>
      <c r="L1333" s="62">
        <v>42884</v>
      </c>
      <c r="M1333" s="62">
        <v>56018</v>
      </c>
      <c r="N1333" s="64">
        <v>62237</v>
      </c>
      <c r="O1333" s="64">
        <v>66107</v>
      </c>
      <c r="P1333" s="64" t="s">
        <v>1439</v>
      </c>
      <c r="Q1333" s="64" t="s">
        <v>1439</v>
      </c>
    </row>
    <row r="1334" spans="1:17" ht="25.5" x14ac:dyDescent="0.2">
      <c r="A1334" s="68" t="s">
        <v>2856</v>
      </c>
      <c r="B1334" s="55" t="s">
        <v>1570</v>
      </c>
      <c r="C1334" s="66" t="s">
        <v>1439</v>
      </c>
      <c r="D1334" s="66" t="s">
        <v>1439</v>
      </c>
      <c r="E1334" s="67"/>
      <c r="F1334" s="66" t="s">
        <v>1439</v>
      </c>
      <c r="G1334" s="67"/>
      <c r="H1334" s="66" t="s">
        <v>1439</v>
      </c>
      <c r="I1334" s="64" t="s">
        <v>1439</v>
      </c>
      <c r="J1334" s="64" t="s">
        <v>1439</v>
      </c>
      <c r="K1334" s="64" t="s">
        <v>1439</v>
      </c>
      <c r="L1334" s="64" t="s">
        <v>1439</v>
      </c>
      <c r="M1334" s="64" t="s">
        <v>1439</v>
      </c>
      <c r="N1334" s="64" t="s">
        <v>1439</v>
      </c>
      <c r="O1334" s="64" t="s">
        <v>1439</v>
      </c>
      <c r="P1334" s="64" t="s">
        <v>1439</v>
      </c>
      <c r="Q1334" s="64" t="s">
        <v>1439</v>
      </c>
    </row>
    <row r="1335" spans="1:17" ht="25.5" x14ac:dyDescent="0.2">
      <c r="A1335" s="54" t="s">
        <v>2857</v>
      </c>
      <c r="B1335" s="55" t="s">
        <v>1572</v>
      </c>
      <c r="C1335" s="63">
        <v>88</v>
      </c>
      <c r="D1335" s="63">
        <v>49665</v>
      </c>
      <c r="E1335" s="60">
        <v>16.7</v>
      </c>
      <c r="F1335" s="63">
        <v>60335</v>
      </c>
      <c r="G1335" s="60">
        <v>19.600000000000001</v>
      </c>
      <c r="H1335" s="59">
        <v>26062</v>
      </c>
      <c r="I1335" s="61">
        <v>31309</v>
      </c>
      <c r="J1335" s="61">
        <v>34351</v>
      </c>
      <c r="K1335" s="61">
        <v>36956</v>
      </c>
      <c r="L1335" s="62">
        <v>43502</v>
      </c>
      <c r="M1335" s="62">
        <v>56908</v>
      </c>
      <c r="N1335" s="62">
        <v>66471</v>
      </c>
      <c r="O1335" s="62">
        <v>71631</v>
      </c>
      <c r="P1335" s="64">
        <v>77796</v>
      </c>
      <c r="Q1335" s="64" t="s">
        <v>1439</v>
      </c>
    </row>
    <row r="1336" spans="1:17" ht="38.25" x14ac:dyDescent="0.2">
      <c r="A1336" s="68" t="s">
        <v>2858</v>
      </c>
      <c r="B1336" s="55" t="s">
        <v>1574</v>
      </c>
      <c r="C1336" s="63">
        <v>60</v>
      </c>
      <c r="D1336" s="63">
        <v>48497</v>
      </c>
      <c r="E1336" s="60">
        <v>10.6</v>
      </c>
      <c r="F1336" s="59">
        <v>57175</v>
      </c>
      <c r="G1336" s="60">
        <v>11.7</v>
      </c>
      <c r="H1336" s="59">
        <v>25657</v>
      </c>
      <c r="I1336" s="62">
        <v>30693</v>
      </c>
      <c r="J1336" s="62">
        <v>34162</v>
      </c>
      <c r="K1336" s="62">
        <v>36832</v>
      </c>
      <c r="L1336" s="62">
        <v>42985</v>
      </c>
      <c r="M1336" s="62">
        <v>56007</v>
      </c>
      <c r="N1336" s="62">
        <v>65316</v>
      </c>
      <c r="O1336" s="64">
        <v>72958</v>
      </c>
      <c r="P1336" s="64">
        <v>77894</v>
      </c>
      <c r="Q1336" s="64" t="s">
        <v>1439</v>
      </c>
    </row>
    <row r="1337" spans="1:17" ht="38.25" x14ac:dyDescent="0.2">
      <c r="A1337" s="68" t="s">
        <v>2859</v>
      </c>
      <c r="B1337" s="55" t="s">
        <v>1576</v>
      </c>
      <c r="C1337" s="66">
        <v>9</v>
      </c>
      <c r="D1337" s="66">
        <v>47697</v>
      </c>
      <c r="E1337" s="67"/>
      <c r="F1337" s="66">
        <v>58752</v>
      </c>
      <c r="G1337" s="60">
        <v>19.899999999999999</v>
      </c>
      <c r="H1337" s="66" t="s">
        <v>1439</v>
      </c>
      <c r="I1337" s="62">
        <v>28558</v>
      </c>
      <c r="J1337" s="64">
        <v>33214</v>
      </c>
      <c r="K1337" s="64">
        <v>34405</v>
      </c>
      <c r="L1337" s="64">
        <v>42483</v>
      </c>
      <c r="M1337" s="64">
        <v>54946</v>
      </c>
      <c r="N1337" s="64" t="s">
        <v>1439</v>
      </c>
      <c r="O1337" s="64" t="s">
        <v>1439</v>
      </c>
      <c r="P1337" s="64" t="s">
        <v>1439</v>
      </c>
      <c r="Q1337" s="64" t="s">
        <v>1439</v>
      </c>
    </row>
    <row r="1338" spans="1:17" ht="38.25" x14ac:dyDescent="0.2">
      <c r="A1338" s="68" t="s">
        <v>2860</v>
      </c>
      <c r="B1338" s="55" t="s">
        <v>1578</v>
      </c>
      <c r="C1338" s="66">
        <v>19</v>
      </c>
      <c r="D1338" s="66">
        <v>54366</v>
      </c>
      <c r="E1338" s="60">
        <v>29.7</v>
      </c>
      <c r="F1338" s="66">
        <v>71046</v>
      </c>
      <c r="G1338" s="60">
        <v>44.1</v>
      </c>
      <c r="H1338" s="63">
        <v>27698</v>
      </c>
      <c r="I1338" s="62">
        <v>32263</v>
      </c>
      <c r="J1338" s="62">
        <v>35392</v>
      </c>
      <c r="K1338" s="64">
        <v>39947</v>
      </c>
      <c r="L1338" s="64">
        <v>45811</v>
      </c>
      <c r="M1338" s="64">
        <v>60806</v>
      </c>
      <c r="N1338" s="64" t="s">
        <v>1439</v>
      </c>
      <c r="O1338" s="64" t="s">
        <v>1439</v>
      </c>
      <c r="P1338" s="64" t="s">
        <v>1439</v>
      </c>
      <c r="Q1338" s="64" t="s">
        <v>1439</v>
      </c>
    </row>
    <row r="1339" spans="1:17" ht="25.5" x14ac:dyDescent="0.2">
      <c r="A1339" s="54" t="s">
        <v>2861</v>
      </c>
      <c r="B1339" s="55" t="s">
        <v>1217</v>
      </c>
      <c r="C1339" s="66">
        <v>17</v>
      </c>
      <c r="D1339" s="63">
        <v>38174</v>
      </c>
      <c r="E1339" s="60">
        <v>9.9</v>
      </c>
      <c r="F1339" s="63">
        <v>39959</v>
      </c>
      <c r="G1339" s="60">
        <v>4.9000000000000004</v>
      </c>
      <c r="H1339" s="66">
        <v>22026</v>
      </c>
      <c r="I1339" s="62">
        <v>28723</v>
      </c>
      <c r="J1339" s="62">
        <v>30588</v>
      </c>
      <c r="K1339" s="62">
        <v>31531</v>
      </c>
      <c r="L1339" s="62">
        <v>33684</v>
      </c>
      <c r="M1339" s="62">
        <v>40065</v>
      </c>
      <c r="N1339" s="62">
        <v>43476</v>
      </c>
      <c r="O1339" s="64" t="s">
        <v>1439</v>
      </c>
      <c r="P1339" s="64" t="s">
        <v>1439</v>
      </c>
      <c r="Q1339" s="64" t="s">
        <v>1439</v>
      </c>
    </row>
    <row r="1340" spans="1:17" x14ac:dyDescent="0.2">
      <c r="A1340" s="68" t="s">
        <v>2862</v>
      </c>
      <c r="B1340" s="55" t="s">
        <v>1581</v>
      </c>
      <c r="C1340" s="66">
        <v>17</v>
      </c>
      <c r="D1340" s="63">
        <v>38174</v>
      </c>
      <c r="E1340" s="60">
        <v>9.9</v>
      </c>
      <c r="F1340" s="63">
        <v>39959</v>
      </c>
      <c r="G1340" s="60">
        <v>4.9000000000000004</v>
      </c>
      <c r="H1340" s="66">
        <v>22026</v>
      </c>
      <c r="I1340" s="62">
        <v>28723</v>
      </c>
      <c r="J1340" s="62">
        <v>30588</v>
      </c>
      <c r="K1340" s="62">
        <v>31531</v>
      </c>
      <c r="L1340" s="62">
        <v>33684</v>
      </c>
      <c r="M1340" s="62">
        <v>40065</v>
      </c>
      <c r="N1340" s="62">
        <v>43476</v>
      </c>
      <c r="O1340" s="64" t="s">
        <v>1439</v>
      </c>
      <c r="P1340" s="64" t="s">
        <v>1439</v>
      </c>
      <c r="Q1340" s="64" t="s">
        <v>1439</v>
      </c>
    </row>
    <row r="1341" spans="1:17" ht="38.25" x14ac:dyDescent="0.2">
      <c r="A1341" s="54" t="s">
        <v>2863</v>
      </c>
      <c r="B1341" s="55" t="s">
        <v>1583</v>
      </c>
      <c r="C1341" s="63">
        <v>92</v>
      </c>
      <c r="D1341" s="59">
        <v>40634</v>
      </c>
      <c r="E1341" s="60">
        <v>7.1</v>
      </c>
      <c r="F1341" s="59">
        <v>47390</v>
      </c>
      <c r="G1341" s="60">
        <v>7.7</v>
      </c>
      <c r="H1341" s="59">
        <v>23599</v>
      </c>
      <c r="I1341" s="61">
        <v>27854</v>
      </c>
      <c r="J1341" s="61">
        <v>30000</v>
      </c>
      <c r="K1341" s="61">
        <v>31996</v>
      </c>
      <c r="L1341" s="61">
        <v>35640</v>
      </c>
      <c r="M1341" s="62">
        <v>45128</v>
      </c>
      <c r="N1341" s="62">
        <v>52231</v>
      </c>
      <c r="O1341" s="62">
        <v>57102</v>
      </c>
      <c r="P1341" s="64">
        <v>63716</v>
      </c>
      <c r="Q1341" s="64" t="s">
        <v>1439</v>
      </c>
    </row>
    <row r="1342" spans="1:17" ht="25.5" x14ac:dyDescent="0.2">
      <c r="A1342" s="68" t="s">
        <v>2864</v>
      </c>
      <c r="B1342" s="55" t="s">
        <v>1585</v>
      </c>
      <c r="C1342" s="66">
        <v>25</v>
      </c>
      <c r="D1342" s="66">
        <v>33815</v>
      </c>
      <c r="E1342" s="60">
        <v>8.4</v>
      </c>
      <c r="F1342" s="63">
        <v>46271</v>
      </c>
      <c r="G1342" s="60">
        <v>6.2</v>
      </c>
      <c r="H1342" s="66">
        <v>21472</v>
      </c>
      <c r="I1342" s="61">
        <v>24597</v>
      </c>
      <c r="J1342" s="62">
        <v>25011</v>
      </c>
      <c r="K1342" s="62">
        <v>27111</v>
      </c>
      <c r="L1342" s="62">
        <v>30084</v>
      </c>
      <c r="M1342" s="64">
        <v>44986</v>
      </c>
      <c r="N1342" s="64">
        <v>52699</v>
      </c>
      <c r="O1342" s="64">
        <v>55781</v>
      </c>
      <c r="P1342" s="64" t="s">
        <v>1439</v>
      </c>
      <c r="Q1342" s="64" t="s">
        <v>1439</v>
      </c>
    </row>
    <row r="1343" spans="1:17" ht="38.25" x14ac:dyDescent="0.2">
      <c r="A1343" s="68" t="s">
        <v>2865</v>
      </c>
      <c r="B1343" s="55" t="s">
        <v>1587</v>
      </c>
      <c r="C1343" s="66">
        <v>14</v>
      </c>
      <c r="D1343" s="66">
        <v>37288</v>
      </c>
      <c r="E1343" s="67"/>
      <c r="F1343" s="63">
        <v>50539</v>
      </c>
      <c r="G1343" s="60">
        <v>9.6999999999999993</v>
      </c>
      <c r="H1343" s="66" t="s">
        <v>1439</v>
      </c>
      <c r="I1343" s="62">
        <v>26351</v>
      </c>
      <c r="J1343" s="62">
        <v>27901</v>
      </c>
      <c r="K1343" s="62">
        <v>30165</v>
      </c>
      <c r="L1343" s="64">
        <v>33831</v>
      </c>
      <c r="M1343" s="64" t="s">
        <v>1439</v>
      </c>
      <c r="N1343" s="64" t="s">
        <v>1439</v>
      </c>
      <c r="O1343" s="64" t="s">
        <v>1439</v>
      </c>
      <c r="P1343" s="64" t="s">
        <v>1439</v>
      </c>
      <c r="Q1343" s="64" t="s">
        <v>1439</v>
      </c>
    </row>
    <row r="1344" spans="1:17" ht="38.25" x14ac:dyDescent="0.2">
      <c r="A1344" s="68" t="s">
        <v>2866</v>
      </c>
      <c r="B1344" s="55" t="s">
        <v>1589</v>
      </c>
      <c r="C1344" s="66">
        <v>32</v>
      </c>
      <c r="D1344" s="63">
        <v>41732</v>
      </c>
      <c r="E1344" s="60">
        <v>0.3</v>
      </c>
      <c r="F1344" s="59">
        <v>47003</v>
      </c>
      <c r="G1344" s="60">
        <v>6.4</v>
      </c>
      <c r="H1344" s="63">
        <v>27656</v>
      </c>
      <c r="I1344" s="62">
        <v>32615</v>
      </c>
      <c r="J1344" s="62">
        <v>34086</v>
      </c>
      <c r="K1344" s="61">
        <v>35950</v>
      </c>
      <c r="L1344" s="61">
        <v>38858</v>
      </c>
      <c r="M1344" s="62">
        <v>45006</v>
      </c>
      <c r="N1344" s="64">
        <v>49498</v>
      </c>
      <c r="O1344" s="64">
        <v>54705</v>
      </c>
      <c r="P1344" s="64">
        <v>63408</v>
      </c>
      <c r="Q1344" s="64" t="s">
        <v>1439</v>
      </c>
    </row>
    <row r="1345" spans="1:17" ht="25.5" x14ac:dyDescent="0.2">
      <c r="A1345" s="68" t="s">
        <v>2867</v>
      </c>
      <c r="B1345" s="55" t="s">
        <v>1591</v>
      </c>
      <c r="C1345" s="66">
        <v>11</v>
      </c>
      <c r="D1345" s="66">
        <v>42260</v>
      </c>
      <c r="E1345" s="60">
        <v>5.8</v>
      </c>
      <c r="F1345" s="63">
        <v>50009</v>
      </c>
      <c r="G1345" s="60">
        <v>9.9</v>
      </c>
      <c r="H1345" s="66" t="s">
        <v>1439</v>
      </c>
      <c r="I1345" s="64">
        <v>30877</v>
      </c>
      <c r="J1345" s="64">
        <v>31960</v>
      </c>
      <c r="K1345" s="64">
        <v>34708</v>
      </c>
      <c r="L1345" s="64">
        <v>36224</v>
      </c>
      <c r="M1345" s="64">
        <v>50939</v>
      </c>
      <c r="N1345" s="64" t="s">
        <v>1439</v>
      </c>
      <c r="O1345" s="64" t="s">
        <v>1439</v>
      </c>
      <c r="P1345" s="64" t="s">
        <v>1439</v>
      </c>
      <c r="Q1345" s="64" t="s">
        <v>1439</v>
      </c>
    </row>
    <row r="1346" spans="1:17" ht="25.5" x14ac:dyDescent="0.2">
      <c r="A1346" s="68" t="s">
        <v>2868</v>
      </c>
      <c r="B1346" s="55" t="s">
        <v>1593</v>
      </c>
      <c r="C1346" s="66" t="s">
        <v>1439</v>
      </c>
      <c r="D1346" s="66" t="s">
        <v>1439</v>
      </c>
      <c r="E1346" s="67"/>
      <c r="F1346" s="66" t="s">
        <v>1439</v>
      </c>
      <c r="G1346" s="67"/>
      <c r="H1346" s="66" t="s">
        <v>1439</v>
      </c>
      <c r="I1346" s="64" t="s">
        <v>1439</v>
      </c>
      <c r="J1346" s="64" t="s">
        <v>1439</v>
      </c>
      <c r="K1346" s="64" t="s">
        <v>1439</v>
      </c>
      <c r="L1346" s="64" t="s">
        <v>1439</v>
      </c>
      <c r="M1346" s="64" t="s">
        <v>1439</v>
      </c>
      <c r="N1346" s="64" t="s">
        <v>1439</v>
      </c>
      <c r="O1346" s="64" t="s">
        <v>1439</v>
      </c>
      <c r="P1346" s="64" t="s">
        <v>1439</v>
      </c>
      <c r="Q1346" s="64" t="s">
        <v>1439</v>
      </c>
    </row>
    <row r="1347" spans="1:17" ht="25.5" x14ac:dyDescent="0.2">
      <c r="A1347" s="68" t="s">
        <v>2869</v>
      </c>
      <c r="B1347" s="55" t="s">
        <v>1595</v>
      </c>
      <c r="C1347" s="66" t="s">
        <v>1439</v>
      </c>
      <c r="D1347" s="66" t="s">
        <v>1439</v>
      </c>
      <c r="E1347" s="67"/>
      <c r="F1347" s="66">
        <v>46290</v>
      </c>
      <c r="G1347" s="60">
        <v>12.7</v>
      </c>
      <c r="H1347" s="66" t="s">
        <v>1439</v>
      </c>
      <c r="I1347" s="64" t="s">
        <v>1439</v>
      </c>
      <c r="J1347" s="64" t="s">
        <v>1439</v>
      </c>
      <c r="K1347" s="64" t="s">
        <v>1439</v>
      </c>
      <c r="L1347" s="64">
        <v>35604</v>
      </c>
      <c r="M1347" s="64" t="s">
        <v>1439</v>
      </c>
      <c r="N1347" s="64" t="s">
        <v>1439</v>
      </c>
      <c r="O1347" s="64" t="s">
        <v>1439</v>
      </c>
      <c r="P1347" s="64" t="s">
        <v>1439</v>
      </c>
      <c r="Q1347" s="64" t="s">
        <v>1439</v>
      </c>
    </row>
    <row r="1348" spans="1:17" x14ac:dyDescent="0.2">
      <c r="A1348" s="68" t="s">
        <v>2870</v>
      </c>
      <c r="B1348" s="55" t="s">
        <v>1597</v>
      </c>
      <c r="C1348" s="66" t="s">
        <v>1439</v>
      </c>
      <c r="D1348" s="66" t="s">
        <v>1439</v>
      </c>
      <c r="E1348" s="67"/>
      <c r="F1348" s="66">
        <v>36052</v>
      </c>
      <c r="G1348" s="60">
        <v>-12.2</v>
      </c>
      <c r="H1348" s="66" t="s">
        <v>1439</v>
      </c>
      <c r="I1348" s="64" t="s">
        <v>1439</v>
      </c>
      <c r="J1348" s="64" t="s">
        <v>1439</v>
      </c>
      <c r="K1348" s="64" t="s">
        <v>1439</v>
      </c>
      <c r="L1348" s="64" t="s">
        <v>1439</v>
      </c>
      <c r="M1348" s="64" t="s">
        <v>1439</v>
      </c>
      <c r="N1348" s="64" t="s">
        <v>1439</v>
      </c>
      <c r="O1348" s="64" t="s">
        <v>1439</v>
      </c>
      <c r="P1348" s="64" t="s">
        <v>1439</v>
      </c>
      <c r="Q1348" s="64" t="s">
        <v>1439</v>
      </c>
    </row>
    <row r="1349" spans="1:17" ht="38.25" x14ac:dyDescent="0.2">
      <c r="A1349" s="54" t="s">
        <v>2871</v>
      </c>
      <c r="B1349" s="55" t="s">
        <v>1599</v>
      </c>
      <c r="C1349" s="63">
        <v>49</v>
      </c>
      <c r="D1349" s="63">
        <v>30824</v>
      </c>
      <c r="E1349" s="60">
        <v>5</v>
      </c>
      <c r="F1349" s="63">
        <v>39074</v>
      </c>
      <c r="G1349" s="60">
        <v>6.6</v>
      </c>
      <c r="H1349" s="59">
        <v>20854</v>
      </c>
      <c r="I1349" s="61">
        <v>23083</v>
      </c>
      <c r="J1349" s="61">
        <v>24496</v>
      </c>
      <c r="K1349" s="61">
        <v>25549</v>
      </c>
      <c r="L1349" s="61">
        <v>27756</v>
      </c>
      <c r="M1349" s="62">
        <v>35938</v>
      </c>
      <c r="N1349" s="62">
        <v>40722</v>
      </c>
      <c r="O1349" s="64">
        <v>43227</v>
      </c>
      <c r="P1349" s="64">
        <v>49223</v>
      </c>
      <c r="Q1349" s="64" t="s">
        <v>1439</v>
      </c>
    </row>
    <row r="1350" spans="1:17" ht="25.5" x14ac:dyDescent="0.2">
      <c r="A1350" s="68" t="s">
        <v>2872</v>
      </c>
      <c r="B1350" s="55" t="s">
        <v>1601</v>
      </c>
      <c r="C1350" s="66" t="s">
        <v>1439</v>
      </c>
      <c r="D1350" s="66">
        <v>37371</v>
      </c>
      <c r="E1350" s="60">
        <v>-2.7</v>
      </c>
      <c r="F1350" s="66">
        <v>44583</v>
      </c>
      <c r="G1350" s="60">
        <v>-7.3</v>
      </c>
      <c r="H1350" s="66" t="s">
        <v>1439</v>
      </c>
      <c r="I1350" s="62">
        <v>26663</v>
      </c>
      <c r="J1350" s="62">
        <v>28252</v>
      </c>
      <c r="K1350" s="64">
        <v>29031</v>
      </c>
      <c r="L1350" s="64">
        <v>32609</v>
      </c>
      <c r="M1350" s="64">
        <v>42440</v>
      </c>
      <c r="N1350" s="64" t="s">
        <v>1439</v>
      </c>
      <c r="O1350" s="64" t="s">
        <v>1439</v>
      </c>
      <c r="P1350" s="64" t="s">
        <v>1439</v>
      </c>
      <c r="Q1350" s="64" t="s">
        <v>1439</v>
      </c>
    </row>
    <row r="1351" spans="1:17" ht="25.5" x14ac:dyDescent="0.2">
      <c r="A1351" s="68" t="s">
        <v>2873</v>
      </c>
      <c r="B1351" s="55" t="s">
        <v>1603</v>
      </c>
      <c r="C1351" s="66">
        <v>9</v>
      </c>
      <c r="D1351" s="66" t="s">
        <v>1439</v>
      </c>
      <c r="E1351" s="67"/>
      <c r="F1351" s="66">
        <v>39672</v>
      </c>
      <c r="G1351" s="60">
        <v>17.3</v>
      </c>
      <c r="H1351" s="66" t="s">
        <v>1439</v>
      </c>
      <c r="I1351" s="62">
        <v>22071</v>
      </c>
      <c r="J1351" s="62">
        <v>24621</v>
      </c>
      <c r="K1351" s="62">
        <v>25580</v>
      </c>
      <c r="L1351" s="64">
        <v>27754</v>
      </c>
      <c r="M1351" s="64" t="s">
        <v>1439</v>
      </c>
      <c r="N1351" s="64" t="s">
        <v>1439</v>
      </c>
      <c r="O1351" s="64" t="s">
        <v>1439</v>
      </c>
      <c r="P1351" s="64" t="s">
        <v>1439</v>
      </c>
      <c r="Q1351" s="64" t="s">
        <v>1439</v>
      </c>
    </row>
    <row r="1352" spans="1:17" ht="38.25" x14ac:dyDescent="0.2">
      <c r="A1352" s="68" t="s">
        <v>2874</v>
      </c>
      <c r="B1352" s="55" t="s">
        <v>1605</v>
      </c>
      <c r="C1352" s="66" t="s">
        <v>1439</v>
      </c>
      <c r="D1352" s="66" t="s">
        <v>1439</v>
      </c>
      <c r="E1352" s="67"/>
      <c r="F1352" s="66">
        <v>34459</v>
      </c>
      <c r="G1352" s="60">
        <v>5.0999999999999996</v>
      </c>
      <c r="H1352" s="66" t="s">
        <v>1439</v>
      </c>
      <c r="I1352" s="64" t="s">
        <v>1439</v>
      </c>
      <c r="J1352" s="64" t="s">
        <v>1439</v>
      </c>
      <c r="K1352" s="64" t="s">
        <v>1439</v>
      </c>
      <c r="L1352" s="64" t="s">
        <v>1439</v>
      </c>
      <c r="M1352" s="64" t="s">
        <v>1439</v>
      </c>
      <c r="N1352" s="64" t="s">
        <v>1439</v>
      </c>
      <c r="O1352" s="64" t="s">
        <v>1439</v>
      </c>
      <c r="P1352" s="64" t="s">
        <v>1439</v>
      </c>
      <c r="Q1352" s="64" t="s">
        <v>1439</v>
      </c>
    </row>
    <row r="1353" spans="1:17" ht="25.5" x14ac:dyDescent="0.2">
      <c r="A1353" s="68" t="s">
        <v>2875</v>
      </c>
      <c r="B1353" s="55" t="s">
        <v>1607</v>
      </c>
      <c r="C1353" s="66" t="s">
        <v>1439</v>
      </c>
      <c r="D1353" s="66">
        <v>26385</v>
      </c>
      <c r="E1353" s="67"/>
      <c r="F1353" s="63">
        <v>29077</v>
      </c>
      <c r="G1353" s="67"/>
      <c r="H1353" s="66" t="s">
        <v>1439</v>
      </c>
      <c r="I1353" s="64" t="s">
        <v>1439</v>
      </c>
      <c r="J1353" s="64" t="s">
        <v>1439</v>
      </c>
      <c r="K1353" s="64" t="s">
        <v>1439</v>
      </c>
      <c r="L1353" s="64" t="s">
        <v>1439</v>
      </c>
      <c r="M1353" s="64" t="s">
        <v>1439</v>
      </c>
      <c r="N1353" s="64" t="s">
        <v>1439</v>
      </c>
      <c r="O1353" s="64" t="s">
        <v>1439</v>
      </c>
      <c r="P1353" s="64" t="s">
        <v>1439</v>
      </c>
      <c r="Q1353" s="64" t="s">
        <v>1439</v>
      </c>
    </row>
    <row r="1354" spans="1:17" ht="25.5" x14ac:dyDescent="0.2">
      <c r="A1354" s="68" t="s">
        <v>2876</v>
      </c>
      <c r="B1354" s="55" t="s">
        <v>1609</v>
      </c>
      <c r="C1354" s="66">
        <v>13</v>
      </c>
      <c r="D1354" s="66">
        <v>28320</v>
      </c>
      <c r="E1354" s="60">
        <v>9.5</v>
      </c>
      <c r="F1354" s="63">
        <v>33364</v>
      </c>
      <c r="G1354" s="60">
        <v>15.5</v>
      </c>
      <c r="H1354" s="66">
        <v>17937</v>
      </c>
      <c r="I1354" s="62">
        <v>22481</v>
      </c>
      <c r="J1354" s="62">
        <v>23386</v>
      </c>
      <c r="K1354" s="62">
        <v>24696</v>
      </c>
      <c r="L1354" s="62">
        <v>26705</v>
      </c>
      <c r="M1354" s="64">
        <v>33762</v>
      </c>
      <c r="N1354" s="64">
        <v>39922</v>
      </c>
      <c r="O1354" s="64" t="s">
        <v>1439</v>
      </c>
      <c r="P1354" s="64" t="s">
        <v>1439</v>
      </c>
      <c r="Q1354" s="64" t="s">
        <v>1439</v>
      </c>
    </row>
    <row r="1355" spans="1:17" ht="38.25" x14ac:dyDescent="0.2">
      <c r="A1355" s="68" t="s">
        <v>2877</v>
      </c>
      <c r="B1355" s="55" t="s">
        <v>1611</v>
      </c>
      <c r="C1355" s="66">
        <v>14</v>
      </c>
      <c r="D1355" s="66">
        <v>30799</v>
      </c>
      <c r="E1355" s="60">
        <v>0.7</v>
      </c>
      <c r="F1355" s="66">
        <v>43853</v>
      </c>
      <c r="G1355" s="60">
        <v>4.3</v>
      </c>
      <c r="H1355" s="66">
        <v>20143</v>
      </c>
      <c r="I1355" s="62">
        <v>22571</v>
      </c>
      <c r="J1355" s="62">
        <v>23458</v>
      </c>
      <c r="K1355" s="62">
        <v>24868</v>
      </c>
      <c r="L1355" s="64">
        <v>26620</v>
      </c>
      <c r="M1355" s="64">
        <v>36171</v>
      </c>
      <c r="N1355" s="64" t="s">
        <v>1439</v>
      </c>
      <c r="O1355" s="64" t="s">
        <v>1439</v>
      </c>
      <c r="P1355" s="64" t="s">
        <v>1439</v>
      </c>
      <c r="Q1355" s="64" t="s">
        <v>1439</v>
      </c>
    </row>
    <row r="1356" spans="1:17" ht="51" x14ac:dyDescent="0.2">
      <c r="A1356" s="54" t="s">
        <v>2878</v>
      </c>
      <c r="B1356" s="55" t="s">
        <v>1613</v>
      </c>
      <c r="C1356" s="59">
        <v>138</v>
      </c>
      <c r="D1356" s="59">
        <v>41112</v>
      </c>
      <c r="E1356" s="60">
        <v>3.2</v>
      </c>
      <c r="F1356" s="59">
        <v>42806</v>
      </c>
      <c r="G1356" s="60">
        <v>5.3</v>
      </c>
      <c r="H1356" s="59">
        <v>26694</v>
      </c>
      <c r="I1356" s="61">
        <v>31313</v>
      </c>
      <c r="J1356" s="61">
        <v>33354</v>
      </c>
      <c r="K1356" s="61">
        <v>35190</v>
      </c>
      <c r="L1356" s="61">
        <v>38359</v>
      </c>
      <c r="M1356" s="61">
        <v>45441</v>
      </c>
      <c r="N1356" s="61">
        <v>48237</v>
      </c>
      <c r="O1356" s="61">
        <v>49702</v>
      </c>
      <c r="P1356" s="61">
        <v>51393</v>
      </c>
      <c r="Q1356" s="64">
        <v>58781</v>
      </c>
    </row>
    <row r="1357" spans="1:17" ht="38.25" x14ac:dyDescent="0.2">
      <c r="A1357" s="68" t="s">
        <v>2879</v>
      </c>
      <c r="B1357" s="55" t="s">
        <v>1615</v>
      </c>
      <c r="C1357" s="59">
        <v>138</v>
      </c>
      <c r="D1357" s="59">
        <v>41112</v>
      </c>
      <c r="E1357" s="60">
        <v>3.2</v>
      </c>
      <c r="F1357" s="59">
        <v>42806</v>
      </c>
      <c r="G1357" s="60">
        <v>5.3</v>
      </c>
      <c r="H1357" s="59">
        <v>26694</v>
      </c>
      <c r="I1357" s="61">
        <v>31313</v>
      </c>
      <c r="J1357" s="61">
        <v>33354</v>
      </c>
      <c r="K1357" s="61">
        <v>35190</v>
      </c>
      <c r="L1357" s="61">
        <v>38359</v>
      </c>
      <c r="M1357" s="61">
        <v>45441</v>
      </c>
      <c r="N1357" s="61">
        <v>48237</v>
      </c>
      <c r="O1357" s="61">
        <v>49702</v>
      </c>
      <c r="P1357" s="61">
        <v>51393</v>
      </c>
      <c r="Q1357" s="64">
        <v>58781</v>
      </c>
    </row>
    <row r="1358" spans="1:17" x14ac:dyDescent="0.2">
      <c r="A1358" s="54" t="s">
        <v>2880</v>
      </c>
      <c r="B1358" s="55" t="s">
        <v>1617</v>
      </c>
      <c r="C1358" s="59">
        <v>280</v>
      </c>
      <c r="D1358" s="59">
        <v>40118</v>
      </c>
      <c r="E1358" s="60">
        <v>9.4</v>
      </c>
      <c r="F1358" s="59">
        <v>41152</v>
      </c>
      <c r="G1358" s="60">
        <v>10.8</v>
      </c>
      <c r="H1358" s="59">
        <v>24833</v>
      </c>
      <c r="I1358" s="61">
        <v>27960</v>
      </c>
      <c r="J1358" s="61">
        <v>29663</v>
      </c>
      <c r="K1358" s="61">
        <v>31198</v>
      </c>
      <c r="L1358" s="61">
        <v>35608</v>
      </c>
      <c r="M1358" s="61">
        <v>43882</v>
      </c>
      <c r="N1358" s="61">
        <v>47847</v>
      </c>
      <c r="O1358" s="61">
        <v>49640</v>
      </c>
      <c r="P1358" s="61">
        <v>50767</v>
      </c>
      <c r="Q1358" s="62">
        <v>58595</v>
      </c>
    </row>
    <row r="1359" spans="1:17" x14ac:dyDescent="0.2">
      <c r="A1359" s="68" t="s">
        <v>2881</v>
      </c>
      <c r="B1359" s="55" t="s">
        <v>1619</v>
      </c>
      <c r="C1359" s="59">
        <v>280</v>
      </c>
      <c r="D1359" s="59">
        <v>40118</v>
      </c>
      <c r="E1359" s="60">
        <v>9.4</v>
      </c>
      <c r="F1359" s="59">
        <v>41152</v>
      </c>
      <c r="G1359" s="60">
        <v>10.8</v>
      </c>
      <c r="H1359" s="59">
        <v>24833</v>
      </c>
      <c r="I1359" s="61">
        <v>27960</v>
      </c>
      <c r="J1359" s="61">
        <v>29663</v>
      </c>
      <c r="K1359" s="61">
        <v>31198</v>
      </c>
      <c r="L1359" s="61">
        <v>35608</v>
      </c>
      <c r="M1359" s="61">
        <v>43882</v>
      </c>
      <c r="N1359" s="61">
        <v>47847</v>
      </c>
      <c r="O1359" s="61">
        <v>49640</v>
      </c>
      <c r="P1359" s="61">
        <v>50767</v>
      </c>
      <c r="Q1359" s="62">
        <v>58595</v>
      </c>
    </row>
    <row r="1360" spans="1:17" ht="25.5" x14ac:dyDescent="0.2">
      <c r="A1360" s="54" t="s">
        <v>2882</v>
      </c>
      <c r="B1360" s="55" t="s">
        <v>1621</v>
      </c>
      <c r="C1360" s="59">
        <v>257</v>
      </c>
      <c r="D1360" s="59">
        <v>37370</v>
      </c>
      <c r="E1360" s="60">
        <v>5</v>
      </c>
      <c r="F1360" s="59">
        <v>44030</v>
      </c>
      <c r="G1360" s="60">
        <v>3.3</v>
      </c>
      <c r="H1360" s="59">
        <v>23666</v>
      </c>
      <c r="I1360" s="61">
        <v>26803</v>
      </c>
      <c r="J1360" s="61">
        <v>28122</v>
      </c>
      <c r="K1360" s="61">
        <v>29723</v>
      </c>
      <c r="L1360" s="61">
        <v>33255</v>
      </c>
      <c r="M1360" s="61">
        <v>41550</v>
      </c>
      <c r="N1360" s="61">
        <v>47073</v>
      </c>
      <c r="O1360" s="61">
        <v>49514</v>
      </c>
      <c r="P1360" s="61">
        <v>54610</v>
      </c>
      <c r="Q1360" s="64" t="s">
        <v>1439</v>
      </c>
    </row>
    <row r="1361" spans="1:17" ht="25.5" x14ac:dyDescent="0.2">
      <c r="A1361" s="68" t="s">
        <v>2883</v>
      </c>
      <c r="B1361" s="55" t="s">
        <v>1623</v>
      </c>
      <c r="C1361" s="59">
        <v>193</v>
      </c>
      <c r="D1361" s="59">
        <v>40487</v>
      </c>
      <c r="E1361" s="60">
        <v>1.8</v>
      </c>
      <c r="F1361" s="59">
        <v>47875</v>
      </c>
      <c r="G1361" s="60">
        <v>2.2000000000000002</v>
      </c>
      <c r="H1361" s="59">
        <v>26084</v>
      </c>
      <c r="I1361" s="61">
        <v>29362</v>
      </c>
      <c r="J1361" s="61">
        <v>30693</v>
      </c>
      <c r="K1361" s="61">
        <v>32799</v>
      </c>
      <c r="L1361" s="61">
        <v>37128</v>
      </c>
      <c r="M1361" s="61">
        <v>46678</v>
      </c>
      <c r="N1361" s="61">
        <v>50180</v>
      </c>
      <c r="O1361" s="61">
        <v>54461</v>
      </c>
      <c r="P1361" s="61">
        <v>56331</v>
      </c>
      <c r="Q1361" s="64" t="s">
        <v>1439</v>
      </c>
    </row>
    <row r="1362" spans="1:17" ht="25.5" x14ac:dyDescent="0.2">
      <c r="A1362" s="68" t="s">
        <v>2884</v>
      </c>
      <c r="B1362" s="55" t="s">
        <v>1625</v>
      </c>
      <c r="C1362" s="66">
        <v>30</v>
      </c>
      <c r="D1362" s="63">
        <v>27309</v>
      </c>
      <c r="E1362" s="60">
        <v>6.9</v>
      </c>
      <c r="F1362" s="59">
        <v>30122</v>
      </c>
      <c r="G1362" s="60">
        <v>4.5</v>
      </c>
      <c r="H1362" s="59">
        <v>19267</v>
      </c>
      <c r="I1362" s="61">
        <v>22139</v>
      </c>
      <c r="J1362" s="61">
        <v>22824</v>
      </c>
      <c r="K1362" s="61">
        <v>23693</v>
      </c>
      <c r="L1362" s="61">
        <v>25483</v>
      </c>
      <c r="M1362" s="62">
        <v>30383</v>
      </c>
      <c r="N1362" s="64">
        <v>32484</v>
      </c>
      <c r="O1362" s="64" t="s">
        <v>1439</v>
      </c>
      <c r="P1362" s="64" t="s">
        <v>1439</v>
      </c>
      <c r="Q1362" s="64" t="s">
        <v>1439</v>
      </c>
    </row>
    <row r="1363" spans="1:17" ht="25.5" x14ac:dyDescent="0.2">
      <c r="A1363" s="68" t="s">
        <v>2885</v>
      </c>
      <c r="B1363" s="55" t="s">
        <v>1627</v>
      </c>
      <c r="C1363" s="63">
        <v>33</v>
      </c>
      <c r="D1363" s="63">
        <v>28531</v>
      </c>
      <c r="E1363" s="60">
        <v>5.7</v>
      </c>
      <c r="F1363" s="63">
        <v>34250</v>
      </c>
      <c r="G1363" s="60">
        <v>10.1</v>
      </c>
      <c r="H1363" s="63">
        <v>20875</v>
      </c>
      <c r="I1363" s="61">
        <v>23698</v>
      </c>
      <c r="J1363" s="61">
        <v>24880</v>
      </c>
      <c r="K1363" s="61">
        <v>25616</v>
      </c>
      <c r="L1363" s="61">
        <v>26787</v>
      </c>
      <c r="M1363" s="62">
        <v>30601</v>
      </c>
      <c r="N1363" s="62">
        <v>35209</v>
      </c>
      <c r="O1363" s="64">
        <v>36732</v>
      </c>
      <c r="P1363" s="64">
        <v>38958</v>
      </c>
      <c r="Q1363" s="64" t="s">
        <v>1439</v>
      </c>
    </row>
    <row r="1364" spans="1:17" ht="38.25" x14ac:dyDescent="0.2">
      <c r="A1364" s="54" t="s">
        <v>2886</v>
      </c>
      <c r="B1364" s="55" t="s">
        <v>1629</v>
      </c>
      <c r="C1364" s="66">
        <v>25</v>
      </c>
      <c r="D1364" s="59">
        <v>30724</v>
      </c>
      <c r="E1364" s="60">
        <v>11.5</v>
      </c>
      <c r="F1364" s="63">
        <v>35994</v>
      </c>
      <c r="G1364" s="60">
        <v>14.2</v>
      </c>
      <c r="H1364" s="63">
        <v>22234</v>
      </c>
      <c r="I1364" s="61">
        <v>24759</v>
      </c>
      <c r="J1364" s="61">
        <v>26553</v>
      </c>
      <c r="K1364" s="61">
        <v>28223</v>
      </c>
      <c r="L1364" s="61">
        <v>29588</v>
      </c>
      <c r="M1364" s="62">
        <v>32859</v>
      </c>
      <c r="N1364" s="62">
        <v>35773</v>
      </c>
      <c r="O1364" s="64">
        <v>38881</v>
      </c>
      <c r="P1364" s="64" t="s">
        <v>1439</v>
      </c>
      <c r="Q1364" s="64" t="s">
        <v>1439</v>
      </c>
    </row>
    <row r="1365" spans="1:17" ht="25.5" x14ac:dyDescent="0.2">
      <c r="A1365" s="68" t="s">
        <v>2887</v>
      </c>
      <c r="B1365" s="55" t="s">
        <v>1631</v>
      </c>
      <c r="C1365" s="66" t="s">
        <v>1439</v>
      </c>
      <c r="D1365" s="66">
        <v>31766</v>
      </c>
      <c r="E1365" s="60">
        <v>20.8</v>
      </c>
      <c r="F1365" s="63">
        <v>34655</v>
      </c>
      <c r="G1365" s="60">
        <v>17.2</v>
      </c>
      <c r="H1365" s="66" t="s">
        <v>1439</v>
      </c>
      <c r="I1365" s="64" t="s">
        <v>1439</v>
      </c>
      <c r="J1365" s="64" t="s">
        <v>1439</v>
      </c>
      <c r="K1365" s="64" t="s">
        <v>1439</v>
      </c>
      <c r="L1365" s="64" t="s">
        <v>1439</v>
      </c>
      <c r="M1365" s="64" t="s">
        <v>1439</v>
      </c>
      <c r="N1365" s="64" t="s">
        <v>1439</v>
      </c>
      <c r="O1365" s="64" t="s">
        <v>1439</v>
      </c>
      <c r="P1365" s="64" t="s">
        <v>1439</v>
      </c>
      <c r="Q1365" s="64" t="s">
        <v>1439</v>
      </c>
    </row>
    <row r="1366" spans="1:17" ht="38.25" x14ac:dyDescent="0.2">
      <c r="A1366" s="68" t="s">
        <v>2888</v>
      </c>
      <c r="B1366" s="55" t="s">
        <v>1633</v>
      </c>
      <c r="C1366" s="66">
        <v>7</v>
      </c>
      <c r="D1366" s="63">
        <v>29862</v>
      </c>
      <c r="E1366" s="60">
        <v>8.4</v>
      </c>
      <c r="F1366" s="63">
        <v>31886</v>
      </c>
      <c r="G1366" s="60">
        <v>2.7</v>
      </c>
      <c r="H1366" s="66" t="s">
        <v>1439</v>
      </c>
      <c r="I1366" s="64">
        <v>23376</v>
      </c>
      <c r="J1366" s="64">
        <v>24209</v>
      </c>
      <c r="K1366" s="64">
        <v>24674</v>
      </c>
      <c r="L1366" s="62">
        <v>28236</v>
      </c>
      <c r="M1366" s="64">
        <v>30167</v>
      </c>
      <c r="N1366" s="64" t="s">
        <v>1439</v>
      </c>
      <c r="O1366" s="64" t="s">
        <v>1439</v>
      </c>
      <c r="P1366" s="64" t="s">
        <v>1439</v>
      </c>
      <c r="Q1366" s="64" t="s">
        <v>1439</v>
      </c>
    </row>
    <row r="1367" spans="1:17" ht="25.5" x14ac:dyDescent="0.2">
      <c r="A1367" s="68" t="s">
        <v>2889</v>
      </c>
      <c r="B1367" s="55" t="s">
        <v>1635</v>
      </c>
      <c r="C1367" s="66" t="s">
        <v>1439</v>
      </c>
      <c r="D1367" s="66">
        <v>28743</v>
      </c>
      <c r="E1367" s="60">
        <v>0.5</v>
      </c>
      <c r="F1367" s="63">
        <v>28495</v>
      </c>
      <c r="G1367" s="60">
        <v>-3.6</v>
      </c>
      <c r="H1367" s="66" t="s">
        <v>1439</v>
      </c>
      <c r="I1367" s="64" t="s">
        <v>1439</v>
      </c>
      <c r="J1367" s="64" t="s">
        <v>1439</v>
      </c>
      <c r="K1367" s="64" t="s">
        <v>1439</v>
      </c>
      <c r="L1367" s="64" t="s">
        <v>1439</v>
      </c>
      <c r="M1367" s="64" t="s">
        <v>1439</v>
      </c>
      <c r="N1367" s="64" t="s">
        <v>1439</v>
      </c>
      <c r="O1367" s="64" t="s">
        <v>1439</v>
      </c>
      <c r="P1367" s="64" t="s">
        <v>1439</v>
      </c>
      <c r="Q1367" s="64" t="s">
        <v>1439</v>
      </c>
    </row>
    <row r="1368" spans="1:17" ht="38.25" x14ac:dyDescent="0.2">
      <c r="A1368" s="68" t="s">
        <v>2890</v>
      </c>
      <c r="B1368" s="55" t="s">
        <v>1637</v>
      </c>
      <c r="C1368" s="66">
        <v>13</v>
      </c>
      <c r="D1368" s="63">
        <v>32264</v>
      </c>
      <c r="E1368" s="60">
        <v>19.100000000000001</v>
      </c>
      <c r="F1368" s="66">
        <v>39445</v>
      </c>
      <c r="G1368" s="60">
        <v>22.5</v>
      </c>
      <c r="H1368" s="66" t="s">
        <v>1439</v>
      </c>
      <c r="I1368" s="62">
        <v>25803</v>
      </c>
      <c r="J1368" s="62">
        <v>27163</v>
      </c>
      <c r="K1368" s="62">
        <v>28232</v>
      </c>
      <c r="L1368" s="62">
        <v>29772</v>
      </c>
      <c r="M1368" s="62">
        <v>34757</v>
      </c>
      <c r="N1368" s="64" t="s">
        <v>1439</v>
      </c>
      <c r="O1368" s="64" t="s">
        <v>1439</v>
      </c>
      <c r="P1368" s="64" t="s">
        <v>1439</v>
      </c>
      <c r="Q1368" s="64" t="s">
        <v>1439</v>
      </c>
    </row>
    <row r="1369" spans="1:17" ht="25.5" x14ac:dyDescent="0.2">
      <c r="A1369" s="54" t="s">
        <v>2891</v>
      </c>
      <c r="B1369" s="55" t="s">
        <v>1639</v>
      </c>
      <c r="C1369" s="66">
        <v>17</v>
      </c>
      <c r="D1369" s="63">
        <v>30043</v>
      </c>
      <c r="E1369" s="60">
        <v>12.1</v>
      </c>
      <c r="F1369" s="63">
        <v>37379</v>
      </c>
      <c r="G1369" s="60">
        <v>17.399999999999999</v>
      </c>
      <c r="H1369" s="63">
        <v>21336</v>
      </c>
      <c r="I1369" s="62">
        <v>23268</v>
      </c>
      <c r="J1369" s="62">
        <v>24487</v>
      </c>
      <c r="K1369" s="62">
        <v>25704</v>
      </c>
      <c r="L1369" s="62">
        <v>27333</v>
      </c>
      <c r="M1369" s="64">
        <v>34528</v>
      </c>
      <c r="N1369" s="64">
        <v>38536</v>
      </c>
      <c r="O1369" s="64" t="s">
        <v>1439</v>
      </c>
      <c r="P1369" s="64" t="s">
        <v>1439</v>
      </c>
      <c r="Q1369" s="64" t="s">
        <v>1439</v>
      </c>
    </row>
    <row r="1370" spans="1:17" ht="25.5" x14ac:dyDescent="0.2">
      <c r="A1370" s="68" t="s">
        <v>2892</v>
      </c>
      <c r="B1370" s="55" t="s">
        <v>1641</v>
      </c>
      <c r="C1370" s="66" t="s">
        <v>1439</v>
      </c>
      <c r="D1370" s="66">
        <v>37805</v>
      </c>
      <c r="E1370" s="60">
        <v>10.1</v>
      </c>
      <c r="F1370" s="63">
        <v>42177</v>
      </c>
      <c r="G1370" s="60">
        <v>13.7</v>
      </c>
      <c r="H1370" s="66" t="s">
        <v>1439</v>
      </c>
      <c r="I1370" s="64" t="s">
        <v>1439</v>
      </c>
      <c r="J1370" s="64">
        <v>29866</v>
      </c>
      <c r="K1370" s="64">
        <v>30139</v>
      </c>
      <c r="L1370" s="64">
        <v>34708</v>
      </c>
      <c r="M1370" s="64">
        <v>41256</v>
      </c>
      <c r="N1370" s="64" t="s">
        <v>1439</v>
      </c>
      <c r="O1370" s="64" t="s">
        <v>1439</v>
      </c>
      <c r="P1370" s="64" t="s">
        <v>1439</v>
      </c>
      <c r="Q1370" s="64" t="s">
        <v>1439</v>
      </c>
    </row>
    <row r="1371" spans="1:17" ht="25.5" x14ac:dyDescent="0.2">
      <c r="A1371" s="68" t="s">
        <v>2893</v>
      </c>
      <c r="B1371" s="55" t="s">
        <v>1643</v>
      </c>
      <c r="C1371" s="66" t="s">
        <v>1439</v>
      </c>
      <c r="D1371" s="66">
        <v>21643</v>
      </c>
      <c r="E1371" s="67"/>
      <c r="F1371" s="63">
        <v>23503</v>
      </c>
      <c r="G1371" s="67"/>
      <c r="H1371" s="66" t="s">
        <v>1439</v>
      </c>
      <c r="I1371" s="64" t="s">
        <v>1439</v>
      </c>
      <c r="J1371" s="64" t="s">
        <v>1439</v>
      </c>
      <c r="K1371" s="64" t="s">
        <v>1439</v>
      </c>
      <c r="L1371" s="64" t="s">
        <v>1439</v>
      </c>
      <c r="M1371" s="64" t="s">
        <v>1439</v>
      </c>
      <c r="N1371" s="64" t="s">
        <v>1439</v>
      </c>
      <c r="O1371" s="64" t="s">
        <v>1439</v>
      </c>
      <c r="P1371" s="64" t="s">
        <v>1439</v>
      </c>
      <c r="Q1371" s="64" t="s">
        <v>1439</v>
      </c>
    </row>
    <row r="1372" spans="1:17" ht="25.5" x14ac:dyDescent="0.2">
      <c r="A1372" s="68" t="s">
        <v>2894</v>
      </c>
      <c r="B1372" s="55" t="s">
        <v>1645</v>
      </c>
      <c r="C1372" s="66">
        <v>8</v>
      </c>
      <c r="D1372" s="63">
        <v>27111</v>
      </c>
      <c r="E1372" s="60">
        <v>13.6</v>
      </c>
      <c r="F1372" s="66">
        <v>34356</v>
      </c>
      <c r="G1372" s="60">
        <v>28.1</v>
      </c>
      <c r="H1372" s="66" t="s">
        <v>1439</v>
      </c>
      <c r="I1372" s="62">
        <v>22217</v>
      </c>
      <c r="J1372" s="62">
        <v>23082</v>
      </c>
      <c r="K1372" s="62">
        <v>24283</v>
      </c>
      <c r="L1372" s="62">
        <v>25126</v>
      </c>
      <c r="M1372" s="64">
        <v>28674</v>
      </c>
      <c r="N1372" s="64" t="s">
        <v>1439</v>
      </c>
      <c r="O1372" s="64" t="s">
        <v>1439</v>
      </c>
      <c r="P1372" s="64" t="s">
        <v>1439</v>
      </c>
      <c r="Q1372" s="64" t="s">
        <v>1439</v>
      </c>
    </row>
    <row r="1373" spans="1:17" ht="76.5" x14ac:dyDescent="0.2">
      <c r="A1373" s="54" t="s">
        <v>2895</v>
      </c>
      <c r="B1373" s="55" t="s">
        <v>1647</v>
      </c>
      <c r="C1373" s="66" t="s">
        <v>1439</v>
      </c>
      <c r="D1373" s="66">
        <v>21028</v>
      </c>
      <c r="E1373" s="60">
        <v>-1.6</v>
      </c>
      <c r="F1373" s="63">
        <v>22781</v>
      </c>
      <c r="G1373" s="60">
        <v>-0.6</v>
      </c>
      <c r="H1373" s="66" t="s">
        <v>1439</v>
      </c>
      <c r="I1373" s="64" t="s">
        <v>1439</v>
      </c>
      <c r="J1373" s="64" t="s">
        <v>1439</v>
      </c>
      <c r="K1373" s="64" t="s">
        <v>1439</v>
      </c>
      <c r="L1373" s="64" t="s">
        <v>1439</v>
      </c>
      <c r="M1373" s="64" t="s">
        <v>1439</v>
      </c>
      <c r="N1373" s="64" t="s">
        <v>1439</v>
      </c>
      <c r="O1373" s="64" t="s">
        <v>1439</v>
      </c>
      <c r="P1373" s="64" t="s">
        <v>1439</v>
      </c>
      <c r="Q1373" s="64" t="s">
        <v>1439</v>
      </c>
    </row>
    <row r="1374" spans="1:17" ht="38.25" x14ac:dyDescent="0.2">
      <c r="A1374" s="68" t="s">
        <v>2896</v>
      </c>
      <c r="B1374" s="55" t="s">
        <v>1649</v>
      </c>
      <c r="C1374" s="66" t="s">
        <v>1439</v>
      </c>
      <c r="D1374" s="66">
        <v>21028</v>
      </c>
      <c r="E1374" s="60">
        <v>-1.6</v>
      </c>
      <c r="F1374" s="63">
        <v>22781</v>
      </c>
      <c r="G1374" s="60">
        <v>-0.6</v>
      </c>
      <c r="H1374" s="66" t="s">
        <v>1439</v>
      </c>
      <c r="I1374" s="64" t="s">
        <v>1439</v>
      </c>
      <c r="J1374" s="64" t="s">
        <v>1439</v>
      </c>
      <c r="K1374" s="64" t="s">
        <v>1439</v>
      </c>
      <c r="L1374" s="64" t="s">
        <v>1439</v>
      </c>
      <c r="M1374" s="64" t="s">
        <v>1439</v>
      </c>
      <c r="N1374" s="64" t="s">
        <v>1439</v>
      </c>
      <c r="O1374" s="64" t="s">
        <v>1439</v>
      </c>
      <c r="P1374" s="64" t="s">
        <v>1439</v>
      </c>
      <c r="Q1374" s="64" t="s">
        <v>1439</v>
      </c>
    </row>
    <row r="1375" spans="1:17" ht="51" x14ac:dyDescent="0.2">
      <c r="A1375" s="68" t="s">
        <v>2897</v>
      </c>
      <c r="B1375" s="55" t="s">
        <v>1651</v>
      </c>
      <c r="C1375" s="59" t="s">
        <v>1450</v>
      </c>
      <c r="D1375" s="59"/>
      <c r="E1375" s="67"/>
      <c r="F1375" s="59"/>
      <c r="G1375" s="67"/>
      <c r="H1375" s="59"/>
      <c r="I1375" s="61"/>
      <c r="J1375" s="61"/>
      <c r="K1375" s="61"/>
      <c r="L1375" s="61"/>
      <c r="M1375" s="61"/>
      <c r="N1375" s="61"/>
      <c r="O1375" s="61"/>
      <c r="P1375" s="61"/>
      <c r="Q1375" s="61"/>
    </row>
    <row r="1376" spans="1:17" ht="38.25" x14ac:dyDescent="0.2">
      <c r="A1376" s="54" t="s">
        <v>2898</v>
      </c>
      <c r="B1376" s="55" t="s">
        <v>1653</v>
      </c>
      <c r="C1376" s="59" t="s">
        <v>1667</v>
      </c>
      <c r="D1376" s="59"/>
      <c r="E1376" s="67"/>
      <c r="F1376" s="59"/>
      <c r="G1376" s="67"/>
      <c r="H1376" s="59"/>
      <c r="I1376" s="61"/>
      <c r="J1376" s="61"/>
      <c r="K1376" s="61"/>
      <c r="L1376" s="61"/>
      <c r="M1376" s="61"/>
      <c r="N1376" s="61"/>
      <c r="O1376" s="61"/>
      <c r="P1376" s="61"/>
      <c r="Q1376" s="61"/>
    </row>
    <row r="1377" spans="1:17" ht="39" thickBot="1" x14ac:dyDescent="0.25">
      <c r="A1377" s="69" t="s">
        <v>2899</v>
      </c>
      <c r="B1377" s="70" t="s">
        <v>1655</v>
      </c>
      <c r="C1377" s="71" t="s">
        <v>1667</v>
      </c>
      <c r="D1377" s="71"/>
      <c r="E1377" s="72"/>
      <c r="F1377" s="71"/>
      <c r="G1377" s="72"/>
      <c r="H1377" s="71"/>
      <c r="I1377" s="73"/>
      <c r="J1377" s="73"/>
      <c r="K1377" s="73"/>
      <c r="L1377" s="73"/>
      <c r="M1377" s="73"/>
      <c r="N1377" s="73"/>
      <c r="O1377" s="73"/>
      <c r="P1377" s="73"/>
      <c r="Q1377" s="73"/>
    </row>
    <row r="1378" spans="1:17" x14ac:dyDescent="0.2">
      <c r="A1378" s="111" t="s">
        <v>1377</v>
      </c>
      <c r="B1378" s="111"/>
      <c r="C1378" s="111"/>
      <c r="D1378" s="111"/>
      <c r="E1378" s="111"/>
      <c r="F1378" s="111"/>
      <c r="G1378" s="111"/>
      <c r="H1378" s="111"/>
      <c r="I1378" s="111"/>
      <c r="J1378" s="111"/>
      <c r="K1378" s="111"/>
      <c r="L1378" s="111"/>
      <c r="M1378" s="111"/>
      <c r="N1378" s="111"/>
      <c r="O1378" s="111"/>
      <c r="P1378" s="111"/>
      <c r="Q1378" s="111"/>
    </row>
    <row r="1379" spans="1:17" x14ac:dyDescent="0.2">
      <c r="A1379" s="97" t="s">
        <v>1380</v>
      </c>
      <c r="B1379" s="97"/>
      <c r="C1379" s="97"/>
      <c r="D1379" s="97"/>
      <c r="E1379" s="97"/>
      <c r="F1379" s="97"/>
      <c r="G1379" s="97"/>
      <c r="H1379" s="97"/>
      <c r="I1379" s="97"/>
      <c r="J1379" s="97"/>
      <c r="K1379" s="97"/>
      <c r="L1379" s="97"/>
      <c r="M1379" s="97"/>
      <c r="N1379" s="97"/>
      <c r="O1379" s="97"/>
      <c r="P1379" s="97"/>
      <c r="Q1379" s="97"/>
    </row>
    <row r="1380" spans="1:17" x14ac:dyDescent="0.2">
      <c r="A1380" s="97" t="s">
        <v>1383</v>
      </c>
      <c r="B1380" s="97"/>
      <c r="C1380" s="97"/>
      <c r="D1380" s="97"/>
      <c r="E1380" s="97"/>
      <c r="F1380" s="97"/>
      <c r="G1380" s="97"/>
      <c r="H1380" s="97"/>
      <c r="I1380" s="97"/>
      <c r="J1380" s="97"/>
      <c r="K1380" s="97"/>
      <c r="L1380" s="97"/>
      <c r="M1380" s="97"/>
      <c r="N1380" s="97"/>
      <c r="O1380" s="97"/>
      <c r="P1380" s="97"/>
      <c r="Q1380" s="97"/>
    </row>
    <row r="1381" spans="1:17" x14ac:dyDescent="0.2">
      <c r="A1381" s="97" t="s">
        <v>1386</v>
      </c>
      <c r="B1381" s="97"/>
      <c r="C1381" s="97"/>
      <c r="D1381" s="97"/>
      <c r="E1381" s="97"/>
      <c r="F1381" s="97"/>
      <c r="G1381" s="97"/>
      <c r="H1381" s="97"/>
      <c r="I1381" s="97"/>
      <c r="J1381" s="97"/>
      <c r="K1381" s="97"/>
      <c r="L1381" s="97"/>
      <c r="M1381" s="97"/>
      <c r="N1381" s="97"/>
      <c r="O1381" s="97"/>
      <c r="P1381" s="97"/>
      <c r="Q1381" s="97"/>
    </row>
    <row r="1382" spans="1:17" x14ac:dyDescent="0.2">
      <c r="A1382" s="98" t="s">
        <v>1389</v>
      </c>
      <c r="B1382" s="98"/>
      <c r="C1382" s="98"/>
      <c r="D1382" s="98"/>
      <c r="E1382" s="98"/>
      <c r="F1382" s="98"/>
      <c r="G1382" s="98"/>
      <c r="H1382" s="98"/>
      <c r="I1382" s="98"/>
      <c r="J1382" s="98"/>
      <c r="K1382" s="98"/>
      <c r="L1382" s="98"/>
      <c r="M1382" s="98"/>
      <c r="N1382" s="98"/>
      <c r="O1382" s="98"/>
      <c r="P1382" s="98"/>
      <c r="Q1382" s="98"/>
    </row>
  </sheetData>
  <mergeCells count="10">
    <mergeCell ref="A1379:Q1379"/>
    <mergeCell ref="A1380:Q1380"/>
    <mergeCell ref="A1381:Q1381"/>
    <mergeCell ref="A1382:Q1382"/>
    <mergeCell ref="T7:Y7"/>
    <mergeCell ref="T8:Y8"/>
    <mergeCell ref="T9:Y9"/>
    <mergeCell ref="T10:Y10"/>
    <mergeCell ref="T11:Y11"/>
    <mergeCell ref="A1378:Q1378"/>
  </mergeCells>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17EED-97ED-40AF-B6C6-DD68DCC80A49}">
  <dimension ref="A1:D561"/>
  <sheetViews>
    <sheetView workbookViewId="0">
      <pane xSplit="1" ySplit="6" topLeftCell="B526" activePane="bottomRight" state="frozen"/>
      <selection pane="topRight" activeCell="B1" sqref="B1"/>
      <selection pane="bottomLeft" activeCell="A7" sqref="A7"/>
      <selection pane="bottomRight" activeCell="D2" sqref="D2"/>
    </sheetView>
  </sheetViews>
  <sheetFormatPr defaultRowHeight="15" x14ac:dyDescent="0.25"/>
  <cols>
    <col min="2" max="7" width="15.7109375" customWidth="1"/>
  </cols>
  <sheetData>
    <row r="1" spans="1:4" x14ac:dyDescent="0.25">
      <c r="A1" s="1" t="s">
        <v>2</v>
      </c>
      <c r="B1" t="s">
        <v>0</v>
      </c>
      <c r="C1" t="s">
        <v>1</v>
      </c>
      <c r="D1" s="7" t="s">
        <v>1245</v>
      </c>
    </row>
    <row r="2" spans="1:4" s="4" customFormat="1" ht="75" x14ac:dyDescent="0.25">
      <c r="A2" s="4" t="s">
        <v>8</v>
      </c>
      <c r="B2" s="4" t="s">
        <v>11</v>
      </c>
      <c r="C2" s="4" t="s">
        <v>11</v>
      </c>
      <c r="D2" s="4" t="s">
        <v>1250</v>
      </c>
    </row>
    <row r="3" spans="1:4" x14ac:dyDescent="0.25">
      <c r="A3" t="s">
        <v>7</v>
      </c>
      <c r="B3" t="s">
        <v>10</v>
      </c>
      <c r="C3" t="s">
        <v>14</v>
      </c>
      <c r="D3" t="s">
        <v>1249</v>
      </c>
    </row>
    <row r="4" spans="1:4" x14ac:dyDescent="0.25">
      <c r="A4" t="s">
        <v>6</v>
      </c>
      <c r="B4" t="s">
        <v>13</v>
      </c>
      <c r="C4" t="s">
        <v>3093</v>
      </c>
      <c r="D4" t="s">
        <v>1248</v>
      </c>
    </row>
    <row r="5" spans="1:4" x14ac:dyDescent="0.25">
      <c r="A5" t="s">
        <v>5</v>
      </c>
      <c r="B5" t="s">
        <v>9</v>
      </c>
      <c r="C5" t="s">
        <v>9</v>
      </c>
      <c r="D5" t="s">
        <v>1247</v>
      </c>
    </row>
    <row r="6" spans="1:4" x14ac:dyDescent="0.25">
      <c r="A6" t="s">
        <v>4</v>
      </c>
      <c r="B6" t="s">
        <v>3091</v>
      </c>
      <c r="C6" t="s">
        <v>3092</v>
      </c>
      <c r="D6" t="s">
        <v>1246</v>
      </c>
    </row>
    <row r="7" spans="1:4" x14ac:dyDescent="0.25">
      <c r="A7" t="s">
        <v>3</v>
      </c>
      <c r="B7" s="2">
        <v>5.7</v>
      </c>
      <c r="C7" s="3" t="e">
        <v>#N/A</v>
      </c>
      <c r="D7" s="9" t="e">
        <v>#N/A</v>
      </c>
    </row>
    <row r="8" spans="1:4" x14ac:dyDescent="0.25">
      <c r="A8" t="s">
        <v>15</v>
      </c>
      <c r="B8" s="2">
        <v>5.8</v>
      </c>
      <c r="C8" s="3" t="e">
        <v>#N/A</v>
      </c>
      <c r="D8" s="9" t="e">
        <v>#N/A</v>
      </c>
    </row>
    <row r="9" spans="1:4" x14ac:dyDescent="0.25">
      <c r="A9" t="s">
        <v>16</v>
      </c>
      <c r="B9" s="2">
        <v>6</v>
      </c>
      <c r="C9" s="3" t="e">
        <v>#N/A</v>
      </c>
      <c r="D9" s="9" t="e">
        <v>#N/A</v>
      </c>
    </row>
    <row r="10" spans="1:4" x14ac:dyDescent="0.25">
      <c r="A10" t="s">
        <v>17</v>
      </c>
      <c r="B10" s="2">
        <v>6.1</v>
      </c>
      <c r="C10" s="3" t="e">
        <v>#N/A</v>
      </c>
      <c r="D10" s="9" t="e">
        <v>#N/A</v>
      </c>
    </row>
    <row r="11" spans="1:4" x14ac:dyDescent="0.25">
      <c r="A11" t="s">
        <v>18</v>
      </c>
      <c r="B11" s="2">
        <v>6.3</v>
      </c>
      <c r="C11" s="3" t="e">
        <v>#N/A</v>
      </c>
      <c r="D11" s="9" t="e">
        <v>#N/A</v>
      </c>
    </row>
    <row r="12" spans="1:4" x14ac:dyDescent="0.25">
      <c r="A12" t="s">
        <v>19</v>
      </c>
      <c r="B12" s="2">
        <v>6.5</v>
      </c>
      <c r="C12" s="3" t="e">
        <v>#N/A</v>
      </c>
      <c r="D12" s="9" t="e">
        <v>#N/A</v>
      </c>
    </row>
    <row r="13" spans="1:4" x14ac:dyDescent="0.25">
      <c r="A13" t="s">
        <v>20</v>
      </c>
      <c r="B13" s="2">
        <v>6.8</v>
      </c>
      <c r="C13" s="3" t="e">
        <v>#N/A</v>
      </c>
      <c r="D13" s="9" t="e">
        <v>#N/A</v>
      </c>
    </row>
    <row r="14" spans="1:4" x14ac:dyDescent="0.25">
      <c r="A14" t="s">
        <v>21</v>
      </c>
      <c r="B14" s="2">
        <v>7.1</v>
      </c>
      <c r="C14" s="3" t="e">
        <v>#N/A</v>
      </c>
      <c r="D14" s="9" t="e">
        <v>#N/A</v>
      </c>
    </row>
    <row r="15" spans="1:4" x14ac:dyDescent="0.25">
      <c r="A15" t="s">
        <v>22</v>
      </c>
      <c r="B15" s="2">
        <v>7.4</v>
      </c>
      <c r="C15" s="3" t="e">
        <v>#N/A</v>
      </c>
      <c r="D15" s="9" t="e">
        <v>#N/A</v>
      </c>
    </row>
    <row r="16" spans="1:4" x14ac:dyDescent="0.25">
      <c r="A16" t="s">
        <v>23</v>
      </c>
      <c r="B16" s="2">
        <v>7.7</v>
      </c>
      <c r="C16" s="3" t="e">
        <v>#N/A</v>
      </c>
      <c r="D16" s="9" t="e">
        <v>#N/A</v>
      </c>
    </row>
    <row r="17" spans="1:4" x14ac:dyDescent="0.25">
      <c r="A17" t="s">
        <v>24</v>
      </c>
      <c r="B17" s="2">
        <v>8</v>
      </c>
      <c r="C17" s="3" t="e">
        <v>#N/A</v>
      </c>
      <c r="D17" s="9" t="e">
        <v>#N/A</v>
      </c>
    </row>
    <row r="18" spans="1:4" x14ac:dyDescent="0.25">
      <c r="A18" t="s">
        <v>25</v>
      </c>
      <c r="B18" s="2">
        <v>8.3000000000000007</v>
      </c>
      <c r="C18" s="3" t="e">
        <v>#N/A</v>
      </c>
      <c r="D18" s="9" t="e">
        <v>#N/A</v>
      </c>
    </row>
    <row r="19" spans="1:4" x14ac:dyDescent="0.25">
      <c r="A19" t="s">
        <v>26</v>
      </c>
      <c r="B19" s="2">
        <v>8.6</v>
      </c>
      <c r="C19" s="3" t="e">
        <v>#N/A</v>
      </c>
      <c r="D19" s="9" t="e">
        <v>#N/A</v>
      </c>
    </row>
    <row r="20" spans="1:4" x14ac:dyDescent="0.25">
      <c r="A20" t="s">
        <v>27</v>
      </c>
      <c r="B20" s="2">
        <v>8.9</v>
      </c>
      <c r="C20" s="3" t="e">
        <v>#N/A</v>
      </c>
      <c r="D20" s="9" t="e">
        <v>#N/A</v>
      </c>
    </row>
    <row r="21" spans="1:4" x14ac:dyDescent="0.25">
      <c r="A21" t="s">
        <v>28</v>
      </c>
      <c r="B21" s="2">
        <v>9.1</v>
      </c>
      <c r="C21" s="3" t="e">
        <v>#N/A</v>
      </c>
      <c r="D21" s="9" t="e">
        <v>#N/A</v>
      </c>
    </row>
    <row r="22" spans="1:4" x14ac:dyDescent="0.25">
      <c r="A22" t="s">
        <v>29</v>
      </c>
      <c r="B22" s="2">
        <v>9.4</v>
      </c>
      <c r="C22" s="3" t="e">
        <v>#N/A</v>
      </c>
      <c r="D22" s="9" t="e">
        <v>#N/A</v>
      </c>
    </row>
    <row r="23" spans="1:4" x14ac:dyDescent="0.25">
      <c r="A23" t="s">
        <v>30</v>
      </c>
      <c r="B23" s="2">
        <v>9.6</v>
      </c>
      <c r="C23" s="3" t="e">
        <v>#N/A</v>
      </c>
      <c r="D23" s="9" t="e">
        <v>#N/A</v>
      </c>
    </row>
    <row r="24" spans="1:4" x14ac:dyDescent="0.25">
      <c r="A24" t="s">
        <v>31</v>
      </c>
      <c r="B24" s="2">
        <v>9.6999999999999993</v>
      </c>
      <c r="C24" s="3" t="e">
        <v>#N/A</v>
      </c>
      <c r="D24" s="9" t="e">
        <v>#N/A</v>
      </c>
    </row>
    <row r="25" spans="1:4" x14ac:dyDescent="0.25">
      <c r="A25" t="s">
        <v>32</v>
      </c>
      <c r="B25" s="2">
        <v>9.8000000000000007</v>
      </c>
      <c r="C25" s="3" t="e">
        <v>#N/A</v>
      </c>
      <c r="D25" s="9" t="e">
        <v>#N/A</v>
      </c>
    </row>
    <row r="26" spans="1:4" x14ac:dyDescent="0.25">
      <c r="A26" t="s">
        <v>33</v>
      </c>
      <c r="B26" s="2">
        <v>9.9</v>
      </c>
      <c r="C26" s="3" t="e">
        <v>#N/A</v>
      </c>
      <c r="D26" s="9" t="e">
        <v>#N/A</v>
      </c>
    </row>
    <row r="27" spans="1:4" x14ac:dyDescent="0.25">
      <c r="A27" t="s">
        <v>34</v>
      </c>
      <c r="B27" s="2">
        <v>10</v>
      </c>
      <c r="C27" s="3" t="e">
        <v>#N/A</v>
      </c>
      <c r="D27" s="9" t="e">
        <v>#N/A</v>
      </c>
    </row>
    <row r="28" spans="1:4" x14ac:dyDescent="0.25">
      <c r="A28" t="s">
        <v>35</v>
      </c>
      <c r="B28" s="2">
        <v>10.1</v>
      </c>
      <c r="C28" s="3" t="e">
        <v>#N/A</v>
      </c>
      <c r="D28" s="9" t="e">
        <v>#N/A</v>
      </c>
    </row>
    <row r="29" spans="1:4" x14ac:dyDescent="0.25">
      <c r="A29" t="s">
        <v>36</v>
      </c>
      <c r="B29" s="2">
        <v>10.199999999999999</v>
      </c>
      <c r="C29" s="3" t="e">
        <v>#N/A</v>
      </c>
      <c r="D29" s="9" t="e">
        <v>#N/A</v>
      </c>
    </row>
    <row r="30" spans="1:4" x14ac:dyDescent="0.25">
      <c r="A30" t="s">
        <v>37</v>
      </c>
      <c r="B30" s="2">
        <v>10.3</v>
      </c>
      <c r="C30" s="3" t="e">
        <v>#N/A</v>
      </c>
      <c r="D30" s="9" t="e">
        <v>#N/A</v>
      </c>
    </row>
    <row r="31" spans="1:4" x14ac:dyDescent="0.25">
      <c r="A31" t="s">
        <v>38</v>
      </c>
      <c r="B31" s="2">
        <v>10.4</v>
      </c>
      <c r="C31" s="3" t="e">
        <v>#N/A</v>
      </c>
      <c r="D31" s="9" t="e">
        <v>#N/A</v>
      </c>
    </row>
    <row r="32" spans="1:4" x14ac:dyDescent="0.25">
      <c r="A32" t="s">
        <v>39</v>
      </c>
      <c r="B32" s="2">
        <v>10.4</v>
      </c>
      <c r="C32" s="3" t="e">
        <v>#N/A</v>
      </c>
      <c r="D32" s="9" t="e">
        <v>#N/A</v>
      </c>
    </row>
    <row r="33" spans="1:4" x14ac:dyDescent="0.25">
      <c r="A33" t="s">
        <v>40</v>
      </c>
      <c r="B33" s="2">
        <v>10.5</v>
      </c>
      <c r="C33" s="3" t="e">
        <v>#N/A</v>
      </c>
      <c r="D33" s="9" t="e">
        <v>#N/A</v>
      </c>
    </row>
    <row r="34" spans="1:4" x14ac:dyDescent="0.25">
      <c r="A34" t="s">
        <v>41</v>
      </c>
      <c r="B34" s="2">
        <v>10.5</v>
      </c>
      <c r="C34" s="3" t="e">
        <v>#N/A</v>
      </c>
      <c r="D34" s="9" t="e">
        <v>#N/A</v>
      </c>
    </row>
    <row r="35" spans="1:4" x14ac:dyDescent="0.25">
      <c r="A35" t="s">
        <v>42</v>
      </c>
      <c r="B35" s="2">
        <v>10.6</v>
      </c>
      <c r="C35" s="3" t="e">
        <v>#N/A</v>
      </c>
      <c r="D35" s="9" t="e">
        <v>#N/A</v>
      </c>
    </row>
    <row r="36" spans="1:4" x14ac:dyDescent="0.25">
      <c r="A36" t="s">
        <v>43</v>
      </c>
      <c r="B36" s="2">
        <v>10.6</v>
      </c>
      <c r="C36" s="3" t="e">
        <v>#N/A</v>
      </c>
      <c r="D36" s="9" t="e">
        <v>#N/A</v>
      </c>
    </row>
    <row r="37" spans="1:4" x14ac:dyDescent="0.25">
      <c r="A37" t="s">
        <v>44</v>
      </c>
      <c r="B37" s="2">
        <v>10.7</v>
      </c>
      <c r="C37" s="3" t="e">
        <v>#N/A</v>
      </c>
      <c r="D37" s="9" t="e">
        <v>#N/A</v>
      </c>
    </row>
    <row r="38" spans="1:4" x14ac:dyDescent="0.25">
      <c r="A38" t="s">
        <v>45</v>
      </c>
      <c r="B38" s="2">
        <v>10.8</v>
      </c>
      <c r="C38" s="3" t="e">
        <v>#N/A</v>
      </c>
      <c r="D38" s="9" t="e">
        <v>#N/A</v>
      </c>
    </row>
    <row r="39" spans="1:4" x14ac:dyDescent="0.25">
      <c r="A39" t="s">
        <v>46</v>
      </c>
      <c r="B39" s="2">
        <v>10.9</v>
      </c>
      <c r="C39" s="3" t="e">
        <v>#N/A</v>
      </c>
      <c r="D39" s="9" t="e">
        <v>#N/A</v>
      </c>
    </row>
    <row r="40" spans="1:4" x14ac:dyDescent="0.25">
      <c r="A40" t="s">
        <v>47</v>
      </c>
      <c r="B40" s="2">
        <v>11</v>
      </c>
      <c r="C40" s="3" t="e">
        <v>#N/A</v>
      </c>
      <c r="D40" s="9" t="e">
        <v>#N/A</v>
      </c>
    </row>
    <row r="41" spans="1:4" x14ac:dyDescent="0.25">
      <c r="A41" t="s">
        <v>48</v>
      </c>
      <c r="B41" s="2">
        <v>11.1</v>
      </c>
      <c r="C41" s="3" t="e">
        <v>#N/A</v>
      </c>
      <c r="D41" s="9" t="e">
        <v>#N/A</v>
      </c>
    </row>
    <row r="42" spans="1:4" x14ac:dyDescent="0.25">
      <c r="A42" t="s">
        <v>49</v>
      </c>
      <c r="B42" s="2">
        <v>11.2</v>
      </c>
      <c r="C42" s="3" t="e">
        <v>#N/A</v>
      </c>
      <c r="D42" s="9" t="e">
        <v>#N/A</v>
      </c>
    </row>
    <row r="43" spans="1:4" x14ac:dyDescent="0.25">
      <c r="A43" t="s">
        <v>50</v>
      </c>
      <c r="B43" s="2">
        <v>11.2</v>
      </c>
      <c r="C43" s="3" t="e">
        <v>#N/A</v>
      </c>
      <c r="D43" s="9" t="e">
        <v>#N/A</v>
      </c>
    </row>
    <row r="44" spans="1:4" x14ac:dyDescent="0.25">
      <c r="A44" t="s">
        <v>51</v>
      </c>
      <c r="B44" s="2">
        <v>11.3</v>
      </c>
      <c r="C44" s="3" t="e">
        <v>#N/A</v>
      </c>
      <c r="D44" s="9" t="e">
        <v>#N/A</v>
      </c>
    </row>
    <row r="45" spans="1:4" x14ac:dyDescent="0.25">
      <c r="A45" t="s">
        <v>52</v>
      </c>
      <c r="B45" s="2">
        <v>11.3</v>
      </c>
      <c r="C45" s="3" t="e">
        <v>#N/A</v>
      </c>
      <c r="D45" s="9" t="e">
        <v>#N/A</v>
      </c>
    </row>
    <row r="46" spans="1:4" x14ac:dyDescent="0.25">
      <c r="A46" t="s">
        <v>53</v>
      </c>
      <c r="B46" s="2">
        <v>11.3</v>
      </c>
      <c r="C46" s="3" t="e">
        <v>#N/A</v>
      </c>
      <c r="D46" s="9" t="e">
        <v>#N/A</v>
      </c>
    </row>
    <row r="47" spans="1:4" x14ac:dyDescent="0.25">
      <c r="A47" t="s">
        <v>54</v>
      </c>
      <c r="B47" s="2">
        <v>11.4</v>
      </c>
      <c r="C47" s="3" t="e">
        <v>#N/A</v>
      </c>
      <c r="D47" s="9" t="e">
        <v>#N/A</v>
      </c>
    </row>
    <row r="48" spans="1:4" x14ac:dyDescent="0.25">
      <c r="A48" t="s">
        <v>55</v>
      </c>
      <c r="B48" s="2">
        <v>11.5</v>
      </c>
      <c r="C48" s="3" t="e">
        <v>#N/A</v>
      </c>
      <c r="D48" s="9" t="e">
        <v>#N/A</v>
      </c>
    </row>
    <row r="49" spans="1:4" x14ac:dyDescent="0.25">
      <c r="A49" t="s">
        <v>56</v>
      </c>
      <c r="B49" s="2">
        <v>11.5</v>
      </c>
      <c r="C49" s="3" t="e">
        <v>#N/A</v>
      </c>
      <c r="D49" s="9" t="e">
        <v>#N/A</v>
      </c>
    </row>
    <row r="50" spans="1:4" x14ac:dyDescent="0.25">
      <c r="A50" t="s">
        <v>57</v>
      </c>
      <c r="B50" s="2">
        <v>11.5</v>
      </c>
      <c r="C50" s="3" t="e">
        <v>#N/A</v>
      </c>
      <c r="D50" s="9" t="e">
        <v>#N/A</v>
      </c>
    </row>
    <row r="51" spans="1:4" x14ac:dyDescent="0.25">
      <c r="A51" t="s">
        <v>58</v>
      </c>
      <c r="B51" s="2">
        <v>11.6</v>
      </c>
      <c r="C51" s="3" t="e">
        <v>#N/A</v>
      </c>
      <c r="D51" s="9" t="e">
        <v>#N/A</v>
      </c>
    </row>
    <row r="52" spans="1:4" x14ac:dyDescent="0.25">
      <c r="A52" t="s">
        <v>59</v>
      </c>
      <c r="B52" s="2">
        <v>11.6</v>
      </c>
      <c r="C52" s="3" t="e">
        <v>#N/A</v>
      </c>
      <c r="D52" s="9" t="e">
        <v>#N/A</v>
      </c>
    </row>
    <row r="53" spans="1:4" x14ac:dyDescent="0.25">
      <c r="A53" t="s">
        <v>60</v>
      </c>
      <c r="B53" s="2">
        <v>11.7</v>
      </c>
      <c r="C53" s="3" t="e">
        <v>#N/A</v>
      </c>
      <c r="D53" s="9" t="e">
        <v>#N/A</v>
      </c>
    </row>
    <row r="54" spans="1:4" x14ac:dyDescent="0.25">
      <c r="A54" t="s">
        <v>61</v>
      </c>
      <c r="B54" s="2">
        <v>11.7</v>
      </c>
      <c r="C54" s="3" t="e">
        <v>#N/A</v>
      </c>
      <c r="D54" s="9" t="e">
        <v>#N/A</v>
      </c>
    </row>
    <row r="55" spans="1:4" x14ac:dyDescent="0.25">
      <c r="A55" t="s">
        <v>62</v>
      </c>
      <c r="B55" s="2">
        <v>11.8</v>
      </c>
      <c r="C55" s="3" t="e">
        <v>#N/A</v>
      </c>
      <c r="D55" s="9" t="e">
        <v>#N/A</v>
      </c>
    </row>
    <row r="56" spans="1:4" x14ac:dyDescent="0.25">
      <c r="A56" t="s">
        <v>63</v>
      </c>
      <c r="B56" s="2">
        <v>11.8</v>
      </c>
      <c r="C56" s="3" t="e">
        <v>#N/A</v>
      </c>
      <c r="D56" s="9" t="e">
        <v>#N/A</v>
      </c>
    </row>
    <row r="57" spans="1:4" x14ac:dyDescent="0.25">
      <c r="A57" t="s">
        <v>64</v>
      </c>
      <c r="B57" s="2">
        <v>11.9</v>
      </c>
      <c r="C57" s="3" t="e">
        <v>#N/A</v>
      </c>
      <c r="D57" s="9" t="e">
        <v>#N/A</v>
      </c>
    </row>
    <row r="58" spans="1:4" x14ac:dyDescent="0.25">
      <c r="A58" t="s">
        <v>65</v>
      </c>
      <c r="B58" s="2">
        <v>11.9</v>
      </c>
      <c r="C58" s="3" t="e">
        <v>#N/A</v>
      </c>
      <c r="D58" s="9" t="e">
        <v>#N/A</v>
      </c>
    </row>
    <row r="59" spans="1:4" x14ac:dyDescent="0.25">
      <c r="A59" t="s">
        <v>66</v>
      </c>
      <c r="B59" s="2">
        <v>11.9</v>
      </c>
      <c r="C59" s="3" t="e">
        <v>#N/A</v>
      </c>
      <c r="D59" s="9" t="e">
        <v>#N/A</v>
      </c>
    </row>
    <row r="60" spans="1:4" x14ac:dyDescent="0.25">
      <c r="A60" t="s">
        <v>67</v>
      </c>
      <c r="B60" s="2">
        <v>11.8</v>
      </c>
      <c r="C60" s="3" t="e">
        <v>#N/A</v>
      </c>
      <c r="D60" s="9" t="e">
        <v>#N/A</v>
      </c>
    </row>
    <row r="61" spans="1:4" x14ac:dyDescent="0.25">
      <c r="A61" t="s">
        <v>68</v>
      </c>
      <c r="B61" s="2">
        <v>11.8</v>
      </c>
      <c r="C61" s="3" t="e">
        <v>#N/A</v>
      </c>
      <c r="D61" s="9" t="e">
        <v>#N/A</v>
      </c>
    </row>
    <row r="62" spans="1:4" x14ac:dyDescent="0.25">
      <c r="A62" t="s">
        <v>69</v>
      </c>
      <c r="B62" s="2">
        <v>11.7</v>
      </c>
      <c r="C62" s="3" t="e">
        <v>#N/A</v>
      </c>
      <c r="D62" s="9" t="e">
        <v>#N/A</v>
      </c>
    </row>
    <row r="63" spans="1:4" x14ac:dyDescent="0.25">
      <c r="A63" t="s">
        <v>70</v>
      </c>
      <c r="B63" s="2">
        <v>11.7</v>
      </c>
      <c r="C63" s="3" t="e">
        <v>#N/A</v>
      </c>
      <c r="D63" s="9" t="e">
        <v>#N/A</v>
      </c>
    </row>
    <row r="64" spans="1:4" x14ac:dyDescent="0.25">
      <c r="A64" t="s">
        <v>71</v>
      </c>
      <c r="B64" s="2">
        <v>11.7</v>
      </c>
      <c r="C64" s="3" t="e">
        <v>#N/A</v>
      </c>
      <c r="D64" s="9" t="e">
        <v>#N/A</v>
      </c>
    </row>
    <row r="65" spans="1:4" x14ac:dyDescent="0.25">
      <c r="A65" t="s">
        <v>72</v>
      </c>
      <c r="B65" s="2">
        <v>11.6</v>
      </c>
      <c r="C65" s="3" t="e">
        <v>#N/A</v>
      </c>
      <c r="D65" s="9" t="e">
        <v>#N/A</v>
      </c>
    </row>
    <row r="66" spans="1:4" x14ac:dyDescent="0.25">
      <c r="A66" t="s">
        <v>73</v>
      </c>
      <c r="B66" s="2">
        <v>11.6</v>
      </c>
      <c r="C66" s="3" t="e">
        <v>#N/A</v>
      </c>
      <c r="D66" s="9" t="e">
        <v>#N/A</v>
      </c>
    </row>
    <row r="67" spans="1:4" x14ac:dyDescent="0.25">
      <c r="A67" t="s">
        <v>74</v>
      </c>
      <c r="B67" s="2">
        <v>11.5</v>
      </c>
      <c r="C67" s="3" t="e">
        <v>#N/A</v>
      </c>
      <c r="D67" s="9" t="e">
        <v>#N/A</v>
      </c>
    </row>
    <row r="68" spans="1:4" x14ac:dyDescent="0.25">
      <c r="A68" t="s">
        <v>75</v>
      </c>
      <c r="B68" s="2">
        <v>11.5</v>
      </c>
      <c r="C68" s="3" t="e">
        <v>#N/A</v>
      </c>
      <c r="D68" s="9" t="e">
        <v>#N/A</v>
      </c>
    </row>
    <row r="69" spans="1:4" x14ac:dyDescent="0.25">
      <c r="A69" t="s">
        <v>76</v>
      </c>
      <c r="B69" s="2">
        <v>11.4</v>
      </c>
      <c r="C69" s="3" t="e">
        <v>#N/A</v>
      </c>
      <c r="D69" s="9" t="e">
        <v>#N/A</v>
      </c>
    </row>
    <row r="70" spans="1:4" x14ac:dyDescent="0.25">
      <c r="A70" t="s">
        <v>77</v>
      </c>
      <c r="B70" s="2">
        <v>11.4</v>
      </c>
      <c r="C70" s="3" t="e">
        <v>#N/A</v>
      </c>
      <c r="D70" s="9" t="e">
        <v>#N/A</v>
      </c>
    </row>
    <row r="71" spans="1:4" x14ac:dyDescent="0.25">
      <c r="A71" t="s">
        <v>78</v>
      </c>
      <c r="B71" s="2">
        <v>11.4</v>
      </c>
      <c r="C71" s="3" t="e">
        <v>#N/A</v>
      </c>
      <c r="D71" s="9" t="e">
        <v>#N/A</v>
      </c>
    </row>
    <row r="72" spans="1:4" x14ac:dyDescent="0.25">
      <c r="A72" t="s">
        <v>79</v>
      </c>
      <c r="B72" s="2">
        <v>11.3</v>
      </c>
      <c r="C72" s="3" t="e">
        <v>#N/A</v>
      </c>
      <c r="D72" s="9" t="e">
        <v>#N/A</v>
      </c>
    </row>
    <row r="73" spans="1:4" x14ac:dyDescent="0.25">
      <c r="A73" t="s">
        <v>80</v>
      </c>
      <c r="B73" s="2">
        <v>11.3</v>
      </c>
      <c r="C73" s="3" t="e">
        <v>#N/A</v>
      </c>
      <c r="D73" s="9" t="e">
        <v>#N/A</v>
      </c>
    </row>
    <row r="74" spans="1:4" x14ac:dyDescent="0.25">
      <c r="A74" t="s">
        <v>81</v>
      </c>
      <c r="B74" s="2">
        <v>11.3</v>
      </c>
      <c r="C74" s="3" t="e">
        <v>#N/A</v>
      </c>
      <c r="D74" s="9" t="e">
        <v>#N/A</v>
      </c>
    </row>
    <row r="75" spans="1:4" x14ac:dyDescent="0.25">
      <c r="A75" t="s">
        <v>82</v>
      </c>
      <c r="B75" s="2">
        <v>11.3</v>
      </c>
      <c r="C75" s="3" t="e">
        <v>#N/A</v>
      </c>
      <c r="D75" s="9" t="e">
        <v>#N/A</v>
      </c>
    </row>
    <row r="76" spans="1:4" x14ac:dyDescent="0.25">
      <c r="A76" t="s">
        <v>83</v>
      </c>
      <c r="B76" s="2">
        <v>11.3</v>
      </c>
      <c r="C76" s="3" t="e">
        <v>#N/A</v>
      </c>
      <c r="D76" s="9" t="e">
        <v>#N/A</v>
      </c>
    </row>
    <row r="77" spans="1:4" x14ac:dyDescent="0.25">
      <c r="A77" t="s">
        <v>84</v>
      </c>
      <c r="B77" s="2">
        <v>11.3</v>
      </c>
      <c r="C77" s="3" t="e">
        <v>#N/A</v>
      </c>
      <c r="D77" s="9" t="e">
        <v>#N/A</v>
      </c>
    </row>
    <row r="78" spans="1:4" x14ac:dyDescent="0.25">
      <c r="A78" t="s">
        <v>85</v>
      </c>
      <c r="B78" s="2">
        <v>11.3</v>
      </c>
      <c r="C78" s="3" t="e">
        <v>#N/A</v>
      </c>
      <c r="D78" s="9" t="e">
        <v>#N/A</v>
      </c>
    </row>
    <row r="79" spans="1:4" x14ac:dyDescent="0.25">
      <c r="A79" t="s">
        <v>86</v>
      </c>
      <c r="B79" s="2">
        <v>11.3</v>
      </c>
      <c r="C79" s="3" t="e">
        <v>#N/A</v>
      </c>
      <c r="D79" s="9" t="e">
        <v>#N/A</v>
      </c>
    </row>
    <row r="80" spans="1:4" x14ac:dyDescent="0.25">
      <c r="A80" t="s">
        <v>87</v>
      </c>
      <c r="B80" s="2">
        <v>11.3</v>
      </c>
      <c r="C80" s="3" t="e">
        <v>#N/A</v>
      </c>
      <c r="D80" s="9" t="e">
        <v>#N/A</v>
      </c>
    </row>
    <row r="81" spans="1:4" x14ac:dyDescent="0.25">
      <c r="A81" t="s">
        <v>88</v>
      </c>
      <c r="B81" s="2">
        <v>11.3</v>
      </c>
      <c r="C81" s="3" t="e">
        <v>#N/A</v>
      </c>
      <c r="D81" s="9" t="e">
        <v>#N/A</v>
      </c>
    </row>
    <row r="82" spans="1:4" x14ac:dyDescent="0.25">
      <c r="A82" t="s">
        <v>89</v>
      </c>
      <c r="B82" s="2">
        <v>11.3</v>
      </c>
      <c r="C82" s="3" t="e">
        <v>#N/A</v>
      </c>
      <c r="D82" s="9" t="e">
        <v>#N/A</v>
      </c>
    </row>
    <row r="83" spans="1:4" x14ac:dyDescent="0.25">
      <c r="A83" t="s">
        <v>90</v>
      </c>
      <c r="B83" s="2">
        <v>11.3</v>
      </c>
      <c r="C83" s="3" t="e">
        <v>#N/A</v>
      </c>
      <c r="D83" s="9" t="e">
        <v>#N/A</v>
      </c>
    </row>
    <row r="84" spans="1:4" x14ac:dyDescent="0.25">
      <c r="A84" t="s">
        <v>91</v>
      </c>
      <c r="B84" s="2">
        <v>11.4</v>
      </c>
      <c r="C84" s="3" t="e">
        <v>#N/A</v>
      </c>
      <c r="D84" s="9" t="e">
        <v>#N/A</v>
      </c>
    </row>
    <row r="85" spans="1:4" x14ac:dyDescent="0.25">
      <c r="A85" t="s">
        <v>92</v>
      </c>
      <c r="B85" s="2">
        <v>11.4</v>
      </c>
      <c r="C85" s="3" t="e">
        <v>#N/A</v>
      </c>
      <c r="D85" s="9" t="e">
        <v>#N/A</v>
      </c>
    </row>
    <row r="86" spans="1:4" x14ac:dyDescent="0.25">
      <c r="A86" t="s">
        <v>93</v>
      </c>
      <c r="B86" s="2">
        <v>11.4</v>
      </c>
      <c r="C86" s="3" t="e">
        <v>#N/A</v>
      </c>
      <c r="D86" s="9" t="e">
        <v>#N/A</v>
      </c>
    </row>
    <row r="87" spans="1:4" x14ac:dyDescent="0.25">
      <c r="A87" t="s">
        <v>94</v>
      </c>
      <c r="B87" s="2">
        <v>11.3</v>
      </c>
      <c r="C87" s="3" t="e">
        <v>#N/A</v>
      </c>
      <c r="D87" s="9" t="e">
        <v>#N/A</v>
      </c>
    </row>
    <row r="88" spans="1:4" x14ac:dyDescent="0.25">
      <c r="A88" t="s">
        <v>95</v>
      </c>
      <c r="B88" s="2">
        <v>11.3</v>
      </c>
      <c r="C88" s="3" t="e">
        <v>#N/A</v>
      </c>
      <c r="D88" s="9" t="e">
        <v>#N/A</v>
      </c>
    </row>
    <row r="89" spans="1:4" x14ac:dyDescent="0.25">
      <c r="A89" t="s">
        <v>96</v>
      </c>
      <c r="B89" s="2">
        <v>11.3</v>
      </c>
      <c r="C89" s="3" t="e">
        <v>#N/A</v>
      </c>
      <c r="D89" s="9" t="e">
        <v>#N/A</v>
      </c>
    </row>
    <row r="90" spans="1:4" x14ac:dyDescent="0.25">
      <c r="A90" t="s">
        <v>97</v>
      </c>
      <c r="B90" s="2">
        <v>11.2</v>
      </c>
      <c r="C90" s="3" t="e">
        <v>#N/A</v>
      </c>
      <c r="D90" s="9" t="e">
        <v>#N/A</v>
      </c>
    </row>
    <row r="91" spans="1:4" x14ac:dyDescent="0.25">
      <c r="A91" t="s">
        <v>98</v>
      </c>
      <c r="B91" s="2">
        <v>11.2</v>
      </c>
      <c r="C91" s="3" t="e">
        <v>#N/A</v>
      </c>
      <c r="D91" s="9" t="e">
        <v>#N/A</v>
      </c>
    </row>
    <row r="92" spans="1:4" x14ac:dyDescent="0.25">
      <c r="A92" t="s">
        <v>99</v>
      </c>
      <c r="B92" s="2">
        <v>11.1</v>
      </c>
      <c r="C92" s="3" t="e">
        <v>#N/A</v>
      </c>
      <c r="D92" s="9" t="e">
        <v>#N/A</v>
      </c>
    </row>
    <row r="93" spans="1:4" x14ac:dyDescent="0.25">
      <c r="A93" t="s">
        <v>100</v>
      </c>
      <c r="B93" s="2">
        <v>11</v>
      </c>
      <c r="C93" s="3" t="e">
        <v>#N/A</v>
      </c>
      <c r="D93" s="9" t="e">
        <v>#N/A</v>
      </c>
    </row>
    <row r="94" spans="1:4" x14ac:dyDescent="0.25">
      <c r="A94" t="s">
        <v>101</v>
      </c>
      <c r="B94" s="2">
        <v>10.9</v>
      </c>
      <c r="C94" s="3" t="e">
        <v>#N/A</v>
      </c>
      <c r="D94" s="9" t="e">
        <v>#N/A</v>
      </c>
    </row>
    <row r="95" spans="1:4" x14ac:dyDescent="0.25">
      <c r="A95" t="s">
        <v>102</v>
      </c>
      <c r="B95" s="2">
        <v>10.7</v>
      </c>
      <c r="C95" s="3" t="e">
        <v>#N/A</v>
      </c>
      <c r="D95" s="9" t="e">
        <v>#N/A</v>
      </c>
    </row>
    <row r="96" spans="1:4" x14ac:dyDescent="0.25">
      <c r="A96" t="s">
        <v>103</v>
      </c>
      <c r="B96" s="2">
        <v>10.6</v>
      </c>
      <c r="C96" s="3" t="e">
        <v>#N/A</v>
      </c>
      <c r="D96" s="9" t="e">
        <v>#N/A</v>
      </c>
    </row>
    <row r="97" spans="1:4" x14ac:dyDescent="0.25">
      <c r="A97" t="s">
        <v>104</v>
      </c>
      <c r="B97" s="2">
        <v>10.4</v>
      </c>
      <c r="C97" s="3" t="e">
        <v>#N/A</v>
      </c>
      <c r="D97" s="9" t="e">
        <v>#N/A</v>
      </c>
    </row>
    <row r="98" spans="1:4" x14ac:dyDescent="0.25">
      <c r="A98" t="s">
        <v>105</v>
      </c>
      <c r="B98" s="2">
        <v>10.199999999999999</v>
      </c>
      <c r="C98" s="3" t="e">
        <v>#N/A</v>
      </c>
      <c r="D98" s="9" t="e">
        <v>#N/A</v>
      </c>
    </row>
    <row r="99" spans="1:4" x14ac:dyDescent="0.25">
      <c r="A99" t="s">
        <v>106</v>
      </c>
      <c r="B99" s="2">
        <v>10</v>
      </c>
      <c r="C99" s="3" t="e">
        <v>#N/A</v>
      </c>
      <c r="D99" s="9" t="e">
        <v>#N/A</v>
      </c>
    </row>
    <row r="100" spans="1:4" x14ac:dyDescent="0.25">
      <c r="A100" t="s">
        <v>107</v>
      </c>
      <c r="B100" s="2">
        <v>9.9</v>
      </c>
      <c r="C100" s="3" t="e">
        <v>#N/A</v>
      </c>
      <c r="D100" s="9" t="e">
        <v>#N/A</v>
      </c>
    </row>
    <row r="101" spans="1:4" x14ac:dyDescent="0.25">
      <c r="A101" t="s">
        <v>108</v>
      </c>
      <c r="B101" s="2">
        <v>9.6999999999999993</v>
      </c>
      <c r="C101" s="3" t="e">
        <v>#N/A</v>
      </c>
      <c r="D101" s="9" t="e">
        <v>#N/A</v>
      </c>
    </row>
    <row r="102" spans="1:4" x14ac:dyDescent="0.25">
      <c r="A102" t="s">
        <v>109</v>
      </c>
      <c r="B102" s="2">
        <v>9.5</v>
      </c>
      <c r="C102" s="3" t="e">
        <v>#N/A</v>
      </c>
      <c r="D102" s="9" t="e">
        <v>#N/A</v>
      </c>
    </row>
    <row r="103" spans="1:4" x14ac:dyDescent="0.25">
      <c r="A103" t="s">
        <v>110</v>
      </c>
      <c r="B103" s="2">
        <v>9.4</v>
      </c>
      <c r="C103" s="3" t="e">
        <v>#N/A</v>
      </c>
      <c r="D103" s="9" t="e">
        <v>#N/A</v>
      </c>
    </row>
    <row r="104" spans="1:4" x14ac:dyDescent="0.25">
      <c r="A104" t="s">
        <v>111</v>
      </c>
      <c r="B104" s="2">
        <v>9.1999999999999993</v>
      </c>
      <c r="C104" s="3" t="e">
        <v>#N/A</v>
      </c>
      <c r="D104" s="9" t="e">
        <v>#N/A</v>
      </c>
    </row>
    <row r="105" spans="1:4" x14ac:dyDescent="0.25">
      <c r="A105" t="s">
        <v>112</v>
      </c>
      <c r="B105" s="2">
        <v>9</v>
      </c>
      <c r="C105" s="3" t="e">
        <v>#N/A</v>
      </c>
      <c r="D105" s="9" t="e">
        <v>#N/A</v>
      </c>
    </row>
    <row r="106" spans="1:4" x14ac:dyDescent="0.25">
      <c r="A106" t="s">
        <v>113</v>
      </c>
      <c r="B106" s="2">
        <v>8.9</v>
      </c>
      <c r="C106" s="3" t="e">
        <v>#N/A</v>
      </c>
      <c r="D106" s="9" t="e">
        <v>#N/A</v>
      </c>
    </row>
    <row r="107" spans="1:4" x14ac:dyDescent="0.25">
      <c r="A107" t="s">
        <v>114</v>
      </c>
      <c r="B107" s="2">
        <v>8.6999999999999993</v>
      </c>
      <c r="C107" s="3" t="e">
        <v>#N/A</v>
      </c>
      <c r="D107" s="9" t="e">
        <v>#N/A</v>
      </c>
    </row>
    <row r="108" spans="1:4" x14ac:dyDescent="0.25">
      <c r="A108" t="s">
        <v>115</v>
      </c>
      <c r="B108" s="2">
        <v>8.6</v>
      </c>
      <c r="C108" s="3" t="e">
        <v>#N/A</v>
      </c>
      <c r="D108" s="9" t="e">
        <v>#N/A</v>
      </c>
    </row>
    <row r="109" spans="1:4" x14ac:dyDescent="0.25">
      <c r="A109" t="s">
        <v>116</v>
      </c>
      <c r="B109" s="2">
        <v>8.5</v>
      </c>
      <c r="C109" s="3" t="e">
        <v>#N/A</v>
      </c>
      <c r="D109" s="9" t="e">
        <v>#N/A</v>
      </c>
    </row>
    <row r="110" spans="1:4" x14ac:dyDescent="0.25">
      <c r="A110" t="s">
        <v>117</v>
      </c>
      <c r="B110" s="2">
        <v>8.4</v>
      </c>
      <c r="C110" s="3" t="e">
        <v>#N/A</v>
      </c>
      <c r="D110" s="9" t="e">
        <v>#N/A</v>
      </c>
    </row>
    <row r="111" spans="1:4" x14ac:dyDescent="0.25">
      <c r="A111" t="s">
        <v>118</v>
      </c>
      <c r="B111" s="2">
        <v>8.3000000000000007</v>
      </c>
      <c r="C111" s="3" t="e">
        <v>#N/A</v>
      </c>
      <c r="D111" s="9" t="e">
        <v>#N/A</v>
      </c>
    </row>
    <row r="112" spans="1:4" x14ac:dyDescent="0.25">
      <c r="A112" t="s">
        <v>119</v>
      </c>
      <c r="B112" s="2">
        <v>8.1999999999999993</v>
      </c>
      <c r="C112" s="3" t="e">
        <v>#N/A</v>
      </c>
      <c r="D112" s="9" t="e">
        <v>#N/A</v>
      </c>
    </row>
    <row r="113" spans="1:4" x14ac:dyDescent="0.25">
      <c r="A113" t="s">
        <v>120</v>
      </c>
      <c r="B113" s="2">
        <v>8</v>
      </c>
      <c r="C113" s="3" t="e">
        <v>#N/A</v>
      </c>
      <c r="D113" s="9" t="e">
        <v>#N/A</v>
      </c>
    </row>
    <row r="114" spans="1:4" x14ac:dyDescent="0.25">
      <c r="A114" t="s">
        <v>121</v>
      </c>
      <c r="B114" s="2">
        <v>7.9</v>
      </c>
      <c r="C114" s="3" t="e">
        <v>#N/A</v>
      </c>
      <c r="D114" s="9" t="e">
        <v>#N/A</v>
      </c>
    </row>
    <row r="115" spans="1:4" x14ac:dyDescent="0.25">
      <c r="A115" t="s">
        <v>122</v>
      </c>
      <c r="B115" s="2">
        <v>7.7</v>
      </c>
      <c r="C115" s="3" t="e">
        <v>#N/A</v>
      </c>
      <c r="D115" s="9" t="e">
        <v>#N/A</v>
      </c>
    </row>
    <row r="116" spans="1:4" x14ac:dyDescent="0.25">
      <c r="A116" t="s">
        <v>123</v>
      </c>
      <c r="B116" s="2">
        <v>7.6</v>
      </c>
      <c r="C116" s="3" t="e">
        <v>#N/A</v>
      </c>
      <c r="D116" s="9" t="e">
        <v>#N/A</v>
      </c>
    </row>
    <row r="117" spans="1:4" x14ac:dyDescent="0.25">
      <c r="A117" t="s">
        <v>124</v>
      </c>
      <c r="B117" s="2">
        <v>7.4</v>
      </c>
      <c r="C117" s="3" t="e">
        <v>#N/A</v>
      </c>
      <c r="D117" s="9" t="e">
        <v>#N/A</v>
      </c>
    </row>
    <row r="118" spans="1:4" x14ac:dyDescent="0.25">
      <c r="A118" t="s">
        <v>125</v>
      </c>
      <c r="B118" s="2">
        <v>7.3</v>
      </c>
      <c r="C118" s="3" t="e">
        <v>#N/A</v>
      </c>
      <c r="D118" s="9" t="e">
        <v>#N/A</v>
      </c>
    </row>
    <row r="119" spans="1:4" x14ac:dyDescent="0.25">
      <c r="A119" t="s">
        <v>126</v>
      </c>
      <c r="B119" s="2">
        <v>7.2</v>
      </c>
      <c r="C119" s="3" t="e">
        <v>#N/A</v>
      </c>
      <c r="D119" s="9" t="e">
        <v>#N/A</v>
      </c>
    </row>
    <row r="120" spans="1:4" x14ac:dyDescent="0.25">
      <c r="A120" t="s">
        <v>127</v>
      </c>
      <c r="B120" s="2">
        <v>7.2</v>
      </c>
      <c r="C120" s="3" t="e">
        <v>#N/A</v>
      </c>
      <c r="D120" s="9" t="e">
        <v>#N/A</v>
      </c>
    </row>
    <row r="121" spans="1:4" x14ac:dyDescent="0.25">
      <c r="A121" t="s">
        <v>128</v>
      </c>
      <c r="B121" s="2">
        <v>7.1</v>
      </c>
      <c r="C121" s="3" t="e">
        <v>#N/A</v>
      </c>
      <c r="D121" s="9" t="e">
        <v>#N/A</v>
      </c>
    </row>
    <row r="122" spans="1:4" x14ac:dyDescent="0.25">
      <c r="A122" t="s">
        <v>129</v>
      </c>
      <c r="B122" s="2">
        <v>7.1</v>
      </c>
      <c r="C122" s="3" t="e">
        <v>#N/A</v>
      </c>
      <c r="D122" s="9" t="e">
        <v>#N/A</v>
      </c>
    </row>
    <row r="123" spans="1:4" x14ac:dyDescent="0.25">
      <c r="A123" t="s">
        <v>130</v>
      </c>
      <c r="B123" s="2">
        <v>7.1</v>
      </c>
      <c r="C123" s="3" t="e">
        <v>#N/A</v>
      </c>
      <c r="D123" s="9" t="e">
        <v>#N/A</v>
      </c>
    </row>
    <row r="124" spans="1:4" x14ac:dyDescent="0.25">
      <c r="A124" t="s">
        <v>131</v>
      </c>
      <c r="B124" s="2">
        <v>7</v>
      </c>
      <c r="C124" s="3" t="e">
        <v>#N/A</v>
      </c>
      <c r="D124" s="9" t="e">
        <v>#N/A</v>
      </c>
    </row>
    <row r="125" spans="1:4" x14ac:dyDescent="0.25">
      <c r="A125" t="s">
        <v>132</v>
      </c>
      <c r="B125" s="2">
        <v>7</v>
      </c>
      <c r="C125" s="3" t="e">
        <v>#N/A</v>
      </c>
      <c r="D125" s="9" t="e">
        <v>#N/A</v>
      </c>
    </row>
    <row r="126" spans="1:4" x14ac:dyDescent="0.25">
      <c r="A126" t="s">
        <v>133</v>
      </c>
      <c r="B126" s="2">
        <v>7</v>
      </c>
      <c r="C126" s="3" t="e">
        <v>#N/A</v>
      </c>
      <c r="D126" s="9" t="e">
        <v>#N/A</v>
      </c>
    </row>
    <row r="127" spans="1:4" x14ac:dyDescent="0.25">
      <c r="A127" t="s">
        <v>134</v>
      </c>
      <c r="B127" s="2">
        <v>6.9</v>
      </c>
      <c r="C127" s="3" t="e">
        <v>#N/A</v>
      </c>
      <c r="D127" s="9" t="e">
        <v>#N/A</v>
      </c>
    </row>
    <row r="128" spans="1:4" x14ac:dyDescent="0.25">
      <c r="A128" t="s">
        <v>135</v>
      </c>
      <c r="B128" s="2">
        <v>6.9</v>
      </c>
      <c r="C128" s="3" t="e">
        <v>#N/A</v>
      </c>
      <c r="D128" s="9" t="e">
        <v>#N/A</v>
      </c>
    </row>
    <row r="129" spans="1:4" x14ac:dyDescent="0.25">
      <c r="A129" t="s">
        <v>136</v>
      </c>
      <c r="B129" s="2">
        <v>6.9</v>
      </c>
      <c r="C129" s="3" t="e">
        <v>#N/A</v>
      </c>
      <c r="D129" s="9" t="e">
        <v>#N/A</v>
      </c>
    </row>
    <row r="130" spans="1:4" x14ac:dyDescent="0.25">
      <c r="A130" t="s">
        <v>137</v>
      </c>
      <c r="B130" s="2">
        <v>6.9</v>
      </c>
      <c r="C130" s="3" t="e">
        <v>#N/A</v>
      </c>
      <c r="D130" s="9" t="e">
        <v>#N/A</v>
      </c>
    </row>
    <row r="131" spans="1:4" x14ac:dyDescent="0.25">
      <c r="A131" t="s">
        <v>138</v>
      </c>
      <c r="B131" s="2">
        <v>6.9</v>
      </c>
      <c r="C131" s="3" t="e">
        <v>#N/A</v>
      </c>
      <c r="D131" s="9" t="e">
        <v>#N/A</v>
      </c>
    </row>
    <row r="132" spans="1:4" x14ac:dyDescent="0.25">
      <c r="A132" t="s">
        <v>139</v>
      </c>
      <c r="B132" s="2">
        <v>6.9</v>
      </c>
      <c r="C132" s="3" t="e">
        <v>#N/A</v>
      </c>
      <c r="D132" s="9" t="e">
        <v>#N/A</v>
      </c>
    </row>
    <row r="133" spans="1:4" x14ac:dyDescent="0.25">
      <c r="A133" t="s">
        <v>140</v>
      </c>
      <c r="B133" s="2">
        <v>7</v>
      </c>
      <c r="C133" s="3" t="e">
        <v>#N/A</v>
      </c>
      <c r="D133" s="9" t="e">
        <v>#N/A</v>
      </c>
    </row>
    <row r="134" spans="1:4" x14ac:dyDescent="0.25">
      <c r="A134" t="s">
        <v>141</v>
      </c>
      <c r="B134" s="2">
        <v>7.1</v>
      </c>
      <c r="C134" s="3" t="e">
        <v>#N/A</v>
      </c>
      <c r="D134" s="9" t="e">
        <v>#N/A</v>
      </c>
    </row>
    <row r="135" spans="1:4" x14ac:dyDescent="0.25">
      <c r="A135" t="s">
        <v>142</v>
      </c>
      <c r="B135" s="2">
        <v>7.2</v>
      </c>
      <c r="C135" s="3" t="e">
        <v>#N/A</v>
      </c>
      <c r="D135" s="9" t="e">
        <v>#N/A</v>
      </c>
    </row>
    <row r="136" spans="1:4" x14ac:dyDescent="0.25">
      <c r="A136" t="s">
        <v>143</v>
      </c>
      <c r="B136" s="2">
        <v>7.3</v>
      </c>
      <c r="C136" s="3" t="e">
        <v>#N/A</v>
      </c>
      <c r="D136" s="9" t="e">
        <v>#N/A</v>
      </c>
    </row>
    <row r="137" spans="1:4" x14ac:dyDescent="0.25">
      <c r="A137" t="s">
        <v>144</v>
      </c>
      <c r="B137" s="2">
        <v>7.5</v>
      </c>
      <c r="C137" s="3" t="e">
        <v>#N/A</v>
      </c>
      <c r="D137" s="9" t="e">
        <v>#N/A</v>
      </c>
    </row>
    <row r="138" spans="1:4" x14ac:dyDescent="0.25">
      <c r="A138" t="s">
        <v>145</v>
      </c>
      <c r="B138" s="2">
        <v>7.6</v>
      </c>
      <c r="C138" s="3" t="e">
        <v>#N/A</v>
      </c>
      <c r="D138" s="9" t="e">
        <v>#N/A</v>
      </c>
    </row>
    <row r="139" spans="1:4" x14ac:dyDescent="0.25">
      <c r="A139" t="s">
        <v>146</v>
      </c>
      <c r="B139" s="2">
        <v>7.8</v>
      </c>
      <c r="C139" s="3" t="e">
        <v>#N/A</v>
      </c>
      <c r="D139" s="9" t="e">
        <v>#N/A</v>
      </c>
    </row>
    <row r="140" spans="1:4" x14ac:dyDescent="0.25">
      <c r="A140" t="s">
        <v>147</v>
      </c>
      <c r="B140" s="2">
        <v>8</v>
      </c>
      <c r="C140" s="3" t="e">
        <v>#N/A</v>
      </c>
      <c r="D140" s="9" t="e">
        <v>#N/A</v>
      </c>
    </row>
    <row r="141" spans="1:4" x14ac:dyDescent="0.25">
      <c r="A141" t="s">
        <v>148</v>
      </c>
      <c r="B141" s="2">
        <v>8.1999999999999993</v>
      </c>
      <c r="C141" s="3" t="e">
        <v>#N/A</v>
      </c>
      <c r="D141" s="9" t="e">
        <v>#N/A</v>
      </c>
    </row>
    <row r="142" spans="1:4" x14ac:dyDescent="0.25">
      <c r="A142" t="s">
        <v>149</v>
      </c>
      <c r="B142" s="2">
        <v>8.5</v>
      </c>
      <c r="C142" s="3" t="e">
        <v>#N/A</v>
      </c>
      <c r="D142" s="9" t="e">
        <v>#N/A</v>
      </c>
    </row>
    <row r="143" spans="1:4" x14ac:dyDescent="0.25">
      <c r="A143" t="s">
        <v>150</v>
      </c>
      <c r="B143" s="2">
        <v>8.6999999999999993</v>
      </c>
      <c r="C143" s="3" t="e">
        <v>#N/A</v>
      </c>
      <c r="D143" s="9" t="e">
        <v>#N/A</v>
      </c>
    </row>
    <row r="144" spans="1:4" x14ac:dyDescent="0.25">
      <c r="A144" t="s">
        <v>151</v>
      </c>
      <c r="B144" s="2">
        <v>8.8000000000000007</v>
      </c>
      <c r="C144" s="3" t="e">
        <v>#N/A</v>
      </c>
      <c r="D144" s="9" t="e">
        <v>#N/A</v>
      </c>
    </row>
    <row r="145" spans="1:4" x14ac:dyDescent="0.25">
      <c r="A145" t="s">
        <v>152</v>
      </c>
      <c r="B145" s="2">
        <v>9</v>
      </c>
      <c r="C145" s="3" t="e">
        <v>#N/A</v>
      </c>
      <c r="D145" s="9" t="e">
        <v>#N/A</v>
      </c>
    </row>
    <row r="146" spans="1:4" x14ac:dyDescent="0.25">
      <c r="A146" t="s">
        <v>153</v>
      </c>
      <c r="B146" s="2">
        <v>9.1999999999999993</v>
      </c>
      <c r="C146" s="3" t="e">
        <v>#N/A</v>
      </c>
      <c r="D146" s="9" t="e">
        <v>#N/A</v>
      </c>
    </row>
    <row r="147" spans="1:4" x14ac:dyDescent="0.25">
      <c r="A147" t="s">
        <v>154</v>
      </c>
      <c r="B147" s="2">
        <v>9.3000000000000007</v>
      </c>
      <c r="C147" s="3" t="e">
        <v>#N/A</v>
      </c>
      <c r="D147" s="9" t="e">
        <v>#N/A</v>
      </c>
    </row>
    <row r="148" spans="1:4" x14ac:dyDescent="0.25">
      <c r="A148" t="s">
        <v>155</v>
      </c>
      <c r="B148" s="2">
        <v>9.4</v>
      </c>
      <c r="C148" s="3" t="e">
        <v>#N/A</v>
      </c>
      <c r="D148" s="9" t="e">
        <v>#N/A</v>
      </c>
    </row>
    <row r="149" spans="1:4" x14ac:dyDescent="0.25">
      <c r="A149" t="s">
        <v>156</v>
      </c>
      <c r="B149" s="2">
        <v>9.5</v>
      </c>
      <c r="C149" s="3" t="e">
        <v>#N/A</v>
      </c>
      <c r="D149" s="9" t="e">
        <v>#N/A</v>
      </c>
    </row>
    <row r="150" spans="1:4" x14ac:dyDescent="0.25">
      <c r="A150" t="s">
        <v>157</v>
      </c>
      <c r="B150" s="2">
        <v>9.5</v>
      </c>
      <c r="C150" s="3" t="e">
        <v>#N/A</v>
      </c>
      <c r="D150" s="9" t="e">
        <v>#N/A</v>
      </c>
    </row>
    <row r="151" spans="1:4" x14ac:dyDescent="0.25">
      <c r="A151" t="s">
        <v>158</v>
      </c>
      <c r="B151" s="2">
        <v>9.6</v>
      </c>
      <c r="C151" s="3" t="e">
        <v>#N/A</v>
      </c>
      <c r="D151" s="9" t="e">
        <v>#N/A</v>
      </c>
    </row>
    <row r="152" spans="1:4" x14ac:dyDescent="0.25">
      <c r="A152" t="s">
        <v>159</v>
      </c>
      <c r="B152" s="2">
        <v>9.6999999999999993</v>
      </c>
      <c r="C152" s="3" t="e">
        <v>#N/A</v>
      </c>
      <c r="D152" s="9" t="e">
        <v>#N/A</v>
      </c>
    </row>
    <row r="153" spans="1:4" x14ac:dyDescent="0.25">
      <c r="A153" t="s">
        <v>160</v>
      </c>
      <c r="B153" s="2">
        <v>9.8000000000000007</v>
      </c>
      <c r="C153" s="3" t="e">
        <v>#N/A</v>
      </c>
      <c r="D153" s="9" t="e">
        <v>#N/A</v>
      </c>
    </row>
    <row r="154" spans="1:4" x14ac:dyDescent="0.25">
      <c r="A154" t="s">
        <v>161</v>
      </c>
      <c r="B154" s="2">
        <v>9.8000000000000007</v>
      </c>
      <c r="C154" s="3" t="e">
        <v>#N/A</v>
      </c>
      <c r="D154" s="9" t="e">
        <v>#N/A</v>
      </c>
    </row>
    <row r="155" spans="1:4" x14ac:dyDescent="0.25">
      <c r="A155" t="s">
        <v>162</v>
      </c>
      <c r="B155" s="2">
        <v>9.8000000000000007</v>
      </c>
      <c r="C155" s="3" t="e">
        <v>#N/A</v>
      </c>
      <c r="D155" s="9" t="e">
        <v>#N/A</v>
      </c>
    </row>
    <row r="156" spans="1:4" x14ac:dyDescent="0.25">
      <c r="A156" t="s">
        <v>163</v>
      </c>
      <c r="B156" s="2">
        <v>9.9</v>
      </c>
      <c r="C156" s="3">
        <v>9.9770000000000003</v>
      </c>
      <c r="D156" s="9" t="e">
        <v>#N/A</v>
      </c>
    </row>
    <row r="157" spans="1:4" x14ac:dyDescent="0.25">
      <c r="A157" t="s">
        <v>164</v>
      </c>
      <c r="B157" s="2">
        <v>9.9</v>
      </c>
      <c r="C157" s="3">
        <v>9.8650000000000002</v>
      </c>
      <c r="D157" s="9" t="e">
        <v>#N/A</v>
      </c>
    </row>
    <row r="158" spans="1:4" x14ac:dyDescent="0.25">
      <c r="A158" t="s">
        <v>165</v>
      </c>
      <c r="B158" s="2">
        <v>9.9</v>
      </c>
      <c r="C158" s="3">
        <v>9.9469999999999992</v>
      </c>
      <c r="D158" s="9" t="e">
        <v>#N/A</v>
      </c>
    </row>
    <row r="159" spans="1:4" x14ac:dyDescent="0.25">
      <c r="A159" t="s">
        <v>166</v>
      </c>
      <c r="B159" s="2">
        <v>10.1</v>
      </c>
      <c r="C159" s="3">
        <v>10.026999999999999</v>
      </c>
      <c r="D159" s="9" t="e">
        <v>#N/A</v>
      </c>
    </row>
    <row r="160" spans="1:4" x14ac:dyDescent="0.25">
      <c r="A160" t="s">
        <v>167</v>
      </c>
      <c r="B160" s="2">
        <v>10.199999999999999</v>
      </c>
      <c r="C160" s="3">
        <v>10.227</v>
      </c>
      <c r="D160" s="9" t="e">
        <v>#N/A</v>
      </c>
    </row>
    <row r="161" spans="1:4" x14ac:dyDescent="0.25">
      <c r="A161" t="s">
        <v>168</v>
      </c>
      <c r="B161" s="2">
        <v>10.4</v>
      </c>
      <c r="C161" s="3">
        <v>10.439</v>
      </c>
      <c r="D161" s="9" t="e">
        <v>#N/A</v>
      </c>
    </row>
    <row r="162" spans="1:4" x14ac:dyDescent="0.25">
      <c r="A162" t="s">
        <v>169</v>
      </c>
      <c r="B162" s="2">
        <v>10.5</v>
      </c>
      <c r="C162" s="3">
        <v>10.489000000000001</v>
      </c>
      <c r="D162" s="9" t="e">
        <v>#N/A</v>
      </c>
    </row>
    <row r="163" spans="1:4" x14ac:dyDescent="0.25">
      <c r="A163" t="s">
        <v>170</v>
      </c>
      <c r="B163" s="2">
        <v>10.7</v>
      </c>
      <c r="C163" s="3">
        <v>10.696</v>
      </c>
      <c r="D163" s="9" t="e">
        <v>#N/A</v>
      </c>
    </row>
    <row r="164" spans="1:4" x14ac:dyDescent="0.25">
      <c r="A164" t="s">
        <v>171</v>
      </c>
      <c r="B164" s="2">
        <v>10.6</v>
      </c>
      <c r="C164" s="3">
        <v>10.837</v>
      </c>
      <c r="D164" s="9" t="e">
        <v>#N/A</v>
      </c>
    </row>
    <row r="165" spans="1:4" x14ac:dyDescent="0.25">
      <c r="A165" t="s">
        <v>172</v>
      </c>
      <c r="B165" s="2">
        <v>10.6</v>
      </c>
      <c r="C165" s="3">
        <v>10.363</v>
      </c>
      <c r="D165" s="9" t="e">
        <v>#N/A</v>
      </c>
    </row>
    <row r="166" spans="1:4" x14ac:dyDescent="0.25">
      <c r="A166" t="s">
        <v>173</v>
      </c>
      <c r="B166" s="2">
        <v>10.5</v>
      </c>
      <c r="C166" s="3">
        <v>10.519</v>
      </c>
      <c r="D166" s="9" t="e">
        <v>#N/A</v>
      </c>
    </row>
    <row r="167" spans="1:4" x14ac:dyDescent="0.25">
      <c r="A167" t="s">
        <v>174</v>
      </c>
      <c r="B167" s="2">
        <v>10.4</v>
      </c>
      <c r="C167" s="3">
        <v>10.457000000000001</v>
      </c>
      <c r="D167" s="9" t="e">
        <v>#N/A</v>
      </c>
    </row>
    <row r="168" spans="1:4" x14ac:dyDescent="0.25">
      <c r="A168" t="s">
        <v>175</v>
      </c>
      <c r="B168" s="2">
        <v>10.4</v>
      </c>
      <c r="C168" s="3">
        <v>10.221</v>
      </c>
      <c r="D168" s="9" t="e">
        <v>#N/A</v>
      </c>
    </row>
    <row r="169" spans="1:4" x14ac:dyDescent="0.25">
      <c r="A169" t="s">
        <v>176</v>
      </c>
      <c r="B169" s="2">
        <v>10.3</v>
      </c>
      <c r="C169" s="3">
        <v>10.414</v>
      </c>
      <c r="D169" s="9" t="e">
        <v>#N/A</v>
      </c>
    </row>
    <row r="170" spans="1:4" x14ac:dyDescent="0.25">
      <c r="A170" t="s">
        <v>177</v>
      </c>
      <c r="B170" s="2">
        <v>10.199999999999999</v>
      </c>
      <c r="C170" s="3">
        <v>10.276999999999999</v>
      </c>
      <c r="D170" s="9" t="e">
        <v>#N/A</v>
      </c>
    </row>
    <row r="171" spans="1:4" x14ac:dyDescent="0.25">
      <c r="A171" t="s">
        <v>178</v>
      </c>
      <c r="B171" s="2">
        <v>10.3</v>
      </c>
      <c r="C171" s="3">
        <v>10.093999999999999</v>
      </c>
      <c r="D171" s="9" t="e">
        <v>#N/A</v>
      </c>
    </row>
    <row r="172" spans="1:4" x14ac:dyDescent="0.25">
      <c r="A172" t="s">
        <v>179</v>
      </c>
      <c r="B172" s="2">
        <v>10.199999999999999</v>
      </c>
      <c r="C172" s="3">
        <v>10.356</v>
      </c>
      <c r="D172" s="9" t="e">
        <v>#N/A</v>
      </c>
    </row>
    <row r="173" spans="1:4" x14ac:dyDescent="0.25">
      <c r="A173" t="s">
        <v>180</v>
      </c>
      <c r="B173" s="2">
        <v>10.3</v>
      </c>
      <c r="C173" s="3">
        <v>10.220000000000001</v>
      </c>
      <c r="D173" s="9" t="e">
        <v>#N/A</v>
      </c>
    </row>
    <row r="174" spans="1:4" x14ac:dyDescent="0.25">
      <c r="A174" t="s">
        <v>181</v>
      </c>
      <c r="B174" s="2">
        <v>10.3</v>
      </c>
      <c r="C174" s="3">
        <v>10.227</v>
      </c>
      <c r="D174" s="9" t="e">
        <v>#N/A</v>
      </c>
    </row>
    <row r="175" spans="1:4" x14ac:dyDescent="0.25">
      <c r="A175" t="s">
        <v>182</v>
      </c>
      <c r="B175" s="2">
        <v>10.1</v>
      </c>
      <c r="C175" s="3">
        <v>10.28</v>
      </c>
      <c r="D175" s="9" t="e">
        <v>#N/A</v>
      </c>
    </row>
    <row r="176" spans="1:4" x14ac:dyDescent="0.25">
      <c r="A176" t="s">
        <v>183</v>
      </c>
      <c r="B176" s="2">
        <v>9.9</v>
      </c>
      <c r="C176" s="3">
        <v>9.734</v>
      </c>
      <c r="D176" s="9" t="e">
        <v>#N/A</v>
      </c>
    </row>
    <row r="177" spans="1:4" x14ac:dyDescent="0.25">
      <c r="A177" t="s">
        <v>184</v>
      </c>
      <c r="B177" s="2">
        <v>9.8000000000000007</v>
      </c>
      <c r="C177" s="3">
        <v>9.8689999999999998</v>
      </c>
      <c r="D177" s="9" t="e">
        <v>#N/A</v>
      </c>
    </row>
    <row r="178" spans="1:4" x14ac:dyDescent="0.25">
      <c r="A178" t="s">
        <v>185</v>
      </c>
      <c r="B178" s="2">
        <v>9.6999999999999993</v>
      </c>
      <c r="C178" s="3">
        <v>9.8119999999999994</v>
      </c>
      <c r="D178" s="9" t="e">
        <v>#N/A</v>
      </c>
    </row>
    <row r="179" spans="1:4" x14ac:dyDescent="0.25">
      <c r="A179" t="s">
        <v>186</v>
      </c>
      <c r="B179" s="2">
        <v>9.6999999999999993</v>
      </c>
      <c r="C179" s="3">
        <v>9.5500000000000007</v>
      </c>
      <c r="D179" s="9" t="e">
        <v>#N/A</v>
      </c>
    </row>
    <row r="180" spans="1:4" x14ac:dyDescent="0.25">
      <c r="A180" t="s">
        <v>187</v>
      </c>
      <c r="B180" s="2">
        <v>9.6</v>
      </c>
      <c r="C180" s="3">
        <v>9.8000000000000007</v>
      </c>
      <c r="D180" s="9" t="e">
        <v>#N/A</v>
      </c>
    </row>
    <row r="181" spans="1:4" x14ac:dyDescent="0.25">
      <c r="A181" t="s">
        <v>188</v>
      </c>
      <c r="B181" s="2">
        <v>9.5</v>
      </c>
      <c r="C181" s="3">
        <v>9.3819999999999997</v>
      </c>
      <c r="D181" s="9" t="e">
        <v>#N/A</v>
      </c>
    </row>
    <row r="182" spans="1:4" x14ac:dyDescent="0.25">
      <c r="A182" t="s">
        <v>189</v>
      </c>
      <c r="B182" s="2">
        <v>9.4</v>
      </c>
      <c r="C182" s="3">
        <v>9.4220000000000006</v>
      </c>
      <c r="D182" s="9" t="e">
        <v>#N/A</v>
      </c>
    </row>
    <row r="183" spans="1:4" x14ac:dyDescent="0.25">
      <c r="A183" t="s">
        <v>190</v>
      </c>
      <c r="B183" s="2">
        <v>9.3000000000000007</v>
      </c>
      <c r="C183" s="3">
        <v>9.3190000000000008</v>
      </c>
      <c r="D183" s="9" t="e">
        <v>#N/A</v>
      </c>
    </row>
    <row r="184" spans="1:4" x14ac:dyDescent="0.25">
      <c r="A184" t="s">
        <v>191</v>
      </c>
      <c r="B184" s="2">
        <v>9.1</v>
      </c>
      <c r="C184" s="3">
        <v>9.0009999999999994</v>
      </c>
      <c r="D184" s="9" t="e">
        <v>#N/A</v>
      </c>
    </row>
    <row r="185" spans="1:4" x14ac:dyDescent="0.25">
      <c r="A185" t="s">
        <v>192</v>
      </c>
      <c r="B185" s="2">
        <v>9</v>
      </c>
      <c r="C185" s="3">
        <v>8.9019999999999992</v>
      </c>
      <c r="D185" s="9" t="e">
        <v>#N/A</v>
      </c>
    </row>
    <row r="186" spans="1:4" x14ac:dyDescent="0.25">
      <c r="A186" t="s">
        <v>193</v>
      </c>
      <c r="B186" s="2">
        <v>8.9</v>
      </c>
      <c r="C186" s="3">
        <v>9.032</v>
      </c>
      <c r="D186" s="9" t="e">
        <v>#N/A</v>
      </c>
    </row>
    <row r="187" spans="1:4" x14ac:dyDescent="0.25">
      <c r="A187" t="s">
        <v>194</v>
      </c>
      <c r="B187" s="2">
        <v>8.9</v>
      </c>
      <c r="C187" s="3">
        <v>8.7119999999999997</v>
      </c>
      <c r="D187" s="9" t="e">
        <v>#N/A</v>
      </c>
    </row>
    <row r="188" spans="1:4" x14ac:dyDescent="0.25">
      <c r="A188" t="s">
        <v>195</v>
      </c>
      <c r="B188" s="2">
        <v>8.9</v>
      </c>
      <c r="C188" s="3">
        <v>8.8569999999999993</v>
      </c>
      <c r="D188" s="9" t="e">
        <v>#N/A</v>
      </c>
    </row>
    <row r="189" spans="1:4" x14ac:dyDescent="0.25">
      <c r="A189" t="s">
        <v>196</v>
      </c>
      <c r="B189" s="2">
        <v>8.8000000000000007</v>
      </c>
      <c r="C189" s="3">
        <v>9.0719999999999992</v>
      </c>
      <c r="D189" s="9" t="e">
        <v>#N/A</v>
      </c>
    </row>
    <row r="190" spans="1:4" x14ac:dyDescent="0.25">
      <c r="A190" t="s">
        <v>197</v>
      </c>
      <c r="B190" s="2">
        <v>8.8000000000000007</v>
      </c>
      <c r="C190" s="3">
        <v>8.5299999999999994</v>
      </c>
      <c r="D190" s="9" t="e">
        <v>#N/A</v>
      </c>
    </row>
    <row r="191" spans="1:4" x14ac:dyDescent="0.25">
      <c r="A191" t="s">
        <v>198</v>
      </c>
      <c r="B191" s="2">
        <v>8.6999999999999993</v>
      </c>
      <c r="C191" s="3">
        <v>8.6820000000000004</v>
      </c>
      <c r="D191" s="9" t="e">
        <v>#N/A</v>
      </c>
    </row>
    <row r="192" spans="1:4" x14ac:dyDescent="0.25">
      <c r="A192" t="s">
        <v>199</v>
      </c>
      <c r="B192" s="2">
        <v>8.6999999999999993</v>
      </c>
      <c r="C192" s="3">
        <v>8.8249999999999993</v>
      </c>
      <c r="D192" s="9" t="e">
        <v>#N/A</v>
      </c>
    </row>
    <row r="193" spans="1:4" x14ac:dyDescent="0.25">
      <c r="A193" t="s">
        <v>200</v>
      </c>
      <c r="B193" s="2">
        <v>8.6</v>
      </c>
      <c r="C193" s="3">
        <v>8.4640000000000004</v>
      </c>
      <c r="D193" s="9" t="e">
        <v>#N/A</v>
      </c>
    </row>
    <row r="194" spans="1:4" x14ac:dyDescent="0.25">
      <c r="A194" t="s">
        <v>201</v>
      </c>
      <c r="B194" s="2">
        <v>8.6</v>
      </c>
      <c r="C194" s="3">
        <v>8.5709999999999997</v>
      </c>
      <c r="D194" s="9" t="e">
        <v>#N/A</v>
      </c>
    </row>
    <row r="195" spans="1:4" x14ac:dyDescent="0.25">
      <c r="A195" t="s">
        <v>202</v>
      </c>
      <c r="B195" s="2">
        <v>8.6</v>
      </c>
      <c r="C195" s="3">
        <v>8.9510000000000005</v>
      </c>
      <c r="D195" s="9" t="e">
        <v>#N/A</v>
      </c>
    </row>
    <row r="196" spans="1:4" x14ac:dyDescent="0.25">
      <c r="A196" t="s">
        <v>203</v>
      </c>
      <c r="B196" s="2">
        <v>8.6</v>
      </c>
      <c r="C196" s="3">
        <v>8.2759999999999998</v>
      </c>
      <c r="D196" s="9" t="e">
        <v>#N/A</v>
      </c>
    </row>
    <row r="197" spans="1:4" x14ac:dyDescent="0.25">
      <c r="A197" t="s">
        <v>204</v>
      </c>
      <c r="B197" s="2">
        <v>8.3000000000000007</v>
      </c>
      <c r="C197" s="3">
        <v>8.4239999999999995</v>
      </c>
      <c r="D197" s="9" t="e">
        <v>#N/A</v>
      </c>
    </row>
    <row r="198" spans="1:4" x14ac:dyDescent="0.25">
      <c r="A198" t="s">
        <v>205</v>
      </c>
      <c r="B198" s="2">
        <v>8.4</v>
      </c>
      <c r="C198" s="3">
        <v>8.2490000000000006</v>
      </c>
      <c r="D198" s="9" t="e">
        <v>#N/A</v>
      </c>
    </row>
    <row r="199" spans="1:4" x14ac:dyDescent="0.25">
      <c r="A199" t="s">
        <v>206</v>
      </c>
      <c r="B199" s="2">
        <v>8.3000000000000007</v>
      </c>
      <c r="C199" s="3">
        <v>8.4339999999999993</v>
      </c>
      <c r="D199" s="9" t="e">
        <v>#N/A</v>
      </c>
    </row>
    <row r="200" spans="1:4" x14ac:dyDescent="0.25">
      <c r="A200" t="s">
        <v>207</v>
      </c>
      <c r="B200" s="2">
        <v>8.1999999999999993</v>
      </c>
      <c r="C200" s="3">
        <v>8.266</v>
      </c>
      <c r="D200" s="9" t="e">
        <v>#N/A</v>
      </c>
    </row>
    <row r="201" spans="1:4" x14ac:dyDescent="0.25">
      <c r="A201" t="s">
        <v>208</v>
      </c>
      <c r="B201" s="2">
        <v>8.3000000000000007</v>
      </c>
      <c r="C201" s="3">
        <v>8.0389999999999997</v>
      </c>
      <c r="D201" s="9" t="e">
        <v>#N/A</v>
      </c>
    </row>
    <row r="202" spans="1:4" x14ac:dyDescent="0.25">
      <c r="A202" t="s">
        <v>209</v>
      </c>
      <c r="B202" s="2">
        <v>8.3000000000000007</v>
      </c>
      <c r="C202" s="3">
        <v>8.5459999999999994</v>
      </c>
      <c r="D202" s="9" t="e">
        <v>#N/A</v>
      </c>
    </row>
    <row r="203" spans="1:4" x14ac:dyDescent="0.25">
      <c r="A203" t="s">
        <v>210</v>
      </c>
      <c r="B203" s="2">
        <v>8.3000000000000007</v>
      </c>
      <c r="C203" s="3">
        <v>8.25</v>
      </c>
      <c r="D203" s="9" t="e">
        <v>#N/A</v>
      </c>
    </row>
    <row r="204" spans="1:4" x14ac:dyDescent="0.25">
      <c r="A204" t="s">
        <v>211</v>
      </c>
      <c r="B204" s="2">
        <v>8.1999999999999993</v>
      </c>
      <c r="C204" s="3">
        <v>8.0109999999999992</v>
      </c>
      <c r="D204" s="9" t="e">
        <v>#N/A</v>
      </c>
    </row>
    <row r="205" spans="1:4" x14ac:dyDescent="0.25">
      <c r="A205" t="s">
        <v>212</v>
      </c>
      <c r="B205" s="2">
        <v>8.1</v>
      </c>
      <c r="C205" s="3">
        <v>8.2149999999999999</v>
      </c>
      <c r="D205" s="9" t="e">
        <v>#N/A</v>
      </c>
    </row>
    <row r="206" spans="1:4" x14ac:dyDescent="0.25">
      <c r="A206" t="s">
        <v>213</v>
      </c>
      <c r="B206" s="2">
        <v>8.1</v>
      </c>
      <c r="C206" s="3">
        <v>7.9560000000000004</v>
      </c>
      <c r="D206" s="9" t="e">
        <v>#N/A</v>
      </c>
    </row>
    <row r="207" spans="1:4" x14ac:dyDescent="0.25">
      <c r="A207" t="s">
        <v>214</v>
      </c>
      <c r="B207" s="2">
        <v>8.1</v>
      </c>
      <c r="C207" s="3">
        <v>8.06</v>
      </c>
      <c r="D207" s="9" t="e">
        <v>#N/A</v>
      </c>
    </row>
    <row r="208" spans="1:4" x14ac:dyDescent="0.25">
      <c r="A208" t="s">
        <v>215</v>
      </c>
      <c r="B208" s="2">
        <v>8</v>
      </c>
      <c r="C208" s="3">
        <v>8.0909999999999993</v>
      </c>
      <c r="D208" s="9" t="e">
        <v>#N/A</v>
      </c>
    </row>
    <row r="209" spans="1:4" x14ac:dyDescent="0.25">
      <c r="A209" t="s">
        <v>216</v>
      </c>
      <c r="B209" s="2">
        <v>7.8</v>
      </c>
      <c r="C209" s="3">
        <v>7.718</v>
      </c>
      <c r="D209" s="9" t="e">
        <v>#N/A</v>
      </c>
    </row>
    <row r="210" spans="1:4" x14ac:dyDescent="0.25">
      <c r="A210" t="s">
        <v>217</v>
      </c>
      <c r="B210" s="2">
        <v>7.7</v>
      </c>
      <c r="C210" s="3">
        <v>7.7560000000000002</v>
      </c>
      <c r="D210" s="9" t="e">
        <v>#N/A</v>
      </c>
    </row>
    <row r="211" spans="1:4" x14ac:dyDescent="0.25">
      <c r="A211" t="s">
        <v>218</v>
      </c>
      <c r="B211" s="2">
        <v>7.5</v>
      </c>
      <c r="C211" s="3">
        <v>7.4930000000000003</v>
      </c>
      <c r="D211" s="9" t="e">
        <v>#N/A</v>
      </c>
    </row>
    <row r="212" spans="1:4" x14ac:dyDescent="0.25">
      <c r="A212" t="s">
        <v>219</v>
      </c>
      <c r="B212" s="2">
        <v>7.3</v>
      </c>
      <c r="C212" s="3">
        <v>7.2290000000000001</v>
      </c>
      <c r="D212" s="9" t="e">
        <v>#N/A</v>
      </c>
    </row>
    <row r="213" spans="1:4" x14ac:dyDescent="0.25">
      <c r="A213" t="s">
        <v>220</v>
      </c>
      <c r="B213" s="2">
        <v>7.2</v>
      </c>
      <c r="C213" s="3">
        <v>7.2839999999999998</v>
      </c>
      <c r="D213" s="9" t="e">
        <v>#N/A</v>
      </c>
    </row>
    <row r="214" spans="1:4" x14ac:dyDescent="0.25">
      <c r="A214" t="s">
        <v>221</v>
      </c>
      <c r="B214" s="2">
        <v>7.2</v>
      </c>
      <c r="C214" s="3">
        <v>7.0659999999999998</v>
      </c>
      <c r="D214" s="9" t="e">
        <v>#N/A</v>
      </c>
    </row>
    <row r="215" spans="1:4" x14ac:dyDescent="0.25">
      <c r="A215" t="s">
        <v>222</v>
      </c>
      <c r="B215" s="2">
        <v>7.2</v>
      </c>
      <c r="C215" s="3">
        <v>7.2050000000000001</v>
      </c>
      <c r="D215" s="9" t="e">
        <v>#N/A</v>
      </c>
    </row>
    <row r="216" spans="1:4" x14ac:dyDescent="0.25">
      <c r="A216" t="s">
        <v>223</v>
      </c>
      <c r="B216" s="2">
        <v>7.3</v>
      </c>
      <c r="C216" s="3">
        <v>7.306</v>
      </c>
      <c r="D216" s="9" t="e">
        <v>#N/A</v>
      </c>
    </row>
    <row r="217" spans="1:4" x14ac:dyDescent="0.25">
      <c r="A217" t="s">
        <v>224</v>
      </c>
      <c r="B217" s="2">
        <v>7.1</v>
      </c>
      <c r="C217" s="3">
        <v>7.3239999999999998</v>
      </c>
      <c r="D217" s="9" t="e">
        <v>#N/A</v>
      </c>
    </row>
    <row r="218" spans="1:4" x14ac:dyDescent="0.25">
      <c r="A218" t="s">
        <v>225</v>
      </c>
      <c r="B218" s="2">
        <v>6.8</v>
      </c>
      <c r="C218" s="3">
        <v>6.6269999999999998</v>
      </c>
      <c r="D218" s="9" t="e">
        <v>#N/A</v>
      </c>
    </row>
    <row r="219" spans="1:4" x14ac:dyDescent="0.25">
      <c r="A219" t="s">
        <v>226</v>
      </c>
      <c r="B219" s="2">
        <v>6.7</v>
      </c>
      <c r="C219" s="3">
        <v>6.609</v>
      </c>
      <c r="D219" s="9" t="e">
        <v>#N/A</v>
      </c>
    </row>
    <row r="220" spans="1:4" x14ac:dyDescent="0.25">
      <c r="A220" t="s">
        <v>227</v>
      </c>
      <c r="B220" s="2">
        <v>6.6</v>
      </c>
      <c r="C220" s="3">
        <v>6.8140000000000001</v>
      </c>
      <c r="D220" s="9" t="e">
        <v>#N/A</v>
      </c>
    </row>
    <row r="221" spans="1:4" x14ac:dyDescent="0.25">
      <c r="A221" t="s">
        <v>228</v>
      </c>
      <c r="B221" s="2">
        <v>6.5</v>
      </c>
      <c r="C221" s="3">
        <v>6.4249999999999998</v>
      </c>
      <c r="D221" s="9" t="e">
        <v>#N/A</v>
      </c>
    </row>
    <row r="222" spans="1:4" x14ac:dyDescent="0.25">
      <c r="A222" t="s">
        <v>229</v>
      </c>
      <c r="B222" s="2">
        <v>6.4</v>
      </c>
      <c r="C222" s="3">
        <v>6.4189999999999996</v>
      </c>
      <c r="D222" s="9" t="e">
        <v>#N/A</v>
      </c>
    </row>
    <row r="223" spans="1:4" x14ac:dyDescent="0.25">
      <c r="A223" t="s">
        <v>230</v>
      </c>
      <c r="B223" s="2">
        <v>6.4</v>
      </c>
      <c r="C223" s="3">
        <v>6.3330000000000002</v>
      </c>
      <c r="D223" s="9" t="e">
        <v>#N/A</v>
      </c>
    </row>
    <row r="224" spans="1:4" x14ac:dyDescent="0.25">
      <c r="A224" t="s">
        <v>231</v>
      </c>
      <c r="B224" s="2">
        <v>6.4</v>
      </c>
      <c r="C224" s="3">
        <v>6.37</v>
      </c>
      <c r="D224" s="9" t="e">
        <v>#N/A</v>
      </c>
    </row>
    <row r="225" spans="1:4" x14ac:dyDescent="0.25">
      <c r="A225" t="s">
        <v>232</v>
      </c>
      <c r="B225" s="2">
        <v>6.3</v>
      </c>
      <c r="C225" s="3">
        <v>6.42</v>
      </c>
      <c r="D225" s="9" t="e">
        <v>#N/A</v>
      </c>
    </row>
    <row r="226" spans="1:4" x14ac:dyDescent="0.25">
      <c r="A226" t="s">
        <v>233</v>
      </c>
      <c r="B226" s="2">
        <v>6.3</v>
      </c>
      <c r="C226" s="3">
        <v>6.1230000000000002</v>
      </c>
      <c r="D226" s="9" t="e">
        <v>#N/A</v>
      </c>
    </row>
    <row r="227" spans="1:4" x14ac:dyDescent="0.25">
      <c r="A227" t="s">
        <v>234</v>
      </c>
      <c r="B227" s="2">
        <v>6.3</v>
      </c>
      <c r="C227" s="3">
        <v>6.2560000000000002</v>
      </c>
      <c r="D227" s="9" t="e">
        <v>#N/A</v>
      </c>
    </row>
    <row r="228" spans="1:4" x14ac:dyDescent="0.25">
      <c r="A228" t="s">
        <v>235</v>
      </c>
      <c r="B228" s="2">
        <v>6.3</v>
      </c>
      <c r="C228" s="3">
        <v>6.4980000000000002</v>
      </c>
      <c r="D228" s="9" t="e">
        <v>#N/A</v>
      </c>
    </row>
    <row r="229" spans="1:4" x14ac:dyDescent="0.25">
      <c r="A229" t="s">
        <v>236</v>
      </c>
      <c r="B229" s="2">
        <v>6.3</v>
      </c>
      <c r="C229" s="3">
        <v>6.13</v>
      </c>
      <c r="D229" s="9" t="e">
        <v>#N/A</v>
      </c>
    </row>
    <row r="230" spans="1:4" x14ac:dyDescent="0.25">
      <c r="A230" t="s">
        <v>237</v>
      </c>
      <c r="B230" s="2">
        <v>6.2</v>
      </c>
      <c r="C230" s="3">
        <v>6.306</v>
      </c>
      <c r="D230" s="9" t="e">
        <v>#N/A</v>
      </c>
    </row>
    <row r="231" spans="1:4" x14ac:dyDescent="0.25">
      <c r="A231" t="s">
        <v>238</v>
      </c>
      <c r="B231" s="2">
        <v>6.2</v>
      </c>
      <c r="C231" s="3">
        <v>6.306</v>
      </c>
      <c r="D231" s="9" t="e">
        <v>#N/A</v>
      </c>
    </row>
    <row r="232" spans="1:4" x14ac:dyDescent="0.25">
      <c r="A232" t="s">
        <v>239</v>
      </c>
      <c r="B232" s="2">
        <v>6.2</v>
      </c>
      <c r="C232" s="3">
        <v>6.0209999999999999</v>
      </c>
      <c r="D232" s="9" t="e">
        <v>#N/A</v>
      </c>
    </row>
    <row r="233" spans="1:4" x14ac:dyDescent="0.25">
      <c r="A233" t="s">
        <v>240</v>
      </c>
      <c r="B233" s="2">
        <v>6.1</v>
      </c>
      <c r="C233" s="3">
        <v>6.1509999999999998</v>
      </c>
      <c r="D233" s="9" t="e">
        <v>#N/A</v>
      </c>
    </row>
    <row r="234" spans="1:4" x14ac:dyDescent="0.25">
      <c r="A234" t="s">
        <v>241</v>
      </c>
      <c r="B234" s="2">
        <v>6.2</v>
      </c>
      <c r="C234" s="3">
        <v>6.27</v>
      </c>
      <c r="D234" s="9" t="e">
        <v>#N/A</v>
      </c>
    </row>
    <row r="235" spans="1:4" x14ac:dyDescent="0.25">
      <c r="A235" t="s">
        <v>242</v>
      </c>
      <c r="B235" s="2">
        <v>6.2</v>
      </c>
      <c r="C235" s="3">
        <v>6.2190000000000003</v>
      </c>
      <c r="D235" s="9" t="e">
        <v>#N/A</v>
      </c>
    </row>
    <row r="236" spans="1:4" x14ac:dyDescent="0.25">
      <c r="A236" t="s">
        <v>243</v>
      </c>
      <c r="B236" s="2">
        <v>6.2</v>
      </c>
      <c r="C236" s="3">
        <v>6.1980000000000004</v>
      </c>
      <c r="D236" s="9" t="e">
        <v>#N/A</v>
      </c>
    </row>
    <row r="237" spans="1:4" x14ac:dyDescent="0.25">
      <c r="A237" t="s">
        <v>244</v>
      </c>
      <c r="B237" s="2">
        <v>6.2</v>
      </c>
      <c r="C237" s="3">
        <v>6.1150000000000002</v>
      </c>
      <c r="D237" s="9" t="e">
        <v>#N/A</v>
      </c>
    </row>
    <row r="238" spans="1:4" x14ac:dyDescent="0.25">
      <c r="A238" t="s">
        <v>245</v>
      </c>
      <c r="B238" s="2">
        <v>6.1</v>
      </c>
      <c r="C238" s="3">
        <v>6.1390000000000002</v>
      </c>
      <c r="D238" s="9">
        <v>3.6</v>
      </c>
    </row>
    <row r="239" spans="1:4" x14ac:dyDescent="0.25">
      <c r="A239" t="s">
        <v>246</v>
      </c>
      <c r="B239" s="2">
        <v>6</v>
      </c>
      <c r="C239" s="3">
        <v>6.0789999999999997</v>
      </c>
      <c r="D239" s="9">
        <v>3.6</v>
      </c>
    </row>
    <row r="240" spans="1:4" x14ac:dyDescent="0.25">
      <c r="A240" t="s">
        <v>247</v>
      </c>
      <c r="B240" s="2">
        <v>6</v>
      </c>
      <c r="C240" s="3">
        <v>5.915</v>
      </c>
      <c r="D240" s="9">
        <v>3.6</v>
      </c>
    </row>
    <row r="241" spans="1:4" x14ac:dyDescent="0.25">
      <c r="A241" t="s">
        <v>248</v>
      </c>
      <c r="B241" s="2">
        <v>5.9</v>
      </c>
      <c r="C241" s="3">
        <v>5.9219999999999997</v>
      </c>
      <c r="D241" s="9">
        <v>3.6</v>
      </c>
    </row>
    <row r="242" spans="1:4" x14ac:dyDescent="0.25">
      <c r="A242" t="s">
        <v>249</v>
      </c>
      <c r="B242" s="2">
        <v>5.9</v>
      </c>
      <c r="C242" s="3">
        <v>5.8869999999999996</v>
      </c>
      <c r="D242" s="9">
        <v>3.6</v>
      </c>
    </row>
    <row r="243" spans="1:4" x14ac:dyDescent="0.25">
      <c r="A243" t="s">
        <v>250</v>
      </c>
      <c r="B243" s="2">
        <v>5.8</v>
      </c>
      <c r="C243" s="3">
        <v>5.8449999999999998</v>
      </c>
      <c r="D243" s="9">
        <v>3.6</v>
      </c>
    </row>
    <row r="244" spans="1:4" x14ac:dyDescent="0.25">
      <c r="A244" t="s">
        <v>251</v>
      </c>
      <c r="B244" s="2">
        <v>5.8</v>
      </c>
      <c r="C244" s="3">
        <v>5.7729999999999997</v>
      </c>
      <c r="D244" s="9">
        <v>3.6</v>
      </c>
    </row>
    <row r="245" spans="1:4" x14ac:dyDescent="0.25">
      <c r="A245" t="s">
        <v>252</v>
      </c>
      <c r="B245" s="2">
        <v>5.8</v>
      </c>
      <c r="C245" s="3">
        <v>5.9370000000000003</v>
      </c>
      <c r="D245" s="9">
        <v>3.6</v>
      </c>
    </row>
    <row r="246" spans="1:4" x14ac:dyDescent="0.25">
      <c r="A246" t="s">
        <v>253</v>
      </c>
      <c r="B246" s="2">
        <v>5.9</v>
      </c>
      <c r="C246" s="3">
        <v>5.6959999999999997</v>
      </c>
      <c r="D246" s="9">
        <v>3.6</v>
      </c>
    </row>
    <row r="247" spans="1:4" x14ac:dyDescent="0.25">
      <c r="A247" t="s">
        <v>254</v>
      </c>
      <c r="B247" s="2">
        <v>5.8</v>
      </c>
      <c r="C247" s="3">
        <v>5.96</v>
      </c>
      <c r="D247" s="9">
        <v>3.6</v>
      </c>
    </row>
    <row r="248" spans="1:4" x14ac:dyDescent="0.25">
      <c r="A248" t="s">
        <v>255</v>
      </c>
      <c r="B248" s="2">
        <v>5.8</v>
      </c>
      <c r="C248" s="3">
        <v>5.7949999999999999</v>
      </c>
      <c r="D248" s="9">
        <v>3.6</v>
      </c>
    </row>
    <row r="249" spans="1:4" x14ac:dyDescent="0.25">
      <c r="A249" t="s">
        <v>256</v>
      </c>
      <c r="B249" s="2">
        <v>5.7</v>
      </c>
      <c r="C249" s="3">
        <v>5.6109999999999998</v>
      </c>
      <c r="D249" s="9">
        <v>3.6</v>
      </c>
    </row>
    <row r="250" spans="1:4" x14ac:dyDescent="0.25">
      <c r="A250" t="s">
        <v>257</v>
      </c>
      <c r="B250" s="2">
        <v>5.6</v>
      </c>
      <c r="C250" s="3">
        <v>5.673</v>
      </c>
      <c r="D250" s="9">
        <v>3.6</v>
      </c>
    </row>
    <row r="251" spans="1:4" x14ac:dyDescent="0.25">
      <c r="A251" t="s">
        <v>258</v>
      </c>
      <c r="B251" s="2">
        <v>5.5</v>
      </c>
      <c r="C251" s="3">
        <v>5.6520000000000001</v>
      </c>
      <c r="D251" s="9">
        <v>3.6</v>
      </c>
    </row>
    <row r="252" spans="1:4" x14ac:dyDescent="0.25">
      <c r="A252" t="s">
        <v>259</v>
      </c>
      <c r="B252" s="2">
        <v>5.3</v>
      </c>
      <c r="C252" s="3">
        <v>5.1630000000000003</v>
      </c>
      <c r="D252" s="9">
        <v>3.6</v>
      </c>
    </row>
    <row r="253" spans="1:4" x14ac:dyDescent="0.25">
      <c r="A253" t="s">
        <v>260</v>
      </c>
      <c r="B253" s="2">
        <v>5.3</v>
      </c>
      <c r="C253" s="3">
        <v>5.1829999999999998</v>
      </c>
      <c r="D253" s="9">
        <v>3.6</v>
      </c>
    </row>
    <row r="254" spans="1:4" x14ac:dyDescent="0.25">
      <c r="A254" t="s">
        <v>261</v>
      </c>
      <c r="B254" s="2">
        <v>5.3</v>
      </c>
      <c r="C254" s="3">
        <v>5.4390000000000001</v>
      </c>
      <c r="D254" s="9">
        <v>3.6</v>
      </c>
    </row>
    <row r="255" spans="1:4" x14ac:dyDescent="0.25">
      <c r="A255" t="s">
        <v>262</v>
      </c>
      <c r="B255" s="2">
        <v>5.4</v>
      </c>
      <c r="C255" s="3">
        <v>5.32</v>
      </c>
      <c r="D255" s="9">
        <v>3.6</v>
      </c>
    </row>
    <row r="256" spans="1:4" x14ac:dyDescent="0.25">
      <c r="A256" t="s">
        <v>263</v>
      </c>
      <c r="B256" s="2">
        <v>5.3</v>
      </c>
      <c r="C256" s="3">
        <v>5.4329999999999998</v>
      </c>
      <c r="D256" s="9">
        <v>3.7</v>
      </c>
    </row>
    <row r="257" spans="1:4" x14ac:dyDescent="0.25">
      <c r="A257" t="s">
        <v>264</v>
      </c>
      <c r="B257" s="2">
        <v>5.2</v>
      </c>
      <c r="C257" s="3">
        <v>5.1589999999999998</v>
      </c>
      <c r="D257" s="9">
        <v>3.7</v>
      </c>
    </row>
    <row r="258" spans="1:4" x14ac:dyDescent="0.25">
      <c r="A258" t="s">
        <v>265</v>
      </c>
      <c r="B258" s="2">
        <v>5.2</v>
      </c>
      <c r="C258" s="3">
        <v>5.08</v>
      </c>
      <c r="D258" s="9">
        <v>3.7</v>
      </c>
    </row>
    <row r="259" spans="1:4" x14ac:dyDescent="0.25">
      <c r="A259" t="s">
        <v>266</v>
      </c>
      <c r="B259" s="2">
        <v>5.2</v>
      </c>
      <c r="C259" s="3">
        <v>5.25</v>
      </c>
      <c r="D259" s="9">
        <v>3.7</v>
      </c>
    </row>
    <row r="260" spans="1:4" x14ac:dyDescent="0.25">
      <c r="A260" t="s">
        <v>267</v>
      </c>
      <c r="B260" s="2">
        <v>5.0999999999999996</v>
      </c>
      <c r="C260" s="3">
        <v>5.29</v>
      </c>
      <c r="D260" s="9">
        <v>3.7</v>
      </c>
    </row>
    <row r="261" spans="1:4" x14ac:dyDescent="0.25">
      <c r="A261" t="s">
        <v>268</v>
      </c>
      <c r="B261" s="2">
        <v>5</v>
      </c>
      <c r="C261" s="3">
        <v>4.72</v>
      </c>
      <c r="D261" s="9">
        <v>3.7</v>
      </c>
    </row>
    <row r="262" spans="1:4" x14ac:dyDescent="0.25">
      <c r="A262" t="s">
        <v>269</v>
      </c>
      <c r="B262" s="2">
        <v>4.9000000000000004</v>
      </c>
      <c r="C262" s="3">
        <v>5.0229999999999997</v>
      </c>
      <c r="D262" s="9">
        <v>3.7</v>
      </c>
    </row>
    <row r="263" spans="1:4" x14ac:dyDescent="0.25">
      <c r="A263" t="s">
        <v>270</v>
      </c>
      <c r="B263" s="2">
        <v>5</v>
      </c>
      <c r="C263" s="3">
        <v>4.9939999999999998</v>
      </c>
      <c r="D263" s="9">
        <v>3.7</v>
      </c>
    </row>
    <row r="264" spans="1:4" x14ac:dyDescent="0.25">
      <c r="A264" t="s">
        <v>271</v>
      </c>
      <c r="B264" s="2">
        <v>5</v>
      </c>
      <c r="C264" s="3">
        <v>5.0670000000000002</v>
      </c>
      <c r="D264" s="9">
        <v>3.7</v>
      </c>
    </row>
    <row r="265" spans="1:4" x14ac:dyDescent="0.25">
      <c r="A265" t="s">
        <v>272</v>
      </c>
      <c r="B265" s="2">
        <v>5.0999999999999996</v>
      </c>
      <c r="C265" s="3">
        <v>5.0830000000000002</v>
      </c>
      <c r="D265" s="9">
        <v>3.7</v>
      </c>
    </row>
    <row r="266" spans="1:4" x14ac:dyDescent="0.25">
      <c r="A266" t="s">
        <v>273</v>
      </c>
      <c r="B266" s="2">
        <v>5.0999999999999996</v>
      </c>
      <c r="C266" s="3">
        <v>5.0880000000000001</v>
      </c>
      <c r="D266" s="9">
        <v>3.7</v>
      </c>
    </row>
    <row r="267" spans="1:4" x14ac:dyDescent="0.25">
      <c r="A267" t="s">
        <v>274</v>
      </c>
      <c r="B267" s="2">
        <v>5.0999999999999996</v>
      </c>
      <c r="C267" s="3">
        <v>5.0940000000000003</v>
      </c>
      <c r="D267" s="9">
        <v>3.7</v>
      </c>
    </row>
    <row r="268" spans="1:4" x14ac:dyDescent="0.25">
      <c r="A268" t="s">
        <v>275</v>
      </c>
      <c r="B268" s="2">
        <v>5.0999999999999996</v>
      </c>
      <c r="C268" s="3">
        <v>5.0999999999999996</v>
      </c>
      <c r="D268" s="9">
        <v>4.0999999999999996</v>
      </c>
    </row>
    <row r="269" spans="1:4" x14ac:dyDescent="0.25">
      <c r="A269" t="s">
        <v>276</v>
      </c>
      <c r="B269" s="2">
        <v>5.2</v>
      </c>
      <c r="C269" s="3">
        <v>5.1280000000000001</v>
      </c>
      <c r="D269" s="9">
        <v>4.0999999999999996</v>
      </c>
    </row>
    <row r="270" spans="1:4" x14ac:dyDescent="0.25">
      <c r="A270" t="s">
        <v>277</v>
      </c>
      <c r="B270" s="2">
        <v>5.2</v>
      </c>
      <c r="C270" s="3">
        <v>5.3019999999999996</v>
      </c>
      <c r="D270" s="9">
        <v>4.0999999999999996</v>
      </c>
    </row>
    <row r="271" spans="1:4" x14ac:dyDescent="0.25">
      <c r="A271" t="s">
        <v>278</v>
      </c>
      <c r="B271" s="2">
        <v>5.0999999999999996</v>
      </c>
      <c r="C271" s="3">
        <v>5.141</v>
      </c>
      <c r="D271" s="9">
        <v>4.0999999999999996</v>
      </c>
    </row>
    <row r="272" spans="1:4" x14ac:dyDescent="0.25">
      <c r="A272" t="s">
        <v>279</v>
      </c>
      <c r="B272" s="2">
        <v>5.2</v>
      </c>
      <c r="C272" s="3">
        <v>4.9989999999999997</v>
      </c>
      <c r="D272" s="9">
        <v>4.0999999999999996</v>
      </c>
    </row>
    <row r="273" spans="1:4" x14ac:dyDescent="0.25">
      <c r="A273" t="s">
        <v>280</v>
      </c>
      <c r="B273" s="2">
        <v>5.2</v>
      </c>
      <c r="C273" s="3">
        <v>5.3470000000000004</v>
      </c>
      <c r="D273" s="9">
        <v>4.0999999999999996</v>
      </c>
    </row>
    <row r="274" spans="1:4" x14ac:dyDescent="0.25">
      <c r="A274" t="s">
        <v>281</v>
      </c>
      <c r="B274" s="2">
        <v>5.2</v>
      </c>
      <c r="C274" s="3">
        <v>5.22</v>
      </c>
      <c r="D274" s="9">
        <v>4.0999999999999996</v>
      </c>
    </row>
    <row r="275" spans="1:4" x14ac:dyDescent="0.25">
      <c r="A275" t="s">
        <v>282</v>
      </c>
      <c r="B275" s="2">
        <v>5.2</v>
      </c>
      <c r="C275" s="3">
        <v>5.1539999999999999</v>
      </c>
      <c r="D275" s="9">
        <v>4.0999999999999996</v>
      </c>
    </row>
    <row r="276" spans="1:4" x14ac:dyDescent="0.25">
      <c r="A276" t="s">
        <v>283</v>
      </c>
      <c r="B276" s="2">
        <v>5.2</v>
      </c>
      <c r="C276" s="3">
        <v>5.0839999999999996</v>
      </c>
      <c r="D276" s="9">
        <v>4.0999999999999996</v>
      </c>
    </row>
    <row r="277" spans="1:4" x14ac:dyDescent="0.25">
      <c r="A277" t="s">
        <v>284</v>
      </c>
      <c r="B277" s="2">
        <v>5.2</v>
      </c>
      <c r="C277" s="3">
        <v>5.3440000000000003</v>
      </c>
      <c r="D277" s="9">
        <v>4.0999999999999996</v>
      </c>
    </row>
    <row r="278" spans="1:4" x14ac:dyDescent="0.25">
      <c r="A278" t="s">
        <v>285</v>
      </c>
      <c r="B278" s="2">
        <v>5.3</v>
      </c>
      <c r="C278" s="3">
        <v>5.2279999999999998</v>
      </c>
      <c r="D278" s="9">
        <v>4.0999999999999996</v>
      </c>
    </row>
    <row r="279" spans="1:4" x14ac:dyDescent="0.25">
      <c r="A279" t="s">
        <v>286</v>
      </c>
      <c r="B279" s="2">
        <v>5.2</v>
      </c>
      <c r="C279" s="3">
        <v>5.3360000000000003</v>
      </c>
      <c r="D279" s="9">
        <v>4.0999999999999996</v>
      </c>
    </row>
    <row r="280" spans="1:4" x14ac:dyDescent="0.25">
      <c r="A280" t="s">
        <v>287</v>
      </c>
      <c r="B280" s="2">
        <v>5.2</v>
      </c>
      <c r="C280" s="3">
        <v>5.1379999999999999</v>
      </c>
      <c r="D280" s="9">
        <v>4.2</v>
      </c>
    </row>
    <row r="281" spans="1:4" x14ac:dyDescent="0.25">
      <c r="A281" t="s">
        <v>288</v>
      </c>
      <c r="B281" s="2">
        <v>5.0999999999999996</v>
      </c>
      <c r="C281" s="3">
        <v>5.0519999999999996</v>
      </c>
      <c r="D281" s="9">
        <v>4.2</v>
      </c>
    </row>
    <row r="282" spans="1:4" x14ac:dyDescent="0.25">
      <c r="A282" t="s">
        <v>289</v>
      </c>
      <c r="B282" s="2">
        <v>5</v>
      </c>
      <c r="C282" s="3">
        <v>5.1449999999999996</v>
      </c>
      <c r="D282" s="9">
        <v>4.2</v>
      </c>
    </row>
    <row r="283" spans="1:4" x14ac:dyDescent="0.25">
      <c r="A283" t="s">
        <v>290</v>
      </c>
      <c r="B283" s="2">
        <v>5.0999999999999996</v>
      </c>
      <c r="C283" s="3">
        <v>4.843</v>
      </c>
      <c r="D283" s="9">
        <v>4.2</v>
      </c>
    </row>
    <row r="284" spans="1:4" x14ac:dyDescent="0.25">
      <c r="A284" t="s">
        <v>291</v>
      </c>
      <c r="B284" s="2">
        <v>5.2</v>
      </c>
      <c r="C284" s="3">
        <v>5.391</v>
      </c>
      <c r="D284" s="9">
        <v>4.2</v>
      </c>
    </row>
    <row r="285" spans="1:4" x14ac:dyDescent="0.25">
      <c r="A285" t="s">
        <v>292</v>
      </c>
      <c r="B285" s="2">
        <v>5.0999999999999996</v>
      </c>
      <c r="C285" s="3">
        <v>5.2510000000000003</v>
      </c>
      <c r="D285" s="9">
        <v>4.2</v>
      </c>
    </row>
    <row r="286" spans="1:4" x14ac:dyDescent="0.25">
      <c r="A286" t="s">
        <v>293</v>
      </c>
      <c r="B286" s="2">
        <v>5</v>
      </c>
      <c r="C286" s="3">
        <v>4.7169999999999996</v>
      </c>
      <c r="D286" s="9">
        <v>4.2</v>
      </c>
    </row>
    <row r="287" spans="1:4" x14ac:dyDescent="0.25">
      <c r="A287" t="s">
        <v>294</v>
      </c>
      <c r="B287" s="2">
        <v>4.9000000000000004</v>
      </c>
      <c r="C287" s="3">
        <v>5.0469999999999997</v>
      </c>
      <c r="D287" s="9">
        <v>4.2</v>
      </c>
    </row>
    <row r="288" spans="1:4" x14ac:dyDescent="0.25">
      <c r="A288" t="s">
        <v>295</v>
      </c>
      <c r="B288" s="2">
        <v>5.0999999999999996</v>
      </c>
      <c r="C288" s="3">
        <v>5.0350000000000001</v>
      </c>
      <c r="D288" s="9">
        <v>4.2</v>
      </c>
    </row>
    <row r="289" spans="1:4" x14ac:dyDescent="0.25">
      <c r="A289" t="s">
        <v>296</v>
      </c>
      <c r="B289" s="2">
        <v>5.0999999999999996</v>
      </c>
      <c r="C289" s="3">
        <v>5.1260000000000003</v>
      </c>
      <c r="D289" s="9">
        <v>4.2</v>
      </c>
    </row>
    <row r="290" spans="1:4" x14ac:dyDescent="0.25">
      <c r="A290" t="s">
        <v>297</v>
      </c>
      <c r="B290" s="2">
        <v>5</v>
      </c>
      <c r="C290" s="3">
        <v>5.0170000000000003</v>
      </c>
      <c r="D290" s="9">
        <v>4.2</v>
      </c>
    </row>
    <row r="291" spans="1:4" x14ac:dyDescent="0.25">
      <c r="A291" t="s">
        <v>298</v>
      </c>
      <c r="B291" s="2">
        <v>5</v>
      </c>
      <c r="C291" s="3">
        <v>4.9790000000000001</v>
      </c>
      <c r="D291" s="9">
        <v>4.2</v>
      </c>
    </row>
    <row r="292" spans="1:4" x14ac:dyDescent="0.25">
      <c r="A292" t="s">
        <v>299</v>
      </c>
      <c r="B292" s="2">
        <v>4.9000000000000004</v>
      </c>
      <c r="C292" s="3">
        <v>4.8760000000000003</v>
      </c>
      <c r="D292" s="9">
        <v>4.5</v>
      </c>
    </row>
    <row r="293" spans="1:4" x14ac:dyDescent="0.25">
      <c r="A293" t="s">
        <v>300</v>
      </c>
      <c r="B293" s="2">
        <v>4.9000000000000004</v>
      </c>
      <c r="C293" s="3">
        <v>4.8780000000000001</v>
      </c>
      <c r="D293" s="9">
        <v>4.5</v>
      </c>
    </row>
    <row r="294" spans="1:4" x14ac:dyDescent="0.25">
      <c r="A294" t="s">
        <v>301</v>
      </c>
      <c r="B294" s="2">
        <v>4.8</v>
      </c>
      <c r="C294" s="3">
        <v>4.9130000000000003</v>
      </c>
      <c r="D294" s="9">
        <v>4.5</v>
      </c>
    </row>
    <row r="295" spans="1:4" x14ac:dyDescent="0.25">
      <c r="A295" t="s">
        <v>302</v>
      </c>
      <c r="B295" s="2">
        <v>4.8</v>
      </c>
      <c r="C295" s="3">
        <v>4.7229999999999999</v>
      </c>
      <c r="D295" s="9">
        <v>4.5</v>
      </c>
    </row>
    <row r="296" spans="1:4" x14ac:dyDescent="0.25">
      <c r="A296" t="s">
        <v>303</v>
      </c>
      <c r="B296" s="2">
        <v>4.8</v>
      </c>
      <c r="C296" s="3">
        <v>4.7859999999999996</v>
      </c>
      <c r="D296" s="9">
        <v>4.5</v>
      </c>
    </row>
    <row r="297" spans="1:4" x14ac:dyDescent="0.25">
      <c r="A297" t="s">
        <v>304</v>
      </c>
      <c r="B297" s="2">
        <v>4.8</v>
      </c>
      <c r="C297" s="3">
        <v>4.8650000000000002</v>
      </c>
      <c r="D297" s="9">
        <v>4.5</v>
      </c>
    </row>
    <row r="298" spans="1:4" x14ac:dyDescent="0.25">
      <c r="A298" t="s">
        <v>305</v>
      </c>
      <c r="B298" s="2">
        <v>4.8</v>
      </c>
      <c r="C298" s="3">
        <v>4.7939999999999996</v>
      </c>
      <c r="D298" s="9">
        <v>4.5</v>
      </c>
    </row>
    <row r="299" spans="1:4" x14ac:dyDescent="0.25">
      <c r="A299" t="s">
        <v>306</v>
      </c>
      <c r="B299" s="2">
        <v>4.8</v>
      </c>
      <c r="C299" s="3">
        <v>4.7370000000000001</v>
      </c>
      <c r="D299" s="9">
        <v>4.5</v>
      </c>
    </row>
    <row r="300" spans="1:4" x14ac:dyDescent="0.25">
      <c r="A300" t="s">
        <v>307</v>
      </c>
      <c r="B300" s="2">
        <v>4.8</v>
      </c>
      <c r="C300" s="3">
        <v>4.8650000000000002</v>
      </c>
      <c r="D300" s="9">
        <v>4.5</v>
      </c>
    </row>
    <row r="301" spans="1:4" x14ac:dyDescent="0.25">
      <c r="A301" t="s">
        <v>308</v>
      </c>
      <c r="B301" s="2">
        <v>4.7</v>
      </c>
      <c r="C301" s="3">
        <v>4.6970000000000001</v>
      </c>
      <c r="D301" s="9">
        <v>4.5</v>
      </c>
    </row>
    <row r="302" spans="1:4" x14ac:dyDescent="0.25">
      <c r="A302" t="s">
        <v>309</v>
      </c>
      <c r="B302" s="2">
        <v>4.7</v>
      </c>
      <c r="C302" s="3">
        <v>4.5449999999999999</v>
      </c>
      <c r="D302" s="9">
        <v>4.5</v>
      </c>
    </row>
    <row r="303" spans="1:4" x14ac:dyDescent="0.25">
      <c r="A303" t="s">
        <v>310</v>
      </c>
      <c r="B303" s="2">
        <v>4.7</v>
      </c>
      <c r="C303" s="3">
        <v>4.7850000000000001</v>
      </c>
      <c r="D303" s="9">
        <v>4.5</v>
      </c>
    </row>
    <row r="304" spans="1:4" x14ac:dyDescent="0.25">
      <c r="A304" t="s">
        <v>311</v>
      </c>
      <c r="B304" s="2">
        <v>4.7</v>
      </c>
      <c r="C304" s="3">
        <v>4.681</v>
      </c>
      <c r="D304" s="9">
        <v>4.8499999999999996</v>
      </c>
    </row>
    <row r="305" spans="1:4" x14ac:dyDescent="0.25">
      <c r="A305" t="s">
        <v>312</v>
      </c>
      <c r="B305" s="2">
        <v>4.7</v>
      </c>
      <c r="C305" s="3">
        <v>4.59</v>
      </c>
      <c r="D305" s="9">
        <v>4.8499999999999996</v>
      </c>
    </row>
    <row r="306" spans="1:4" x14ac:dyDescent="0.25">
      <c r="A306" t="s">
        <v>313</v>
      </c>
      <c r="B306" s="2">
        <v>4.7</v>
      </c>
      <c r="C306" s="3">
        <v>4.8929999999999998</v>
      </c>
      <c r="D306" s="9">
        <v>4.8499999999999996</v>
      </c>
    </row>
    <row r="307" spans="1:4" x14ac:dyDescent="0.25">
      <c r="A307" t="s">
        <v>314</v>
      </c>
      <c r="B307" s="2">
        <v>4.8</v>
      </c>
      <c r="C307" s="3">
        <v>4.718</v>
      </c>
      <c r="D307" s="9">
        <v>4.8499999999999996</v>
      </c>
    </row>
    <row r="308" spans="1:4" x14ac:dyDescent="0.25">
      <c r="A308" t="s">
        <v>315</v>
      </c>
      <c r="B308" s="2">
        <v>4.7</v>
      </c>
      <c r="C308" s="3">
        <v>4.7389999999999999</v>
      </c>
      <c r="D308" s="9">
        <v>4.8499999999999996</v>
      </c>
    </row>
    <row r="309" spans="1:4" x14ac:dyDescent="0.25">
      <c r="A309" t="s">
        <v>316</v>
      </c>
      <c r="B309" s="2">
        <v>4.7</v>
      </c>
      <c r="C309" s="3">
        <v>4.593</v>
      </c>
      <c r="D309" s="9">
        <v>4.8499999999999996</v>
      </c>
    </row>
    <row r="310" spans="1:4" x14ac:dyDescent="0.25">
      <c r="A310" t="s">
        <v>317</v>
      </c>
      <c r="B310" s="2">
        <v>4.8</v>
      </c>
      <c r="C310" s="3">
        <v>4.798</v>
      </c>
      <c r="D310" s="9">
        <v>4.8499999999999996</v>
      </c>
    </row>
    <row r="311" spans="1:4" x14ac:dyDescent="0.25">
      <c r="A311" t="s">
        <v>318</v>
      </c>
      <c r="B311" s="2">
        <v>4.8</v>
      </c>
      <c r="C311" s="3">
        <v>4.8600000000000003</v>
      </c>
      <c r="D311" s="9">
        <v>4.8499999999999996</v>
      </c>
    </row>
    <row r="312" spans="1:4" x14ac:dyDescent="0.25">
      <c r="A312" t="s">
        <v>319</v>
      </c>
      <c r="B312" s="2">
        <v>4.7</v>
      </c>
      <c r="C312" s="3">
        <v>4.5869999999999997</v>
      </c>
      <c r="D312" s="9">
        <v>4.8499999999999996</v>
      </c>
    </row>
    <row r="313" spans="1:4" x14ac:dyDescent="0.25">
      <c r="A313" t="s">
        <v>320</v>
      </c>
      <c r="B313" s="2">
        <v>4.7</v>
      </c>
      <c r="C313" s="3">
        <v>4.6760000000000002</v>
      </c>
      <c r="D313" s="9">
        <v>4.8499999999999996</v>
      </c>
    </row>
    <row r="314" spans="1:4" x14ac:dyDescent="0.25">
      <c r="A314" t="s">
        <v>321</v>
      </c>
      <c r="B314" s="2">
        <v>4.7</v>
      </c>
      <c r="C314" s="3">
        <v>4.7830000000000004</v>
      </c>
      <c r="D314" s="9">
        <v>4.8499999999999996</v>
      </c>
    </row>
    <row r="315" spans="1:4" x14ac:dyDescent="0.25">
      <c r="A315" t="s">
        <v>322</v>
      </c>
      <c r="B315" s="2">
        <v>4.9000000000000004</v>
      </c>
      <c r="C315" s="3">
        <v>4.7220000000000004</v>
      </c>
      <c r="D315" s="9">
        <v>4.8499999999999996</v>
      </c>
    </row>
    <row r="316" spans="1:4" x14ac:dyDescent="0.25">
      <c r="A316" t="s">
        <v>323</v>
      </c>
      <c r="B316" s="2">
        <v>5.0999999999999996</v>
      </c>
      <c r="C316" s="3">
        <v>5.3120000000000003</v>
      </c>
      <c r="D316" s="9">
        <v>5.05</v>
      </c>
    </row>
    <row r="317" spans="1:4" x14ac:dyDescent="0.25">
      <c r="A317" t="s">
        <v>324</v>
      </c>
      <c r="B317" s="2">
        <v>5.0999999999999996</v>
      </c>
      <c r="C317" s="3">
        <v>5.1219999999999999</v>
      </c>
      <c r="D317" s="9">
        <v>5.05</v>
      </c>
    </row>
    <row r="318" spans="1:4" x14ac:dyDescent="0.25">
      <c r="A318" t="s">
        <v>325</v>
      </c>
      <c r="B318" s="2">
        <v>5.0999999999999996</v>
      </c>
      <c r="C318" s="3">
        <v>4.9939999999999998</v>
      </c>
      <c r="D318" s="9">
        <v>5.05</v>
      </c>
    </row>
    <row r="319" spans="1:4" x14ac:dyDescent="0.25">
      <c r="A319" t="s">
        <v>326</v>
      </c>
      <c r="B319" s="2">
        <v>5.2</v>
      </c>
      <c r="C319" s="3">
        <v>5.1660000000000004</v>
      </c>
      <c r="D319" s="9">
        <v>5.05</v>
      </c>
    </row>
    <row r="320" spans="1:4" x14ac:dyDescent="0.25">
      <c r="A320" t="s">
        <v>327</v>
      </c>
      <c r="B320" s="2">
        <v>5.2</v>
      </c>
      <c r="C320" s="3">
        <v>5.37</v>
      </c>
      <c r="D320" s="9">
        <v>5.05</v>
      </c>
    </row>
    <row r="321" spans="1:4" x14ac:dyDescent="0.25">
      <c r="A321" t="s">
        <v>328</v>
      </c>
      <c r="B321" s="2">
        <v>5.3</v>
      </c>
      <c r="C321" s="3">
        <v>5.1580000000000004</v>
      </c>
      <c r="D321" s="9">
        <v>5.05</v>
      </c>
    </row>
    <row r="322" spans="1:4" x14ac:dyDescent="0.25">
      <c r="A322" t="s">
        <v>329</v>
      </c>
      <c r="B322" s="2">
        <v>5.4</v>
      </c>
      <c r="C322" s="3">
        <v>5.4349999999999996</v>
      </c>
      <c r="D322" s="9">
        <v>5.05</v>
      </c>
    </row>
    <row r="323" spans="1:4" x14ac:dyDescent="0.25">
      <c r="A323" t="s">
        <v>330</v>
      </c>
      <c r="B323" s="2">
        <v>5.5</v>
      </c>
      <c r="C323" s="3">
        <v>5.6509999999999998</v>
      </c>
      <c r="D323" s="9">
        <v>5.05</v>
      </c>
    </row>
    <row r="324" spans="1:4" x14ac:dyDescent="0.25">
      <c r="A324" t="s">
        <v>331</v>
      </c>
      <c r="B324" s="2">
        <v>5.5</v>
      </c>
      <c r="C324" s="3">
        <v>5.3239999999999998</v>
      </c>
      <c r="D324" s="9">
        <v>5.05</v>
      </c>
    </row>
    <row r="325" spans="1:4" x14ac:dyDescent="0.25">
      <c r="A325" t="s">
        <v>332</v>
      </c>
      <c r="B325" s="2">
        <v>5.5</v>
      </c>
      <c r="C325" s="3">
        <v>5.5490000000000004</v>
      </c>
      <c r="D325" s="9">
        <v>5.05</v>
      </c>
    </row>
    <row r="326" spans="1:4" x14ac:dyDescent="0.25">
      <c r="A326" t="s">
        <v>333</v>
      </c>
      <c r="B326" s="2">
        <v>5.5</v>
      </c>
      <c r="C326" s="3">
        <v>5.5350000000000001</v>
      </c>
      <c r="D326" s="9">
        <v>5.05</v>
      </c>
    </row>
    <row r="327" spans="1:4" x14ac:dyDescent="0.25">
      <c r="A327" t="s">
        <v>334</v>
      </c>
      <c r="B327" s="2">
        <v>5.5</v>
      </c>
      <c r="C327" s="3">
        <v>5.359</v>
      </c>
      <c r="D327" s="9">
        <v>5.05</v>
      </c>
    </row>
    <row r="328" spans="1:4" x14ac:dyDescent="0.25">
      <c r="A328" t="s">
        <v>335</v>
      </c>
      <c r="B328" s="2">
        <v>5.4</v>
      </c>
      <c r="C328" s="3">
        <v>5.53</v>
      </c>
      <c r="D328" s="9">
        <v>5.35</v>
      </c>
    </row>
    <row r="329" spans="1:4" x14ac:dyDescent="0.25">
      <c r="A329" t="s">
        <v>336</v>
      </c>
      <c r="B329" s="2">
        <v>5.5</v>
      </c>
      <c r="C329" s="3">
        <v>5.3890000000000002</v>
      </c>
      <c r="D329" s="9">
        <v>5.35</v>
      </c>
    </row>
    <row r="330" spans="1:4" x14ac:dyDescent="0.25">
      <c r="A330" t="s">
        <v>337</v>
      </c>
      <c r="B330" s="2">
        <v>5.5</v>
      </c>
      <c r="C330" s="3">
        <v>5.5730000000000004</v>
      </c>
      <c r="D330" s="9">
        <v>5.35</v>
      </c>
    </row>
    <row r="331" spans="1:4" x14ac:dyDescent="0.25">
      <c r="A331" t="s">
        <v>338</v>
      </c>
      <c r="B331" s="2">
        <v>5.5</v>
      </c>
      <c r="C331" s="3">
        <v>5.5549999999999997</v>
      </c>
      <c r="D331" s="9">
        <v>5.35</v>
      </c>
    </row>
    <row r="332" spans="1:4" x14ac:dyDescent="0.25">
      <c r="A332" t="s">
        <v>339</v>
      </c>
      <c r="B332" s="2">
        <v>5.5</v>
      </c>
      <c r="C332" s="3">
        <v>5.4880000000000004</v>
      </c>
      <c r="D332" s="9">
        <v>5.35</v>
      </c>
    </row>
    <row r="333" spans="1:4" x14ac:dyDescent="0.25">
      <c r="A333" t="s">
        <v>340</v>
      </c>
      <c r="B333" s="2">
        <v>5.5</v>
      </c>
      <c r="C333" s="3">
        <v>5.4880000000000004</v>
      </c>
      <c r="D333" s="9">
        <v>5.35</v>
      </c>
    </row>
    <row r="334" spans="1:4" x14ac:dyDescent="0.25">
      <c r="A334" t="s">
        <v>341</v>
      </c>
      <c r="B334" s="2">
        <v>5.4</v>
      </c>
      <c r="C334" s="3">
        <v>5.4210000000000003</v>
      </c>
      <c r="D334" s="9">
        <v>5.35</v>
      </c>
    </row>
    <row r="335" spans="1:4" x14ac:dyDescent="0.25">
      <c r="A335" t="s">
        <v>342</v>
      </c>
      <c r="B335" s="2">
        <v>5.4</v>
      </c>
      <c r="C335" s="3">
        <v>5.2919999999999998</v>
      </c>
      <c r="D335" s="9">
        <v>5.35</v>
      </c>
    </row>
    <row r="336" spans="1:4" x14ac:dyDescent="0.25">
      <c r="A336" t="s">
        <v>343</v>
      </c>
      <c r="B336" s="2">
        <v>5.3</v>
      </c>
      <c r="C336" s="3">
        <v>5.3250000000000002</v>
      </c>
      <c r="D336" s="9">
        <v>5.35</v>
      </c>
    </row>
    <row r="337" spans="1:4" x14ac:dyDescent="0.25">
      <c r="A337" t="s">
        <v>344</v>
      </c>
      <c r="B337" s="2">
        <v>5.3</v>
      </c>
      <c r="C337" s="3">
        <v>5.2809999999999997</v>
      </c>
      <c r="D337" s="9">
        <v>5.35</v>
      </c>
    </row>
    <row r="338" spans="1:4" x14ac:dyDescent="0.25">
      <c r="A338" t="s">
        <v>345</v>
      </c>
      <c r="B338" s="2">
        <v>5.3</v>
      </c>
      <c r="C338" s="3">
        <v>5.3319999999999999</v>
      </c>
      <c r="D338" s="9">
        <v>5.35</v>
      </c>
    </row>
    <row r="339" spans="1:4" x14ac:dyDescent="0.25">
      <c r="A339" t="s">
        <v>346</v>
      </c>
      <c r="B339" s="2">
        <v>5.2</v>
      </c>
      <c r="C339" s="3">
        <v>5.306</v>
      </c>
      <c r="D339" s="9">
        <v>5.35</v>
      </c>
    </row>
    <row r="340" spans="1:4" x14ac:dyDescent="0.25">
      <c r="A340" t="s">
        <v>347</v>
      </c>
      <c r="B340" s="2">
        <v>5.2</v>
      </c>
      <c r="C340" s="3">
        <v>5.0620000000000003</v>
      </c>
      <c r="D340" s="9">
        <v>5.52</v>
      </c>
    </row>
    <row r="341" spans="1:4" x14ac:dyDescent="0.25">
      <c r="A341" t="s">
        <v>348</v>
      </c>
      <c r="B341" s="2">
        <v>5.2</v>
      </c>
      <c r="C341" s="3">
        <v>5.3769999999999998</v>
      </c>
      <c r="D341" s="9">
        <v>5.52</v>
      </c>
    </row>
    <row r="342" spans="1:4" x14ac:dyDescent="0.25">
      <c r="A342" t="s">
        <v>349</v>
      </c>
      <c r="B342" s="2">
        <v>5.2</v>
      </c>
      <c r="C342" s="3">
        <v>5.0229999999999997</v>
      </c>
      <c r="D342" s="9">
        <v>5.52</v>
      </c>
    </row>
    <row r="343" spans="1:4" x14ac:dyDescent="0.25">
      <c r="A343" t="s">
        <v>350</v>
      </c>
      <c r="B343" s="2">
        <v>5.2</v>
      </c>
      <c r="C343" s="3">
        <v>5.1189999999999998</v>
      </c>
      <c r="D343" s="9">
        <v>5.52</v>
      </c>
    </row>
    <row r="344" spans="1:4" x14ac:dyDescent="0.25">
      <c r="A344" t="s">
        <v>351</v>
      </c>
      <c r="B344" s="2">
        <v>5.2</v>
      </c>
      <c r="C344" s="3">
        <v>5.4189999999999996</v>
      </c>
      <c r="D344" s="9">
        <v>5.52</v>
      </c>
    </row>
    <row r="345" spans="1:4" x14ac:dyDescent="0.25">
      <c r="A345" t="s">
        <v>352</v>
      </c>
      <c r="B345" s="2">
        <v>5.3</v>
      </c>
      <c r="C345" s="3">
        <v>5.0010000000000003</v>
      </c>
      <c r="D345" s="9">
        <v>5.52</v>
      </c>
    </row>
    <row r="346" spans="1:4" x14ac:dyDescent="0.25">
      <c r="A346" t="s">
        <v>353</v>
      </c>
      <c r="B346" s="2">
        <v>5.2</v>
      </c>
      <c r="C346" s="3">
        <v>5.516</v>
      </c>
      <c r="D346" s="9">
        <v>5.52</v>
      </c>
    </row>
    <row r="347" spans="1:4" x14ac:dyDescent="0.25">
      <c r="A347" t="s">
        <v>354</v>
      </c>
      <c r="B347" s="2">
        <v>5.4</v>
      </c>
      <c r="C347" s="3">
        <v>5.0259999999999998</v>
      </c>
      <c r="D347" s="9">
        <v>5.52</v>
      </c>
    </row>
    <row r="348" spans="1:4" x14ac:dyDescent="0.25">
      <c r="A348" t="s">
        <v>355</v>
      </c>
      <c r="B348" s="2">
        <v>5.5</v>
      </c>
      <c r="C348" s="3">
        <v>5.5</v>
      </c>
      <c r="D348" s="9">
        <v>5.52</v>
      </c>
    </row>
    <row r="349" spans="1:4" x14ac:dyDescent="0.25">
      <c r="A349" t="s">
        <v>356</v>
      </c>
      <c r="B349" s="2">
        <v>5.7</v>
      </c>
      <c r="C349" s="3">
        <v>5.9420000000000002</v>
      </c>
      <c r="D349" s="9">
        <v>5.52</v>
      </c>
    </row>
    <row r="350" spans="1:4" x14ac:dyDescent="0.25">
      <c r="A350" t="s">
        <v>357</v>
      </c>
      <c r="B350" s="2">
        <v>5.9</v>
      </c>
      <c r="C350" s="3">
        <v>5.6760000000000002</v>
      </c>
      <c r="D350" s="9">
        <v>5.52</v>
      </c>
    </row>
    <row r="351" spans="1:4" x14ac:dyDescent="0.25">
      <c r="A351" t="s">
        <v>358</v>
      </c>
      <c r="B351" s="2">
        <v>6</v>
      </c>
      <c r="C351" s="3">
        <v>5.9429999999999996</v>
      </c>
      <c r="D351" s="9">
        <v>5.52</v>
      </c>
    </row>
    <row r="352" spans="1:4" x14ac:dyDescent="0.25">
      <c r="A352" t="s">
        <v>359</v>
      </c>
      <c r="B352" s="2">
        <v>6.2</v>
      </c>
      <c r="C352" s="3">
        <v>6.3040000000000003</v>
      </c>
      <c r="D352" s="9">
        <v>5.73</v>
      </c>
    </row>
    <row r="353" spans="1:4" x14ac:dyDescent="0.25">
      <c r="A353" t="s">
        <v>360</v>
      </c>
      <c r="B353" s="2">
        <v>6.4</v>
      </c>
      <c r="C353" s="3">
        <v>6.2190000000000003</v>
      </c>
      <c r="D353" s="9">
        <v>5.73</v>
      </c>
    </row>
    <row r="354" spans="1:4" x14ac:dyDescent="0.25">
      <c r="A354" t="s">
        <v>361</v>
      </c>
      <c r="B354" s="2">
        <v>6.5</v>
      </c>
      <c r="C354" s="3">
        <v>6.5380000000000003</v>
      </c>
      <c r="D354" s="9">
        <v>5.73</v>
      </c>
    </row>
    <row r="355" spans="1:4" x14ac:dyDescent="0.25">
      <c r="A355" t="s">
        <v>362</v>
      </c>
      <c r="B355" s="2">
        <v>6.7</v>
      </c>
      <c r="C355" s="3">
        <v>6.7960000000000003</v>
      </c>
      <c r="D355" s="9">
        <v>5.73</v>
      </c>
    </row>
    <row r="356" spans="1:4" x14ac:dyDescent="0.25">
      <c r="A356" t="s">
        <v>363</v>
      </c>
      <c r="B356" s="2">
        <v>7.1</v>
      </c>
      <c r="C356" s="3">
        <v>6.8760000000000003</v>
      </c>
      <c r="D356" s="9">
        <v>5.73</v>
      </c>
    </row>
    <row r="357" spans="1:4" x14ac:dyDescent="0.25">
      <c r="A357" t="s">
        <v>364</v>
      </c>
      <c r="B357" s="2">
        <v>7.3</v>
      </c>
      <c r="C357" s="3">
        <v>7.5490000000000004</v>
      </c>
      <c r="D357" s="9">
        <v>5.73</v>
      </c>
    </row>
    <row r="358" spans="1:4" x14ac:dyDescent="0.25">
      <c r="A358" t="s">
        <v>365</v>
      </c>
      <c r="B358" s="2">
        <v>7.6</v>
      </c>
      <c r="C358" s="3">
        <v>7.4089999999999998</v>
      </c>
      <c r="D358" s="9">
        <v>5.73</v>
      </c>
    </row>
    <row r="359" spans="1:4" x14ac:dyDescent="0.25">
      <c r="A359" t="s">
        <v>366</v>
      </c>
      <c r="B359" s="2">
        <v>7.8</v>
      </c>
      <c r="C359" s="3">
        <v>7.798</v>
      </c>
      <c r="D359" s="9">
        <v>5.73</v>
      </c>
    </row>
    <row r="360" spans="1:4" x14ac:dyDescent="0.25">
      <c r="A360" t="s">
        <v>367</v>
      </c>
      <c r="B360" s="2">
        <v>7.9</v>
      </c>
      <c r="C360" s="3">
        <v>8.0879999999999992</v>
      </c>
      <c r="D360" s="9">
        <v>5.73</v>
      </c>
    </row>
    <row r="361" spans="1:4" x14ac:dyDescent="0.25">
      <c r="A361" t="s">
        <v>368</v>
      </c>
      <c r="B361" s="2">
        <v>7.9</v>
      </c>
      <c r="C361" s="3">
        <v>7.7279999999999998</v>
      </c>
      <c r="D361" s="9">
        <v>5.73</v>
      </c>
    </row>
    <row r="362" spans="1:4" x14ac:dyDescent="0.25">
      <c r="A362" t="s">
        <v>369</v>
      </c>
      <c r="B362" s="2">
        <v>7.8</v>
      </c>
      <c r="C362" s="3">
        <v>7.79</v>
      </c>
      <c r="D362" s="9">
        <v>5.73</v>
      </c>
    </row>
    <row r="363" spans="1:4" x14ac:dyDescent="0.25">
      <c r="A363" t="s">
        <v>370</v>
      </c>
      <c r="B363" s="2">
        <v>7.9</v>
      </c>
      <c r="C363" s="3">
        <v>8.0169999999999995</v>
      </c>
      <c r="D363" s="9">
        <v>5.73</v>
      </c>
    </row>
    <row r="364" spans="1:4" x14ac:dyDescent="0.25">
      <c r="A364" t="s">
        <v>371</v>
      </c>
      <c r="B364" s="2">
        <v>7.8</v>
      </c>
      <c r="C364" s="3">
        <v>7.806</v>
      </c>
      <c r="D364" s="9">
        <v>5.8</v>
      </c>
    </row>
    <row r="365" spans="1:4" x14ac:dyDescent="0.25">
      <c r="A365" t="s">
        <v>372</v>
      </c>
      <c r="B365" s="2">
        <v>7.8</v>
      </c>
      <c r="C365" s="3">
        <v>7.5270000000000001</v>
      </c>
      <c r="D365" s="9">
        <v>5.8</v>
      </c>
    </row>
    <row r="366" spans="1:4" x14ac:dyDescent="0.25">
      <c r="A366" t="s">
        <v>373</v>
      </c>
      <c r="B366" s="2">
        <v>7.7</v>
      </c>
      <c r="C366" s="3">
        <v>7.9660000000000002</v>
      </c>
      <c r="D366" s="9">
        <v>5.8</v>
      </c>
    </row>
    <row r="367" spans="1:4" x14ac:dyDescent="0.25">
      <c r="A367" t="s">
        <v>374</v>
      </c>
      <c r="B367" s="2">
        <v>7.9</v>
      </c>
      <c r="C367" s="3">
        <v>7.702</v>
      </c>
      <c r="D367" s="9">
        <v>5.8</v>
      </c>
    </row>
    <row r="368" spans="1:4" x14ac:dyDescent="0.25">
      <c r="A368" t="s">
        <v>375</v>
      </c>
      <c r="B368" s="2">
        <v>8</v>
      </c>
      <c r="C368" s="3">
        <v>8.1059999999999999</v>
      </c>
      <c r="D368" s="9">
        <v>5.8</v>
      </c>
    </row>
    <row r="369" spans="1:4" x14ac:dyDescent="0.25">
      <c r="A369" t="s">
        <v>376</v>
      </c>
      <c r="B369" s="2">
        <v>8</v>
      </c>
      <c r="C369" s="3">
        <v>8.1929999999999996</v>
      </c>
      <c r="D369" s="9">
        <v>5.8</v>
      </c>
    </row>
    <row r="370" spans="1:4" x14ac:dyDescent="0.25">
      <c r="A370" t="s">
        <v>377</v>
      </c>
      <c r="B370" s="2">
        <v>7.9</v>
      </c>
      <c r="C370" s="3">
        <v>7.5640000000000001</v>
      </c>
      <c r="D370" s="9">
        <v>5.8</v>
      </c>
    </row>
    <row r="371" spans="1:4" x14ac:dyDescent="0.25">
      <c r="A371" t="s">
        <v>378</v>
      </c>
      <c r="B371" s="2">
        <v>7.9</v>
      </c>
      <c r="C371" s="3">
        <v>8.0329999999999995</v>
      </c>
      <c r="D371" s="9">
        <v>5.8</v>
      </c>
    </row>
    <row r="372" spans="1:4" x14ac:dyDescent="0.25">
      <c r="A372" t="s">
        <v>379</v>
      </c>
      <c r="B372" s="2">
        <v>7.8</v>
      </c>
      <c r="C372" s="3">
        <v>7.93</v>
      </c>
      <c r="D372" s="9">
        <v>5.8</v>
      </c>
    </row>
    <row r="373" spans="1:4" x14ac:dyDescent="0.25">
      <c r="A373" t="s">
        <v>380</v>
      </c>
      <c r="B373" s="2">
        <v>7.8</v>
      </c>
      <c r="C373" s="3">
        <v>7.5069999999999997</v>
      </c>
      <c r="D373" s="9">
        <v>5.8</v>
      </c>
    </row>
    <row r="374" spans="1:4" x14ac:dyDescent="0.25">
      <c r="A374" t="s">
        <v>381</v>
      </c>
      <c r="B374" s="2">
        <v>7.8</v>
      </c>
      <c r="C374" s="3">
        <v>7.9279999999999999</v>
      </c>
      <c r="D374" s="9">
        <v>5.8</v>
      </c>
    </row>
    <row r="375" spans="1:4" x14ac:dyDescent="0.25">
      <c r="A375" t="s">
        <v>382</v>
      </c>
      <c r="B375" s="2">
        <v>7.9</v>
      </c>
      <c r="C375" s="3">
        <v>7.8109999999999999</v>
      </c>
      <c r="D375" s="9">
        <v>5.8</v>
      </c>
    </row>
    <row r="376" spans="1:4" x14ac:dyDescent="0.25">
      <c r="A376" t="s">
        <v>383</v>
      </c>
      <c r="B376" s="2">
        <v>7.9</v>
      </c>
      <c r="C376" s="3">
        <v>7.9580000000000002</v>
      </c>
      <c r="D376" s="9">
        <v>5.93</v>
      </c>
    </row>
    <row r="377" spans="1:4" x14ac:dyDescent="0.25">
      <c r="A377" t="s">
        <v>384</v>
      </c>
      <c r="B377" s="2">
        <v>7.9</v>
      </c>
      <c r="C377" s="3">
        <v>7.851</v>
      </c>
      <c r="D377" s="9">
        <v>5.93</v>
      </c>
    </row>
    <row r="378" spans="1:4" x14ac:dyDescent="0.25">
      <c r="A378" t="s">
        <v>385</v>
      </c>
      <c r="B378" s="2">
        <v>7.9</v>
      </c>
      <c r="C378" s="3">
        <v>7.774</v>
      </c>
      <c r="D378" s="9">
        <v>5.93</v>
      </c>
    </row>
    <row r="379" spans="1:4" x14ac:dyDescent="0.25">
      <c r="A379" t="s">
        <v>386</v>
      </c>
      <c r="B379" s="2">
        <v>7.8</v>
      </c>
      <c r="C379" s="3">
        <v>8.1039999999999992</v>
      </c>
      <c r="D379" s="9">
        <v>5.93</v>
      </c>
    </row>
    <row r="380" spans="1:4" x14ac:dyDescent="0.25">
      <c r="A380" t="s">
        <v>387</v>
      </c>
      <c r="B380" s="2">
        <v>7.8</v>
      </c>
      <c r="C380" s="3">
        <v>7.5229999999999997</v>
      </c>
      <c r="D380" s="9">
        <v>5.93</v>
      </c>
    </row>
    <row r="381" spans="1:4" x14ac:dyDescent="0.25">
      <c r="A381" t="s">
        <v>388</v>
      </c>
      <c r="B381" s="2">
        <v>7.7</v>
      </c>
      <c r="C381" s="3">
        <v>7.7050000000000001</v>
      </c>
      <c r="D381" s="9">
        <v>5.93</v>
      </c>
    </row>
    <row r="382" spans="1:4" x14ac:dyDescent="0.25">
      <c r="A382" t="s">
        <v>389</v>
      </c>
      <c r="B382" s="2">
        <v>7.8</v>
      </c>
      <c r="C382" s="3">
        <v>7.9260000000000002</v>
      </c>
      <c r="D382" s="9">
        <v>5.93</v>
      </c>
    </row>
    <row r="383" spans="1:4" x14ac:dyDescent="0.25">
      <c r="A383" t="s">
        <v>390</v>
      </c>
      <c r="B383" s="2">
        <v>7.9</v>
      </c>
      <c r="C383" s="3">
        <v>7.8239999999999998</v>
      </c>
      <c r="D383" s="9">
        <v>5.93</v>
      </c>
    </row>
    <row r="384" spans="1:4" x14ac:dyDescent="0.25">
      <c r="A384" t="s">
        <v>391</v>
      </c>
      <c r="B384" s="2">
        <v>8</v>
      </c>
      <c r="C384" s="3">
        <v>8.077</v>
      </c>
      <c r="D384" s="9">
        <v>5.93</v>
      </c>
    </row>
    <row r="385" spans="1:4" x14ac:dyDescent="0.25">
      <c r="A385" t="s">
        <v>392</v>
      </c>
      <c r="B385" s="2">
        <v>8.1999999999999993</v>
      </c>
      <c r="C385" s="3">
        <v>8.1430000000000007</v>
      </c>
      <c r="D385" s="9">
        <v>5.93</v>
      </c>
    </row>
    <row r="386" spans="1:4" x14ac:dyDescent="0.25">
      <c r="A386" t="s">
        <v>393</v>
      </c>
      <c r="B386" s="2">
        <v>8.3000000000000007</v>
      </c>
      <c r="C386" s="3">
        <v>8.3070000000000004</v>
      </c>
      <c r="D386" s="9">
        <v>5.93</v>
      </c>
    </row>
    <row r="387" spans="1:4" x14ac:dyDescent="0.25">
      <c r="A387" t="s">
        <v>394</v>
      </c>
      <c r="B387" s="2">
        <v>8.4</v>
      </c>
      <c r="C387" s="3">
        <v>8.5519999999999996</v>
      </c>
      <c r="D387" s="9">
        <v>5.93</v>
      </c>
    </row>
    <row r="388" spans="1:4" x14ac:dyDescent="0.25">
      <c r="A388" t="s">
        <v>395</v>
      </c>
      <c r="B388" s="2">
        <v>8.5</v>
      </c>
      <c r="C388" s="3">
        <v>8.2460000000000004</v>
      </c>
      <c r="D388" s="9">
        <v>6.08</v>
      </c>
    </row>
    <row r="389" spans="1:4" x14ac:dyDescent="0.25">
      <c r="A389" t="s">
        <v>396</v>
      </c>
      <c r="B389" s="2">
        <v>8.4</v>
      </c>
      <c r="C389" s="3">
        <v>8.5830000000000002</v>
      </c>
      <c r="D389" s="9">
        <v>6.08</v>
      </c>
    </row>
    <row r="390" spans="1:4" x14ac:dyDescent="0.25">
      <c r="A390" t="s">
        <v>397</v>
      </c>
      <c r="B390" s="2">
        <v>8.3000000000000007</v>
      </c>
      <c r="C390" s="3">
        <v>8.35</v>
      </c>
      <c r="D390" s="9">
        <v>6.08</v>
      </c>
    </row>
    <row r="391" spans="1:4" x14ac:dyDescent="0.25">
      <c r="A391" t="s">
        <v>398</v>
      </c>
      <c r="B391" s="2">
        <v>8.3000000000000007</v>
      </c>
      <c r="C391" s="3">
        <v>8.0960000000000001</v>
      </c>
      <c r="D391" s="9">
        <v>6.08</v>
      </c>
    </row>
    <row r="392" spans="1:4" x14ac:dyDescent="0.25">
      <c r="A392" t="s">
        <v>399</v>
      </c>
      <c r="B392" s="2">
        <v>8.1999999999999993</v>
      </c>
      <c r="C392" s="3">
        <v>8.4009999999999998</v>
      </c>
      <c r="D392" s="9">
        <v>6.08</v>
      </c>
    </row>
    <row r="393" spans="1:4" x14ac:dyDescent="0.25">
      <c r="A393" t="s">
        <v>400</v>
      </c>
      <c r="B393" s="2">
        <v>8.1999999999999993</v>
      </c>
      <c r="C393" s="3">
        <v>8.1199999999999992</v>
      </c>
      <c r="D393" s="9">
        <v>6.08</v>
      </c>
    </row>
    <row r="394" spans="1:4" x14ac:dyDescent="0.25">
      <c r="A394" t="s">
        <v>401</v>
      </c>
      <c r="B394" s="2">
        <v>8.1</v>
      </c>
      <c r="C394" s="3">
        <v>7.9649999999999999</v>
      </c>
      <c r="D394" s="9">
        <v>6.08</v>
      </c>
    </row>
    <row r="395" spans="1:4" x14ac:dyDescent="0.25">
      <c r="A395" t="s">
        <v>402</v>
      </c>
      <c r="B395" s="2">
        <v>8</v>
      </c>
      <c r="C395" s="3">
        <v>8.1370000000000005</v>
      </c>
      <c r="D395" s="9">
        <v>6.08</v>
      </c>
    </row>
    <row r="396" spans="1:4" x14ac:dyDescent="0.25">
      <c r="A396" t="s">
        <v>403</v>
      </c>
      <c r="B396" s="2">
        <v>8</v>
      </c>
      <c r="C396" s="3">
        <v>7.8490000000000002</v>
      </c>
      <c r="D396" s="9">
        <v>6.08</v>
      </c>
    </row>
    <row r="397" spans="1:4" x14ac:dyDescent="0.25">
      <c r="A397" t="s">
        <v>404</v>
      </c>
      <c r="B397" s="2">
        <v>7.9</v>
      </c>
      <c r="C397" s="3">
        <v>8.0879999999999992</v>
      </c>
      <c r="D397" s="9">
        <v>6.08</v>
      </c>
    </row>
    <row r="398" spans="1:4" x14ac:dyDescent="0.25">
      <c r="A398" t="s">
        <v>405</v>
      </c>
      <c r="B398" s="2">
        <v>7.8</v>
      </c>
      <c r="C398" s="3">
        <v>7.7089999999999996</v>
      </c>
      <c r="D398" s="9">
        <v>6.08</v>
      </c>
    </row>
    <row r="399" spans="1:4" x14ac:dyDescent="0.25">
      <c r="A399" t="s">
        <v>406</v>
      </c>
      <c r="B399" s="2">
        <v>7.8</v>
      </c>
      <c r="C399" s="3">
        <v>7.7480000000000002</v>
      </c>
      <c r="D399" s="9">
        <v>6.08</v>
      </c>
    </row>
    <row r="400" spans="1:4" x14ac:dyDescent="0.25">
      <c r="A400" t="s">
        <v>407</v>
      </c>
      <c r="B400" s="2">
        <v>7.8</v>
      </c>
      <c r="C400" s="3">
        <v>8.0649999999999995</v>
      </c>
      <c r="D400" s="9">
        <v>6.19</v>
      </c>
    </row>
    <row r="401" spans="1:4" x14ac:dyDescent="0.25">
      <c r="A401" t="s">
        <v>408</v>
      </c>
      <c r="B401" s="2">
        <v>7.8</v>
      </c>
      <c r="C401" s="3">
        <v>7.6230000000000002</v>
      </c>
      <c r="D401" s="9">
        <v>6.19</v>
      </c>
    </row>
    <row r="402" spans="1:4" x14ac:dyDescent="0.25">
      <c r="A402" t="s">
        <v>409</v>
      </c>
      <c r="B402" s="2">
        <v>7.8</v>
      </c>
      <c r="C402" s="3">
        <v>7.7140000000000004</v>
      </c>
      <c r="D402" s="9">
        <v>6.19</v>
      </c>
    </row>
    <row r="403" spans="1:4" x14ac:dyDescent="0.25">
      <c r="A403" t="s">
        <v>410</v>
      </c>
      <c r="B403" s="2">
        <v>8</v>
      </c>
      <c r="C403" s="3">
        <v>8.1050000000000004</v>
      </c>
      <c r="D403" s="9">
        <v>6.19</v>
      </c>
    </row>
    <row r="404" spans="1:4" x14ac:dyDescent="0.25">
      <c r="A404" t="s">
        <v>411</v>
      </c>
      <c r="B404" s="2">
        <v>7.8</v>
      </c>
      <c r="C404" s="3">
        <v>8.0820000000000007</v>
      </c>
      <c r="D404" s="9">
        <v>6.19</v>
      </c>
    </row>
    <row r="405" spans="1:4" x14ac:dyDescent="0.25">
      <c r="A405" t="s">
        <v>412</v>
      </c>
      <c r="B405" s="2">
        <v>7.8</v>
      </c>
      <c r="C405" s="3">
        <v>7.3</v>
      </c>
      <c r="D405" s="9">
        <v>6.19</v>
      </c>
    </row>
    <row r="406" spans="1:4" x14ac:dyDescent="0.25">
      <c r="A406" t="s">
        <v>413</v>
      </c>
      <c r="B406" s="2">
        <v>7.7</v>
      </c>
      <c r="C406" s="3">
        <v>7.9660000000000002</v>
      </c>
      <c r="D406" s="9">
        <v>6.19</v>
      </c>
    </row>
    <row r="407" spans="1:4" x14ac:dyDescent="0.25">
      <c r="A407" t="s">
        <v>414</v>
      </c>
      <c r="B407" s="2">
        <v>7.7</v>
      </c>
      <c r="C407" s="3">
        <v>7.9880000000000004</v>
      </c>
      <c r="D407" s="9">
        <v>6.19</v>
      </c>
    </row>
    <row r="408" spans="1:4" x14ac:dyDescent="0.25">
      <c r="A408" t="s">
        <v>415</v>
      </c>
      <c r="B408" s="2">
        <v>7.7</v>
      </c>
      <c r="C408" s="3">
        <v>7.2450000000000001</v>
      </c>
      <c r="D408" s="9">
        <v>6.19</v>
      </c>
    </row>
    <row r="409" spans="1:4" x14ac:dyDescent="0.25">
      <c r="A409" t="s">
        <v>416</v>
      </c>
      <c r="B409" s="2">
        <v>7.7</v>
      </c>
      <c r="C409" s="3">
        <v>7.7469999999999999</v>
      </c>
      <c r="D409" s="9">
        <v>6.19</v>
      </c>
    </row>
    <row r="410" spans="1:4" x14ac:dyDescent="0.25">
      <c r="A410" t="s">
        <v>417</v>
      </c>
      <c r="B410" s="2">
        <v>7.6</v>
      </c>
      <c r="C410" s="3">
        <v>8.09</v>
      </c>
      <c r="D410" s="9">
        <v>6.19</v>
      </c>
    </row>
    <row r="411" spans="1:4" x14ac:dyDescent="0.25">
      <c r="A411" t="s">
        <v>418</v>
      </c>
      <c r="B411" s="2">
        <v>7.4</v>
      </c>
      <c r="C411" s="3">
        <v>6.9720000000000004</v>
      </c>
      <c r="D411" s="9">
        <v>6.19</v>
      </c>
    </row>
    <row r="412" spans="1:4" x14ac:dyDescent="0.25">
      <c r="A412" t="s">
        <v>419</v>
      </c>
      <c r="B412" s="2">
        <v>7.2</v>
      </c>
      <c r="C412" s="3">
        <v>7.0060000000000002</v>
      </c>
      <c r="D412" s="9">
        <v>6.31</v>
      </c>
    </row>
    <row r="413" spans="1:4" x14ac:dyDescent="0.25">
      <c r="A413" t="s">
        <v>420</v>
      </c>
      <c r="B413" s="2">
        <v>7.2</v>
      </c>
      <c r="C413" s="3">
        <v>7.5229999999999997</v>
      </c>
      <c r="D413" s="9">
        <v>6.31</v>
      </c>
    </row>
    <row r="414" spans="1:4" x14ac:dyDescent="0.25">
      <c r="A414" t="s">
        <v>421</v>
      </c>
      <c r="B414" s="2">
        <v>7.1</v>
      </c>
      <c r="C414" s="3">
        <v>7.0880000000000001</v>
      </c>
      <c r="D414" s="9">
        <v>6.31</v>
      </c>
    </row>
    <row r="415" spans="1:4" x14ac:dyDescent="0.25">
      <c r="A415" t="s">
        <v>422</v>
      </c>
      <c r="B415" s="2">
        <v>6.9</v>
      </c>
      <c r="C415" s="3">
        <v>6.8280000000000003</v>
      </c>
      <c r="D415" s="9">
        <v>6.31</v>
      </c>
    </row>
    <row r="416" spans="1:4" x14ac:dyDescent="0.25">
      <c r="A416" t="s">
        <v>423</v>
      </c>
      <c r="B416" s="2">
        <v>6.7</v>
      </c>
      <c r="C416" s="3">
        <v>6.7370000000000001</v>
      </c>
      <c r="D416" s="9">
        <v>6.31</v>
      </c>
    </row>
    <row r="417" spans="1:4" x14ac:dyDescent="0.25">
      <c r="A417" t="s">
        <v>424</v>
      </c>
      <c r="B417" s="2">
        <v>6.6</v>
      </c>
      <c r="C417" s="3">
        <v>6.6539999999999999</v>
      </c>
      <c r="D417" s="9">
        <v>6.31</v>
      </c>
    </row>
    <row r="418" spans="1:4" x14ac:dyDescent="0.25">
      <c r="A418" t="s">
        <v>425</v>
      </c>
      <c r="B418" s="2">
        <v>6.4</v>
      </c>
      <c r="C418" s="3">
        <v>6.3319999999999999</v>
      </c>
      <c r="D418" s="9">
        <v>6.31</v>
      </c>
    </row>
    <row r="419" spans="1:4" x14ac:dyDescent="0.25">
      <c r="A419" t="s">
        <v>426</v>
      </c>
      <c r="B419" s="2">
        <v>6.3</v>
      </c>
      <c r="C419" s="3">
        <v>6.2770000000000001</v>
      </c>
      <c r="D419" s="9">
        <v>6.31</v>
      </c>
    </row>
    <row r="420" spans="1:4" x14ac:dyDescent="0.25">
      <c r="A420" t="s">
        <v>427</v>
      </c>
      <c r="B420" s="2">
        <v>6.1</v>
      </c>
      <c r="C420" s="3">
        <v>6.2140000000000004</v>
      </c>
      <c r="D420" s="9">
        <v>6.31</v>
      </c>
    </row>
    <row r="421" spans="1:4" x14ac:dyDescent="0.25">
      <c r="A421" t="s">
        <v>428</v>
      </c>
      <c r="B421" s="2">
        <v>6</v>
      </c>
      <c r="C421" s="3">
        <v>5.907</v>
      </c>
      <c r="D421" s="9">
        <v>6.31</v>
      </c>
    </row>
    <row r="422" spans="1:4" x14ac:dyDescent="0.25">
      <c r="A422" t="s">
        <v>429</v>
      </c>
      <c r="B422" s="2">
        <v>6</v>
      </c>
      <c r="C422" s="3">
        <v>5.9059999999999997</v>
      </c>
      <c r="D422" s="9">
        <v>6.31</v>
      </c>
    </row>
    <row r="423" spans="1:4" x14ac:dyDescent="0.25">
      <c r="A423" t="s">
        <v>430</v>
      </c>
      <c r="B423" s="2">
        <v>5.9</v>
      </c>
      <c r="C423" s="3">
        <v>6.0890000000000004</v>
      </c>
      <c r="D423" s="9">
        <v>6.31</v>
      </c>
    </row>
    <row r="424" spans="1:4" x14ac:dyDescent="0.25">
      <c r="A424" t="s">
        <v>431</v>
      </c>
      <c r="B424" s="2">
        <v>5.9</v>
      </c>
      <c r="C424" s="3">
        <v>5.85</v>
      </c>
      <c r="D424" s="9">
        <v>6.5</v>
      </c>
    </row>
    <row r="425" spans="1:4" x14ac:dyDescent="0.25">
      <c r="A425" t="s">
        <v>432</v>
      </c>
      <c r="B425" s="2">
        <v>5.7</v>
      </c>
      <c r="C425" s="3">
        <v>5.6349999999999998</v>
      </c>
      <c r="D425" s="9">
        <v>6.5</v>
      </c>
    </row>
    <row r="426" spans="1:4" x14ac:dyDescent="0.25">
      <c r="A426" t="s">
        <v>433</v>
      </c>
      <c r="B426" s="2">
        <v>5.6</v>
      </c>
      <c r="C426" s="3">
        <v>5.5730000000000004</v>
      </c>
      <c r="D426" s="9">
        <v>6.5</v>
      </c>
    </row>
    <row r="427" spans="1:4" x14ac:dyDescent="0.25">
      <c r="A427" t="s">
        <v>434</v>
      </c>
      <c r="B427" s="2">
        <v>5.6</v>
      </c>
      <c r="C427" s="3">
        <v>5.7359999999999998</v>
      </c>
      <c r="D427" s="9">
        <v>6.5</v>
      </c>
    </row>
    <row r="428" spans="1:4" x14ac:dyDescent="0.25">
      <c r="A428" t="s">
        <v>435</v>
      </c>
      <c r="B428" s="2">
        <v>5.5</v>
      </c>
      <c r="C428" s="3">
        <v>5.3959999999999999</v>
      </c>
      <c r="D428" s="9">
        <v>6.5</v>
      </c>
    </row>
    <row r="429" spans="1:4" x14ac:dyDescent="0.25">
      <c r="A429" t="s">
        <v>436</v>
      </c>
      <c r="B429" s="2">
        <v>5.5</v>
      </c>
      <c r="C429" s="3">
        <v>5.4409999999999998</v>
      </c>
      <c r="D429" s="9">
        <v>6.5</v>
      </c>
    </row>
    <row r="430" spans="1:4" x14ac:dyDescent="0.25">
      <c r="A430" t="s">
        <v>437</v>
      </c>
      <c r="B430" s="2">
        <v>5.6</v>
      </c>
      <c r="C430" s="3">
        <v>5.6559999999999997</v>
      </c>
      <c r="D430" s="9">
        <v>6.5</v>
      </c>
    </row>
    <row r="431" spans="1:4" x14ac:dyDescent="0.25">
      <c r="A431" t="s">
        <v>438</v>
      </c>
      <c r="B431" s="2">
        <v>5.6</v>
      </c>
      <c r="C431" s="3">
        <v>5.7089999999999996</v>
      </c>
      <c r="D431" s="9">
        <v>6.5</v>
      </c>
    </row>
    <row r="432" spans="1:4" x14ac:dyDescent="0.25">
      <c r="A432" t="s">
        <v>439</v>
      </c>
      <c r="B432" s="2">
        <v>5.5</v>
      </c>
      <c r="C432" s="3">
        <v>5.4269999999999996</v>
      </c>
      <c r="D432" s="9">
        <v>6.5</v>
      </c>
    </row>
    <row r="433" spans="1:4" x14ac:dyDescent="0.25">
      <c r="A433" t="s">
        <v>440</v>
      </c>
      <c r="B433" s="2">
        <v>5.4</v>
      </c>
      <c r="C433" s="3">
        <v>5.3970000000000002</v>
      </c>
      <c r="D433" s="9">
        <v>6.5</v>
      </c>
    </row>
    <row r="434" spans="1:4" x14ac:dyDescent="0.25">
      <c r="A434" t="s">
        <v>441</v>
      </c>
      <c r="B434" s="2">
        <v>5.3</v>
      </c>
      <c r="C434" s="3">
        <v>5.3090000000000002</v>
      </c>
      <c r="D434" s="9">
        <v>6.5</v>
      </c>
    </row>
    <row r="435" spans="1:4" x14ac:dyDescent="0.25">
      <c r="A435" t="s">
        <v>442</v>
      </c>
      <c r="B435" s="2">
        <v>5.2</v>
      </c>
      <c r="C435" s="3">
        <v>5.23</v>
      </c>
      <c r="D435" s="9">
        <v>6.5</v>
      </c>
    </row>
    <row r="436" spans="1:4" x14ac:dyDescent="0.25">
      <c r="A436" t="s">
        <v>443</v>
      </c>
      <c r="B436" s="2">
        <v>5.0999999999999996</v>
      </c>
      <c r="C436" s="3">
        <v>4.9649999999999999</v>
      </c>
      <c r="D436" s="9">
        <v>6.7</v>
      </c>
    </row>
    <row r="437" spans="1:4" x14ac:dyDescent="0.25">
      <c r="A437" t="s">
        <v>444</v>
      </c>
      <c r="B437" s="2">
        <v>5.0999999999999996</v>
      </c>
      <c r="C437" s="3">
        <v>5.008</v>
      </c>
      <c r="D437" s="9">
        <v>6.7</v>
      </c>
    </row>
    <row r="438" spans="1:4" x14ac:dyDescent="0.25">
      <c r="A438" t="s">
        <v>445</v>
      </c>
      <c r="B438" s="2">
        <v>5.0999999999999996</v>
      </c>
      <c r="C438" s="3">
        <v>5.2519999999999998</v>
      </c>
      <c r="D438" s="9">
        <v>6.7</v>
      </c>
    </row>
    <row r="439" spans="1:4" x14ac:dyDescent="0.25">
      <c r="A439" t="s">
        <v>446</v>
      </c>
      <c r="B439" s="2">
        <v>5.0999999999999996</v>
      </c>
      <c r="C439" s="3">
        <v>4.9279999999999999</v>
      </c>
      <c r="D439" s="9">
        <v>6.7</v>
      </c>
    </row>
    <row r="440" spans="1:4" x14ac:dyDescent="0.25">
      <c r="A440" t="s">
        <v>447</v>
      </c>
      <c r="B440" s="2">
        <v>5.0999999999999996</v>
      </c>
      <c r="C440" s="3">
        <v>5.1159999999999997</v>
      </c>
      <c r="D440" s="9">
        <v>6.7</v>
      </c>
    </row>
    <row r="441" spans="1:4" x14ac:dyDescent="0.25">
      <c r="A441" t="s">
        <v>448</v>
      </c>
      <c r="B441" s="2">
        <v>5</v>
      </c>
      <c r="C441" s="3">
        <v>5.165</v>
      </c>
      <c r="D441" s="9">
        <v>6.7</v>
      </c>
    </row>
    <row r="442" spans="1:4" x14ac:dyDescent="0.25">
      <c r="A442" t="s">
        <v>449</v>
      </c>
      <c r="B442" s="2">
        <v>4.9000000000000004</v>
      </c>
      <c r="C442" s="3">
        <v>4.7300000000000004</v>
      </c>
      <c r="D442" s="9">
        <v>7.2</v>
      </c>
    </row>
    <row r="443" spans="1:4" x14ac:dyDescent="0.25">
      <c r="A443" t="s">
        <v>450</v>
      </c>
      <c r="B443" s="2">
        <v>4.9000000000000004</v>
      </c>
      <c r="C443" s="3">
        <v>4.88</v>
      </c>
      <c r="D443" s="9">
        <v>7.2</v>
      </c>
    </row>
    <row r="444" spans="1:4" x14ac:dyDescent="0.25">
      <c r="A444" t="s">
        <v>451</v>
      </c>
      <c r="B444" s="2">
        <v>4.9000000000000004</v>
      </c>
      <c r="C444" s="3">
        <v>5.1449999999999996</v>
      </c>
      <c r="D444" s="9">
        <v>7.2</v>
      </c>
    </row>
    <row r="445" spans="1:4" x14ac:dyDescent="0.25">
      <c r="A445" t="s">
        <v>452</v>
      </c>
      <c r="B445" s="2">
        <v>5</v>
      </c>
      <c r="C445" s="3">
        <v>4.6589999999999998</v>
      </c>
      <c r="D445" s="9">
        <v>7.2</v>
      </c>
    </row>
    <row r="446" spans="1:4" x14ac:dyDescent="0.25">
      <c r="A446" t="s">
        <v>453</v>
      </c>
      <c r="B446" s="2">
        <v>4.8</v>
      </c>
      <c r="C446" s="3">
        <v>5.1040000000000001</v>
      </c>
      <c r="D446" s="9">
        <v>7.2</v>
      </c>
    </row>
    <row r="447" spans="1:4" x14ac:dyDescent="0.25">
      <c r="A447" t="s">
        <v>454</v>
      </c>
      <c r="B447" s="2">
        <v>4.8</v>
      </c>
      <c r="C447" s="3">
        <v>4.7359999999999998</v>
      </c>
      <c r="D447" s="9">
        <v>7.2</v>
      </c>
    </row>
    <row r="448" spans="1:4" x14ac:dyDescent="0.25">
      <c r="A448" t="s">
        <v>455</v>
      </c>
      <c r="B448" s="2">
        <v>4.8</v>
      </c>
      <c r="C448" s="3">
        <v>4.66</v>
      </c>
      <c r="D448" s="9">
        <v>7.2</v>
      </c>
    </row>
    <row r="449" spans="1:4" x14ac:dyDescent="0.25">
      <c r="A449" t="s">
        <v>456</v>
      </c>
      <c r="B449" s="2">
        <v>4.7</v>
      </c>
      <c r="C449" s="3">
        <v>4.9509999999999996</v>
      </c>
      <c r="D449" s="9">
        <v>7.2</v>
      </c>
    </row>
    <row r="450" spans="1:4" x14ac:dyDescent="0.25">
      <c r="A450" t="s">
        <v>457</v>
      </c>
      <c r="B450" s="2">
        <v>4.7</v>
      </c>
      <c r="C450" s="3">
        <v>4.5940000000000003</v>
      </c>
      <c r="D450" s="9">
        <v>7.2</v>
      </c>
    </row>
    <row r="451" spans="1:4" x14ac:dyDescent="0.25">
      <c r="A451" t="s">
        <v>458</v>
      </c>
      <c r="B451" s="2">
        <v>4.5999999999999996</v>
      </c>
      <c r="C451" s="3">
        <v>4.5940000000000003</v>
      </c>
      <c r="D451" s="9">
        <v>7.2</v>
      </c>
    </row>
    <row r="452" spans="1:4" x14ac:dyDescent="0.25">
      <c r="A452" t="s">
        <v>459</v>
      </c>
      <c r="B452" s="2">
        <v>4.5999999999999996</v>
      </c>
      <c r="C452" s="3">
        <v>4.7080000000000002</v>
      </c>
      <c r="D452" s="9">
        <v>7.2</v>
      </c>
    </row>
    <row r="453" spans="1:4" x14ac:dyDescent="0.25">
      <c r="A453" t="s">
        <v>460</v>
      </c>
      <c r="B453" s="2">
        <v>4.5</v>
      </c>
      <c r="C453" s="3">
        <v>4.3710000000000004</v>
      </c>
      <c r="D453" s="9">
        <v>7.2</v>
      </c>
    </row>
    <row r="454" spans="1:4" x14ac:dyDescent="0.25">
      <c r="A454" t="s">
        <v>461</v>
      </c>
      <c r="B454" s="2">
        <v>4.4000000000000004</v>
      </c>
      <c r="C454" s="3">
        <v>4.5609999999999999</v>
      </c>
      <c r="D454" s="9">
        <v>7.5</v>
      </c>
    </row>
    <row r="455" spans="1:4" x14ac:dyDescent="0.25">
      <c r="A455" t="s">
        <v>462</v>
      </c>
      <c r="B455" s="2">
        <v>4.4000000000000004</v>
      </c>
      <c r="C455" s="3">
        <v>4.3899999999999997</v>
      </c>
      <c r="D455" s="9">
        <v>7.5</v>
      </c>
    </row>
    <row r="456" spans="1:4" x14ac:dyDescent="0.25">
      <c r="A456" t="s">
        <v>463</v>
      </c>
      <c r="B456" s="2">
        <v>4.3</v>
      </c>
      <c r="C456" s="3">
        <v>4.3109999999999999</v>
      </c>
      <c r="D456" s="9">
        <v>7.5</v>
      </c>
    </row>
    <row r="457" spans="1:4" x14ac:dyDescent="0.25">
      <c r="A457" t="s">
        <v>464</v>
      </c>
      <c r="B457" s="2">
        <v>4.3</v>
      </c>
      <c r="C457" s="3">
        <v>4.3319999999999999</v>
      </c>
      <c r="D457" s="9">
        <v>7.5</v>
      </c>
    </row>
    <row r="458" spans="1:4" x14ac:dyDescent="0.25">
      <c r="A458" t="s">
        <v>465</v>
      </c>
      <c r="B458" s="2">
        <v>4.3</v>
      </c>
      <c r="C458" s="3">
        <v>4.33</v>
      </c>
      <c r="D458" s="9">
        <v>7.5</v>
      </c>
    </row>
    <row r="459" spans="1:4" x14ac:dyDescent="0.25">
      <c r="A459" t="s">
        <v>466</v>
      </c>
      <c r="B459" s="2">
        <v>4.2</v>
      </c>
      <c r="C459" s="3">
        <v>4.1340000000000003</v>
      </c>
      <c r="D459" s="9">
        <v>7.5</v>
      </c>
    </row>
    <row r="460" spans="1:4" x14ac:dyDescent="0.25">
      <c r="A460" t="s">
        <v>467</v>
      </c>
      <c r="B460" s="2">
        <v>4.3</v>
      </c>
      <c r="C460" s="3">
        <v>4.2889999999999997</v>
      </c>
      <c r="D460" s="9">
        <v>7.5</v>
      </c>
    </row>
    <row r="461" spans="1:4" x14ac:dyDescent="0.25">
      <c r="A461" t="s">
        <v>468</v>
      </c>
      <c r="B461" s="2">
        <v>4.4000000000000004</v>
      </c>
      <c r="C461" s="3">
        <v>4.3789999999999996</v>
      </c>
      <c r="D461" s="9">
        <v>7.5</v>
      </c>
    </row>
    <row r="462" spans="1:4" x14ac:dyDescent="0.25">
      <c r="A462" t="s">
        <v>469</v>
      </c>
      <c r="B462" s="2">
        <v>4.3</v>
      </c>
      <c r="C462" s="3">
        <v>4.3949999999999996</v>
      </c>
      <c r="D462" s="9">
        <v>7.5</v>
      </c>
    </row>
    <row r="463" spans="1:4" x14ac:dyDescent="0.25">
      <c r="A463" t="s">
        <v>470</v>
      </c>
      <c r="B463" s="2">
        <v>4.2</v>
      </c>
      <c r="C463" s="3">
        <v>4.173</v>
      </c>
      <c r="D463" s="9">
        <v>7.5</v>
      </c>
    </row>
    <row r="464" spans="1:4" x14ac:dyDescent="0.25">
      <c r="A464" t="s">
        <v>471</v>
      </c>
      <c r="B464" s="2">
        <v>4.2</v>
      </c>
      <c r="C464" s="3">
        <v>4.056</v>
      </c>
      <c r="D464" s="9">
        <v>7.5</v>
      </c>
    </row>
    <row r="465" spans="1:4" x14ac:dyDescent="0.25">
      <c r="A465" t="s">
        <v>472</v>
      </c>
      <c r="B465" s="2">
        <v>4.2</v>
      </c>
      <c r="C465" s="3">
        <v>4.3849999999999998</v>
      </c>
      <c r="D465" s="9">
        <v>7.5</v>
      </c>
    </row>
    <row r="466" spans="1:4" x14ac:dyDescent="0.25">
      <c r="A466" t="s">
        <v>473</v>
      </c>
      <c r="B466" s="2">
        <v>4.2</v>
      </c>
      <c r="C466" s="3">
        <v>4.16</v>
      </c>
      <c r="D466" s="9">
        <v>7.83</v>
      </c>
    </row>
    <row r="467" spans="1:4" x14ac:dyDescent="0.25">
      <c r="A467" t="s">
        <v>474</v>
      </c>
      <c r="B467" s="2">
        <v>4</v>
      </c>
      <c r="C467" s="3">
        <v>3.9359999999999999</v>
      </c>
      <c r="D467" s="9">
        <v>7.83</v>
      </c>
    </row>
    <row r="468" spans="1:4" x14ac:dyDescent="0.25">
      <c r="A468" t="s">
        <v>475</v>
      </c>
      <c r="B468" s="2">
        <v>4</v>
      </c>
      <c r="C468" s="3">
        <v>4.0369999999999999</v>
      </c>
      <c r="D468" s="9">
        <v>7.83</v>
      </c>
    </row>
    <row r="469" spans="1:4" x14ac:dyDescent="0.25">
      <c r="A469" t="s">
        <v>476</v>
      </c>
      <c r="B469" s="2">
        <v>4</v>
      </c>
      <c r="C469" s="3">
        <v>4.133</v>
      </c>
      <c r="D469" s="9">
        <v>7.83</v>
      </c>
    </row>
    <row r="470" spans="1:4" x14ac:dyDescent="0.25">
      <c r="A470" t="s">
        <v>477</v>
      </c>
      <c r="B470" s="2">
        <v>4.0999999999999996</v>
      </c>
      <c r="C470" s="3">
        <v>3.9249999999999998</v>
      </c>
      <c r="D470" s="9">
        <v>7.83</v>
      </c>
    </row>
    <row r="471" spans="1:4" x14ac:dyDescent="0.25">
      <c r="A471" t="s">
        <v>478</v>
      </c>
      <c r="B471" s="2">
        <v>4.0999999999999996</v>
      </c>
      <c r="C471" s="3">
        <v>4.1870000000000003</v>
      </c>
      <c r="D471" s="9">
        <v>7.83</v>
      </c>
    </row>
    <row r="472" spans="1:4" x14ac:dyDescent="0.25">
      <c r="A472" t="s">
        <v>479</v>
      </c>
      <c r="B472" s="2">
        <v>4</v>
      </c>
      <c r="C472" s="3">
        <v>4.101</v>
      </c>
      <c r="D472" s="9">
        <v>7.83</v>
      </c>
    </row>
    <row r="473" spans="1:4" x14ac:dyDescent="0.25">
      <c r="A473" t="s">
        <v>480</v>
      </c>
      <c r="B473" s="2">
        <v>4</v>
      </c>
      <c r="C473" s="3">
        <v>3.827</v>
      </c>
      <c r="D473" s="9">
        <v>7.83</v>
      </c>
    </row>
    <row r="474" spans="1:4" x14ac:dyDescent="0.25">
      <c r="A474" t="s">
        <v>481</v>
      </c>
      <c r="B474" s="2">
        <v>3.9</v>
      </c>
      <c r="C474" s="3">
        <v>4.1449999999999996</v>
      </c>
      <c r="D474" s="9">
        <v>7.83</v>
      </c>
    </row>
    <row r="475" spans="1:4" x14ac:dyDescent="0.25">
      <c r="A475" t="s">
        <v>482</v>
      </c>
      <c r="B475" s="2">
        <v>4</v>
      </c>
      <c r="C475" s="3">
        <v>3.8639999999999999</v>
      </c>
      <c r="D475" s="9">
        <v>7.83</v>
      </c>
    </row>
    <row r="476" spans="1:4" x14ac:dyDescent="0.25">
      <c r="A476" t="s">
        <v>483</v>
      </c>
      <c r="B476" s="2">
        <v>3.8</v>
      </c>
      <c r="C476" s="3">
        <v>3.819</v>
      </c>
      <c r="D476" s="9">
        <v>7.83</v>
      </c>
    </row>
    <row r="477" spans="1:4" x14ac:dyDescent="0.25">
      <c r="A477" t="s">
        <v>484</v>
      </c>
      <c r="B477" s="2">
        <v>3.8</v>
      </c>
      <c r="C477" s="3">
        <v>3.8159999999999998</v>
      </c>
      <c r="D477" s="9">
        <v>7.83</v>
      </c>
    </row>
    <row r="478" spans="1:4" x14ac:dyDescent="0.25">
      <c r="A478" t="s">
        <v>485</v>
      </c>
      <c r="B478" s="2">
        <v>3.8</v>
      </c>
      <c r="C478" s="3">
        <v>3.8889999999999998</v>
      </c>
      <c r="D478" s="9">
        <v>8.2100000000000009</v>
      </c>
    </row>
    <row r="479" spans="1:4" x14ac:dyDescent="0.25">
      <c r="A479" t="s">
        <v>486</v>
      </c>
      <c r="B479" s="2">
        <v>3.9</v>
      </c>
      <c r="C479" s="3">
        <v>3.6850000000000001</v>
      </c>
      <c r="D479" s="9">
        <v>8.2100000000000009</v>
      </c>
    </row>
    <row r="480" spans="1:4" x14ac:dyDescent="0.25">
      <c r="A480" t="s">
        <v>487</v>
      </c>
      <c r="B480" s="2">
        <v>3.9</v>
      </c>
      <c r="C480" s="3">
        <v>4.0860000000000003</v>
      </c>
      <c r="D480" s="9">
        <v>8.2100000000000009</v>
      </c>
    </row>
    <row r="481" spans="1:4" x14ac:dyDescent="0.25">
      <c r="A481" t="s">
        <v>488</v>
      </c>
      <c r="B481" s="2">
        <v>3.9</v>
      </c>
      <c r="C481" s="3">
        <v>3.7829999999999999</v>
      </c>
      <c r="D481" s="9">
        <v>8.2100000000000009</v>
      </c>
    </row>
    <row r="482" spans="1:4" x14ac:dyDescent="0.25">
      <c r="A482" t="s">
        <v>489</v>
      </c>
      <c r="B482" s="2">
        <v>3.9</v>
      </c>
      <c r="C482" s="3">
        <v>3.7709999999999999</v>
      </c>
      <c r="D482" s="9">
        <v>8.2100000000000009</v>
      </c>
    </row>
    <row r="483" spans="1:4" x14ac:dyDescent="0.25">
      <c r="A483" t="s">
        <v>490</v>
      </c>
      <c r="B483" s="2">
        <v>3.8</v>
      </c>
      <c r="C483" s="3">
        <v>4.08</v>
      </c>
      <c r="D483" s="9">
        <v>8.2100000000000009</v>
      </c>
    </row>
    <row r="484" spans="1:4" x14ac:dyDescent="0.25">
      <c r="A484" t="s">
        <v>491</v>
      </c>
      <c r="B484" s="2">
        <v>3.8</v>
      </c>
      <c r="C484" s="3">
        <v>3.5510000000000002</v>
      </c>
      <c r="D484" s="9">
        <v>8.2100000000000009</v>
      </c>
    </row>
    <row r="485" spans="1:4" x14ac:dyDescent="0.25">
      <c r="A485" t="s">
        <v>492</v>
      </c>
      <c r="B485" s="2">
        <v>3.7</v>
      </c>
      <c r="C485" s="3">
        <v>3.8639999999999999</v>
      </c>
      <c r="D485" s="9">
        <v>8.2100000000000009</v>
      </c>
    </row>
    <row r="486" spans="1:4" x14ac:dyDescent="0.25">
      <c r="A486" t="s">
        <v>493</v>
      </c>
      <c r="B486" s="2">
        <v>3.9</v>
      </c>
      <c r="C486" s="3">
        <v>3.8079999999999998</v>
      </c>
      <c r="D486" s="9">
        <v>8.2100000000000009</v>
      </c>
    </row>
    <row r="487" spans="1:4" x14ac:dyDescent="0.25">
      <c r="A487" t="s">
        <v>494</v>
      </c>
      <c r="B487" s="2">
        <v>3.9</v>
      </c>
      <c r="C487" s="3">
        <v>3.996</v>
      </c>
      <c r="D487" s="9">
        <v>8.2100000000000009</v>
      </c>
    </row>
    <row r="488" spans="1:4" x14ac:dyDescent="0.25">
      <c r="A488" t="s">
        <v>495</v>
      </c>
      <c r="B488" s="2">
        <v>4.0999999999999996</v>
      </c>
      <c r="C488" s="3">
        <v>4.05</v>
      </c>
      <c r="D488" s="9">
        <v>8.2100000000000009</v>
      </c>
    </row>
    <row r="489" spans="1:4" x14ac:dyDescent="0.25">
      <c r="A489" t="s">
        <v>496</v>
      </c>
      <c r="B489" s="2">
        <v>4.0999999999999996</v>
      </c>
      <c r="C489" s="3">
        <v>4.2560000000000002</v>
      </c>
      <c r="D489" s="9">
        <v>8.2100000000000009</v>
      </c>
    </row>
    <row r="490" spans="1:4" x14ac:dyDescent="0.25">
      <c r="A490" t="s">
        <v>497</v>
      </c>
      <c r="B490" s="2">
        <v>4.0999999999999996</v>
      </c>
      <c r="C490" s="3">
        <v>3.9689999999999999</v>
      </c>
      <c r="D490" s="9">
        <v>8.7200000000000006</v>
      </c>
    </row>
    <row r="491" spans="1:4" x14ac:dyDescent="0.25">
      <c r="A491" t="s">
        <v>498</v>
      </c>
      <c r="B491" s="2">
        <v>4.0999999999999996</v>
      </c>
      <c r="C491" s="3">
        <v>4.1520000000000001</v>
      </c>
      <c r="D491" s="9">
        <v>8.7200000000000006</v>
      </c>
    </row>
    <row r="492" spans="1:4" x14ac:dyDescent="0.25">
      <c r="A492" t="s">
        <v>499</v>
      </c>
      <c r="B492" s="2">
        <v>4.4000000000000004</v>
      </c>
      <c r="C492" s="3">
        <v>4.1189999999999998</v>
      </c>
      <c r="D492" s="9">
        <v>8.7200000000000006</v>
      </c>
    </row>
    <row r="493" spans="1:4" x14ac:dyDescent="0.25">
      <c r="A493" t="s">
        <v>500</v>
      </c>
      <c r="B493" s="2">
        <v>4.5999999999999996</v>
      </c>
      <c r="C493" s="3">
        <v>4.8120000000000003</v>
      </c>
      <c r="D493" s="9">
        <v>8.7200000000000006</v>
      </c>
    </row>
    <row r="494" spans="1:4" x14ac:dyDescent="0.25">
      <c r="A494" t="s">
        <v>501</v>
      </c>
      <c r="B494" s="2">
        <v>5</v>
      </c>
      <c r="C494" s="3">
        <v>4.9550000000000001</v>
      </c>
      <c r="D494" s="9">
        <v>8.7200000000000006</v>
      </c>
    </row>
    <row r="495" spans="1:4" x14ac:dyDescent="0.25">
      <c r="A495" t="s">
        <v>502</v>
      </c>
      <c r="B495" s="2">
        <v>5.2</v>
      </c>
      <c r="C495" s="3">
        <v>5.14</v>
      </c>
      <c r="D495" s="9">
        <v>8.7200000000000006</v>
      </c>
    </row>
    <row r="496" spans="1:4" x14ac:dyDescent="0.25">
      <c r="A496" t="s">
        <v>503</v>
      </c>
      <c r="B496" s="2">
        <v>5.2</v>
      </c>
      <c r="C496" s="3">
        <v>5.3810000000000002</v>
      </c>
      <c r="D496" s="9">
        <v>8.7200000000000006</v>
      </c>
    </row>
    <row r="497" spans="1:4" x14ac:dyDescent="0.25">
      <c r="A497" t="s">
        <v>504</v>
      </c>
      <c r="B497" s="2">
        <v>5.3</v>
      </c>
      <c r="C497" s="3">
        <v>5.1630000000000003</v>
      </c>
      <c r="D497" s="9">
        <v>8.7200000000000006</v>
      </c>
    </row>
    <row r="498" spans="1:4" x14ac:dyDescent="0.25">
      <c r="A498" t="s">
        <v>505</v>
      </c>
      <c r="B498" s="2">
        <v>5.2</v>
      </c>
      <c r="C498" s="3">
        <v>5.2670000000000003</v>
      </c>
      <c r="D498" s="9">
        <v>8.7200000000000006</v>
      </c>
    </row>
    <row r="499" spans="1:4" x14ac:dyDescent="0.25">
      <c r="A499" t="s">
        <v>506</v>
      </c>
      <c r="B499" s="2">
        <v>5</v>
      </c>
      <c r="C499" s="3">
        <v>5.056</v>
      </c>
      <c r="D499" s="9">
        <v>8.7200000000000006</v>
      </c>
    </row>
    <row r="500" spans="1:4" x14ac:dyDescent="0.25">
      <c r="A500" t="s">
        <v>507</v>
      </c>
      <c r="B500" s="2">
        <v>4.9000000000000004</v>
      </c>
      <c r="C500" s="3">
        <v>4.8259999999999996</v>
      </c>
      <c r="D500" s="9">
        <v>8.7200000000000006</v>
      </c>
    </row>
    <row r="501" spans="1:4" x14ac:dyDescent="0.25">
      <c r="A501" t="s">
        <v>508</v>
      </c>
      <c r="B501" s="2">
        <v>4.8</v>
      </c>
      <c r="C501" s="3">
        <v>4.8499999999999996</v>
      </c>
      <c r="D501" s="9">
        <v>8.7200000000000006</v>
      </c>
    </row>
    <row r="502" spans="1:4" x14ac:dyDescent="0.25">
      <c r="A502" t="s">
        <v>509</v>
      </c>
      <c r="B502" s="2">
        <v>4.8</v>
      </c>
      <c r="C502" s="3">
        <v>4.7869999999999999</v>
      </c>
      <c r="D502" s="9">
        <v>8.91</v>
      </c>
    </row>
    <row r="503" spans="1:4" x14ac:dyDescent="0.25">
      <c r="A503" t="s">
        <v>510</v>
      </c>
      <c r="B503" s="2">
        <v>4.7</v>
      </c>
      <c r="C503" s="3">
        <v>4.7480000000000002</v>
      </c>
      <c r="D503" s="9">
        <v>8.91</v>
      </c>
    </row>
    <row r="504" spans="1:4" x14ac:dyDescent="0.25">
      <c r="A504" t="s">
        <v>511</v>
      </c>
      <c r="B504" s="2">
        <v>4.5999999999999996</v>
      </c>
      <c r="C504" s="3">
        <v>4.4710000000000001</v>
      </c>
      <c r="D504" s="9">
        <v>8.91</v>
      </c>
    </row>
    <row r="505" spans="1:4" x14ac:dyDescent="0.25">
      <c r="A505" t="s">
        <v>512</v>
      </c>
      <c r="B505" s="2">
        <v>4.5</v>
      </c>
      <c r="C505" s="3">
        <v>4.4960000000000004</v>
      </c>
      <c r="D505" s="9">
        <v>8.91</v>
      </c>
    </row>
    <row r="506" spans="1:4" x14ac:dyDescent="0.25">
      <c r="A506" t="s">
        <v>513</v>
      </c>
      <c r="B506" s="2">
        <v>4.4000000000000004</v>
      </c>
      <c r="C506" s="3">
        <v>4.5880000000000001</v>
      </c>
      <c r="D506" s="9">
        <v>8.91</v>
      </c>
    </row>
    <row r="507" spans="1:4" x14ac:dyDescent="0.25">
      <c r="A507" t="s">
        <v>514</v>
      </c>
      <c r="B507" s="2">
        <v>4.3</v>
      </c>
      <c r="C507" s="3">
        <v>4.0750000000000002</v>
      </c>
      <c r="D507" s="9">
        <v>8.91</v>
      </c>
    </row>
    <row r="508" spans="1:4" x14ac:dyDescent="0.25">
      <c r="A508" t="s">
        <v>515</v>
      </c>
      <c r="B508" s="2">
        <v>4.2</v>
      </c>
      <c r="C508" s="3">
        <v>4.258</v>
      </c>
      <c r="D508" s="9">
        <v>8.91</v>
      </c>
    </row>
    <row r="509" spans="1:4" x14ac:dyDescent="0.25">
      <c r="A509" t="s">
        <v>516</v>
      </c>
      <c r="B509" s="2">
        <v>4.2</v>
      </c>
      <c r="C509" s="3">
        <v>4.3570000000000002</v>
      </c>
      <c r="D509" s="9">
        <v>8.91</v>
      </c>
    </row>
    <row r="510" spans="1:4" x14ac:dyDescent="0.25">
      <c r="A510" t="s">
        <v>517</v>
      </c>
      <c r="B510" s="2">
        <v>4.0999999999999996</v>
      </c>
      <c r="C510" s="3">
        <v>3.9380000000000002</v>
      </c>
      <c r="D510" s="9">
        <v>8.91</v>
      </c>
    </row>
    <row r="511" spans="1:4" x14ac:dyDescent="0.25">
      <c r="A511" t="s">
        <v>518</v>
      </c>
      <c r="B511" s="2">
        <v>3.9</v>
      </c>
      <c r="C511" s="3">
        <v>3.9809999999999999</v>
      </c>
      <c r="D511" s="9">
        <v>8.91</v>
      </c>
    </row>
    <row r="512" spans="1:4" x14ac:dyDescent="0.25">
      <c r="A512" t="s">
        <v>519</v>
      </c>
      <c r="B512" s="2">
        <v>3.8</v>
      </c>
      <c r="C512" s="3">
        <v>3.87</v>
      </c>
      <c r="D512" s="9">
        <v>8.91</v>
      </c>
    </row>
    <row r="513" spans="1:4" x14ac:dyDescent="0.25">
      <c r="A513" t="s">
        <v>520</v>
      </c>
      <c r="B513" s="2">
        <v>3.8</v>
      </c>
      <c r="C513" s="3">
        <v>3.4889999999999999</v>
      </c>
      <c r="D513" s="9">
        <v>8.91</v>
      </c>
    </row>
    <row r="514" spans="1:4" x14ac:dyDescent="0.25">
      <c r="A514" t="s">
        <v>521</v>
      </c>
      <c r="B514" s="2">
        <v>3.7</v>
      </c>
      <c r="C514" s="3">
        <v>4.0869999999999997</v>
      </c>
      <c r="D514" s="9">
        <v>9.5</v>
      </c>
    </row>
    <row r="515" spans="1:4" x14ac:dyDescent="0.25">
      <c r="A515" t="s">
        <v>522</v>
      </c>
      <c r="B515" s="2">
        <v>3.8</v>
      </c>
      <c r="C515" s="3">
        <v>3.6429999999999998</v>
      </c>
      <c r="D515" s="9">
        <v>9.5</v>
      </c>
    </row>
    <row r="516" spans="1:4" x14ac:dyDescent="0.25">
      <c r="A516" t="s">
        <v>523</v>
      </c>
      <c r="B516" s="2">
        <v>3.6</v>
      </c>
      <c r="C516" s="3">
        <v>3.5649999999999999</v>
      </c>
      <c r="D516" s="9">
        <v>9.5</v>
      </c>
    </row>
    <row r="517" spans="1:4" x14ac:dyDescent="0.25">
      <c r="A517" t="s">
        <v>524</v>
      </c>
      <c r="B517" s="2">
        <v>3.6</v>
      </c>
      <c r="C517" s="3">
        <v>3.677</v>
      </c>
      <c r="D517" s="9">
        <v>9.5</v>
      </c>
    </row>
    <row r="518" spans="1:4" x14ac:dyDescent="0.25">
      <c r="A518" t="s">
        <v>525</v>
      </c>
      <c r="B518" s="2">
        <v>3.7</v>
      </c>
      <c r="C518" s="3">
        <v>3.5609999999999999</v>
      </c>
      <c r="D518" s="9">
        <v>9.5</v>
      </c>
    </row>
    <row r="519" spans="1:4" x14ac:dyDescent="0.25">
      <c r="A519" t="s">
        <v>526</v>
      </c>
      <c r="B519" s="2">
        <v>3.8</v>
      </c>
      <c r="C519" s="3">
        <v>3.9289999999999998</v>
      </c>
      <c r="D519" s="9">
        <v>9.5</v>
      </c>
    </row>
    <row r="520" spans="1:4" x14ac:dyDescent="0.25">
      <c r="A520" t="s">
        <v>527</v>
      </c>
      <c r="B520" s="2">
        <v>3.9</v>
      </c>
      <c r="C520" s="3">
        <v>4.0730000000000004</v>
      </c>
      <c r="D520" s="9">
        <v>9.5</v>
      </c>
    </row>
    <row r="521" spans="1:4" x14ac:dyDescent="0.25">
      <c r="A521" t="s">
        <v>528</v>
      </c>
      <c r="B521" s="2">
        <v>3.9</v>
      </c>
      <c r="C521" s="3">
        <v>3.6890000000000001</v>
      </c>
      <c r="D521" s="9">
        <v>9.5</v>
      </c>
    </row>
    <row r="522" spans="1:4" x14ac:dyDescent="0.25">
      <c r="A522" t="s">
        <v>529</v>
      </c>
      <c r="B522" s="2">
        <v>3.9</v>
      </c>
      <c r="C522" s="3">
        <v>3.976</v>
      </c>
      <c r="D522" s="9">
        <v>9.5</v>
      </c>
    </row>
    <row r="523" spans="1:4" x14ac:dyDescent="0.25">
      <c r="A523" t="s">
        <v>530</v>
      </c>
      <c r="B523" s="2">
        <v>4</v>
      </c>
      <c r="C523" s="3">
        <v>3.9710000000000001</v>
      </c>
      <c r="D523" s="9">
        <v>9.5</v>
      </c>
    </row>
    <row r="524" spans="1:4" x14ac:dyDescent="0.25">
      <c r="A524" t="s">
        <v>531</v>
      </c>
      <c r="B524" s="2">
        <v>4</v>
      </c>
      <c r="C524" s="3">
        <v>3.9820000000000002</v>
      </c>
      <c r="D524" s="9">
        <v>9.5</v>
      </c>
    </row>
    <row r="525" spans="1:4" x14ac:dyDescent="0.25">
      <c r="A525" t="s">
        <v>532</v>
      </c>
      <c r="B525" s="2">
        <v>3.9</v>
      </c>
      <c r="C525" s="3">
        <v>3.9860000000000002</v>
      </c>
      <c r="D525" s="9">
        <v>9.5</v>
      </c>
    </row>
    <row r="526" spans="1:4" x14ac:dyDescent="0.25">
      <c r="A526" t="s">
        <v>533</v>
      </c>
      <c r="B526" s="2">
        <v>4</v>
      </c>
      <c r="C526" s="3">
        <v>3.6970000000000001</v>
      </c>
      <c r="D526" s="9">
        <v>10.42</v>
      </c>
    </row>
    <row r="527" spans="1:4" x14ac:dyDescent="0.25">
      <c r="A527" t="s">
        <v>534</v>
      </c>
      <c r="B527" s="2">
        <v>4.2</v>
      </c>
      <c r="C527" s="3">
        <v>4.3040000000000003</v>
      </c>
      <c r="D527" s="9">
        <v>10.42</v>
      </c>
    </row>
    <row r="528" spans="1:4" x14ac:dyDescent="0.25">
      <c r="A528" t="s">
        <v>535</v>
      </c>
      <c r="B528" s="2">
        <v>4.3</v>
      </c>
      <c r="C528" s="3">
        <v>4.6459999999999999</v>
      </c>
      <c r="D528" s="9">
        <v>10.42</v>
      </c>
    </row>
    <row r="529" spans="1:4" x14ac:dyDescent="0.25">
      <c r="A529" t="s">
        <v>536</v>
      </c>
      <c r="B529" s="2">
        <v>4.3</v>
      </c>
      <c r="C529" s="3">
        <v>4.0709999999999997</v>
      </c>
      <c r="D529" s="9">
        <v>10.42</v>
      </c>
    </row>
    <row r="530" spans="1:4" x14ac:dyDescent="0.25">
      <c r="A530" t="s">
        <v>537</v>
      </c>
      <c r="B530" s="2">
        <v>4.0999999999999996</v>
      </c>
      <c r="C530" s="3">
        <v>4.0810000000000004</v>
      </c>
      <c r="D530" s="9">
        <v>10.42</v>
      </c>
    </row>
    <row r="531" spans="1:4" x14ac:dyDescent="0.25">
      <c r="A531" t="s">
        <v>538</v>
      </c>
      <c r="B531" s="2">
        <v>4</v>
      </c>
      <c r="C531" s="3">
        <v>4.2080000000000002</v>
      </c>
      <c r="D531" s="9">
        <v>10.42</v>
      </c>
    </row>
    <row r="532" spans="1:4" x14ac:dyDescent="0.25">
      <c r="A532" t="s">
        <v>539</v>
      </c>
      <c r="B532" s="2">
        <v>4</v>
      </c>
      <c r="C532" s="3">
        <v>3.7789999999999999</v>
      </c>
      <c r="D532" s="9">
        <v>10.42</v>
      </c>
    </row>
    <row r="533" spans="1:4" x14ac:dyDescent="0.25">
      <c r="A533" t="s">
        <v>540</v>
      </c>
      <c r="B533" s="2">
        <v>3.9</v>
      </c>
      <c r="C533" s="3">
        <v>3.9239999999999999</v>
      </c>
      <c r="D533" s="9">
        <v>10.42</v>
      </c>
    </row>
    <row r="534" spans="1:4" x14ac:dyDescent="0.25">
      <c r="A534" t="s">
        <v>541</v>
      </c>
      <c r="B534" s="2">
        <v>4.0999999999999996</v>
      </c>
      <c r="C534" s="3">
        <v>3.9470000000000001</v>
      </c>
      <c r="D534" s="9">
        <v>10.42</v>
      </c>
    </row>
    <row r="535" spans="1:4" x14ac:dyDescent="0.25">
      <c r="A535" t="s">
        <v>542</v>
      </c>
      <c r="B535" s="2">
        <v>4.2</v>
      </c>
      <c r="C535" s="3">
        <v>4.3120000000000003</v>
      </c>
      <c r="D535" s="9">
        <v>10.42</v>
      </c>
    </row>
    <row r="536" spans="1:4" x14ac:dyDescent="0.25">
      <c r="A536" t="s">
        <v>543</v>
      </c>
      <c r="B536" s="2">
        <v>4.3</v>
      </c>
      <c r="C536" s="3">
        <v>4.3070000000000004</v>
      </c>
      <c r="D536" s="9">
        <v>10.42</v>
      </c>
    </row>
    <row r="537" spans="1:4" x14ac:dyDescent="0.25">
      <c r="A537" t="s">
        <v>544</v>
      </c>
      <c r="B537" s="2">
        <v>4.4000000000000004</v>
      </c>
      <c r="C537" s="3">
        <v>4.431</v>
      </c>
      <c r="D537" s="9">
        <v>10.42</v>
      </c>
    </row>
    <row r="538" spans="1:4" x14ac:dyDescent="0.25">
      <c r="A538" t="s">
        <v>545</v>
      </c>
      <c r="B538" s="2">
        <v>4.4000000000000004</v>
      </c>
      <c r="C538" s="3">
        <v>4.3540000000000001</v>
      </c>
      <c r="D538" s="9">
        <v>11.44</v>
      </c>
    </row>
    <row r="539" spans="1:4" x14ac:dyDescent="0.25">
      <c r="A539" t="s">
        <v>546</v>
      </c>
      <c r="B539" s="2">
        <v>4.2</v>
      </c>
      <c r="C539" s="3">
        <v>4.4859999999999998</v>
      </c>
      <c r="D539" s="9">
        <v>11.44</v>
      </c>
    </row>
    <row r="540" spans="1:4" x14ac:dyDescent="0.25">
      <c r="A540" t="s">
        <v>547</v>
      </c>
      <c r="B540" s="2">
        <v>4.2</v>
      </c>
      <c r="C540" s="3">
        <v>3.77</v>
      </c>
      <c r="D540" s="9">
        <v>11.44</v>
      </c>
    </row>
    <row r="541" spans="1:4" x14ac:dyDescent="0.25">
      <c r="A541" t="s">
        <v>548</v>
      </c>
      <c r="B541" s="2">
        <v>4.0999999999999996</v>
      </c>
      <c r="C541" s="3">
        <v>4.359</v>
      </c>
      <c r="D541" s="9">
        <v>11.44</v>
      </c>
    </row>
    <row r="542" spans="1:4" x14ac:dyDescent="0.25">
      <c r="A542" t="s">
        <v>549</v>
      </c>
      <c r="B542" s="2">
        <v>4.3</v>
      </c>
      <c r="C542" s="3">
        <v>4.0999999999999996</v>
      </c>
      <c r="D542" s="9">
        <v>11.44</v>
      </c>
    </row>
    <row r="543" spans="1:4" x14ac:dyDescent="0.25">
      <c r="A543" t="s">
        <v>550</v>
      </c>
      <c r="B543" s="2">
        <v>4.3</v>
      </c>
      <c r="C543" s="3">
        <v>4.391</v>
      </c>
      <c r="D543" s="9">
        <v>11.44</v>
      </c>
    </row>
    <row r="544" spans="1:4" x14ac:dyDescent="0.25">
      <c r="A544" t="s">
        <v>551</v>
      </c>
      <c r="B544" s="2">
        <v>4.4000000000000004</v>
      </c>
      <c r="C544" s="3">
        <v>4.3259999999999996</v>
      </c>
      <c r="D544" s="9">
        <v>11.44</v>
      </c>
    </row>
    <row r="545" spans="1:4" x14ac:dyDescent="0.25">
      <c r="A545" t="s">
        <v>1251</v>
      </c>
      <c r="C545" s="3">
        <v>4.5890000000000004</v>
      </c>
      <c r="D545" s="9">
        <v>11.44</v>
      </c>
    </row>
    <row r="546" spans="1:4" x14ac:dyDescent="0.25">
      <c r="A546" t="s">
        <v>1252</v>
      </c>
      <c r="D546" s="9">
        <v>11.44</v>
      </c>
    </row>
    <row r="547" spans="1:4" x14ac:dyDescent="0.25">
      <c r="A547" t="s">
        <v>1253</v>
      </c>
      <c r="D547" s="9">
        <v>11.44</v>
      </c>
    </row>
    <row r="548" spans="1:4" x14ac:dyDescent="0.25">
      <c r="A548" t="s">
        <v>1254</v>
      </c>
      <c r="D548" s="9">
        <v>11.44</v>
      </c>
    </row>
    <row r="549" spans="1:4" x14ac:dyDescent="0.25">
      <c r="A549" t="s">
        <v>1255</v>
      </c>
      <c r="D549" s="9">
        <v>11.44</v>
      </c>
    </row>
    <row r="550" spans="1:4" x14ac:dyDescent="0.25">
      <c r="A550" t="s">
        <v>1256</v>
      </c>
      <c r="D550" s="9">
        <v>12.21</v>
      </c>
    </row>
    <row r="551" spans="1:4" x14ac:dyDescent="0.25">
      <c r="A551" t="s">
        <v>1257</v>
      </c>
      <c r="D551" s="9">
        <v>12.21</v>
      </c>
    </row>
    <row r="552" spans="1:4" x14ac:dyDescent="0.25">
      <c r="A552" t="s">
        <v>1258</v>
      </c>
      <c r="D552" s="9">
        <v>12.21</v>
      </c>
    </row>
    <row r="553" spans="1:4" x14ac:dyDescent="0.25">
      <c r="A553" t="s">
        <v>1259</v>
      </c>
      <c r="D553" s="9">
        <v>12.21</v>
      </c>
    </row>
    <row r="554" spans="1:4" x14ac:dyDescent="0.25">
      <c r="A554" t="s">
        <v>1260</v>
      </c>
      <c r="D554" s="9">
        <v>12.21</v>
      </c>
    </row>
    <row r="555" spans="1:4" x14ac:dyDescent="0.25">
      <c r="A555" t="s">
        <v>1261</v>
      </c>
      <c r="D555" s="9">
        <v>12.21</v>
      </c>
    </row>
    <row r="556" spans="1:4" x14ac:dyDescent="0.25">
      <c r="A556" t="s">
        <v>1262</v>
      </c>
      <c r="D556" s="9">
        <v>12.21</v>
      </c>
    </row>
    <row r="557" spans="1:4" x14ac:dyDescent="0.25">
      <c r="A557" t="s">
        <v>1263</v>
      </c>
      <c r="D557" s="9">
        <v>12.21</v>
      </c>
    </row>
    <row r="558" spans="1:4" x14ac:dyDescent="0.25">
      <c r="A558" t="s">
        <v>1264</v>
      </c>
      <c r="D558" s="9">
        <v>12.21</v>
      </c>
    </row>
    <row r="559" spans="1:4" x14ac:dyDescent="0.25">
      <c r="A559" t="s">
        <v>1265</v>
      </c>
      <c r="D559" s="9">
        <v>12.21</v>
      </c>
    </row>
    <row r="560" spans="1:4" x14ac:dyDescent="0.25">
      <c r="A560" t="s">
        <v>1266</v>
      </c>
      <c r="D560" s="9">
        <v>12.21</v>
      </c>
    </row>
    <row r="561" spans="1:4" x14ac:dyDescent="0.25">
      <c r="A561" t="s">
        <v>1267</v>
      </c>
      <c r="D561" s="9">
        <v>12.21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0AF0-4B61-46EA-879B-333619947148}">
  <dimension ref="A1:BU188"/>
  <sheetViews>
    <sheetView workbookViewId="0">
      <pane xSplit="1" ySplit="7" topLeftCell="BJ167" activePane="bottomRight" state="frozen"/>
      <selection pane="topRight" activeCell="B1" sqref="B1"/>
      <selection pane="bottomLeft" activeCell="A7" sqref="A7"/>
      <selection pane="bottomRight" activeCell="BR187" sqref="BR187"/>
    </sheetView>
  </sheetViews>
  <sheetFormatPr defaultRowHeight="15" x14ac:dyDescent="0.25"/>
  <cols>
    <col min="2" max="73" width="15.85546875" customWidth="1"/>
  </cols>
  <sheetData>
    <row r="1" spans="1:73" x14ac:dyDescent="0.25">
      <c r="A1" t="s">
        <v>3012</v>
      </c>
      <c r="V1" s="8">
        <f>AVERAGE(V$180:V$183)</f>
        <v>2596.75</v>
      </c>
      <c r="W1" s="8"/>
      <c r="X1" s="8"/>
      <c r="Y1" s="8"/>
      <c r="Z1" s="8">
        <f t="shared" ref="Z1:AK1" si="0">AVERAGE(Z$180:Z$183)</f>
        <v>4753.75</v>
      </c>
      <c r="AA1" s="8">
        <f t="shared" si="0"/>
        <v>1874.75</v>
      </c>
      <c r="AB1" s="8">
        <f t="shared" si="0"/>
        <v>2680.75</v>
      </c>
      <c r="AC1" s="8">
        <f t="shared" si="0"/>
        <v>1631</v>
      </c>
      <c r="AD1" s="8">
        <f t="shared" si="0"/>
        <v>1143</v>
      </c>
      <c r="AE1" s="8">
        <f t="shared" si="0"/>
        <v>694.25</v>
      </c>
      <c r="AF1" s="8">
        <f t="shared" si="0"/>
        <v>3398.75</v>
      </c>
      <c r="AG1" s="8">
        <f t="shared" si="0"/>
        <v>3080.25</v>
      </c>
      <c r="AH1" s="8"/>
      <c r="AI1" s="8"/>
      <c r="AJ1" s="8"/>
      <c r="AK1" s="8">
        <f t="shared" si="0"/>
        <v>1061.5</v>
      </c>
      <c r="AL1" s="8">
        <f>AB1+AK1</f>
        <v>3742.25</v>
      </c>
      <c r="AM1" s="8">
        <f>SUM(AA1,AC1:AG1)</f>
        <v>11822</v>
      </c>
      <c r="AN1" s="8">
        <f>AVERAGE(AN$180:AN$183)</f>
        <v>30807.75</v>
      </c>
      <c r="AT1" s="9">
        <f>V1/(V1+AN1)</f>
        <v>7.7736532503105873E-2</v>
      </c>
      <c r="AU1" s="9">
        <f>1-AT1</f>
        <v>0.92226346749689414</v>
      </c>
      <c r="BJ1" s="9">
        <f>V1/(V1+AN1)</f>
        <v>7.7736532503105873E-2</v>
      </c>
      <c r="BK1" s="9">
        <f>1-BJ1</f>
        <v>0.92226346749689414</v>
      </c>
      <c r="BL1" s="9">
        <f>V1/(V1+AN1)</f>
        <v>7.7736532503105873E-2</v>
      </c>
      <c r="BM1" s="9">
        <f>Z1/(Z1+AL1+AM1)</f>
        <v>0.23396741805295798</v>
      </c>
      <c r="BN1" s="9">
        <f>1-BM1-BO1</f>
        <v>0.58184860714637265</v>
      </c>
      <c r="BO1" s="9">
        <f>AL1/(Z1+AL1+AM1)</f>
        <v>0.18418397480066936</v>
      </c>
      <c r="BP1" s="9"/>
      <c r="BQ1" s="9"/>
      <c r="BR1" s="9"/>
      <c r="BS1" s="9"/>
      <c r="BT1" s="9"/>
      <c r="BU1" s="9"/>
    </row>
    <row r="2" spans="1:73" x14ac:dyDescent="0.25">
      <c r="A2" s="1" t="s">
        <v>557</v>
      </c>
      <c r="B2" s="7" t="s">
        <v>552</v>
      </c>
      <c r="C2" s="7" t="s">
        <v>553</v>
      </c>
      <c r="D2" s="7" t="s">
        <v>554</v>
      </c>
      <c r="E2" s="7" t="s">
        <v>555</v>
      </c>
      <c r="F2" s="7" t="s">
        <v>746</v>
      </c>
      <c r="G2" s="7" t="s">
        <v>748</v>
      </c>
      <c r="H2" s="7" t="s">
        <v>749</v>
      </c>
      <c r="I2" s="7" t="s">
        <v>750</v>
      </c>
      <c r="J2" s="7" t="s">
        <v>556</v>
      </c>
      <c r="K2" t="s">
        <v>754</v>
      </c>
      <c r="L2" t="s">
        <v>755</v>
      </c>
      <c r="M2" t="s">
        <v>756</v>
      </c>
      <c r="N2" t="s">
        <v>757</v>
      </c>
      <c r="O2" t="s">
        <v>758</v>
      </c>
      <c r="P2" t="s">
        <v>759</v>
      </c>
      <c r="Q2" t="s">
        <v>760</v>
      </c>
      <c r="R2" t="s">
        <v>761</v>
      </c>
      <c r="S2" t="s">
        <v>772</v>
      </c>
      <c r="T2" t="s">
        <v>773</v>
      </c>
      <c r="U2" t="s">
        <v>774</v>
      </c>
      <c r="V2" t="s">
        <v>775</v>
      </c>
      <c r="W2" t="s">
        <v>776</v>
      </c>
      <c r="X2" t="s">
        <v>777</v>
      </c>
      <c r="Y2" t="s">
        <v>778</v>
      </c>
      <c r="Z2" t="s">
        <v>780</v>
      </c>
      <c r="AA2" t="s">
        <v>781</v>
      </c>
      <c r="AB2" t="s">
        <v>782</v>
      </c>
      <c r="AC2" t="s">
        <v>783</v>
      </c>
      <c r="AD2" t="s">
        <v>784</v>
      </c>
      <c r="AE2" t="s">
        <v>785</v>
      </c>
      <c r="AF2" t="s">
        <v>786</v>
      </c>
      <c r="AG2" t="s">
        <v>787</v>
      </c>
      <c r="AH2" t="s">
        <v>788</v>
      </c>
      <c r="AI2" t="s">
        <v>789</v>
      </c>
      <c r="AJ2" t="s">
        <v>790</v>
      </c>
      <c r="AK2" t="s">
        <v>791</v>
      </c>
      <c r="AL2" t="s">
        <v>813</v>
      </c>
      <c r="AM2" t="s">
        <v>814</v>
      </c>
      <c r="AN2" t="s">
        <v>779</v>
      </c>
      <c r="AO2" t="s">
        <v>1280</v>
      </c>
      <c r="AP2" t="s">
        <v>1282</v>
      </c>
      <c r="AQ2" s="7" t="s">
        <v>1304</v>
      </c>
      <c r="AR2" t="s">
        <v>1281</v>
      </c>
      <c r="AS2" t="s">
        <v>1283</v>
      </c>
      <c r="AT2" t="s">
        <v>1284</v>
      </c>
      <c r="AU2" t="s">
        <v>1285</v>
      </c>
      <c r="AV2" t="s">
        <v>1305</v>
      </c>
      <c r="AW2" s="7" t="s">
        <v>1308</v>
      </c>
      <c r="AX2" s="7" t="s">
        <v>1311</v>
      </c>
      <c r="AY2" s="7" t="s">
        <v>1312</v>
      </c>
      <c r="AZ2" s="7" t="s">
        <v>1314</v>
      </c>
      <c r="BA2" s="7" t="s">
        <v>1316</v>
      </c>
      <c r="BB2" s="7" t="s">
        <v>1320</v>
      </c>
      <c r="BC2" s="7" t="s">
        <v>1321</v>
      </c>
      <c r="BD2" s="7" t="s">
        <v>1324</v>
      </c>
      <c r="BE2" s="7" t="s">
        <v>1329</v>
      </c>
      <c r="BF2" s="7" t="s">
        <v>1328</v>
      </c>
      <c r="BG2" s="7" t="s">
        <v>1282</v>
      </c>
      <c r="BH2" s="7" t="s">
        <v>2984</v>
      </c>
      <c r="BI2" s="7" t="s">
        <v>2976</v>
      </c>
      <c r="BJ2" s="7" t="s">
        <v>2988</v>
      </c>
      <c r="BK2" s="7" t="s">
        <v>2989</v>
      </c>
      <c r="BL2" s="7" t="s">
        <v>2994</v>
      </c>
      <c r="BM2" s="7" t="s">
        <v>3015</v>
      </c>
      <c r="BN2" s="7" t="s">
        <v>2995</v>
      </c>
      <c r="BO2" s="7" t="s">
        <v>2996</v>
      </c>
      <c r="BP2" s="7" t="s">
        <v>1204</v>
      </c>
      <c r="BQ2" s="7" t="s">
        <v>1208</v>
      </c>
      <c r="BR2" s="7" t="s">
        <v>3090</v>
      </c>
      <c r="BS2" s="7"/>
      <c r="BT2" s="7"/>
      <c r="BU2" s="7"/>
    </row>
    <row r="3" spans="1:73" s="4" customFormat="1" ht="120" x14ac:dyDescent="0.25">
      <c r="A3" s="4" t="s">
        <v>8</v>
      </c>
      <c r="B3" s="4" t="s">
        <v>562</v>
      </c>
      <c r="C3" s="4" t="s">
        <v>564</v>
      </c>
      <c r="D3" s="4" t="s">
        <v>565</v>
      </c>
      <c r="E3" s="4" t="s">
        <v>566</v>
      </c>
      <c r="F3" s="4" t="s">
        <v>747</v>
      </c>
      <c r="G3" s="4" t="s">
        <v>751</v>
      </c>
      <c r="H3" s="4" t="s">
        <v>752</v>
      </c>
      <c r="I3" s="4" t="s">
        <v>753</v>
      </c>
      <c r="J3" s="4" t="s">
        <v>567</v>
      </c>
      <c r="K3" s="4" t="s">
        <v>762</v>
      </c>
      <c r="L3" s="4" t="s">
        <v>763</v>
      </c>
      <c r="M3" s="4" t="s">
        <v>764</v>
      </c>
      <c r="N3" s="4" t="s">
        <v>765</v>
      </c>
      <c r="O3" s="4" t="s">
        <v>766</v>
      </c>
      <c r="P3" s="4" t="s">
        <v>767</v>
      </c>
      <c r="Q3" s="4" t="s">
        <v>768</v>
      </c>
      <c r="R3" s="4" t="s">
        <v>769</v>
      </c>
      <c r="S3" s="4" t="s">
        <v>793</v>
      </c>
      <c r="T3" s="4" t="s">
        <v>794</v>
      </c>
      <c r="U3" s="4" t="s">
        <v>795</v>
      </c>
      <c r="V3" s="4" t="s">
        <v>796</v>
      </c>
      <c r="W3" s="4" t="s">
        <v>797</v>
      </c>
      <c r="X3" s="4" t="s">
        <v>798</v>
      </c>
      <c r="Y3" s="4" t="s">
        <v>799</v>
      </c>
      <c r="Z3" s="4" t="s">
        <v>801</v>
      </c>
      <c r="AA3" s="4" t="s">
        <v>802</v>
      </c>
      <c r="AB3" s="4" t="s">
        <v>803</v>
      </c>
      <c r="AC3" s="4" t="s">
        <v>804</v>
      </c>
      <c r="AD3" s="4" t="s">
        <v>805</v>
      </c>
      <c r="AE3" s="4" t="s">
        <v>806</v>
      </c>
      <c r="AF3" s="4" t="s">
        <v>807</v>
      </c>
      <c r="AG3" s="4" t="s">
        <v>808</v>
      </c>
      <c r="AH3" s="4" t="s">
        <v>809</v>
      </c>
      <c r="AI3" s="4" t="s">
        <v>810</v>
      </c>
      <c r="AJ3" s="4" t="s">
        <v>811</v>
      </c>
      <c r="AK3" s="4" t="s">
        <v>812</v>
      </c>
      <c r="AL3" s="4" t="s">
        <v>815</v>
      </c>
      <c r="AM3" s="4" t="s">
        <v>816</v>
      </c>
      <c r="AN3" s="4" t="s">
        <v>800</v>
      </c>
      <c r="AO3" s="4" t="s">
        <v>1288</v>
      </c>
      <c r="AP3" s="4" t="s">
        <v>1291</v>
      </c>
      <c r="AQ3" s="4" t="s">
        <v>11</v>
      </c>
      <c r="AR3" s="4" t="s">
        <v>1293</v>
      </c>
      <c r="AS3" s="4" t="s">
        <v>1296</v>
      </c>
      <c r="AT3" s="4" t="s">
        <v>1301</v>
      </c>
      <c r="AU3" s="4" t="s">
        <v>1302</v>
      </c>
      <c r="AV3" s="4" t="s">
        <v>1307</v>
      </c>
      <c r="AW3" s="4" t="s">
        <v>1309</v>
      </c>
      <c r="AX3" s="4" t="s">
        <v>1310</v>
      </c>
      <c r="AY3" s="4" t="s">
        <v>1313</v>
      </c>
      <c r="AZ3" s="4" t="s">
        <v>1315</v>
      </c>
      <c r="BA3" s="4" t="s">
        <v>1318</v>
      </c>
      <c r="BB3" s="4" t="s">
        <v>1319</v>
      </c>
      <c r="BC3" s="4" t="s">
        <v>1323</v>
      </c>
      <c r="BD3" s="4" t="s">
        <v>1325</v>
      </c>
      <c r="BE3" s="4" t="s">
        <v>1326</v>
      </c>
      <c r="BF3" s="4" t="s">
        <v>1327</v>
      </c>
      <c r="BG3" s="4" t="s">
        <v>1291</v>
      </c>
      <c r="BH3" s="4" t="s">
        <v>2987</v>
      </c>
      <c r="BI3" s="4" t="s">
        <v>2983</v>
      </c>
      <c r="BJ3" s="4" t="s">
        <v>2990</v>
      </c>
      <c r="BK3" s="4" t="s">
        <v>2991</v>
      </c>
      <c r="BL3" s="4" t="s">
        <v>3001</v>
      </c>
      <c r="BM3" s="4" t="s">
        <v>3016</v>
      </c>
      <c r="BN3" s="4" t="s">
        <v>3004</v>
      </c>
      <c r="BO3" s="4" t="s">
        <v>3006</v>
      </c>
      <c r="BP3" s="4" t="s">
        <v>3069</v>
      </c>
      <c r="BQ3" s="4" t="s">
        <v>3070</v>
      </c>
      <c r="BR3" s="4" t="s">
        <v>3094</v>
      </c>
    </row>
    <row r="4" spans="1:73" x14ac:dyDescent="0.25">
      <c r="A4" t="s">
        <v>7</v>
      </c>
      <c r="B4" t="s">
        <v>561</v>
      </c>
      <c r="C4" t="s">
        <v>563</v>
      </c>
      <c r="D4" t="s">
        <v>563</v>
      </c>
      <c r="E4" t="s">
        <v>563</v>
      </c>
      <c r="F4" t="s">
        <v>563</v>
      </c>
      <c r="G4" t="s">
        <v>563</v>
      </c>
      <c r="H4" t="s">
        <v>563</v>
      </c>
      <c r="I4" t="s">
        <v>563</v>
      </c>
      <c r="J4" t="s">
        <v>563</v>
      </c>
      <c r="K4" t="s">
        <v>563</v>
      </c>
      <c r="L4" t="s">
        <v>563</v>
      </c>
      <c r="M4" t="s">
        <v>563</v>
      </c>
      <c r="N4" t="s">
        <v>563</v>
      </c>
      <c r="O4" t="s">
        <v>563</v>
      </c>
      <c r="P4" t="s">
        <v>563</v>
      </c>
      <c r="Q4" t="s">
        <v>563</v>
      </c>
      <c r="R4" t="s">
        <v>563</v>
      </c>
      <c r="S4" t="s">
        <v>792</v>
      </c>
      <c r="T4" t="s">
        <v>771</v>
      </c>
      <c r="U4" t="s">
        <v>771</v>
      </c>
      <c r="V4" t="s">
        <v>771</v>
      </c>
      <c r="W4" t="s">
        <v>771</v>
      </c>
      <c r="X4" t="s">
        <v>771</v>
      </c>
      <c r="Y4" t="s">
        <v>771</v>
      </c>
      <c r="Z4" t="s">
        <v>771</v>
      </c>
      <c r="AA4" t="s">
        <v>771</v>
      </c>
      <c r="AB4" t="s">
        <v>771</v>
      </c>
      <c r="AC4" t="s">
        <v>771</v>
      </c>
      <c r="AD4" t="s">
        <v>771</v>
      </c>
      <c r="AE4" t="s">
        <v>771</v>
      </c>
      <c r="AF4" t="s">
        <v>771</v>
      </c>
      <c r="AG4" t="s">
        <v>771</v>
      </c>
      <c r="AH4" t="s">
        <v>771</v>
      </c>
      <c r="AI4" t="s">
        <v>771</v>
      </c>
      <c r="AJ4" t="s">
        <v>771</v>
      </c>
      <c r="AK4" t="s">
        <v>771</v>
      </c>
      <c r="AL4" t="s">
        <v>771</v>
      </c>
      <c r="AM4" t="s">
        <v>771</v>
      </c>
      <c r="AN4" t="s">
        <v>771</v>
      </c>
      <c r="AO4" t="s">
        <v>1287</v>
      </c>
      <c r="AP4" t="s">
        <v>1290</v>
      </c>
      <c r="AQ4" t="s">
        <v>1290</v>
      </c>
      <c r="AR4" t="s">
        <v>1292</v>
      </c>
      <c r="AS4" t="s">
        <v>1295</v>
      </c>
      <c r="AT4" t="s">
        <v>1300</v>
      </c>
      <c r="AU4" t="s">
        <v>1300</v>
      </c>
      <c r="AV4" t="s">
        <v>1306</v>
      </c>
      <c r="AW4" t="s">
        <v>1290</v>
      </c>
      <c r="AX4" t="s">
        <v>1290</v>
      </c>
      <c r="AY4" t="s">
        <v>1290</v>
      </c>
      <c r="AZ4" t="s">
        <v>1306</v>
      </c>
      <c r="BA4" t="s">
        <v>1317</v>
      </c>
      <c r="BB4" t="s">
        <v>1290</v>
      </c>
      <c r="BC4" t="s">
        <v>1322</v>
      </c>
      <c r="BD4" t="s">
        <v>1306</v>
      </c>
      <c r="BE4" t="s">
        <v>1306</v>
      </c>
      <c r="BF4" t="s">
        <v>1306</v>
      </c>
      <c r="BG4" t="s">
        <v>1290</v>
      </c>
      <c r="BH4" t="s">
        <v>2986</v>
      </c>
      <c r="BI4" t="s">
        <v>2982</v>
      </c>
      <c r="BJ4" t="s">
        <v>1300</v>
      </c>
      <c r="BK4" t="s">
        <v>1300</v>
      </c>
      <c r="BL4" t="s">
        <v>3000</v>
      </c>
      <c r="BM4" t="s">
        <v>3014</v>
      </c>
      <c r="BN4" t="s">
        <v>3003</v>
      </c>
      <c r="BO4" t="s">
        <v>3003</v>
      </c>
      <c r="BP4" t="s">
        <v>3068</v>
      </c>
      <c r="BQ4" t="s">
        <v>3068</v>
      </c>
      <c r="BR4" t="s">
        <v>3068</v>
      </c>
    </row>
    <row r="5" spans="1:73" x14ac:dyDescent="0.25">
      <c r="A5" t="s">
        <v>6</v>
      </c>
      <c r="B5" t="s">
        <v>560</v>
      </c>
      <c r="C5" t="s">
        <v>560</v>
      </c>
      <c r="D5" t="s">
        <v>560</v>
      </c>
      <c r="E5" t="s">
        <v>560</v>
      </c>
      <c r="F5" t="s">
        <v>560</v>
      </c>
      <c r="G5" t="s">
        <v>560</v>
      </c>
      <c r="H5" t="s">
        <v>560</v>
      </c>
      <c r="I5" t="s">
        <v>560</v>
      </c>
      <c r="J5" t="s">
        <v>560</v>
      </c>
      <c r="K5" t="s">
        <v>560</v>
      </c>
      <c r="L5" t="s">
        <v>560</v>
      </c>
      <c r="M5" t="s">
        <v>560</v>
      </c>
      <c r="N5" t="s">
        <v>560</v>
      </c>
      <c r="O5" t="s">
        <v>560</v>
      </c>
      <c r="P5" t="s">
        <v>560</v>
      </c>
      <c r="Q5" t="s">
        <v>560</v>
      </c>
      <c r="R5" t="s">
        <v>560</v>
      </c>
      <c r="S5" t="s">
        <v>560</v>
      </c>
      <c r="T5" t="s">
        <v>560</v>
      </c>
      <c r="U5" t="s">
        <v>560</v>
      </c>
      <c r="V5" t="s">
        <v>560</v>
      </c>
      <c r="W5" t="s">
        <v>560</v>
      </c>
      <c r="X5" t="s">
        <v>560</v>
      </c>
      <c r="Y5" t="s">
        <v>560</v>
      </c>
      <c r="Z5" t="s">
        <v>560</v>
      </c>
      <c r="AA5" t="s">
        <v>560</v>
      </c>
      <c r="AB5" t="s">
        <v>560</v>
      </c>
      <c r="AC5" t="s">
        <v>560</v>
      </c>
      <c r="AD5" t="s">
        <v>560</v>
      </c>
      <c r="AE5" t="s">
        <v>560</v>
      </c>
      <c r="AF5" t="s">
        <v>560</v>
      </c>
      <c r="AG5" t="s">
        <v>560</v>
      </c>
      <c r="AH5" t="s">
        <v>560</v>
      </c>
      <c r="AI5" t="s">
        <v>560</v>
      </c>
      <c r="AJ5" t="s">
        <v>560</v>
      </c>
      <c r="AK5" t="s">
        <v>560</v>
      </c>
      <c r="AL5" t="s">
        <v>560</v>
      </c>
      <c r="AM5" t="s">
        <v>560</v>
      </c>
      <c r="AN5" t="s">
        <v>560</v>
      </c>
      <c r="AO5" t="s">
        <v>2978</v>
      </c>
      <c r="AP5" t="s">
        <v>560</v>
      </c>
      <c r="AQ5" t="s">
        <v>560</v>
      </c>
      <c r="AR5" t="s">
        <v>560</v>
      </c>
      <c r="AS5" t="s">
        <v>2980</v>
      </c>
      <c r="AT5" t="s">
        <v>1299</v>
      </c>
      <c r="AU5" t="s">
        <v>1299</v>
      </c>
      <c r="AV5" t="s">
        <v>560</v>
      </c>
      <c r="AW5" t="s">
        <v>560</v>
      </c>
      <c r="AX5" t="s">
        <v>560</v>
      </c>
      <c r="AY5" t="s">
        <v>560</v>
      </c>
      <c r="AZ5" t="s">
        <v>560</v>
      </c>
      <c r="BA5" t="s">
        <v>1286</v>
      </c>
      <c r="BB5" t="s">
        <v>560</v>
      </c>
      <c r="BC5" t="s">
        <v>2978</v>
      </c>
      <c r="BD5" t="s">
        <v>560</v>
      </c>
      <c r="BE5" t="s">
        <v>560</v>
      </c>
      <c r="BF5" t="s">
        <v>560</v>
      </c>
      <c r="BG5" t="s">
        <v>560</v>
      </c>
      <c r="BH5" t="s">
        <v>560</v>
      </c>
      <c r="BI5" t="s">
        <v>2980</v>
      </c>
      <c r="BJ5" t="s">
        <v>1299</v>
      </c>
      <c r="BK5" t="s">
        <v>1299</v>
      </c>
      <c r="BL5" t="s">
        <v>2999</v>
      </c>
      <c r="BM5" t="s">
        <v>2999</v>
      </c>
      <c r="BN5" t="s">
        <v>1299</v>
      </c>
      <c r="BO5" t="s">
        <v>1299</v>
      </c>
      <c r="BP5" t="s">
        <v>1299</v>
      </c>
      <c r="BQ5" t="s">
        <v>1299</v>
      </c>
      <c r="BR5" t="s">
        <v>1299</v>
      </c>
    </row>
    <row r="6" spans="1:73" x14ac:dyDescent="0.25">
      <c r="A6" t="s">
        <v>5</v>
      </c>
      <c r="B6" t="s">
        <v>9</v>
      </c>
      <c r="C6" t="s">
        <v>9</v>
      </c>
      <c r="D6" t="s">
        <v>9</v>
      </c>
      <c r="E6" t="s">
        <v>9</v>
      </c>
      <c r="F6" t="s">
        <v>9</v>
      </c>
      <c r="G6" t="s">
        <v>9</v>
      </c>
      <c r="H6" t="s">
        <v>9</v>
      </c>
      <c r="I6" t="s">
        <v>9</v>
      </c>
      <c r="J6" t="s">
        <v>9</v>
      </c>
      <c r="K6" t="s">
        <v>9</v>
      </c>
      <c r="L6" t="s">
        <v>9</v>
      </c>
      <c r="M6" t="s">
        <v>9</v>
      </c>
      <c r="N6" t="s">
        <v>9</v>
      </c>
      <c r="O6" t="s">
        <v>9</v>
      </c>
      <c r="P6" t="s">
        <v>9</v>
      </c>
      <c r="Q6" t="s">
        <v>9</v>
      </c>
      <c r="R6" t="s">
        <v>9</v>
      </c>
      <c r="S6" t="s">
        <v>9</v>
      </c>
      <c r="T6" t="s">
        <v>9</v>
      </c>
      <c r="U6" t="s">
        <v>9</v>
      </c>
      <c r="V6" t="s">
        <v>9</v>
      </c>
      <c r="W6" t="s">
        <v>9</v>
      </c>
      <c r="X6" t="s">
        <v>9</v>
      </c>
      <c r="Y6" t="s">
        <v>9</v>
      </c>
      <c r="Z6" t="s">
        <v>9</v>
      </c>
      <c r="AA6" t="s">
        <v>9</v>
      </c>
      <c r="AB6" t="s">
        <v>9</v>
      </c>
      <c r="AC6" t="s">
        <v>9</v>
      </c>
      <c r="AD6" t="s">
        <v>9</v>
      </c>
      <c r="AE6" t="s">
        <v>9</v>
      </c>
      <c r="AF6" t="s">
        <v>9</v>
      </c>
      <c r="AG6" t="s">
        <v>9</v>
      </c>
      <c r="AH6" t="s">
        <v>9</v>
      </c>
      <c r="AI6" t="s">
        <v>9</v>
      </c>
      <c r="AJ6" t="s">
        <v>9</v>
      </c>
      <c r="AK6" t="s">
        <v>9</v>
      </c>
      <c r="AL6" t="s">
        <v>9</v>
      </c>
      <c r="AM6" t="s">
        <v>9</v>
      </c>
      <c r="AN6" t="s">
        <v>9</v>
      </c>
      <c r="AO6" t="s">
        <v>9</v>
      </c>
      <c r="AP6" t="s">
        <v>9</v>
      </c>
      <c r="AQ6" t="s">
        <v>9</v>
      </c>
      <c r="AR6" t="s">
        <v>9</v>
      </c>
      <c r="AS6" t="s">
        <v>1294</v>
      </c>
      <c r="AT6" t="s">
        <v>1298</v>
      </c>
      <c r="AU6" t="s">
        <v>1298</v>
      </c>
      <c r="AV6" t="s">
        <v>9</v>
      </c>
      <c r="AW6" t="s">
        <v>9</v>
      </c>
      <c r="AX6" t="s">
        <v>9</v>
      </c>
      <c r="AY6" t="s">
        <v>9</v>
      </c>
      <c r="AZ6" t="s">
        <v>9</v>
      </c>
      <c r="BA6" t="s">
        <v>9</v>
      </c>
      <c r="BB6" t="s">
        <v>9</v>
      </c>
      <c r="BC6" t="s">
        <v>9</v>
      </c>
      <c r="BD6" t="s">
        <v>9</v>
      </c>
      <c r="BE6" t="s">
        <v>9</v>
      </c>
      <c r="BF6" t="s">
        <v>9</v>
      </c>
      <c r="BG6" t="s">
        <v>9</v>
      </c>
      <c r="BH6" t="s">
        <v>1294</v>
      </c>
      <c r="BI6" t="s">
        <v>1294</v>
      </c>
      <c r="BJ6" t="s">
        <v>1298</v>
      </c>
      <c r="BK6" t="s">
        <v>1298</v>
      </c>
      <c r="BL6" t="s">
        <v>2998</v>
      </c>
      <c r="BM6" t="s">
        <v>2998</v>
      </c>
      <c r="BN6" t="s">
        <v>2998</v>
      </c>
      <c r="BO6" t="s">
        <v>2998</v>
      </c>
      <c r="BP6" t="s">
        <v>9</v>
      </c>
      <c r="BQ6" t="s">
        <v>9</v>
      </c>
      <c r="BR6" t="s">
        <v>9</v>
      </c>
    </row>
    <row r="7" spans="1:73" x14ac:dyDescent="0.25">
      <c r="A7" t="s">
        <v>4</v>
      </c>
      <c r="B7" t="s">
        <v>559</v>
      </c>
      <c r="C7" t="s">
        <v>559</v>
      </c>
      <c r="D7" t="s">
        <v>559</v>
      </c>
      <c r="E7" t="s">
        <v>559</v>
      </c>
      <c r="F7" t="s">
        <v>559</v>
      </c>
      <c r="G7" t="s">
        <v>559</v>
      </c>
      <c r="H7" t="s">
        <v>559</v>
      </c>
      <c r="I7" t="s">
        <v>559</v>
      </c>
      <c r="J7" t="s">
        <v>559</v>
      </c>
      <c r="K7" t="s">
        <v>559</v>
      </c>
      <c r="L7" t="s">
        <v>559</v>
      </c>
      <c r="M7" t="s">
        <v>12</v>
      </c>
      <c r="N7" t="s">
        <v>559</v>
      </c>
      <c r="O7" t="s">
        <v>559</v>
      </c>
      <c r="P7" t="s">
        <v>559</v>
      </c>
      <c r="Q7" t="s">
        <v>559</v>
      </c>
      <c r="R7" t="s">
        <v>559</v>
      </c>
      <c r="S7" t="s">
        <v>559</v>
      </c>
      <c r="T7" t="s">
        <v>559</v>
      </c>
      <c r="U7" t="s">
        <v>559</v>
      </c>
      <c r="V7" t="s">
        <v>559</v>
      </c>
      <c r="W7" t="s">
        <v>559</v>
      </c>
      <c r="X7" t="s">
        <v>559</v>
      </c>
      <c r="Y7" t="s">
        <v>559</v>
      </c>
      <c r="Z7" t="s">
        <v>559</v>
      </c>
      <c r="AA7" t="s">
        <v>559</v>
      </c>
      <c r="AB7" t="s">
        <v>559</v>
      </c>
      <c r="AC7" t="s">
        <v>559</v>
      </c>
      <c r="AD7" t="s">
        <v>559</v>
      </c>
      <c r="AE7" t="s">
        <v>559</v>
      </c>
      <c r="AF7" t="s">
        <v>559</v>
      </c>
      <c r="AG7" t="s">
        <v>559</v>
      </c>
      <c r="AH7" t="s">
        <v>559</v>
      </c>
      <c r="AI7" t="s">
        <v>559</v>
      </c>
      <c r="AJ7" t="s">
        <v>559</v>
      </c>
      <c r="AK7" t="s">
        <v>559</v>
      </c>
      <c r="AL7" t="s">
        <v>559</v>
      </c>
      <c r="AM7" t="s">
        <v>559</v>
      </c>
      <c r="AN7" t="s">
        <v>559</v>
      </c>
      <c r="AO7" t="s">
        <v>2977</v>
      </c>
      <c r="AP7" t="s">
        <v>1289</v>
      </c>
      <c r="AQ7" t="s">
        <v>559</v>
      </c>
      <c r="AR7" t="s">
        <v>559</v>
      </c>
      <c r="AS7" t="s">
        <v>2979</v>
      </c>
      <c r="AT7" t="s">
        <v>1297</v>
      </c>
      <c r="AU7" t="s">
        <v>1297</v>
      </c>
      <c r="AV7" t="s">
        <v>559</v>
      </c>
      <c r="AW7" t="s">
        <v>559</v>
      </c>
      <c r="AX7" t="s">
        <v>559</v>
      </c>
      <c r="AY7" t="s">
        <v>559</v>
      </c>
      <c r="AZ7" t="s">
        <v>559</v>
      </c>
      <c r="BA7" t="s">
        <v>2981</v>
      </c>
      <c r="BB7" t="s">
        <v>559</v>
      </c>
      <c r="BC7" t="s">
        <v>2977</v>
      </c>
      <c r="BD7" t="s">
        <v>559</v>
      </c>
      <c r="BE7" t="s">
        <v>559</v>
      </c>
      <c r="BF7" t="s">
        <v>559</v>
      </c>
      <c r="BG7" t="s">
        <v>1289</v>
      </c>
      <c r="BH7" t="s">
        <v>2985</v>
      </c>
      <c r="BI7" t="s">
        <v>2979</v>
      </c>
      <c r="BJ7" t="s">
        <v>1297</v>
      </c>
      <c r="BK7" t="s">
        <v>1297</v>
      </c>
      <c r="BL7" t="s">
        <v>2997</v>
      </c>
      <c r="BM7" t="s">
        <v>3013</v>
      </c>
      <c r="BN7" t="s">
        <v>3002</v>
      </c>
      <c r="BO7" t="s">
        <v>3002</v>
      </c>
      <c r="BP7" t="s">
        <v>3067</v>
      </c>
      <c r="BQ7" t="s">
        <v>3067</v>
      </c>
      <c r="BR7" t="s">
        <v>3067</v>
      </c>
    </row>
    <row r="8" spans="1:73" x14ac:dyDescent="0.25">
      <c r="A8" t="s">
        <v>558</v>
      </c>
      <c r="B8" s="8" t="e">
        <v>#N/A</v>
      </c>
      <c r="C8" s="8" t="e">
        <v>#N/A</v>
      </c>
      <c r="D8" s="8" t="e">
        <v>#N/A</v>
      </c>
      <c r="E8" s="8" t="e">
        <v>#N/A</v>
      </c>
      <c r="F8" s="8" t="e">
        <v>#N/A</v>
      </c>
      <c r="G8" s="2" t="e">
        <v>#N/A</v>
      </c>
      <c r="H8" s="2" t="e">
        <v>#N/A</v>
      </c>
      <c r="I8" s="2" t="e">
        <v>#N/A</v>
      </c>
      <c r="J8" s="2" t="e">
        <v>#N/A</v>
      </c>
      <c r="K8" s="8" t="e">
        <v>#N/A</v>
      </c>
      <c r="L8" s="8" t="e">
        <v>#N/A</v>
      </c>
      <c r="M8" s="8" t="e">
        <v>#N/A</v>
      </c>
      <c r="N8" s="8" t="e">
        <v>#N/A</v>
      </c>
      <c r="O8" s="8" t="e">
        <v>#N/A</v>
      </c>
      <c r="P8" s="8" t="e">
        <v>#N/A</v>
      </c>
      <c r="Q8" s="8" t="e">
        <v>#N/A</v>
      </c>
      <c r="R8" s="8" t="e">
        <v>#N/A</v>
      </c>
      <c r="S8" s="8">
        <v>27465</v>
      </c>
      <c r="T8" s="8">
        <v>509</v>
      </c>
      <c r="U8" s="8">
        <v>373</v>
      </c>
      <c r="V8" s="8">
        <v>6541</v>
      </c>
      <c r="W8" s="8">
        <v>259</v>
      </c>
      <c r="X8" s="8">
        <v>156</v>
      </c>
      <c r="Y8" s="8">
        <v>1962</v>
      </c>
      <c r="Z8" s="8">
        <v>4153</v>
      </c>
      <c r="AA8" s="8">
        <v>1408</v>
      </c>
      <c r="AB8" s="8">
        <v>1257</v>
      </c>
      <c r="AC8" s="8">
        <v>791</v>
      </c>
      <c r="AD8" s="8">
        <v>853</v>
      </c>
      <c r="AE8" s="8">
        <v>176</v>
      </c>
      <c r="AF8" s="8">
        <v>1023</v>
      </c>
      <c r="AG8" s="8">
        <v>1120</v>
      </c>
      <c r="AH8" s="8">
        <v>1992</v>
      </c>
      <c r="AI8" s="8">
        <v>1747</v>
      </c>
      <c r="AJ8" s="8">
        <v>2025</v>
      </c>
      <c r="AK8" s="8">
        <v>510</v>
      </c>
      <c r="AL8" s="8">
        <v>610</v>
      </c>
      <c r="AM8" s="8">
        <v>0</v>
      </c>
      <c r="AN8" s="8">
        <v>17664</v>
      </c>
      <c r="AO8" s="8" t="e">
        <v>#N/A</v>
      </c>
      <c r="AP8" s="8">
        <v>1558</v>
      </c>
      <c r="AQ8" s="2">
        <v>5.8</v>
      </c>
      <c r="AR8" s="2" t="e">
        <v>#N/A</v>
      </c>
      <c r="AS8" s="2" t="e">
        <v>#N/A</v>
      </c>
      <c r="AT8" s="8" t="e">
        <v>#N/A</v>
      </c>
      <c r="AU8" s="8" t="e">
        <v>#N/A</v>
      </c>
      <c r="AV8" s="8" t="e">
        <v>#N/A</v>
      </c>
      <c r="AW8" s="8">
        <v>42610</v>
      </c>
      <c r="AX8" s="2">
        <v>62.9</v>
      </c>
      <c r="AY8" s="2">
        <v>71.5</v>
      </c>
      <c r="AZ8" s="2" t="e">
        <v>#N/A</v>
      </c>
      <c r="BA8" s="8" t="e">
        <v>#N/A</v>
      </c>
      <c r="BB8" s="8">
        <v>25250</v>
      </c>
      <c r="BC8" s="8" t="e">
        <v>#N/A</v>
      </c>
      <c r="BD8" s="8" t="e">
        <v>#N/A</v>
      </c>
      <c r="BE8" s="8" t="e">
        <v>#N/A</v>
      </c>
      <c r="BF8" s="8" t="e">
        <v>#N/A</v>
      </c>
      <c r="BG8" s="8">
        <v>1558</v>
      </c>
      <c r="BH8" s="2" t="e">
        <v>#N/A</v>
      </c>
      <c r="BI8" s="2" t="e">
        <v>#N/A</v>
      </c>
      <c r="BJ8" s="8" t="e">
        <v>#N/A</v>
      </c>
      <c r="BK8" s="8" t="e">
        <v>#N/A</v>
      </c>
      <c r="BL8" s="8">
        <v>-35</v>
      </c>
      <c r="BM8" s="8" t="e">
        <v>#N/A</v>
      </c>
      <c r="BN8" s="8" t="e">
        <v>#N/A</v>
      </c>
      <c r="BO8" s="8" t="e">
        <v>#N/A</v>
      </c>
      <c r="BP8" s="8">
        <v>12467</v>
      </c>
      <c r="BQ8" s="8">
        <v>62107</v>
      </c>
      <c r="BR8" s="8">
        <v>55771</v>
      </c>
      <c r="BS8" s="8"/>
      <c r="BT8" s="8"/>
      <c r="BU8" s="8"/>
    </row>
    <row r="9" spans="1:73" x14ac:dyDescent="0.25">
      <c r="A9" t="s">
        <v>568</v>
      </c>
      <c r="B9" s="8" t="e">
        <v>#N/A</v>
      </c>
      <c r="C9" s="8" t="e">
        <v>#N/A</v>
      </c>
      <c r="D9" s="8" t="e">
        <v>#N/A</v>
      </c>
      <c r="E9" s="8" t="e">
        <v>#N/A</v>
      </c>
      <c r="F9" s="8" t="e">
        <v>#N/A</v>
      </c>
      <c r="G9" s="2" t="e">
        <v>#N/A</v>
      </c>
      <c r="H9" s="2" t="e">
        <v>#N/A</v>
      </c>
      <c r="I9" s="2" t="e">
        <v>#N/A</v>
      </c>
      <c r="J9" s="2" t="e">
        <v>#N/A</v>
      </c>
      <c r="K9" s="8" t="e">
        <v>#N/A</v>
      </c>
      <c r="L9" s="8" t="e">
        <v>#N/A</v>
      </c>
      <c r="M9" s="8" t="e">
        <v>#N/A</v>
      </c>
      <c r="N9" s="8" t="e">
        <v>#N/A</v>
      </c>
      <c r="O9" s="8" t="e">
        <v>#N/A</v>
      </c>
      <c r="P9" s="8" t="e">
        <v>#N/A</v>
      </c>
      <c r="Q9" s="8" t="e">
        <v>#N/A</v>
      </c>
      <c r="R9" s="8" t="e">
        <v>#N/A</v>
      </c>
      <c r="S9" s="8">
        <v>27369</v>
      </c>
      <c r="T9" s="8">
        <v>510</v>
      </c>
      <c r="U9" s="8">
        <v>368</v>
      </c>
      <c r="V9" s="8">
        <v>6423</v>
      </c>
      <c r="W9" s="8">
        <v>260</v>
      </c>
      <c r="X9" s="8">
        <v>155</v>
      </c>
      <c r="Y9" s="8">
        <v>1962</v>
      </c>
      <c r="Z9" s="8">
        <v>4151</v>
      </c>
      <c r="AA9" s="8">
        <v>1406</v>
      </c>
      <c r="AB9" s="8">
        <v>1265</v>
      </c>
      <c r="AC9" s="8">
        <v>787</v>
      </c>
      <c r="AD9" s="8">
        <v>860</v>
      </c>
      <c r="AE9" s="8">
        <v>177</v>
      </c>
      <c r="AF9" s="8">
        <v>1031</v>
      </c>
      <c r="AG9" s="8">
        <v>1126</v>
      </c>
      <c r="AH9" s="8">
        <v>1983</v>
      </c>
      <c r="AI9" s="8">
        <v>1740</v>
      </c>
      <c r="AJ9" s="8">
        <v>2044</v>
      </c>
      <c r="AK9" s="8">
        <v>510</v>
      </c>
      <c r="AL9" s="8">
        <v>611</v>
      </c>
      <c r="AM9" s="8">
        <v>0</v>
      </c>
      <c r="AN9" s="8">
        <v>17691</v>
      </c>
      <c r="AO9" s="8" t="e">
        <v>#N/A</v>
      </c>
      <c r="AP9" s="8">
        <v>1700</v>
      </c>
      <c r="AQ9" s="2">
        <v>6.3</v>
      </c>
      <c r="AR9" s="2" t="e">
        <v>#N/A</v>
      </c>
      <c r="AS9" s="2" t="e">
        <v>#N/A</v>
      </c>
      <c r="AT9" s="8" t="e">
        <v>#N/A</v>
      </c>
      <c r="AU9" s="8" t="e">
        <v>#N/A</v>
      </c>
      <c r="AV9" s="8" t="e">
        <v>#N/A</v>
      </c>
      <c r="AW9" s="8">
        <v>42699</v>
      </c>
      <c r="AX9" s="2">
        <v>63</v>
      </c>
      <c r="AY9" s="2">
        <v>71.2</v>
      </c>
      <c r="AZ9" s="2" t="e">
        <v>#N/A</v>
      </c>
      <c r="BA9" s="8" t="e">
        <v>#N/A</v>
      </c>
      <c r="BB9" s="8">
        <v>25190</v>
      </c>
      <c r="BC9" s="8" t="e">
        <v>#N/A</v>
      </c>
      <c r="BD9" s="8" t="e">
        <v>#N/A</v>
      </c>
      <c r="BE9" s="8" t="e">
        <v>#N/A</v>
      </c>
      <c r="BF9" s="8" t="e">
        <v>#N/A</v>
      </c>
      <c r="BG9" s="8">
        <v>1700</v>
      </c>
      <c r="BH9" s="2" t="e">
        <v>#N/A</v>
      </c>
      <c r="BI9" s="2" t="e">
        <v>#N/A</v>
      </c>
      <c r="BJ9" s="8" t="e">
        <v>#N/A</v>
      </c>
      <c r="BK9" s="8" t="e">
        <v>#N/A</v>
      </c>
      <c r="BL9" s="8">
        <v>-40</v>
      </c>
      <c r="BM9" s="8" t="e">
        <v>#N/A</v>
      </c>
      <c r="BN9" s="8" t="e">
        <v>#N/A</v>
      </c>
      <c r="BO9" s="8" t="e">
        <v>#N/A</v>
      </c>
      <c r="BP9" s="8">
        <v>12391</v>
      </c>
      <c r="BQ9" s="8">
        <v>63704</v>
      </c>
      <c r="BR9" s="8">
        <v>57315</v>
      </c>
      <c r="BS9" s="8"/>
      <c r="BT9" s="8"/>
      <c r="BU9" s="8"/>
    </row>
    <row r="10" spans="1:73" x14ac:dyDescent="0.25">
      <c r="A10" t="s">
        <v>569</v>
      </c>
      <c r="B10" s="8" t="e">
        <v>#N/A</v>
      </c>
      <c r="C10" s="8" t="e">
        <v>#N/A</v>
      </c>
      <c r="D10" s="8" t="e">
        <v>#N/A</v>
      </c>
      <c r="E10" s="8" t="e">
        <v>#N/A</v>
      </c>
      <c r="F10" s="8" t="e">
        <v>#N/A</v>
      </c>
      <c r="G10" s="2" t="e">
        <v>#N/A</v>
      </c>
      <c r="H10" s="2" t="e">
        <v>#N/A</v>
      </c>
      <c r="I10" s="2" t="e">
        <v>#N/A</v>
      </c>
      <c r="J10" s="2" t="e">
        <v>#N/A</v>
      </c>
      <c r="K10" s="8" t="e">
        <v>#N/A</v>
      </c>
      <c r="L10" s="8" t="e">
        <v>#N/A</v>
      </c>
      <c r="M10" s="8" t="e">
        <v>#N/A</v>
      </c>
      <c r="N10" s="8" t="e">
        <v>#N/A</v>
      </c>
      <c r="O10" s="8" t="e">
        <v>#N/A</v>
      </c>
      <c r="P10" s="8" t="e">
        <v>#N/A</v>
      </c>
      <c r="Q10" s="8" t="e">
        <v>#N/A</v>
      </c>
      <c r="R10" s="8" t="e">
        <v>#N/A</v>
      </c>
      <c r="S10" s="8">
        <v>27108</v>
      </c>
      <c r="T10" s="8">
        <v>513</v>
      </c>
      <c r="U10" s="8">
        <v>365</v>
      </c>
      <c r="V10" s="8">
        <v>6228</v>
      </c>
      <c r="W10" s="8">
        <v>262</v>
      </c>
      <c r="X10" s="8">
        <v>155</v>
      </c>
      <c r="Y10" s="8">
        <v>1951</v>
      </c>
      <c r="Z10" s="8">
        <v>4096</v>
      </c>
      <c r="AA10" s="8">
        <v>1398</v>
      </c>
      <c r="AB10" s="8">
        <v>1258</v>
      </c>
      <c r="AC10" s="8">
        <v>777</v>
      </c>
      <c r="AD10" s="8">
        <v>874</v>
      </c>
      <c r="AE10" s="8">
        <v>177</v>
      </c>
      <c r="AF10" s="8">
        <v>1029</v>
      </c>
      <c r="AG10" s="8">
        <v>1122</v>
      </c>
      <c r="AH10" s="8">
        <v>1984</v>
      </c>
      <c r="AI10" s="8">
        <v>1740</v>
      </c>
      <c r="AJ10" s="8">
        <v>2058</v>
      </c>
      <c r="AK10" s="8">
        <v>510</v>
      </c>
      <c r="AL10" s="8">
        <v>611</v>
      </c>
      <c r="AM10" s="8">
        <v>0</v>
      </c>
      <c r="AN10" s="8">
        <v>17634</v>
      </c>
      <c r="AO10" s="8" t="e">
        <v>#N/A</v>
      </c>
      <c r="AP10" s="8">
        <v>1905</v>
      </c>
      <c r="AQ10" s="2">
        <v>7.1</v>
      </c>
      <c r="AR10" s="2" t="e">
        <v>#N/A</v>
      </c>
      <c r="AS10" s="2" t="e">
        <v>#N/A</v>
      </c>
      <c r="AT10" s="8" t="e">
        <v>#N/A</v>
      </c>
      <c r="AU10" s="8" t="e">
        <v>#N/A</v>
      </c>
      <c r="AV10" s="8" t="e">
        <v>#N/A</v>
      </c>
      <c r="AW10" s="8">
        <v>42784</v>
      </c>
      <c r="AX10" s="2">
        <v>63</v>
      </c>
      <c r="AY10" s="2">
        <v>70.7</v>
      </c>
      <c r="AZ10" s="2" t="e">
        <v>#N/A</v>
      </c>
      <c r="BA10" s="8" t="e">
        <v>#N/A</v>
      </c>
      <c r="BB10" s="8">
        <v>25050</v>
      </c>
      <c r="BC10" s="8" t="e">
        <v>#N/A</v>
      </c>
      <c r="BD10" s="8" t="e">
        <v>#N/A</v>
      </c>
      <c r="BE10" s="8" t="e">
        <v>#N/A</v>
      </c>
      <c r="BF10" s="8" t="e">
        <v>#N/A</v>
      </c>
      <c r="BG10" s="8">
        <v>1905</v>
      </c>
      <c r="BH10" s="2" t="e">
        <v>#N/A</v>
      </c>
      <c r="BI10" s="2" t="e">
        <v>#N/A</v>
      </c>
      <c r="BJ10" s="8" t="e">
        <v>#N/A</v>
      </c>
      <c r="BK10" s="8" t="e">
        <v>#N/A</v>
      </c>
      <c r="BL10" s="8">
        <v>-58</v>
      </c>
      <c r="BM10" s="8" t="e">
        <v>#N/A</v>
      </c>
      <c r="BN10" s="8" t="e">
        <v>#N/A</v>
      </c>
      <c r="BO10" s="8" t="e">
        <v>#N/A</v>
      </c>
      <c r="BP10" s="8">
        <v>11886</v>
      </c>
      <c r="BQ10" s="8">
        <v>66021</v>
      </c>
      <c r="BR10" s="8">
        <v>58471</v>
      </c>
      <c r="BS10" s="8"/>
      <c r="BT10" s="8"/>
      <c r="BU10" s="8"/>
    </row>
    <row r="11" spans="1:73" x14ac:dyDescent="0.25">
      <c r="A11" t="s">
        <v>570</v>
      </c>
      <c r="B11" s="8" t="e">
        <v>#N/A</v>
      </c>
      <c r="C11" s="8" t="e">
        <v>#N/A</v>
      </c>
      <c r="D11" s="8" t="e">
        <v>#N/A</v>
      </c>
      <c r="E11" s="8" t="e">
        <v>#N/A</v>
      </c>
      <c r="F11" s="8" t="e">
        <v>#N/A</v>
      </c>
      <c r="G11" s="2" t="e">
        <v>#N/A</v>
      </c>
      <c r="H11" s="2" t="e">
        <v>#N/A</v>
      </c>
      <c r="I11" s="2" t="e">
        <v>#N/A</v>
      </c>
      <c r="J11" s="2" t="e">
        <v>#N/A</v>
      </c>
      <c r="K11" s="8" t="e">
        <v>#N/A</v>
      </c>
      <c r="L11" s="8" t="e">
        <v>#N/A</v>
      </c>
      <c r="M11" s="8" t="e">
        <v>#N/A</v>
      </c>
      <c r="N11" s="8" t="e">
        <v>#N/A</v>
      </c>
      <c r="O11" s="8" t="e">
        <v>#N/A</v>
      </c>
      <c r="P11" s="8" t="e">
        <v>#N/A</v>
      </c>
      <c r="Q11" s="8" t="e">
        <v>#N/A</v>
      </c>
      <c r="R11" s="8" t="e">
        <v>#N/A</v>
      </c>
      <c r="S11" s="8">
        <v>26813</v>
      </c>
      <c r="T11" s="8">
        <v>503</v>
      </c>
      <c r="U11" s="8">
        <v>359</v>
      </c>
      <c r="V11" s="8">
        <v>6045</v>
      </c>
      <c r="W11" s="8">
        <v>261</v>
      </c>
      <c r="X11" s="8">
        <v>154</v>
      </c>
      <c r="Y11" s="8">
        <v>1921</v>
      </c>
      <c r="Z11" s="8">
        <v>4055</v>
      </c>
      <c r="AA11" s="8">
        <v>1384</v>
      </c>
      <c r="AB11" s="8">
        <v>1261</v>
      </c>
      <c r="AC11" s="8">
        <v>767</v>
      </c>
      <c r="AD11" s="8">
        <v>876</v>
      </c>
      <c r="AE11" s="8">
        <v>177</v>
      </c>
      <c r="AF11" s="8">
        <v>1027</v>
      </c>
      <c r="AG11" s="8">
        <v>1114</v>
      </c>
      <c r="AH11" s="8">
        <v>1979</v>
      </c>
      <c r="AI11" s="8">
        <v>1723</v>
      </c>
      <c r="AJ11" s="8">
        <v>2077</v>
      </c>
      <c r="AK11" s="8">
        <v>514</v>
      </c>
      <c r="AL11" s="8">
        <v>615</v>
      </c>
      <c r="AM11" s="8">
        <v>0</v>
      </c>
      <c r="AN11" s="8">
        <v>17570</v>
      </c>
      <c r="AO11" s="8" t="e">
        <v>#N/A</v>
      </c>
      <c r="AP11" s="8">
        <v>2169</v>
      </c>
      <c r="AQ11" s="2">
        <v>8</v>
      </c>
      <c r="AR11" s="2" t="e">
        <v>#N/A</v>
      </c>
      <c r="AS11" s="2" t="e">
        <v>#N/A</v>
      </c>
      <c r="AT11" s="8" t="e">
        <v>#N/A</v>
      </c>
      <c r="AU11" s="8" t="e">
        <v>#N/A</v>
      </c>
      <c r="AV11" s="8" t="e">
        <v>#N/A</v>
      </c>
      <c r="AW11" s="8">
        <v>42862</v>
      </c>
      <c r="AX11" s="2">
        <v>63.1</v>
      </c>
      <c r="AY11" s="2">
        <v>69.900000000000006</v>
      </c>
      <c r="AZ11" s="2" t="e">
        <v>#N/A</v>
      </c>
      <c r="BA11" s="8" t="e">
        <v>#N/A</v>
      </c>
      <c r="BB11" s="8">
        <v>24855</v>
      </c>
      <c r="BC11" s="8" t="e">
        <v>#N/A</v>
      </c>
      <c r="BD11" s="8" t="e">
        <v>#N/A</v>
      </c>
      <c r="BE11" s="8" t="e">
        <v>#N/A</v>
      </c>
      <c r="BF11" s="8" t="e">
        <v>#N/A</v>
      </c>
      <c r="BG11" s="8">
        <v>2169</v>
      </c>
      <c r="BH11" s="2" t="e">
        <v>#N/A</v>
      </c>
      <c r="BI11" s="2" t="e">
        <v>#N/A</v>
      </c>
      <c r="BJ11" s="8" t="e">
        <v>#N/A</v>
      </c>
      <c r="BK11" s="8" t="e">
        <v>#N/A</v>
      </c>
      <c r="BL11" s="8">
        <v>-65</v>
      </c>
      <c r="BM11" s="8" t="e">
        <v>#N/A</v>
      </c>
      <c r="BN11" s="8" t="e">
        <v>#N/A</v>
      </c>
      <c r="BO11" s="8" t="e">
        <v>#N/A</v>
      </c>
      <c r="BP11" s="8">
        <v>12891</v>
      </c>
      <c r="BQ11" s="8">
        <v>68138</v>
      </c>
      <c r="BR11" s="8">
        <v>60910</v>
      </c>
      <c r="BS11" s="8"/>
      <c r="BT11" s="8"/>
      <c r="BU11" s="8"/>
    </row>
    <row r="12" spans="1:73" x14ac:dyDescent="0.25">
      <c r="A12" t="s">
        <v>571</v>
      </c>
      <c r="B12" s="8" t="e">
        <v>#N/A</v>
      </c>
      <c r="C12" s="8" t="e">
        <v>#N/A</v>
      </c>
      <c r="D12" s="8" t="e">
        <v>#N/A</v>
      </c>
      <c r="E12" s="8" t="e">
        <v>#N/A</v>
      </c>
      <c r="F12" s="8" t="e">
        <v>#N/A</v>
      </c>
      <c r="G12" s="2" t="e">
        <v>#N/A</v>
      </c>
      <c r="H12" s="2" t="e">
        <v>#N/A</v>
      </c>
      <c r="I12" s="2" t="e">
        <v>#N/A</v>
      </c>
      <c r="J12" s="2" t="e">
        <v>#N/A</v>
      </c>
      <c r="K12" s="8" t="e">
        <v>#N/A</v>
      </c>
      <c r="L12" s="8" t="e">
        <v>#N/A</v>
      </c>
      <c r="M12" s="8" t="e">
        <v>#N/A</v>
      </c>
      <c r="N12" s="8" t="e">
        <v>#N/A</v>
      </c>
      <c r="O12" s="8" t="e">
        <v>#N/A</v>
      </c>
      <c r="P12" s="8" t="e">
        <v>#N/A</v>
      </c>
      <c r="Q12" s="8" t="e">
        <v>#N/A</v>
      </c>
      <c r="R12" s="8" t="e">
        <v>#N/A</v>
      </c>
      <c r="S12" s="8">
        <v>26551</v>
      </c>
      <c r="T12" s="8">
        <v>503</v>
      </c>
      <c r="U12" s="8">
        <v>349</v>
      </c>
      <c r="V12" s="8">
        <v>5901</v>
      </c>
      <c r="W12" s="8">
        <v>259</v>
      </c>
      <c r="X12" s="8">
        <v>152</v>
      </c>
      <c r="Y12" s="8">
        <v>1893</v>
      </c>
      <c r="Z12" s="8">
        <v>4038</v>
      </c>
      <c r="AA12" s="8">
        <v>1369</v>
      </c>
      <c r="AB12" s="8">
        <v>1250</v>
      </c>
      <c r="AC12" s="8">
        <v>757</v>
      </c>
      <c r="AD12" s="8">
        <v>879</v>
      </c>
      <c r="AE12" s="8">
        <v>177</v>
      </c>
      <c r="AF12" s="8">
        <v>1024</v>
      </c>
      <c r="AG12" s="8">
        <v>1107</v>
      </c>
      <c r="AH12" s="8">
        <v>1968</v>
      </c>
      <c r="AI12" s="8">
        <v>1712</v>
      </c>
      <c r="AJ12" s="8">
        <v>2090</v>
      </c>
      <c r="AK12" s="8">
        <v>511</v>
      </c>
      <c r="AL12" s="8">
        <v>613</v>
      </c>
      <c r="AM12" s="8">
        <v>0</v>
      </c>
      <c r="AN12" s="8">
        <v>17494</v>
      </c>
      <c r="AO12" s="8" t="e">
        <v>#N/A</v>
      </c>
      <c r="AP12" s="8">
        <v>2403</v>
      </c>
      <c r="AQ12" s="2">
        <v>8.9</v>
      </c>
      <c r="AR12" s="2" t="e">
        <v>#N/A</v>
      </c>
      <c r="AS12" s="2" t="e">
        <v>#N/A</v>
      </c>
      <c r="AT12" s="8" t="e">
        <v>#N/A</v>
      </c>
      <c r="AU12" s="8" t="e">
        <v>#N/A</v>
      </c>
      <c r="AV12" s="8" t="e">
        <v>#N/A</v>
      </c>
      <c r="AW12" s="8">
        <v>42940</v>
      </c>
      <c r="AX12" s="2">
        <v>63</v>
      </c>
      <c r="AY12" s="2">
        <v>69.3</v>
      </c>
      <c r="AZ12" s="2" t="e">
        <v>#N/A</v>
      </c>
      <c r="BA12" s="8" t="e">
        <v>#N/A</v>
      </c>
      <c r="BB12" s="8">
        <v>24661</v>
      </c>
      <c r="BC12" s="8" t="e">
        <v>#N/A</v>
      </c>
      <c r="BD12" s="8" t="e">
        <v>#N/A</v>
      </c>
      <c r="BE12" s="8" t="e">
        <v>#N/A</v>
      </c>
      <c r="BF12" s="8" t="e">
        <v>#N/A</v>
      </c>
      <c r="BG12" s="8">
        <v>2403</v>
      </c>
      <c r="BH12" s="2" t="e">
        <v>#N/A</v>
      </c>
      <c r="BI12" s="2" t="e">
        <v>#N/A</v>
      </c>
      <c r="BJ12" s="8" t="e">
        <v>#N/A</v>
      </c>
      <c r="BK12" s="8" t="e">
        <v>#N/A</v>
      </c>
      <c r="BL12" s="8">
        <v>-57</v>
      </c>
      <c r="BM12" s="8" t="e">
        <v>#N/A</v>
      </c>
      <c r="BN12" s="8" t="e">
        <v>#N/A</v>
      </c>
      <c r="BO12" s="8" t="e">
        <v>#N/A</v>
      </c>
      <c r="BP12" s="8">
        <v>12538</v>
      </c>
      <c r="BQ12" s="8">
        <v>69940</v>
      </c>
      <c r="BR12" s="8">
        <v>61651</v>
      </c>
      <c r="BS12" s="8"/>
      <c r="BT12" s="8"/>
      <c r="BU12" s="8"/>
    </row>
    <row r="13" spans="1:73" x14ac:dyDescent="0.25">
      <c r="A13" t="s">
        <v>572</v>
      </c>
      <c r="B13" s="8" t="e">
        <v>#N/A</v>
      </c>
      <c r="C13" s="8" t="e">
        <v>#N/A</v>
      </c>
      <c r="D13" s="8" t="e">
        <v>#N/A</v>
      </c>
      <c r="E13" s="8" t="e">
        <v>#N/A</v>
      </c>
      <c r="F13" s="8" t="e">
        <v>#N/A</v>
      </c>
      <c r="G13" s="2" t="e">
        <v>#N/A</v>
      </c>
      <c r="H13" s="2" t="e">
        <v>#N/A</v>
      </c>
      <c r="I13" s="2" t="e">
        <v>#N/A</v>
      </c>
      <c r="J13" s="2" t="e">
        <v>#N/A</v>
      </c>
      <c r="K13" s="8" t="e">
        <v>#N/A</v>
      </c>
      <c r="L13" s="8" t="e">
        <v>#N/A</v>
      </c>
      <c r="M13" s="8" t="e">
        <v>#N/A</v>
      </c>
      <c r="N13" s="8" t="e">
        <v>#N/A</v>
      </c>
      <c r="O13" s="8" t="e">
        <v>#N/A</v>
      </c>
      <c r="P13" s="8" t="e">
        <v>#N/A</v>
      </c>
      <c r="Q13" s="8" t="e">
        <v>#N/A</v>
      </c>
      <c r="R13" s="8" t="e">
        <v>#N/A</v>
      </c>
      <c r="S13" s="8">
        <v>26348</v>
      </c>
      <c r="T13" s="8">
        <v>492</v>
      </c>
      <c r="U13" s="8">
        <v>347</v>
      </c>
      <c r="V13" s="8">
        <v>5789</v>
      </c>
      <c r="W13" s="8">
        <v>257</v>
      </c>
      <c r="X13" s="8">
        <v>150</v>
      </c>
      <c r="Y13" s="8">
        <v>1863</v>
      </c>
      <c r="Z13" s="8">
        <v>4035</v>
      </c>
      <c r="AA13" s="8">
        <v>1359</v>
      </c>
      <c r="AB13" s="8">
        <v>1234</v>
      </c>
      <c r="AC13" s="8">
        <v>751</v>
      </c>
      <c r="AD13" s="8">
        <v>878</v>
      </c>
      <c r="AE13" s="8">
        <v>177</v>
      </c>
      <c r="AF13" s="8">
        <v>1025</v>
      </c>
      <c r="AG13" s="8">
        <v>1101</v>
      </c>
      <c r="AH13" s="8">
        <v>1958</v>
      </c>
      <c r="AI13" s="8">
        <v>1715</v>
      </c>
      <c r="AJ13" s="8">
        <v>2098</v>
      </c>
      <c r="AK13" s="8">
        <v>508</v>
      </c>
      <c r="AL13" s="8">
        <v>611</v>
      </c>
      <c r="AM13" s="8">
        <v>0</v>
      </c>
      <c r="AN13" s="8">
        <v>17450</v>
      </c>
      <c r="AO13" s="8" t="e">
        <v>#N/A</v>
      </c>
      <c r="AP13" s="8">
        <v>2588</v>
      </c>
      <c r="AQ13" s="2">
        <v>9.6</v>
      </c>
      <c r="AR13" s="2" t="e">
        <v>#N/A</v>
      </c>
      <c r="AS13" s="2" t="e">
        <v>#N/A</v>
      </c>
      <c r="AT13" s="8" t="e">
        <v>#N/A</v>
      </c>
      <c r="AU13" s="8" t="e">
        <v>#N/A</v>
      </c>
      <c r="AV13" s="8" t="e">
        <v>#N/A</v>
      </c>
      <c r="AW13" s="8">
        <v>43017</v>
      </c>
      <c r="AX13" s="2">
        <v>63</v>
      </c>
      <c r="AY13" s="2">
        <v>68.7</v>
      </c>
      <c r="AZ13" s="2" t="e">
        <v>#N/A</v>
      </c>
      <c r="BA13" s="8" t="e">
        <v>#N/A</v>
      </c>
      <c r="BB13" s="8">
        <v>24495</v>
      </c>
      <c r="BC13" s="8" t="e">
        <v>#N/A</v>
      </c>
      <c r="BD13" s="8" t="e">
        <v>#N/A</v>
      </c>
      <c r="BE13" s="8" t="e">
        <v>#N/A</v>
      </c>
      <c r="BF13" s="8" t="e">
        <v>#N/A</v>
      </c>
      <c r="BG13" s="8">
        <v>2588</v>
      </c>
      <c r="BH13" s="2" t="e">
        <v>#N/A</v>
      </c>
      <c r="BI13" s="2" t="e">
        <v>#N/A</v>
      </c>
      <c r="BJ13" s="8" t="e">
        <v>#N/A</v>
      </c>
      <c r="BK13" s="8" t="e">
        <v>#N/A</v>
      </c>
      <c r="BL13" s="8">
        <v>-54</v>
      </c>
      <c r="BM13" s="8" t="e">
        <v>#N/A</v>
      </c>
      <c r="BN13" s="8" t="e">
        <v>#N/A</v>
      </c>
      <c r="BO13" s="8" t="e">
        <v>#N/A</v>
      </c>
      <c r="BP13" s="8">
        <v>13239</v>
      </c>
      <c r="BQ13" s="8">
        <v>71334</v>
      </c>
      <c r="BR13" s="8">
        <v>62902</v>
      </c>
      <c r="BS13" s="8"/>
      <c r="BT13" s="8"/>
      <c r="BU13" s="8"/>
    </row>
    <row r="14" spans="1:73" x14ac:dyDescent="0.25">
      <c r="A14" t="s">
        <v>573</v>
      </c>
      <c r="B14" s="8" t="e">
        <v>#N/A</v>
      </c>
      <c r="C14" s="8" t="e">
        <v>#N/A</v>
      </c>
      <c r="D14" s="8" t="e">
        <v>#N/A</v>
      </c>
      <c r="E14" s="8" t="e">
        <v>#N/A</v>
      </c>
      <c r="F14" s="8" t="e">
        <v>#N/A</v>
      </c>
      <c r="G14" s="2" t="e">
        <v>#N/A</v>
      </c>
      <c r="H14" s="2" t="e">
        <v>#N/A</v>
      </c>
      <c r="I14" s="2" t="e">
        <v>#N/A</v>
      </c>
      <c r="J14" s="2" t="e">
        <v>#N/A</v>
      </c>
      <c r="K14" s="8" t="e">
        <v>#N/A</v>
      </c>
      <c r="L14" s="8" t="e">
        <v>#N/A</v>
      </c>
      <c r="M14" s="8" t="e">
        <v>#N/A</v>
      </c>
      <c r="N14" s="8" t="e">
        <v>#N/A</v>
      </c>
      <c r="O14" s="8" t="e">
        <v>#N/A</v>
      </c>
      <c r="P14" s="8" t="e">
        <v>#N/A</v>
      </c>
      <c r="Q14" s="8" t="e">
        <v>#N/A</v>
      </c>
      <c r="R14" s="8" t="e">
        <v>#N/A</v>
      </c>
      <c r="S14" s="8">
        <v>26240</v>
      </c>
      <c r="T14" s="8">
        <v>485</v>
      </c>
      <c r="U14" s="8">
        <v>343</v>
      </c>
      <c r="V14" s="8">
        <v>5714</v>
      </c>
      <c r="W14" s="8">
        <v>257</v>
      </c>
      <c r="X14" s="8">
        <v>149</v>
      </c>
      <c r="Y14" s="8">
        <v>1829</v>
      </c>
      <c r="Z14" s="8">
        <v>4040</v>
      </c>
      <c r="AA14" s="8">
        <v>1352</v>
      </c>
      <c r="AB14" s="8">
        <v>1244</v>
      </c>
      <c r="AC14" s="8">
        <v>745</v>
      </c>
      <c r="AD14" s="8">
        <v>874</v>
      </c>
      <c r="AE14" s="8">
        <v>178</v>
      </c>
      <c r="AF14" s="8">
        <v>1033</v>
      </c>
      <c r="AG14" s="8">
        <v>1106</v>
      </c>
      <c r="AH14" s="8">
        <v>1947</v>
      </c>
      <c r="AI14" s="8">
        <v>1715</v>
      </c>
      <c r="AJ14" s="8">
        <v>2111</v>
      </c>
      <c r="AK14" s="8">
        <v>508</v>
      </c>
      <c r="AL14" s="8">
        <v>610</v>
      </c>
      <c r="AM14" s="8">
        <v>0</v>
      </c>
      <c r="AN14" s="8">
        <v>17463</v>
      </c>
      <c r="AO14" s="8" t="e">
        <v>#N/A</v>
      </c>
      <c r="AP14" s="8">
        <v>2684</v>
      </c>
      <c r="AQ14" s="2">
        <v>9.9</v>
      </c>
      <c r="AR14" s="2" t="e">
        <v>#N/A</v>
      </c>
      <c r="AS14" s="2" t="e">
        <v>#N/A</v>
      </c>
      <c r="AT14" s="8" t="e">
        <v>#N/A</v>
      </c>
      <c r="AU14" s="8" t="e">
        <v>#N/A</v>
      </c>
      <c r="AV14" s="8" t="e">
        <v>#N/A</v>
      </c>
      <c r="AW14" s="8">
        <v>43084</v>
      </c>
      <c r="AX14" s="2">
        <v>62.8</v>
      </c>
      <c r="AY14" s="2">
        <v>68.2</v>
      </c>
      <c r="AZ14" s="2" t="e">
        <v>#N/A</v>
      </c>
      <c r="BA14" s="8" t="e">
        <v>#N/A</v>
      </c>
      <c r="BB14" s="8">
        <v>24355</v>
      </c>
      <c r="BC14" s="8" t="e">
        <v>#N/A</v>
      </c>
      <c r="BD14" s="8" t="e">
        <v>#N/A</v>
      </c>
      <c r="BE14" s="8" t="e">
        <v>#N/A</v>
      </c>
      <c r="BF14" s="8" t="e">
        <v>#N/A</v>
      </c>
      <c r="BG14" s="8">
        <v>2684</v>
      </c>
      <c r="BH14" s="2" t="e">
        <v>#N/A</v>
      </c>
      <c r="BI14" s="2" t="e">
        <v>#N/A</v>
      </c>
      <c r="BJ14" s="8" t="e">
        <v>#N/A</v>
      </c>
      <c r="BK14" s="8" t="e">
        <v>#N/A</v>
      </c>
      <c r="BL14" s="8">
        <v>-46</v>
      </c>
      <c r="BM14" s="8" t="e">
        <v>#N/A</v>
      </c>
      <c r="BN14" s="8" t="e">
        <v>#N/A</v>
      </c>
      <c r="BO14" s="8" t="e">
        <v>#N/A</v>
      </c>
      <c r="BP14" s="8">
        <v>14561</v>
      </c>
      <c r="BQ14" s="8">
        <v>73310</v>
      </c>
      <c r="BR14" s="8">
        <v>65509</v>
      </c>
      <c r="BS14" s="8"/>
      <c r="BT14" s="8"/>
      <c r="BU14" s="8"/>
    </row>
    <row r="15" spans="1:73" x14ac:dyDescent="0.25">
      <c r="A15" t="s">
        <v>574</v>
      </c>
      <c r="B15" s="8" t="e">
        <v>#N/A</v>
      </c>
      <c r="C15" s="8" t="e">
        <v>#N/A</v>
      </c>
      <c r="D15" s="8" t="e">
        <v>#N/A</v>
      </c>
      <c r="E15" s="8" t="e">
        <v>#N/A</v>
      </c>
      <c r="F15" s="8" t="e">
        <v>#N/A</v>
      </c>
      <c r="G15" s="2" t="e">
        <v>#N/A</v>
      </c>
      <c r="H15" s="2" t="e">
        <v>#N/A</v>
      </c>
      <c r="I15" s="2" t="e">
        <v>#N/A</v>
      </c>
      <c r="J15" s="2" t="e">
        <v>#N/A</v>
      </c>
      <c r="K15" s="8" t="e">
        <v>#N/A</v>
      </c>
      <c r="L15" s="8" t="e">
        <v>#N/A</v>
      </c>
      <c r="M15" s="8" t="e">
        <v>#N/A</v>
      </c>
      <c r="N15" s="8" t="e">
        <v>#N/A</v>
      </c>
      <c r="O15" s="8" t="e">
        <v>#N/A</v>
      </c>
      <c r="P15" s="8" t="e">
        <v>#N/A</v>
      </c>
      <c r="Q15" s="8" t="e">
        <v>#N/A</v>
      </c>
      <c r="R15" s="8" t="e">
        <v>#N/A</v>
      </c>
      <c r="S15" s="8">
        <v>26046</v>
      </c>
      <c r="T15" s="8">
        <v>484</v>
      </c>
      <c r="U15" s="8">
        <v>338</v>
      </c>
      <c r="V15" s="8">
        <v>5628</v>
      </c>
      <c r="W15" s="8">
        <v>254</v>
      </c>
      <c r="X15" s="8">
        <v>148</v>
      </c>
      <c r="Y15" s="8">
        <v>1801</v>
      </c>
      <c r="Z15" s="8">
        <v>3993</v>
      </c>
      <c r="AA15" s="8">
        <v>1339</v>
      </c>
      <c r="AB15" s="8">
        <v>1260</v>
      </c>
      <c r="AC15" s="8">
        <v>742</v>
      </c>
      <c r="AD15" s="8">
        <v>875</v>
      </c>
      <c r="AE15" s="8">
        <v>178</v>
      </c>
      <c r="AF15" s="8">
        <v>1031</v>
      </c>
      <c r="AG15" s="8">
        <v>1106</v>
      </c>
      <c r="AH15" s="8">
        <v>1938</v>
      </c>
      <c r="AI15" s="8">
        <v>1708</v>
      </c>
      <c r="AJ15" s="8">
        <v>2103</v>
      </c>
      <c r="AK15" s="8">
        <v>510</v>
      </c>
      <c r="AL15" s="8">
        <v>612</v>
      </c>
      <c r="AM15" s="8">
        <v>0</v>
      </c>
      <c r="AN15" s="8">
        <v>17394</v>
      </c>
      <c r="AO15" s="8" t="e">
        <v>#N/A</v>
      </c>
      <c r="AP15" s="8">
        <v>2761</v>
      </c>
      <c r="AQ15" s="2">
        <v>10.199999999999999</v>
      </c>
      <c r="AR15" s="2" t="e">
        <v>#N/A</v>
      </c>
      <c r="AS15" s="2" t="e">
        <v>#N/A</v>
      </c>
      <c r="AT15" s="8" t="e">
        <v>#N/A</v>
      </c>
      <c r="AU15" s="8" t="e">
        <v>#N/A</v>
      </c>
      <c r="AV15" s="8" t="e">
        <v>#N/A</v>
      </c>
      <c r="AW15" s="8">
        <v>43130</v>
      </c>
      <c r="AX15" s="2">
        <v>62.5</v>
      </c>
      <c r="AY15" s="2">
        <v>67.7</v>
      </c>
      <c r="AZ15" s="2" t="e">
        <v>#N/A</v>
      </c>
      <c r="BA15" s="8" t="e">
        <v>#N/A</v>
      </c>
      <c r="BB15" s="8">
        <v>24209</v>
      </c>
      <c r="BC15" s="8" t="e">
        <v>#N/A</v>
      </c>
      <c r="BD15" s="8" t="e">
        <v>#N/A</v>
      </c>
      <c r="BE15" s="8" t="e">
        <v>#N/A</v>
      </c>
      <c r="BF15" s="8" t="e">
        <v>#N/A</v>
      </c>
      <c r="BG15" s="8">
        <v>2761</v>
      </c>
      <c r="BH15" s="2" t="e">
        <v>#N/A</v>
      </c>
      <c r="BI15" s="2" t="e">
        <v>#N/A</v>
      </c>
      <c r="BJ15" s="8" t="e">
        <v>#N/A</v>
      </c>
      <c r="BK15" s="8" t="e">
        <v>#N/A</v>
      </c>
      <c r="BL15" s="8">
        <v>-48</v>
      </c>
      <c r="BM15" s="8" t="e">
        <v>#N/A</v>
      </c>
      <c r="BN15" s="8" t="e">
        <v>#N/A</v>
      </c>
      <c r="BO15" s="8" t="e">
        <v>#N/A</v>
      </c>
      <c r="BP15" s="8">
        <v>15234</v>
      </c>
      <c r="BQ15" s="8">
        <v>75596</v>
      </c>
      <c r="BR15" s="8">
        <v>67486</v>
      </c>
      <c r="BS15" s="8"/>
      <c r="BT15" s="8"/>
      <c r="BU15" s="8"/>
    </row>
    <row r="16" spans="1:73" x14ac:dyDescent="0.25">
      <c r="A16" t="s">
        <v>575</v>
      </c>
      <c r="B16" s="8" t="e">
        <v>#N/A</v>
      </c>
      <c r="C16" s="8" t="e">
        <v>#N/A</v>
      </c>
      <c r="D16" s="8" t="e">
        <v>#N/A</v>
      </c>
      <c r="E16" s="8" t="e">
        <v>#N/A</v>
      </c>
      <c r="F16" s="8" t="e">
        <v>#N/A</v>
      </c>
      <c r="G16" s="2" t="e">
        <v>#N/A</v>
      </c>
      <c r="H16" s="2" t="e">
        <v>#N/A</v>
      </c>
      <c r="I16" s="2" t="e">
        <v>#N/A</v>
      </c>
      <c r="J16" s="2" t="e">
        <v>#N/A</v>
      </c>
      <c r="K16" s="8" t="e">
        <v>#N/A</v>
      </c>
      <c r="L16" s="8" t="e">
        <v>#N/A</v>
      </c>
      <c r="M16" s="8" t="e">
        <v>#N/A</v>
      </c>
      <c r="N16" s="8" t="e">
        <v>#N/A</v>
      </c>
      <c r="O16" s="8" t="e">
        <v>#N/A</v>
      </c>
      <c r="P16" s="8" t="e">
        <v>#N/A</v>
      </c>
      <c r="Q16" s="8" t="e">
        <v>#N/A</v>
      </c>
      <c r="R16" s="8" t="e">
        <v>#N/A</v>
      </c>
      <c r="S16" s="8">
        <v>25997</v>
      </c>
      <c r="T16" s="8">
        <v>484</v>
      </c>
      <c r="U16" s="8">
        <v>334</v>
      </c>
      <c r="V16" s="8">
        <v>5570</v>
      </c>
      <c r="W16" s="8">
        <v>250</v>
      </c>
      <c r="X16" s="8">
        <v>148</v>
      </c>
      <c r="Y16" s="8">
        <v>1800</v>
      </c>
      <c r="Z16" s="8">
        <v>3989</v>
      </c>
      <c r="AA16" s="8">
        <v>1333</v>
      </c>
      <c r="AB16" s="8">
        <v>1271</v>
      </c>
      <c r="AC16" s="8">
        <v>740</v>
      </c>
      <c r="AD16" s="8">
        <v>874</v>
      </c>
      <c r="AE16" s="8">
        <v>179</v>
      </c>
      <c r="AF16" s="8">
        <v>1034</v>
      </c>
      <c r="AG16" s="8">
        <v>1111</v>
      </c>
      <c r="AH16" s="8">
        <v>1921</v>
      </c>
      <c r="AI16" s="8">
        <v>1707</v>
      </c>
      <c r="AJ16" s="8">
        <v>2122</v>
      </c>
      <c r="AK16" s="8">
        <v>514</v>
      </c>
      <c r="AL16" s="8">
        <v>616</v>
      </c>
      <c r="AM16" s="8">
        <v>0</v>
      </c>
      <c r="AN16" s="8">
        <v>17411</v>
      </c>
      <c r="AO16" s="8" t="e">
        <v>#N/A</v>
      </c>
      <c r="AP16" s="8">
        <v>2803</v>
      </c>
      <c r="AQ16" s="2">
        <v>10.4</v>
      </c>
      <c r="AR16" s="2" t="e">
        <v>#N/A</v>
      </c>
      <c r="AS16" s="2" t="e">
        <v>#N/A</v>
      </c>
      <c r="AT16" s="8" t="e">
        <v>#N/A</v>
      </c>
      <c r="AU16" s="8" t="e">
        <v>#N/A</v>
      </c>
      <c r="AV16" s="8" t="e">
        <v>#N/A</v>
      </c>
      <c r="AW16" s="8">
        <v>43176</v>
      </c>
      <c r="AX16" s="2">
        <v>62.4</v>
      </c>
      <c r="AY16" s="2">
        <v>67.400000000000006</v>
      </c>
      <c r="AZ16" s="2" t="e">
        <v>#N/A</v>
      </c>
      <c r="BA16" s="8" t="e">
        <v>#N/A</v>
      </c>
      <c r="BB16" s="8">
        <v>24120</v>
      </c>
      <c r="BC16" s="8" t="e">
        <v>#N/A</v>
      </c>
      <c r="BD16" s="8" t="e">
        <v>#N/A</v>
      </c>
      <c r="BE16" s="8" t="e">
        <v>#N/A</v>
      </c>
      <c r="BF16" s="8" t="e">
        <v>#N/A</v>
      </c>
      <c r="BG16" s="8">
        <v>2803</v>
      </c>
      <c r="BH16" s="2" t="e">
        <v>#N/A</v>
      </c>
      <c r="BI16" s="2" t="e">
        <v>#N/A</v>
      </c>
      <c r="BJ16" s="8" t="e">
        <v>#N/A</v>
      </c>
      <c r="BK16" s="8" t="e">
        <v>#N/A</v>
      </c>
      <c r="BL16" s="8">
        <v>-36</v>
      </c>
      <c r="BM16" s="8" t="e">
        <v>#N/A</v>
      </c>
      <c r="BN16" s="8" t="e">
        <v>#N/A</v>
      </c>
      <c r="BO16" s="8" t="e">
        <v>#N/A</v>
      </c>
      <c r="BP16" s="8">
        <v>14539</v>
      </c>
      <c r="BQ16" s="8">
        <v>77468</v>
      </c>
      <c r="BR16" s="8">
        <v>68027</v>
      </c>
      <c r="BS16" s="8"/>
      <c r="BT16" s="8"/>
      <c r="BU16" s="8"/>
    </row>
    <row r="17" spans="1:73" x14ac:dyDescent="0.25">
      <c r="A17" t="s">
        <v>576</v>
      </c>
      <c r="B17" s="8" t="e">
        <v>#N/A</v>
      </c>
      <c r="C17" s="8" t="e">
        <v>#N/A</v>
      </c>
      <c r="D17" s="8" t="e">
        <v>#N/A</v>
      </c>
      <c r="E17" s="8" t="e">
        <v>#N/A</v>
      </c>
      <c r="F17" s="8" t="e">
        <v>#N/A</v>
      </c>
      <c r="G17" s="2" t="e">
        <v>#N/A</v>
      </c>
      <c r="H17" s="2" t="e">
        <v>#N/A</v>
      </c>
      <c r="I17" s="2" t="e">
        <v>#N/A</v>
      </c>
      <c r="J17" s="2" t="e">
        <v>#N/A</v>
      </c>
      <c r="K17" s="8" t="e">
        <v>#N/A</v>
      </c>
      <c r="L17" s="8" t="e">
        <v>#N/A</v>
      </c>
      <c r="M17" s="8" t="e">
        <v>#N/A</v>
      </c>
      <c r="N17" s="8" t="e">
        <v>#N/A</v>
      </c>
      <c r="O17" s="8" t="e">
        <v>#N/A</v>
      </c>
      <c r="P17" s="8" t="e">
        <v>#N/A</v>
      </c>
      <c r="Q17" s="8" t="e">
        <v>#N/A</v>
      </c>
      <c r="R17" s="8" t="e">
        <v>#N/A</v>
      </c>
      <c r="S17" s="8">
        <v>25900</v>
      </c>
      <c r="T17" s="8">
        <v>488</v>
      </c>
      <c r="U17" s="8">
        <v>329</v>
      </c>
      <c r="V17" s="8">
        <v>5472</v>
      </c>
      <c r="W17" s="8">
        <v>248</v>
      </c>
      <c r="X17" s="8">
        <v>146</v>
      </c>
      <c r="Y17" s="8">
        <v>1809</v>
      </c>
      <c r="Z17" s="8">
        <v>3975</v>
      </c>
      <c r="AA17" s="8">
        <v>1325</v>
      </c>
      <c r="AB17" s="8">
        <v>1268</v>
      </c>
      <c r="AC17" s="8">
        <v>739</v>
      </c>
      <c r="AD17" s="8">
        <v>873</v>
      </c>
      <c r="AE17" s="8">
        <v>181</v>
      </c>
      <c r="AF17" s="8">
        <v>1048</v>
      </c>
      <c r="AG17" s="8">
        <v>1119</v>
      </c>
      <c r="AH17" s="8">
        <v>1916</v>
      </c>
      <c r="AI17" s="8">
        <v>1706</v>
      </c>
      <c r="AJ17" s="8">
        <v>2129</v>
      </c>
      <c r="AK17" s="8">
        <v>514</v>
      </c>
      <c r="AL17" s="8">
        <v>617</v>
      </c>
      <c r="AM17" s="8">
        <v>0</v>
      </c>
      <c r="AN17" s="8">
        <v>17409</v>
      </c>
      <c r="AO17" s="8" t="e">
        <v>#N/A</v>
      </c>
      <c r="AP17" s="8">
        <v>2841</v>
      </c>
      <c r="AQ17" s="2">
        <v>10.6</v>
      </c>
      <c r="AR17" s="2" t="e">
        <v>#N/A</v>
      </c>
      <c r="AS17" s="2" t="e">
        <v>#N/A</v>
      </c>
      <c r="AT17" s="8" t="e">
        <v>#N/A</v>
      </c>
      <c r="AU17" s="8" t="e">
        <v>#N/A</v>
      </c>
      <c r="AV17" s="8" t="e">
        <v>#N/A</v>
      </c>
      <c r="AW17" s="8">
        <v>43222</v>
      </c>
      <c r="AX17" s="2">
        <v>62.2</v>
      </c>
      <c r="AY17" s="2">
        <v>67.099999999999994</v>
      </c>
      <c r="AZ17" s="2" t="e">
        <v>#N/A</v>
      </c>
      <c r="BA17" s="8" t="e">
        <v>#N/A</v>
      </c>
      <c r="BB17" s="8">
        <v>24027</v>
      </c>
      <c r="BC17" s="8" t="e">
        <v>#N/A</v>
      </c>
      <c r="BD17" s="8" t="e">
        <v>#N/A</v>
      </c>
      <c r="BE17" s="8" t="e">
        <v>#N/A</v>
      </c>
      <c r="BF17" s="8" t="e">
        <v>#N/A</v>
      </c>
      <c r="BG17" s="8">
        <v>2841</v>
      </c>
      <c r="BH17" s="2" t="e">
        <v>#N/A</v>
      </c>
      <c r="BI17" s="2" t="e">
        <v>#N/A</v>
      </c>
      <c r="BJ17" s="8" t="e">
        <v>#N/A</v>
      </c>
      <c r="BK17" s="8" t="e">
        <v>#N/A</v>
      </c>
      <c r="BL17" s="8">
        <v>-39</v>
      </c>
      <c r="BM17" s="8" t="e">
        <v>#N/A</v>
      </c>
      <c r="BN17" s="8" t="e">
        <v>#N/A</v>
      </c>
      <c r="BO17" s="8" t="e">
        <v>#N/A</v>
      </c>
      <c r="BP17" s="8">
        <v>16436</v>
      </c>
      <c r="BQ17" s="8">
        <v>78993</v>
      </c>
      <c r="BR17" s="8">
        <v>70511</v>
      </c>
      <c r="BS17" s="8"/>
      <c r="BT17" s="8"/>
      <c r="BU17" s="8"/>
    </row>
    <row r="18" spans="1:73" x14ac:dyDescent="0.25">
      <c r="A18" t="s">
        <v>577</v>
      </c>
      <c r="B18" s="8" t="e">
        <v>#N/A</v>
      </c>
      <c r="C18" s="8" t="e">
        <v>#N/A</v>
      </c>
      <c r="D18" s="8" t="e">
        <v>#N/A</v>
      </c>
      <c r="E18" s="8" t="e">
        <v>#N/A</v>
      </c>
      <c r="F18" s="8" t="e">
        <v>#N/A</v>
      </c>
      <c r="G18" s="2" t="e">
        <v>#N/A</v>
      </c>
      <c r="H18" s="2" t="e">
        <v>#N/A</v>
      </c>
      <c r="I18" s="2" t="e">
        <v>#N/A</v>
      </c>
      <c r="J18" s="2" t="e">
        <v>#N/A</v>
      </c>
      <c r="K18" s="8" t="e">
        <v>#N/A</v>
      </c>
      <c r="L18" s="8" t="e">
        <v>#N/A</v>
      </c>
      <c r="M18" s="8" t="e">
        <v>#N/A</v>
      </c>
      <c r="N18" s="8" t="e">
        <v>#N/A</v>
      </c>
      <c r="O18" s="8" t="e">
        <v>#N/A</v>
      </c>
      <c r="P18" s="8" t="e">
        <v>#N/A</v>
      </c>
      <c r="Q18" s="8" t="e">
        <v>#N/A</v>
      </c>
      <c r="R18" s="8" t="e">
        <v>#N/A</v>
      </c>
      <c r="S18" s="8">
        <v>25779</v>
      </c>
      <c r="T18" s="8">
        <v>485</v>
      </c>
      <c r="U18" s="8">
        <v>325</v>
      </c>
      <c r="V18" s="8">
        <v>5381</v>
      </c>
      <c r="W18" s="8">
        <v>246</v>
      </c>
      <c r="X18" s="8">
        <v>145</v>
      </c>
      <c r="Y18" s="8">
        <v>1803</v>
      </c>
      <c r="Z18" s="8">
        <v>3952</v>
      </c>
      <c r="AA18" s="8">
        <v>1312</v>
      </c>
      <c r="AB18" s="8">
        <v>1256</v>
      </c>
      <c r="AC18" s="8">
        <v>730</v>
      </c>
      <c r="AD18" s="8">
        <v>884</v>
      </c>
      <c r="AE18" s="8">
        <v>181</v>
      </c>
      <c r="AF18" s="8">
        <v>1049</v>
      </c>
      <c r="AG18" s="8">
        <v>1116</v>
      </c>
      <c r="AH18" s="8">
        <v>1910</v>
      </c>
      <c r="AI18" s="8">
        <v>1710</v>
      </c>
      <c r="AJ18" s="8">
        <v>2168</v>
      </c>
      <c r="AK18" s="8">
        <v>513</v>
      </c>
      <c r="AL18" s="8">
        <v>614</v>
      </c>
      <c r="AM18" s="8">
        <v>0</v>
      </c>
      <c r="AN18" s="8">
        <v>17394</v>
      </c>
      <c r="AO18" s="8" t="e">
        <v>#N/A</v>
      </c>
      <c r="AP18" s="8">
        <v>2897</v>
      </c>
      <c r="AQ18" s="2">
        <v>10.8</v>
      </c>
      <c r="AR18" s="2" t="e">
        <v>#N/A</v>
      </c>
      <c r="AS18" s="2" t="e">
        <v>#N/A</v>
      </c>
      <c r="AT18" s="8" t="e">
        <v>#N/A</v>
      </c>
      <c r="AU18" s="8" t="e">
        <v>#N/A</v>
      </c>
      <c r="AV18" s="8" t="e">
        <v>#N/A</v>
      </c>
      <c r="AW18" s="8">
        <v>43274</v>
      </c>
      <c r="AX18" s="2">
        <v>61.9</v>
      </c>
      <c r="AY18" s="2">
        <v>66.599999999999994</v>
      </c>
      <c r="AZ18" s="2" t="e">
        <v>#N/A</v>
      </c>
      <c r="BA18" s="8" t="e">
        <v>#N/A</v>
      </c>
      <c r="BB18" s="8">
        <v>23901</v>
      </c>
      <c r="BC18" s="8" t="e">
        <v>#N/A</v>
      </c>
      <c r="BD18" s="8" t="e">
        <v>#N/A</v>
      </c>
      <c r="BE18" s="8" t="e">
        <v>#N/A</v>
      </c>
      <c r="BF18" s="8" t="e">
        <v>#N/A</v>
      </c>
      <c r="BG18" s="8">
        <v>2897</v>
      </c>
      <c r="BH18" s="2" t="e">
        <v>#N/A</v>
      </c>
      <c r="BI18" s="2" t="e">
        <v>#N/A</v>
      </c>
      <c r="BJ18" s="8" t="e">
        <v>#N/A</v>
      </c>
      <c r="BK18" s="8" t="e">
        <v>#N/A</v>
      </c>
      <c r="BL18" s="8">
        <v>-42</v>
      </c>
      <c r="BM18" s="8" t="e">
        <v>#N/A</v>
      </c>
      <c r="BN18" s="8" t="e">
        <v>#N/A</v>
      </c>
      <c r="BO18" s="8" t="e">
        <v>#N/A</v>
      </c>
      <c r="BP18" s="8">
        <v>16844</v>
      </c>
      <c r="BQ18" s="8">
        <v>80430</v>
      </c>
      <c r="BR18" s="8">
        <v>71548</v>
      </c>
      <c r="BS18" s="8"/>
      <c r="BT18" s="8"/>
      <c r="BU18" s="8"/>
    </row>
    <row r="19" spans="1:73" x14ac:dyDescent="0.25">
      <c r="A19" t="s">
        <v>578</v>
      </c>
      <c r="B19" s="8" t="e">
        <v>#N/A</v>
      </c>
      <c r="C19" s="8" t="e">
        <v>#N/A</v>
      </c>
      <c r="D19" s="8" t="e">
        <v>#N/A</v>
      </c>
      <c r="E19" s="8" t="e">
        <v>#N/A</v>
      </c>
      <c r="F19" s="8" t="e">
        <v>#N/A</v>
      </c>
      <c r="G19" s="2" t="e">
        <v>#N/A</v>
      </c>
      <c r="H19" s="2" t="e">
        <v>#N/A</v>
      </c>
      <c r="I19" s="2" t="e">
        <v>#N/A</v>
      </c>
      <c r="J19" s="2" t="e">
        <v>#N/A</v>
      </c>
      <c r="K19" s="8" t="e">
        <v>#N/A</v>
      </c>
      <c r="L19" s="8" t="e">
        <v>#N/A</v>
      </c>
      <c r="M19" s="8" t="e">
        <v>#N/A</v>
      </c>
      <c r="N19" s="8" t="e">
        <v>#N/A</v>
      </c>
      <c r="O19" s="8" t="e">
        <v>#N/A</v>
      </c>
      <c r="P19" s="8" t="e">
        <v>#N/A</v>
      </c>
      <c r="Q19" s="8" t="e">
        <v>#N/A</v>
      </c>
      <c r="R19" s="8" t="e">
        <v>#N/A</v>
      </c>
      <c r="S19" s="8">
        <v>25588</v>
      </c>
      <c r="T19" s="8">
        <v>493</v>
      </c>
      <c r="U19" s="8">
        <v>320</v>
      </c>
      <c r="V19" s="8">
        <v>5287</v>
      </c>
      <c r="W19" s="8">
        <v>243</v>
      </c>
      <c r="X19" s="8">
        <v>144</v>
      </c>
      <c r="Y19" s="8">
        <v>1800</v>
      </c>
      <c r="Z19" s="8">
        <v>3914</v>
      </c>
      <c r="AA19" s="8">
        <v>1307</v>
      </c>
      <c r="AB19" s="8">
        <v>1231</v>
      </c>
      <c r="AC19" s="8">
        <v>729</v>
      </c>
      <c r="AD19" s="8">
        <v>888</v>
      </c>
      <c r="AE19" s="8">
        <v>181</v>
      </c>
      <c r="AF19" s="8">
        <v>1049</v>
      </c>
      <c r="AG19" s="8">
        <v>1122</v>
      </c>
      <c r="AH19" s="8">
        <v>1907</v>
      </c>
      <c r="AI19" s="8">
        <v>1706</v>
      </c>
      <c r="AJ19" s="8">
        <v>2136</v>
      </c>
      <c r="AK19" s="8">
        <v>515</v>
      </c>
      <c r="AL19" s="8">
        <v>617</v>
      </c>
      <c r="AM19" s="8">
        <v>0</v>
      </c>
      <c r="AN19" s="8">
        <v>17301</v>
      </c>
      <c r="AO19" s="8" t="e">
        <v>#N/A</v>
      </c>
      <c r="AP19" s="8">
        <v>2960</v>
      </c>
      <c r="AQ19" s="2">
        <v>11.1</v>
      </c>
      <c r="AR19" s="2" t="e">
        <v>#N/A</v>
      </c>
      <c r="AS19" s="2" t="e">
        <v>#N/A</v>
      </c>
      <c r="AT19" s="8" t="e">
        <v>#N/A</v>
      </c>
      <c r="AU19" s="8" t="e">
        <v>#N/A</v>
      </c>
      <c r="AV19" s="8" t="e">
        <v>#N/A</v>
      </c>
      <c r="AW19" s="8">
        <v>43337</v>
      </c>
      <c r="AX19" s="2">
        <v>61.6</v>
      </c>
      <c r="AY19" s="2">
        <v>66.099999999999994</v>
      </c>
      <c r="AZ19" s="2" t="e">
        <v>#N/A</v>
      </c>
      <c r="BA19" s="8" t="e">
        <v>#N/A</v>
      </c>
      <c r="BB19" s="8">
        <v>23755</v>
      </c>
      <c r="BC19" s="8" t="e">
        <v>#N/A</v>
      </c>
      <c r="BD19" s="8" t="e">
        <v>#N/A</v>
      </c>
      <c r="BE19" s="8" t="e">
        <v>#N/A</v>
      </c>
      <c r="BF19" s="8" t="e">
        <v>#N/A</v>
      </c>
      <c r="BG19" s="8">
        <v>2960</v>
      </c>
      <c r="BH19" s="2" t="e">
        <v>#N/A</v>
      </c>
      <c r="BI19" s="2" t="e">
        <v>#N/A</v>
      </c>
      <c r="BJ19" s="8" t="e">
        <v>#N/A</v>
      </c>
      <c r="BK19" s="8" t="e">
        <v>#N/A</v>
      </c>
      <c r="BL19" s="8">
        <v>-43</v>
      </c>
      <c r="BM19" s="8" t="e">
        <v>#N/A</v>
      </c>
      <c r="BN19" s="8" t="e">
        <v>#N/A</v>
      </c>
      <c r="BO19" s="8" t="e">
        <v>#N/A</v>
      </c>
      <c r="BP19" s="8">
        <v>17632</v>
      </c>
      <c r="BQ19" s="8">
        <v>82667</v>
      </c>
      <c r="BR19" s="8">
        <v>73344</v>
      </c>
      <c r="BS19" s="8"/>
      <c r="BT19" s="8"/>
      <c r="BU19" s="8"/>
    </row>
    <row r="20" spans="1:73" x14ac:dyDescent="0.25">
      <c r="A20" t="s">
        <v>579</v>
      </c>
      <c r="B20" s="8" t="e">
        <v>#N/A</v>
      </c>
      <c r="C20" s="8" t="e">
        <v>#N/A</v>
      </c>
      <c r="D20" s="8" t="e">
        <v>#N/A</v>
      </c>
      <c r="E20" s="8" t="e">
        <v>#N/A</v>
      </c>
      <c r="F20" s="8" t="e">
        <v>#N/A</v>
      </c>
      <c r="G20" s="2" t="e">
        <v>#N/A</v>
      </c>
      <c r="H20" s="2" t="e">
        <v>#N/A</v>
      </c>
      <c r="I20" s="2" t="e">
        <v>#N/A</v>
      </c>
      <c r="J20" s="2" t="e">
        <v>#N/A</v>
      </c>
      <c r="K20" s="8" t="e">
        <v>#N/A</v>
      </c>
      <c r="L20" s="8" t="e">
        <v>#N/A</v>
      </c>
      <c r="M20" s="8" t="e">
        <v>#N/A</v>
      </c>
      <c r="N20" s="8" t="e">
        <v>#N/A</v>
      </c>
      <c r="O20" s="8" t="e">
        <v>#N/A</v>
      </c>
      <c r="P20" s="8" t="e">
        <v>#N/A</v>
      </c>
      <c r="Q20" s="8" t="e">
        <v>#N/A</v>
      </c>
      <c r="R20" s="8" t="e">
        <v>#N/A</v>
      </c>
      <c r="S20" s="8">
        <v>25528</v>
      </c>
      <c r="T20" s="8">
        <v>485</v>
      </c>
      <c r="U20" s="8">
        <v>315</v>
      </c>
      <c r="V20" s="8">
        <v>5226</v>
      </c>
      <c r="W20" s="8">
        <v>240</v>
      </c>
      <c r="X20" s="8">
        <v>143</v>
      </c>
      <c r="Y20" s="8">
        <v>1797</v>
      </c>
      <c r="Z20" s="8">
        <v>3923</v>
      </c>
      <c r="AA20" s="8">
        <v>1301</v>
      </c>
      <c r="AB20" s="8">
        <v>1228</v>
      </c>
      <c r="AC20" s="8">
        <v>729</v>
      </c>
      <c r="AD20" s="8">
        <v>890</v>
      </c>
      <c r="AE20" s="8">
        <v>183</v>
      </c>
      <c r="AF20" s="8">
        <v>1059</v>
      </c>
      <c r="AG20" s="8">
        <v>1134</v>
      </c>
      <c r="AH20" s="8">
        <v>1908</v>
      </c>
      <c r="AI20" s="8">
        <v>1707</v>
      </c>
      <c r="AJ20" s="8">
        <v>2125</v>
      </c>
      <c r="AK20" s="8">
        <v>516</v>
      </c>
      <c r="AL20" s="8">
        <v>620</v>
      </c>
      <c r="AM20" s="8">
        <v>0</v>
      </c>
      <c r="AN20" s="8">
        <v>17323</v>
      </c>
      <c r="AO20" s="8" t="e">
        <v>#N/A</v>
      </c>
      <c r="AP20" s="8">
        <v>2998</v>
      </c>
      <c r="AQ20" s="2">
        <v>11.3</v>
      </c>
      <c r="AR20" s="2" t="e">
        <v>#N/A</v>
      </c>
      <c r="AS20" s="2" t="e">
        <v>#N/A</v>
      </c>
      <c r="AT20" s="8" t="e">
        <v>#N/A</v>
      </c>
      <c r="AU20" s="8" t="e">
        <v>#N/A</v>
      </c>
      <c r="AV20" s="8" t="e">
        <v>#N/A</v>
      </c>
      <c r="AW20" s="8">
        <v>43399</v>
      </c>
      <c r="AX20" s="2">
        <v>61.4</v>
      </c>
      <c r="AY20" s="2">
        <v>65.7</v>
      </c>
      <c r="AZ20" s="2" t="e">
        <v>#N/A</v>
      </c>
      <c r="BA20" s="8" t="e">
        <v>#N/A</v>
      </c>
      <c r="BB20" s="8">
        <v>23651</v>
      </c>
      <c r="BC20" s="8" t="e">
        <v>#N/A</v>
      </c>
      <c r="BD20" s="8" t="e">
        <v>#N/A</v>
      </c>
      <c r="BE20" s="8" t="e">
        <v>#N/A</v>
      </c>
      <c r="BF20" s="8" t="e">
        <v>#N/A</v>
      </c>
      <c r="BG20" s="8">
        <v>2998</v>
      </c>
      <c r="BH20" s="2" t="e">
        <v>#N/A</v>
      </c>
      <c r="BI20" s="2" t="e">
        <v>#N/A</v>
      </c>
      <c r="BJ20" s="8" t="e">
        <v>#N/A</v>
      </c>
      <c r="BK20" s="8" t="e">
        <v>#N/A</v>
      </c>
      <c r="BL20" s="8">
        <v>-45</v>
      </c>
      <c r="BM20" s="8" t="e">
        <v>#N/A</v>
      </c>
      <c r="BN20" s="8" t="e">
        <v>#N/A</v>
      </c>
      <c r="BO20" s="8" t="e">
        <v>#N/A</v>
      </c>
      <c r="BP20" s="8">
        <v>18610</v>
      </c>
      <c r="BQ20" s="8">
        <v>85727</v>
      </c>
      <c r="BR20" s="8">
        <v>76327</v>
      </c>
      <c r="BS20" s="8"/>
      <c r="BT20" s="8"/>
      <c r="BU20" s="8"/>
    </row>
    <row r="21" spans="1:73" x14ac:dyDescent="0.25">
      <c r="A21" t="s">
        <v>580</v>
      </c>
      <c r="B21" s="8" t="e">
        <v>#N/A</v>
      </c>
      <c r="C21" s="8" t="e">
        <v>#N/A</v>
      </c>
      <c r="D21" s="8" t="e">
        <v>#N/A</v>
      </c>
      <c r="E21" s="8" t="e">
        <v>#N/A</v>
      </c>
      <c r="F21" s="8" t="e">
        <v>#N/A</v>
      </c>
      <c r="G21" s="2" t="e">
        <v>#N/A</v>
      </c>
      <c r="H21" s="2" t="e">
        <v>#N/A</v>
      </c>
      <c r="I21" s="2" t="e">
        <v>#N/A</v>
      </c>
      <c r="J21" s="2" t="e">
        <v>#N/A</v>
      </c>
      <c r="K21" s="8" t="e">
        <v>#N/A</v>
      </c>
      <c r="L21" s="8" t="e">
        <v>#N/A</v>
      </c>
      <c r="M21" s="8" t="e">
        <v>#N/A</v>
      </c>
      <c r="N21" s="8" t="e">
        <v>#N/A</v>
      </c>
      <c r="O21" s="8" t="e">
        <v>#N/A</v>
      </c>
      <c r="P21" s="8" t="e">
        <v>#N/A</v>
      </c>
      <c r="Q21" s="8" t="e">
        <v>#N/A</v>
      </c>
      <c r="R21" s="8" t="e">
        <v>#N/A</v>
      </c>
      <c r="S21" s="8">
        <v>25593</v>
      </c>
      <c r="T21" s="8">
        <v>484</v>
      </c>
      <c r="U21" s="8">
        <v>307</v>
      </c>
      <c r="V21" s="8">
        <v>5175</v>
      </c>
      <c r="W21" s="8">
        <v>238</v>
      </c>
      <c r="X21" s="8">
        <v>142</v>
      </c>
      <c r="Y21" s="8">
        <v>1799</v>
      </c>
      <c r="Z21" s="8">
        <v>3958</v>
      </c>
      <c r="AA21" s="8">
        <v>1296</v>
      </c>
      <c r="AB21" s="8">
        <v>1254</v>
      </c>
      <c r="AC21" s="8">
        <v>728</v>
      </c>
      <c r="AD21" s="8">
        <v>899</v>
      </c>
      <c r="AE21" s="8">
        <v>187</v>
      </c>
      <c r="AF21" s="8">
        <v>1078</v>
      </c>
      <c r="AG21" s="8">
        <v>1149</v>
      </c>
      <c r="AH21" s="8">
        <v>1911</v>
      </c>
      <c r="AI21" s="8">
        <v>1714</v>
      </c>
      <c r="AJ21" s="8">
        <v>2154</v>
      </c>
      <c r="AK21" s="8">
        <v>509</v>
      </c>
      <c r="AL21" s="8">
        <v>612</v>
      </c>
      <c r="AM21" s="8">
        <v>0</v>
      </c>
      <c r="AN21" s="8">
        <v>17448</v>
      </c>
      <c r="AO21" s="8" t="e">
        <v>#N/A</v>
      </c>
      <c r="AP21" s="8">
        <v>3049</v>
      </c>
      <c r="AQ21" s="2">
        <v>11.4</v>
      </c>
      <c r="AR21" s="2" t="e">
        <v>#N/A</v>
      </c>
      <c r="AS21" s="2" t="e">
        <v>#N/A</v>
      </c>
      <c r="AT21" s="8" t="e">
        <v>#N/A</v>
      </c>
      <c r="AU21" s="8" t="e">
        <v>#N/A</v>
      </c>
      <c r="AV21" s="8" t="e">
        <v>#N/A</v>
      </c>
      <c r="AW21" s="8">
        <v>43462</v>
      </c>
      <c r="AX21" s="2">
        <v>61.4</v>
      </c>
      <c r="AY21" s="2">
        <v>65.599999999999994</v>
      </c>
      <c r="AZ21" s="2" t="e">
        <v>#N/A</v>
      </c>
      <c r="BA21" s="8" t="e">
        <v>#N/A</v>
      </c>
      <c r="BB21" s="8">
        <v>23647</v>
      </c>
      <c r="BC21" s="8" t="e">
        <v>#N/A</v>
      </c>
      <c r="BD21" s="8" t="e">
        <v>#N/A</v>
      </c>
      <c r="BE21" s="8" t="e">
        <v>#N/A</v>
      </c>
      <c r="BF21" s="8" t="e">
        <v>#N/A</v>
      </c>
      <c r="BG21" s="8">
        <v>3049</v>
      </c>
      <c r="BH21" s="2" t="e">
        <v>#N/A</v>
      </c>
      <c r="BI21" s="2" t="e">
        <v>#N/A</v>
      </c>
      <c r="BJ21" s="8" t="e">
        <v>#N/A</v>
      </c>
      <c r="BK21" s="8" t="e">
        <v>#N/A</v>
      </c>
      <c r="BL21" s="8">
        <v>-29</v>
      </c>
      <c r="BM21" s="8" t="e">
        <v>#N/A</v>
      </c>
      <c r="BN21" s="8" t="e">
        <v>#N/A</v>
      </c>
      <c r="BO21" s="8" t="e">
        <v>#N/A</v>
      </c>
      <c r="BP21" s="8">
        <v>18587</v>
      </c>
      <c r="BQ21" s="8">
        <v>86288</v>
      </c>
      <c r="BR21" s="8">
        <v>76913</v>
      </c>
      <c r="BS21" s="8"/>
      <c r="BT21" s="8"/>
      <c r="BU21" s="8"/>
    </row>
    <row r="22" spans="1:73" x14ac:dyDescent="0.25">
      <c r="A22" t="s">
        <v>581</v>
      </c>
      <c r="B22" s="8" t="e">
        <v>#N/A</v>
      </c>
      <c r="C22" s="8" t="e">
        <v>#N/A</v>
      </c>
      <c r="D22" s="8" t="e">
        <v>#N/A</v>
      </c>
      <c r="E22" s="8" t="e">
        <v>#N/A</v>
      </c>
      <c r="F22" s="8" t="e">
        <v>#N/A</v>
      </c>
      <c r="G22" s="2" t="e">
        <v>#N/A</v>
      </c>
      <c r="H22" s="2" t="e">
        <v>#N/A</v>
      </c>
      <c r="I22" s="2" t="e">
        <v>#N/A</v>
      </c>
      <c r="J22" s="2" t="e">
        <v>#N/A</v>
      </c>
      <c r="K22" s="8" t="e">
        <v>#N/A</v>
      </c>
      <c r="L22" s="8" t="e">
        <v>#N/A</v>
      </c>
      <c r="M22" s="8" t="e">
        <v>#N/A</v>
      </c>
      <c r="N22" s="8" t="e">
        <v>#N/A</v>
      </c>
      <c r="O22" s="8" t="e">
        <v>#N/A</v>
      </c>
      <c r="P22" s="8" t="e">
        <v>#N/A</v>
      </c>
      <c r="Q22" s="8" t="e">
        <v>#N/A</v>
      </c>
      <c r="R22" s="8" t="e">
        <v>#N/A</v>
      </c>
      <c r="S22" s="8">
        <v>25869</v>
      </c>
      <c r="T22" s="8">
        <v>491</v>
      </c>
      <c r="U22" s="8">
        <v>301</v>
      </c>
      <c r="V22" s="8">
        <v>5155</v>
      </c>
      <c r="W22" s="8">
        <v>237</v>
      </c>
      <c r="X22" s="8">
        <v>144</v>
      </c>
      <c r="Y22" s="8">
        <v>1834</v>
      </c>
      <c r="Z22" s="8">
        <v>3999</v>
      </c>
      <c r="AA22" s="8">
        <v>1298</v>
      </c>
      <c r="AB22" s="8">
        <v>1290</v>
      </c>
      <c r="AC22" s="8">
        <v>733</v>
      </c>
      <c r="AD22" s="8">
        <v>915</v>
      </c>
      <c r="AE22" s="8">
        <v>191</v>
      </c>
      <c r="AF22" s="8">
        <v>1102</v>
      </c>
      <c r="AG22" s="8">
        <v>1170</v>
      </c>
      <c r="AH22" s="8">
        <v>1916</v>
      </c>
      <c r="AI22" s="8">
        <v>1727</v>
      </c>
      <c r="AJ22" s="8">
        <v>2197</v>
      </c>
      <c r="AK22" s="8">
        <v>531</v>
      </c>
      <c r="AL22" s="8">
        <v>639</v>
      </c>
      <c r="AM22" s="8">
        <v>0</v>
      </c>
      <c r="AN22" s="8">
        <v>17708</v>
      </c>
      <c r="AO22" s="8" t="e">
        <v>#N/A</v>
      </c>
      <c r="AP22" s="8">
        <v>3109</v>
      </c>
      <c r="AQ22" s="2">
        <v>11.5</v>
      </c>
      <c r="AR22" s="2" t="e">
        <v>#N/A</v>
      </c>
      <c r="AS22" s="2" t="e">
        <v>#N/A</v>
      </c>
      <c r="AT22" s="8" t="e">
        <v>#N/A</v>
      </c>
      <c r="AU22" s="8" t="e">
        <v>#N/A</v>
      </c>
      <c r="AV22" s="8" t="e">
        <v>#N/A</v>
      </c>
      <c r="AW22" s="8">
        <v>43527</v>
      </c>
      <c r="AX22" s="2">
        <v>61.8</v>
      </c>
      <c r="AY22" s="2">
        <v>65.900000000000006</v>
      </c>
      <c r="AZ22" s="2" t="e">
        <v>#N/A</v>
      </c>
      <c r="BA22" s="8" t="e">
        <v>#N/A</v>
      </c>
      <c r="BB22" s="8">
        <v>23809</v>
      </c>
      <c r="BC22" s="8" t="e">
        <v>#N/A</v>
      </c>
      <c r="BD22" s="8" t="e">
        <v>#N/A</v>
      </c>
      <c r="BE22" s="8" t="e">
        <v>#N/A</v>
      </c>
      <c r="BF22" s="8" t="e">
        <v>#N/A</v>
      </c>
      <c r="BG22" s="8">
        <v>3109</v>
      </c>
      <c r="BH22" s="2" t="e">
        <v>#N/A</v>
      </c>
      <c r="BI22" s="2" t="e">
        <v>#N/A</v>
      </c>
      <c r="BJ22" s="8" t="e">
        <v>#N/A</v>
      </c>
      <c r="BK22" s="8" t="e">
        <v>#N/A</v>
      </c>
      <c r="BL22" s="8">
        <v>-25</v>
      </c>
      <c r="BM22" s="8" t="e">
        <v>#N/A</v>
      </c>
      <c r="BN22" s="8" t="e">
        <v>#N/A</v>
      </c>
      <c r="BO22" s="8" t="e">
        <v>#N/A</v>
      </c>
      <c r="BP22" s="8">
        <v>19902</v>
      </c>
      <c r="BQ22" s="8">
        <v>88637</v>
      </c>
      <c r="BR22" s="8">
        <v>79178</v>
      </c>
      <c r="BS22" s="8"/>
      <c r="BT22" s="8"/>
      <c r="BU22" s="8"/>
    </row>
    <row r="23" spans="1:73" x14ac:dyDescent="0.25">
      <c r="A23" t="s">
        <v>582</v>
      </c>
      <c r="B23" s="8" t="e">
        <v>#N/A</v>
      </c>
      <c r="C23" s="8" t="e">
        <v>#N/A</v>
      </c>
      <c r="D23" s="8" t="e">
        <v>#N/A</v>
      </c>
      <c r="E23" s="8" t="e">
        <v>#N/A</v>
      </c>
      <c r="F23" s="8" t="e">
        <v>#N/A</v>
      </c>
      <c r="G23" s="2" t="e">
        <v>#N/A</v>
      </c>
      <c r="H23" s="2" t="e">
        <v>#N/A</v>
      </c>
      <c r="I23" s="2" t="e">
        <v>#N/A</v>
      </c>
      <c r="J23" s="2" t="e">
        <v>#N/A</v>
      </c>
      <c r="K23" s="8" t="e">
        <v>#N/A</v>
      </c>
      <c r="L23" s="8" t="e">
        <v>#N/A</v>
      </c>
      <c r="M23" s="8" t="e">
        <v>#N/A</v>
      </c>
      <c r="N23" s="8" t="e">
        <v>#N/A</v>
      </c>
      <c r="O23" s="8" t="e">
        <v>#N/A</v>
      </c>
      <c r="P23" s="8" t="e">
        <v>#N/A</v>
      </c>
      <c r="Q23" s="8" t="e">
        <v>#N/A</v>
      </c>
      <c r="R23" s="8" t="e">
        <v>#N/A</v>
      </c>
      <c r="S23" s="8">
        <v>26044</v>
      </c>
      <c r="T23" s="8">
        <v>495</v>
      </c>
      <c r="U23" s="8">
        <v>295</v>
      </c>
      <c r="V23" s="8">
        <v>5138</v>
      </c>
      <c r="W23" s="8">
        <v>235</v>
      </c>
      <c r="X23" s="8">
        <v>144</v>
      </c>
      <c r="Y23" s="8">
        <v>1859</v>
      </c>
      <c r="Z23" s="8">
        <v>4053</v>
      </c>
      <c r="AA23" s="8">
        <v>1304</v>
      </c>
      <c r="AB23" s="8">
        <v>1291</v>
      </c>
      <c r="AC23" s="8">
        <v>740</v>
      </c>
      <c r="AD23" s="8">
        <v>920</v>
      </c>
      <c r="AE23" s="8">
        <v>194</v>
      </c>
      <c r="AF23" s="8">
        <v>1117</v>
      </c>
      <c r="AG23" s="8">
        <v>1186</v>
      </c>
      <c r="AH23" s="8">
        <v>1915</v>
      </c>
      <c r="AI23" s="8">
        <v>1745</v>
      </c>
      <c r="AJ23" s="8">
        <v>2219</v>
      </c>
      <c r="AK23" s="8">
        <v>540</v>
      </c>
      <c r="AL23" s="8">
        <v>653</v>
      </c>
      <c r="AM23" s="8">
        <v>0</v>
      </c>
      <c r="AN23" s="8">
        <v>17877</v>
      </c>
      <c r="AO23" s="8" t="e">
        <v>#N/A</v>
      </c>
      <c r="AP23" s="8">
        <v>3167</v>
      </c>
      <c r="AQ23" s="2">
        <v>11.7</v>
      </c>
      <c r="AR23" s="2" t="e">
        <v>#N/A</v>
      </c>
      <c r="AS23" s="2" t="e">
        <v>#N/A</v>
      </c>
      <c r="AT23" s="8" t="e">
        <v>#N/A</v>
      </c>
      <c r="AU23" s="8" t="e">
        <v>#N/A</v>
      </c>
      <c r="AV23" s="8" t="e">
        <v>#N/A</v>
      </c>
      <c r="AW23" s="8">
        <v>43595</v>
      </c>
      <c r="AX23" s="2">
        <v>62.3</v>
      </c>
      <c r="AY23" s="2">
        <v>66.3</v>
      </c>
      <c r="AZ23" s="2" t="e">
        <v>#N/A</v>
      </c>
      <c r="BA23" s="8" t="e">
        <v>#N/A</v>
      </c>
      <c r="BB23" s="8">
        <v>23994</v>
      </c>
      <c r="BC23" s="8" t="e">
        <v>#N/A</v>
      </c>
      <c r="BD23" s="8" t="e">
        <v>#N/A</v>
      </c>
      <c r="BE23" s="8" t="e">
        <v>#N/A</v>
      </c>
      <c r="BF23" s="8" t="e">
        <v>#N/A</v>
      </c>
      <c r="BG23" s="8">
        <v>3167</v>
      </c>
      <c r="BH23" s="2" t="e">
        <v>#N/A</v>
      </c>
      <c r="BI23" s="2" t="e">
        <v>#N/A</v>
      </c>
      <c r="BJ23" s="8" t="e">
        <v>#N/A</v>
      </c>
      <c r="BK23" s="8" t="e">
        <v>#N/A</v>
      </c>
      <c r="BL23" s="8">
        <v>-24</v>
      </c>
      <c r="BM23" s="8">
        <v>-3</v>
      </c>
      <c r="BN23" s="8" t="e">
        <v>#N/A</v>
      </c>
      <c r="BO23" s="8" t="e">
        <v>#N/A</v>
      </c>
      <c r="BP23" s="8">
        <v>20754</v>
      </c>
      <c r="BQ23" s="8">
        <v>90695</v>
      </c>
      <c r="BR23" s="8">
        <v>81285</v>
      </c>
      <c r="BS23" s="8"/>
      <c r="BT23" s="8"/>
      <c r="BU23" s="8"/>
    </row>
    <row r="24" spans="1:73" x14ac:dyDescent="0.25">
      <c r="A24" t="s">
        <v>583</v>
      </c>
      <c r="B24" s="8" t="e">
        <v>#N/A</v>
      </c>
      <c r="C24" s="8" t="e">
        <v>#N/A</v>
      </c>
      <c r="D24" s="8" t="e">
        <v>#N/A</v>
      </c>
      <c r="E24" s="8" t="e">
        <v>#N/A</v>
      </c>
      <c r="F24" s="8" t="e">
        <v>#N/A</v>
      </c>
      <c r="G24" s="2" t="e">
        <v>#N/A</v>
      </c>
      <c r="H24" s="2" t="e">
        <v>#N/A</v>
      </c>
      <c r="I24" s="2" t="e">
        <v>#N/A</v>
      </c>
      <c r="J24" s="2" t="e">
        <v>#N/A</v>
      </c>
      <c r="K24" s="8" t="e">
        <v>#N/A</v>
      </c>
      <c r="L24" s="8" t="e">
        <v>#N/A</v>
      </c>
      <c r="M24" s="8" t="e">
        <v>#N/A</v>
      </c>
      <c r="N24" s="8" t="e">
        <v>#N/A</v>
      </c>
      <c r="O24" s="8" t="e">
        <v>#N/A</v>
      </c>
      <c r="P24" s="8" t="e">
        <v>#N/A</v>
      </c>
      <c r="Q24" s="8" t="e">
        <v>#N/A</v>
      </c>
      <c r="R24" s="8" t="e">
        <v>#N/A</v>
      </c>
      <c r="S24" s="8">
        <v>26180</v>
      </c>
      <c r="T24" s="8">
        <v>500</v>
      </c>
      <c r="U24" s="8">
        <v>289</v>
      </c>
      <c r="V24" s="8">
        <v>5125</v>
      </c>
      <c r="W24" s="8">
        <v>232</v>
      </c>
      <c r="X24" s="8">
        <v>144</v>
      </c>
      <c r="Y24" s="8">
        <v>1875</v>
      </c>
      <c r="Z24" s="8">
        <v>4088</v>
      </c>
      <c r="AA24" s="8">
        <v>1308</v>
      </c>
      <c r="AB24" s="8">
        <v>1307</v>
      </c>
      <c r="AC24" s="8">
        <v>746</v>
      </c>
      <c r="AD24" s="8">
        <v>930</v>
      </c>
      <c r="AE24" s="8">
        <v>197</v>
      </c>
      <c r="AF24" s="8">
        <v>1135</v>
      </c>
      <c r="AG24" s="8">
        <v>1202</v>
      </c>
      <c r="AH24" s="8">
        <v>1913</v>
      </c>
      <c r="AI24" s="8">
        <v>1750</v>
      </c>
      <c r="AJ24" s="8">
        <v>2231</v>
      </c>
      <c r="AK24" s="8">
        <v>547</v>
      </c>
      <c r="AL24" s="8">
        <v>663</v>
      </c>
      <c r="AM24" s="8">
        <v>0</v>
      </c>
      <c r="AN24" s="8">
        <v>18016</v>
      </c>
      <c r="AO24" s="8" t="e">
        <v>#N/A</v>
      </c>
      <c r="AP24" s="8">
        <v>3243</v>
      </c>
      <c r="AQ24" s="2">
        <v>11.8</v>
      </c>
      <c r="AR24" s="2" t="e">
        <v>#N/A</v>
      </c>
      <c r="AS24" s="2" t="e">
        <v>#N/A</v>
      </c>
      <c r="AT24" s="8" t="e">
        <v>#N/A</v>
      </c>
      <c r="AU24" s="8" t="e">
        <v>#N/A</v>
      </c>
      <c r="AV24" s="8" t="e">
        <v>#N/A</v>
      </c>
      <c r="AW24" s="8">
        <v>43664</v>
      </c>
      <c r="AX24" s="2">
        <v>62.7</v>
      </c>
      <c r="AY24" s="2">
        <v>66.5</v>
      </c>
      <c r="AZ24" s="2" t="e">
        <v>#N/A</v>
      </c>
      <c r="BA24" s="8" t="e">
        <v>#N/A</v>
      </c>
      <c r="BB24" s="8">
        <v>24125</v>
      </c>
      <c r="BC24" s="8" t="e">
        <v>#N/A</v>
      </c>
      <c r="BD24" s="8" t="e">
        <v>#N/A</v>
      </c>
      <c r="BE24" s="8" t="e">
        <v>#N/A</v>
      </c>
      <c r="BF24" s="8" t="e">
        <v>#N/A</v>
      </c>
      <c r="BG24" s="8">
        <v>3243</v>
      </c>
      <c r="BH24" s="2" t="e">
        <v>#N/A</v>
      </c>
      <c r="BI24" s="2" t="e">
        <v>#N/A</v>
      </c>
      <c r="BJ24" s="8" t="e">
        <v>#N/A</v>
      </c>
      <c r="BK24" s="8" t="e">
        <v>#N/A</v>
      </c>
      <c r="BL24" s="8">
        <v>-16</v>
      </c>
      <c r="BM24" s="8">
        <v>7</v>
      </c>
      <c r="BN24" s="8" t="e">
        <v>#N/A</v>
      </c>
      <c r="BO24" s="8" t="e">
        <v>#N/A</v>
      </c>
      <c r="BP24" s="8">
        <v>20091</v>
      </c>
      <c r="BQ24" s="8">
        <v>91663</v>
      </c>
      <c r="BR24" s="8">
        <v>81606</v>
      </c>
      <c r="BS24" s="8"/>
      <c r="BT24" s="8"/>
      <c r="BU24" s="8"/>
    </row>
    <row r="25" spans="1:73" x14ac:dyDescent="0.25">
      <c r="A25" t="s">
        <v>584</v>
      </c>
      <c r="B25" s="8" t="e">
        <v>#N/A</v>
      </c>
      <c r="C25" s="8" t="e">
        <v>#N/A</v>
      </c>
      <c r="D25" s="8" t="e">
        <v>#N/A</v>
      </c>
      <c r="E25" s="8" t="e">
        <v>#N/A</v>
      </c>
      <c r="F25" s="8" t="e">
        <v>#N/A</v>
      </c>
      <c r="G25" s="2" t="e">
        <v>#N/A</v>
      </c>
      <c r="H25" s="2" t="e">
        <v>#N/A</v>
      </c>
      <c r="I25" s="2" t="e">
        <v>#N/A</v>
      </c>
      <c r="J25" s="2" t="e">
        <v>#N/A</v>
      </c>
      <c r="K25" s="8" t="e">
        <v>#N/A</v>
      </c>
      <c r="L25" s="8" t="e">
        <v>#N/A</v>
      </c>
      <c r="M25" s="8" t="e">
        <v>#N/A</v>
      </c>
      <c r="N25" s="8" t="e">
        <v>#N/A</v>
      </c>
      <c r="O25" s="8" t="e">
        <v>#N/A</v>
      </c>
      <c r="P25" s="8" t="e">
        <v>#N/A</v>
      </c>
      <c r="Q25" s="8" t="e">
        <v>#N/A</v>
      </c>
      <c r="R25" s="8" t="e">
        <v>#N/A</v>
      </c>
      <c r="S25" s="8">
        <v>26296</v>
      </c>
      <c r="T25" s="8">
        <v>498</v>
      </c>
      <c r="U25" s="8">
        <v>285</v>
      </c>
      <c r="V25" s="8">
        <v>5121</v>
      </c>
      <c r="W25" s="8">
        <v>231</v>
      </c>
      <c r="X25" s="8">
        <v>144</v>
      </c>
      <c r="Y25" s="8">
        <v>1886</v>
      </c>
      <c r="Z25" s="8">
        <v>4117</v>
      </c>
      <c r="AA25" s="8">
        <v>1310</v>
      </c>
      <c r="AB25" s="8">
        <v>1328</v>
      </c>
      <c r="AC25" s="8">
        <v>750</v>
      </c>
      <c r="AD25" s="8">
        <v>933</v>
      </c>
      <c r="AE25" s="8">
        <v>201</v>
      </c>
      <c r="AF25" s="8">
        <v>1154</v>
      </c>
      <c r="AG25" s="8">
        <v>1216</v>
      </c>
      <c r="AH25" s="8">
        <v>1908</v>
      </c>
      <c r="AI25" s="8">
        <v>1757</v>
      </c>
      <c r="AJ25" s="8">
        <v>2242</v>
      </c>
      <c r="AK25" s="8">
        <v>547</v>
      </c>
      <c r="AL25" s="8">
        <v>667</v>
      </c>
      <c r="AM25" s="8">
        <v>0</v>
      </c>
      <c r="AN25" s="8">
        <v>18131</v>
      </c>
      <c r="AO25" s="8" t="e">
        <v>#N/A</v>
      </c>
      <c r="AP25" s="8">
        <v>3265</v>
      </c>
      <c r="AQ25" s="2">
        <v>11.9</v>
      </c>
      <c r="AR25" s="2" t="e">
        <v>#N/A</v>
      </c>
      <c r="AS25" s="2" t="e">
        <v>#N/A</v>
      </c>
      <c r="AT25" s="8" t="e">
        <v>#N/A</v>
      </c>
      <c r="AU25" s="8" t="e">
        <v>#N/A</v>
      </c>
      <c r="AV25" s="8" t="e">
        <v>#N/A</v>
      </c>
      <c r="AW25" s="8">
        <v>43732</v>
      </c>
      <c r="AX25" s="2">
        <v>62.9</v>
      </c>
      <c r="AY25" s="2">
        <v>66.7</v>
      </c>
      <c r="AZ25" s="2" t="e">
        <v>#N/A</v>
      </c>
      <c r="BA25" s="8" t="e">
        <v>#N/A</v>
      </c>
      <c r="BB25" s="8">
        <v>24245</v>
      </c>
      <c r="BC25" s="8" t="e">
        <v>#N/A</v>
      </c>
      <c r="BD25" s="8" t="e">
        <v>#N/A</v>
      </c>
      <c r="BE25" s="8" t="e">
        <v>#N/A</v>
      </c>
      <c r="BF25" s="8" t="e">
        <v>#N/A</v>
      </c>
      <c r="BG25" s="8">
        <v>3265</v>
      </c>
      <c r="BH25" s="2" t="e">
        <v>#N/A</v>
      </c>
      <c r="BI25" s="2" t="e">
        <v>#N/A</v>
      </c>
      <c r="BJ25" s="8" t="e">
        <v>#N/A</v>
      </c>
      <c r="BK25" s="8" t="e">
        <v>#N/A</v>
      </c>
      <c r="BL25" s="8">
        <v>-17</v>
      </c>
      <c r="BM25" s="8">
        <v>9</v>
      </c>
      <c r="BN25" s="8" t="e">
        <v>#N/A</v>
      </c>
      <c r="BO25" s="8" t="e">
        <v>#N/A</v>
      </c>
      <c r="BP25" s="8">
        <v>21011</v>
      </c>
      <c r="BQ25" s="8">
        <v>93433</v>
      </c>
      <c r="BR25" s="8">
        <v>83404</v>
      </c>
      <c r="BS25" s="8"/>
      <c r="BT25" s="8"/>
      <c r="BU25" s="8"/>
    </row>
    <row r="26" spans="1:73" x14ac:dyDescent="0.25">
      <c r="A26" t="s">
        <v>585</v>
      </c>
      <c r="B26" s="8" t="e">
        <v>#N/A</v>
      </c>
      <c r="C26" s="8" t="e">
        <v>#N/A</v>
      </c>
      <c r="D26" s="8" t="e">
        <v>#N/A</v>
      </c>
      <c r="E26" s="8" t="e">
        <v>#N/A</v>
      </c>
      <c r="F26" s="8" t="e">
        <v>#N/A</v>
      </c>
      <c r="G26" s="2" t="e">
        <v>#N/A</v>
      </c>
      <c r="H26" s="2" t="e">
        <v>#N/A</v>
      </c>
      <c r="I26" s="2" t="e">
        <v>#N/A</v>
      </c>
      <c r="J26" s="2" t="e">
        <v>#N/A</v>
      </c>
      <c r="K26" s="8" t="e">
        <v>#N/A</v>
      </c>
      <c r="L26" s="8" t="e">
        <v>#N/A</v>
      </c>
      <c r="M26" s="8" t="e">
        <v>#N/A</v>
      </c>
      <c r="N26" s="8" t="e">
        <v>#N/A</v>
      </c>
      <c r="O26" s="8" t="e">
        <v>#N/A</v>
      </c>
      <c r="P26" s="8" t="e">
        <v>#N/A</v>
      </c>
      <c r="Q26" s="8" t="e">
        <v>#N/A</v>
      </c>
      <c r="R26" s="8" t="e">
        <v>#N/A</v>
      </c>
      <c r="S26" s="8">
        <v>26406</v>
      </c>
      <c r="T26" s="8">
        <v>499</v>
      </c>
      <c r="U26" s="8">
        <v>283</v>
      </c>
      <c r="V26" s="8">
        <v>5109</v>
      </c>
      <c r="W26" s="8">
        <v>230</v>
      </c>
      <c r="X26" s="8">
        <v>143</v>
      </c>
      <c r="Y26" s="8">
        <v>1898</v>
      </c>
      <c r="Z26" s="8">
        <v>4136</v>
      </c>
      <c r="AA26" s="8">
        <v>1311</v>
      </c>
      <c r="AB26" s="8">
        <v>1341</v>
      </c>
      <c r="AC26" s="8">
        <v>752</v>
      </c>
      <c r="AD26" s="8">
        <v>946</v>
      </c>
      <c r="AE26" s="8">
        <v>205</v>
      </c>
      <c r="AF26" s="8">
        <v>1177</v>
      </c>
      <c r="AG26" s="8">
        <v>1236</v>
      </c>
      <c r="AH26" s="8">
        <v>1911</v>
      </c>
      <c r="AI26" s="8">
        <v>1763</v>
      </c>
      <c r="AJ26" s="8">
        <v>2243</v>
      </c>
      <c r="AK26" s="8">
        <v>550</v>
      </c>
      <c r="AL26" s="8">
        <v>672</v>
      </c>
      <c r="AM26" s="8">
        <v>0</v>
      </c>
      <c r="AN26" s="8">
        <v>18244</v>
      </c>
      <c r="AO26" s="8" t="e">
        <v>#N/A</v>
      </c>
      <c r="AP26" s="8">
        <v>3238</v>
      </c>
      <c r="AQ26" s="2">
        <v>11.7</v>
      </c>
      <c r="AR26" s="2" t="e">
        <v>#N/A</v>
      </c>
      <c r="AS26" s="2" t="e">
        <v>#N/A</v>
      </c>
      <c r="AT26" s="8" t="e">
        <v>#N/A</v>
      </c>
      <c r="AU26" s="8" t="e">
        <v>#N/A</v>
      </c>
      <c r="AV26" s="8" t="e">
        <v>#N/A</v>
      </c>
      <c r="AW26" s="8">
        <v>43801</v>
      </c>
      <c r="AX26" s="2">
        <v>63</v>
      </c>
      <c r="AY26" s="2">
        <v>66.8</v>
      </c>
      <c r="AZ26" s="2" t="e">
        <v>#N/A</v>
      </c>
      <c r="BA26" s="8" t="e">
        <v>#N/A</v>
      </c>
      <c r="BB26" s="8">
        <v>24335</v>
      </c>
      <c r="BC26" s="8" t="e">
        <v>#N/A</v>
      </c>
      <c r="BD26" s="8" t="e">
        <v>#N/A</v>
      </c>
      <c r="BE26" s="8" t="e">
        <v>#N/A</v>
      </c>
      <c r="BF26" s="8" t="e">
        <v>#N/A</v>
      </c>
      <c r="BG26" s="8">
        <v>3238</v>
      </c>
      <c r="BH26" s="2" t="e">
        <v>#N/A</v>
      </c>
      <c r="BI26" s="2" t="e">
        <v>#N/A</v>
      </c>
      <c r="BJ26" s="8" t="e">
        <v>#N/A</v>
      </c>
      <c r="BK26" s="8" t="e">
        <v>#N/A</v>
      </c>
      <c r="BL26" s="8">
        <v>-13</v>
      </c>
      <c r="BM26" s="8">
        <v>8</v>
      </c>
      <c r="BN26" s="8" t="e">
        <v>#N/A</v>
      </c>
      <c r="BO26" s="8" t="e">
        <v>#N/A</v>
      </c>
      <c r="BP26" s="8">
        <v>20871</v>
      </c>
      <c r="BQ26" s="8">
        <v>94862</v>
      </c>
      <c r="BR26" s="8">
        <v>84675</v>
      </c>
      <c r="BS26" s="8"/>
      <c r="BT26" s="8"/>
      <c r="BU26" s="8"/>
    </row>
    <row r="27" spans="1:73" x14ac:dyDescent="0.25">
      <c r="A27" t="s">
        <v>586</v>
      </c>
      <c r="B27" s="8" t="e">
        <v>#N/A</v>
      </c>
      <c r="C27" s="8" t="e">
        <v>#N/A</v>
      </c>
      <c r="D27" s="8" t="e">
        <v>#N/A</v>
      </c>
      <c r="E27" s="8" t="e">
        <v>#N/A</v>
      </c>
      <c r="F27" s="8" t="e">
        <v>#N/A</v>
      </c>
      <c r="G27" s="2" t="e">
        <v>#N/A</v>
      </c>
      <c r="H27" s="2" t="e">
        <v>#N/A</v>
      </c>
      <c r="I27" s="2" t="e">
        <v>#N/A</v>
      </c>
      <c r="J27" s="2" t="e">
        <v>#N/A</v>
      </c>
      <c r="K27" s="8" t="e">
        <v>#N/A</v>
      </c>
      <c r="L27" s="8" t="e">
        <v>#N/A</v>
      </c>
      <c r="M27" s="8" t="e">
        <v>#N/A</v>
      </c>
      <c r="N27" s="8" t="e">
        <v>#N/A</v>
      </c>
      <c r="O27" s="8" t="e">
        <v>#N/A</v>
      </c>
      <c r="P27" s="8" t="e">
        <v>#N/A</v>
      </c>
      <c r="Q27" s="8" t="e">
        <v>#N/A</v>
      </c>
      <c r="R27" s="8" t="e">
        <v>#N/A</v>
      </c>
      <c r="S27" s="8">
        <v>26508</v>
      </c>
      <c r="T27" s="8">
        <v>501</v>
      </c>
      <c r="U27" s="8">
        <v>281</v>
      </c>
      <c r="V27" s="8">
        <v>5106</v>
      </c>
      <c r="W27" s="8">
        <v>228</v>
      </c>
      <c r="X27" s="8">
        <v>142</v>
      </c>
      <c r="Y27" s="8">
        <v>1905</v>
      </c>
      <c r="Z27" s="8">
        <v>4158</v>
      </c>
      <c r="AA27" s="8">
        <v>1307</v>
      </c>
      <c r="AB27" s="8">
        <v>1354</v>
      </c>
      <c r="AC27" s="8">
        <v>757</v>
      </c>
      <c r="AD27" s="8">
        <v>951</v>
      </c>
      <c r="AE27" s="8">
        <v>206</v>
      </c>
      <c r="AF27" s="8">
        <v>1185</v>
      </c>
      <c r="AG27" s="8">
        <v>1249</v>
      </c>
      <c r="AH27" s="8">
        <v>1881</v>
      </c>
      <c r="AI27" s="8">
        <v>1769</v>
      </c>
      <c r="AJ27" s="8">
        <v>2289</v>
      </c>
      <c r="AK27" s="8">
        <v>558</v>
      </c>
      <c r="AL27" s="8">
        <v>679</v>
      </c>
      <c r="AM27" s="8">
        <v>0</v>
      </c>
      <c r="AN27" s="8">
        <v>18345</v>
      </c>
      <c r="AO27" s="8" t="e">
        <v>#N/A</v>
      </c>
      <c r="AP27" s="8">
        <v>3217</v>
      </c>
      <c r="AQ27" s="2">
        <v>11.6</v>
      </c>
      <c r="AR27" s="2" t="e">
        <v>#N/A</v>
      </c>
      <c r="AS27" s="2" t="e">
        <v>#N/A</v>
      </c>
      <c r="AT27" s="8" t="e">
        <v>#N/A</v>
      </c>
      <c r="AU27" s="8" t="e">
        <v>#N/A</v>
      </c>
      <c r="AV27" s="8" t="e">
        <v>#N/A</v>
      </c>
      <c r="AW27" s="8">
        <v>43869</v>
      </c>
      <c r="AX27" s="2">
        <v>63</v>
      </c>
      <c r="AY27" s="2">
        <v>67.099999999999994</v>
      </c>
      <c r="AZ27" s="2" t="e">
        <v>#N/A</v>
      </c>
      <c r="BA27" s="8" t="e">
        <v>#N/A</v>
      </c>
      <c r="BB27" s="8">
        <v>24435</v>
      </c>
      <c r="BC27" s="8" t="e">
        <v>#N/A</v>
      </c>
      <c r="BD27" s="8" t="e">
        <v>#N/A</v>
      </c>
      <c r="BE27" s="8" t="e">
        <v>#N/A</v>
      </c>
      <c r="BF27" s="8" t="e">
        <v>#N/A</v>
      </c>
      <c r="BG27" s="8">
        <v>3217</v>
      </c>
      <c r="BH27" s="2" t="e">
        <v>#N/A</v>
      </c>
      <c r="BI27" s="2" t="e">
        <v>#N/A</v>
      </c>
      <c r="BJ27" s="8" t="e">
        <v>#N/A</v>
      </c>
      <c r="BK27" s="8" t="e">
        <v>#N/A</v>
      </c>
      <c r="BL27" s="8">
        <v>-12</v>
      </c>
      <c r="BM27" s="8">
        <v>1</v>
      </c>
      <c r="BN27" s="8" t="e">
        <v>#N/A</v>
      </c>
      <c r="BO27" s="8" t="e">
        <v>#N/A</v>
      </c>
      <c r="BP27" s="8">
        <v>22765</v>
      </c>
      <c r="BQ27" s="8">
        <v>97962</v>
      </c>
      <c r="BR27" s="8">
        <v>87946</v>
      </c>
      <c r="BS27" s="8"/>
      <c r="BT27" s="8"/>
      <c r="BU27" s="8"/>
    </row>
    <row r="28" spans="1:73" x14ac:dyDescent="0.25">
      <c r="A28" t="s">
        <v>587</v>
      </c>
      <c r="B28" s="8" t="e">
        <v>#N/A</v>
      </c>
      <c r="C28" s="8" t="e">
        <v>#N/A</v>
      </c>
      <c r="D28" s="8" t="e">
        <v>#N/A</v>
      </c>
      <c r="E28" s="8" t="e">
        <v>#N/A</v>
      </c>
      <c r="F28" s="8" t="e">
        <v>#N/A</v>
      </c>
      <c r="G28" s="2" t="e">
        <v>#N/A</v>
      </c>
      <c r="H28" s="2" t="e">
        <v>#N/A</v>
      </c>
      <c r="I28" s="2" t="e">
        <v>#N/A</v>
      </c>
      <c r="J28" s="2" t="e">
        <v>#N/A</v>
      </c>
      <c r="K28" s="8" t="e">
        <v>#N/A</v>
      </c>
      <c r="L28" s="8" t="e">
        <v>#N/A</v>
      </c>
      <c r="M28" s="8" t="e">
        <v>#N/A</v>
      </c>
      <c r="N28" s="8" t="e">
        <v>#N/A</v>
      </c>
      <c r="O28" s="8" t="e">
        <v>#N/A</v>
      </c>
      <c r="P28" s="8" t="e">
        <v>#N/A</v>
      </c>
      <c r="Q28" s="8" t="e">
        <v>#N/A</v>
      </c>
      <c r="R28" s="8" t="e">
        <v>#N/A</v>
      </c>
      <c r="S28" s="8">
        <v>26566</v>
      </c>
      <c r="T28" s="8">
        <v>503</v>
      </c>
      <c r="U28" s="8">
        <v>279</v>
      </c>
      <c r="V28" s="8">
        <v>5096</v>
      </c>
      <c r="W28" s="8">
        <v>226</v>
      </c>
      <c r="X28" s="8">
        <v>142</v>
      </c>
      <c r="Y28" s="8">
        <v>1907</v>
      </c>
      <c r="Z28" s="8">
        <v>4152</v>
      </c>
      <c r="AA28" s="8">
        <v>1305</v>
      </c>
      <c r="AB28" s="8">
        <v>1360</v>
      </c>
      <c r="AC28" s="8">
        <v>759</v>
      </c>
      <c r="AD28" s="8">
        <v>953</v>
      </c>
      <c r="AE28" s="8">
        <v>207</v>
      </c>
      <c r="AF28" s="8">
        <v>1192</v>
      </c>
      <c r="AG28" s="8">
        <v>1252</v>
      </c>
      <c r="AH28" s="8">
        <v>1882</v>
      </c>
      <c r="AI28" s="8">
        <v>1779</v>
      </c>
      <c r="AJ28" s="8">
        <v>2322</v>
      </c>
      <c r="AK28" s="8">
        <v>563</v>
      </c>
      <c r="AL28" s="8">
        <v>686</v>
      </c>
      <c r="AM28" s="8">
        <v>0</v>
      </c>
      <c r="AN28" s="8">
        <v>18413</v>
      </c>
      <c r="AO28" s="8" t="e">
        <v>#N/A</v>
      </c>
      <c r="AP28" s="8">
        <v>3180</v>
      </c>
      <c r="AQ28" s="2">
        <v>11.5</v>
      </c>
      <c r="AR28" s="2" t="e">
        <v>#N/A</v>
      </c>
      <c r="AS28" s="2" t="e">
        <v>#N/A</v>
      </c>
      <c r="AT28" s="8" t="e">
        <v>#N/A</v>
      </c>
      <c r="AU28" s="8" t="e">
        <v>#N/A</v>
      </c>
      <c r="AV28" s="8" t="e">
        <v>#N/A</v>
      </c>
      <c r="AW28" s="8">
        <v>43937</v>
      </c>
      <c r="AX28" s="2">
        <v>63</v>
      </c>
      <c r="AY28" s="2">
        <v>67.3</v>
      </c>
      <c r="AZ28" s="2" t="e">
        <v>#N/A</v>
      </c>
      <c r="BA28" s="8" t="e">
        <v>#N/A</v>
      </c>
      <c r="BB28" s="8">
        <v>24515</v>
      </c>
      <c r="BC28" s="8" t="e">
        <v>#N/A</v>
      </c>
      <c r="BD28" s="8" t="e">
        <v>#N/A</v>
      </c>
      <c r="BE28" s="8" t="e">
        <v>#N/A</v>
      </c>
      <c r="BF28" s="8" t="e">
        <v>#N/A</v>
      </c>
      <c r="BG28" s="8">
        <v>3180</v>
      </c>
      <c r="BH28" s="2" t="e">
        <v>#N/A</v>
      </c>
      <c r="BI28" s="2" t="e">
        <v>#N/A</v>
      </c>
      <c r="BJ28" s="8" t="e">
        <v>#N/A</v>
      </c>
      <c r="BK28" s="8" t="e">
        <v>#N/A</v>
      </c>
      <c r="BL28" s="8">
        <v>-15</v>
      </c>
      <c r="BM28" s="8">
        <v>15</v>
      </c>
      <c r="BN28" s="8" t="e">
        <v>#N/A</v>
      </c>
      <c r="BO28" s="8" t="e">
        <v>#N/A</v>
      </c>
      <c r="BP28" s="8">
        <v>22241</v>
      </c>
      <c r="BQ28" s="8">
        <v>99412</v>
      </c>
      <c r="BR28" s="8">
        <v>88591</v>
      </c>
      <c r="BS28" s="8"/>
      <c r="BT28" s="8"/>
      <c r="BU28" s="8"/>
    </row>
    <row r="29" spans="1:73" x14ac:dyDescent="0.25">
      <c r="A29" t="s">
        <v>588</v>
      </c>
      <c r="B29" s="8" t="e">
        <v>#N/A</v>
      </c>
      <c r="C29" s="8" t="e">
        <v>#N/A</v>
      </c>
      <c r="D29" s="8" t="e">
        <v>#N/A</v>
      </c>
      <c r="E29" s="8" t="e">
        <v>#N/A</v>
      </c>
      <c r="F29" s="8" t="e">
        <v>#N/A</v>
      </c>
      <c r="G29" s="2" t="e">
        <v>#N/A</v>
      </c>
      <c r="H29" s="2" t="e">
        <v>#N/A</v>
      </c>
      <c r="I29" s="2" t="e">
        <v>#N/A</v>
      </c>
      <c r="J29" s="2" t="e">
        <v>#N/A</v>
      </c>
      <c r="K29" s="8" t="e">
        <v>#N/A</v>
      </c>
      <c r="L29" s="8" t="e">
        <v>#N/A</v>
      </c>
      <c r="M29" s="8" t="e">
        <v>#N/A</v>
      </c>
      <c r="N29" s="8" t="e">
        <v>#N/A</v>
      </c>
      <c r="O29" s="8" t="e">
        <v>#N/A</v>
      </c>
      <c r="P29" s="8" t="e">
        <v>#N/A</v>
      </c>
      <c r="Q29" s="8" t="e">
        <v>#N/A</v>
      </c>
      <c r="R29" s="8" t="e">
        <v>#N/A</v>
      </c>
      <c r="S29" s="8">
        <v>26610</v>
      </c>
      <c r="T29" s="8">
        <v>504</v>
      </c>
      <c r="U29" s="8">
        <v>270</v>
      </c>
      <c r="V29" s="8">
        <v>5089</v>
      </c>
      <c r="W29" s="8">
        <v>224</v>
      </c>
      <c r="X29" s="8">
        <v>143</v>
      </c>
      <c r="Y29" s="8">
        <v>1899</v>
      </c>
      <c r="Z29" s="8">
        <v>4149</v>
      </c>
      <c r="AA29" s="8">
        <v>1303</v>
      </c>
      <c r="AB29" s="8">
        <v>1367</v>
      </c>
      <c r="AC29" s="8">
        <v>762</v>
      </c>
      <c r="AD29" s="8">
        <v>955</v>
      </c>
      <c r="AE29" s="8">
        <v>210</v>
      </c>
      <c r="AF29" s="8">
        <v>1205</v>
      </c>
      <c r="AG29" s="8">
        <v>1260</v>
      </c>
      <c r="AH29" s="8">
        <v>1877</v>
      </c>
      <c r="AI29" s="8">
        <v>1785</v>
      </c>
      <c r="AJ29" s="8">
        <v>2337</v>
      </c>
      <c r="AK29" s="8">
        <v>573</v>
      </c>
      <c r="AL29" s="8">
        <v>696</v>
      </c>
      <c r="AM29" s="8">
        <v>0</v>
      </c>
      <c r="AN29" s="8">
        <v>18481</v>
      </c>
      <c r="AO29" s="8" t="e">
        <v>#N/A</v>
      </c>
      <c r="AP29" s="8">
        <v>3152</v>
      </c>
      <c r="AQ29" s="2">
        <v>11.4</v>
      </c>
      <c r="AR29" s="2" t="e">
        <v>#N/A</v>
      </c>
      <c r="AS29" s="2" t="e">
        <v>#N/A</v>
      </c>
      <c r="AT29" s="8" t="e">
        <v>#N/A</v>
      </c>
      <c r="AU29" s="8" t="e">
        <v>#N/A</v>
      </c>
      <c r="AV29" s="8" t="e">
        <v>#N/A</v>
      </c>
      <c r="AW29" s="8">
        <v>44006</v>
      </c>
      <c r="AX29" s="2">
        <v>63</v>
      </c>
      <c r="AY29" s="2">
        <v>67.400000000000006</v>
      </c>
      <c r="AZ29" s="2" t="e">
        <v>#N/A</v>
      </c>
      <c r="BA29" s="8" t="e">
        <v>#N/A</v>
      </c>
      <c r="BB29" s="8">
        <v>24570</v>
      </c>
      <c r="BC29" s="8" t="e">
        <v>#N/A</v>
      </c>
      <c r="BD29" s="8" t="e">
        <v>#N/A</v>
      </c>
      <c r="BE29" s="8" t="e">
        <v>#N/A</v>
      </c>
      <c r="BF29" s="8" t="e">
        <v>#N/A</v>
      </c>
      <c r="BG29" s="8">
        <v>3152</v>
      </c>
      <c r="BH29" s="2" t="e">
        <v>#N/A</v>
      </c>
      <c r="BI29" s="2" t="e">
        <v>#N/A</v>
      </c>
      <c r="BJ29" s="8" t="e">
        <v>#N/A</v>
      </c>
      <c r="BK29" s="8" t="e">
        <v>#N/A</v>
      </c>
      <c r="BL29" s="8">
        <v>-1</v>
      </c>
      <c r="BM29" s="8">
        <v>14</v>
      </c>
      <c r="BN29" s="8" t="e">
        <v>#N/A</v>
      </c>
      <c r="BO29" s="8" t="e">
        <v>#N/A</v>
      </c>
      <c r="BP29" s="8">
        <v>25638</v>
      </c>
      <c r="BQ29" s="8">
        <v>103208</v>
      </c>
      <c r="BR29" s="8">
        <v>92989</v>
      </c>
      <c r="BS29" s="8"/>
      <c r="BT29" s="8"/>
      <c r="BU29" s="8"/>
    </row>
    <row r="30" spans="1:73" x14ac:dyDescent="0.25">
      <c r="A30" t="s">
        <v>589</v>
      </c>
      <c r="B30" s="8" t="e">
        <v>#N/A</v>
      </c>
      <c r="C30" s="8" t="e">
        <v>#N/A</v>
      </c>
      <c r="D30" s="8" t="e">
        <v>#N/A</v>
      </c>
      <c r="E30" s="8" t="e">
        <v>#N/A</v>
      </c>
      <c r="F30" s="8" t="e">
        <v>#N/A</v>
      </c>
      <c r="G30" s="2" t="e">
        <v>#N/A</v>
      </c>
      <c r="H30" s="2" t="e">
        <v>#N/A</v>
      </c>
      <c r="I30" s="2" t="e">
        <v>#N/A</v>
      </c>
      <c r="J30" s="2" t="e">
        <v>#N/A</v>
      </c>
      <c r="K30" s="8" t="e">
        <v>#N/A</v>
      </c>
      <c r="L30" s="8" t="e">
        <v>#N/A</v>
      </c>
      <c r="M30" s="8" t="e">
        <v>#N/A</v>
      </c>
      <c r="N30" s="8" t="e">
        <v>#N/A</v>
      </c>
      <c r="O30" s="8" t="e">
        <v>#N/A</v>
      </c>
      <c r="P30" s="8" t="e">
        <v>#N/A</v>
      </c>
      <c r="Q30" s="8" t="e">
        <v>#N/A</v>
      </c>
      <c r="R30" s="8" t="e">
        <v>#N/A</v>
      </c>
      <c r="S30" s="8">
        <v>26667</v>
      </c>
      <c r="T30" s="8">
        <v>504</v>
      </c>
      <c r="U30" s="8">
        <v>260</v>
      </c>
      <c r="V30" s="8">
        <v>5092</v>
      </c>
      <c r="W30" s="8">
        <v>224</v>
      </c>
      <c r="X30" s="8">
        <v>142</v>
      </c>
      <c r="Y30" s="8">
        <v>1890</v>
      </c>
      <c r="Z30" s="8">
        <v>4164</v>
      </c>
      <c r="AA30" s="8">
        <v>1296</v>
      </c>
      <c r="AB30" s="8">
        <v>1370</v>
      </c>
      <c r="AC30" s="8">
        <v>761</v>
      </c>
      <c r="AD30" s="8">
        <v>968</v>
      </c>
      <c r="AE30" s="8">
        <v>212</v>
      </c>
      <c r="AF30" s="8">
        <v>1220</v>
      </c>
      <c r="AG30" s="8">
        <v>1272</v>
      </c>
      <c r="AH30" s="8">
        <v>1877</v>
      </c>
      <c r="AI30" s="8">
        <v>1789</v>
      </c>
      <c r="AJ30" s="8">
        <v>2351</v>
      </c>
      <c r="AK30" s="8">
        <v>575</v>
      </c>
      <c r="AL30" s="8">
        <v>700</v>
      </c>
      <c r="AM30" s="8">
        <v>0</v>
      </c>
      <c r="AN30" s="8">
        <v>18555</v>
      </c>
      <c r="AO30" s="8" t="e">
        <v>#N/A</v>
      </c>
      <c r="AP30" s="8">
        <v>3137</v>
      </c>
      <c r="AQ30" s="2">
        <v>11.3</v>
      </c>
      <c r="AR30" s="2" t="e">
        <v>#N/A</v>
      </c>
      <c r="AS30" s="2" t="e">
        <v>#N/A</v>
      </c>
      <c r="AT30" s="8" t="e">
        <v>#N/A</v>
      </c>
      <c r="AU30" s="8" t="e">
        <v>#N/A</v>
      </c>
      <c r="AV30" s="8" t="e">
        <v>#N/A</v>
      </c>
      <c r="AW30" s="8">
        <v>44069</v>
      </c>
      <c r="AX30" s="2">
        <v>63</v>
      </c>
      <c r="AY30" s="2">
        <v>67.5</v>
      </c>
      <c r="AZ30" s="2" t="e">
        <v>#N/A</v>
      </c>
      <c r="BA30" s="8" t="e">
        <v>#N/A</v>
      </c>
      <c r="BB30" s="8">
        <v>24625</v>
      </c>
      <c r="BC30" s="8" t="e">
        <v>#N/A</v>
      </c>
      <c r="BD30" s="8" t="e">
        <v>#N/A</v>
      </c>
      <c r="BE30" s="8" t="e">
        <v>#N/A</v>
      </c>
      <c r="BF30" s="8" t="e">
        <v>#N/A</v>
      </c>
      <c r="BG30" s="8">
        <v>3137</v>
      </c>
      <c r="BH30" s="2" t="e">
        <v>#N/A</v>
      </c>
      <c r="BI30" s="2" t="e">
        <v>#N/A</v>
      </c>
      <c r="BJ30" s="8" t="e">
        <v>#N/A</v>
      </c>
      <c r="BK30" s="8" t="e">
        <v>#N/A</v>
      </c>
      <c r="BL30" s="8">
        <v>-16</v>
      </c>
      <c r="BM30" s="8">
        <v>27</v>
      </c>
      <c r="BN30" s="8" t="e">
        <v>#N/A</v>
      </c>
      <c r="BO30" s="8" t="e">
        <v>#N/A</v>
      </c>
      <c r="BP30" s="8">
        <v>25043</v>
      </c>
      <c r="BQ30" s="8">
        <v>105169</v>
      </c>
      <c r="BR30" s="8">
        <v>94087</v>
      </c>
      <c r="BS30" s="8"/>
      <c r="BT30" s="8"/>
      <c r="BU30" s="8"/>
    </row>
    <row r="31" spans="1:73" x14ac:dyDescent="0.25">
      <c r="A31" t="s">
        <v>590</v>
      </c>
      <c r="B31" s="8" t="e">
        <v>#N/A</v>
      </c>
      <c r="C31" s="8" t="e">
        <v>#N/A</v>
      </c>
      <c r="D31" s="8" t="e">
        <v>#N/A</v>
      </c>
      <c r="E31" s="8" t="e">
        <v>#N/A</v>
      </c>
      <c r="F31" s="8" t="e">
        <v>#N/A</v>
      </c>
      <c r="G31" s="2" t="e">
        <v>#N/A</v>
      </c>
      <c r="H31" s="2" t="e">
        <v>#N/A</v>
      </c>
      <c r="I31" s="2" t="e">
        <v>#N/A</v>
      </c>
      <c r="J31" s="2" t="e">
        <v>#N/A</v>
      </c>
      <c r="K31" s="8" t="e">
        <v>#N/A</v>
      </c>
      <c r="L31" s="8" t="e">
        <v>#N/A</v>
      </c>
      <c r="M31" s="8" t="e">
        <v>#N/A</v>
      </c>
      <c r="N31" s="8" t="e">
        <v>#N/A</v>
      </c>
      <c r="O31" s="8" t="e">
        <v>#N/A</v>
      </c>
      <c r="P31" s="8" t="e">
        <v>#N/A</v>
      </c>
      <c r="Q31" s="8" t="e">
        <v>#N/A</v>
      </c>
      <c r="R31" s="8" t="e">
        <v>#N/A</v>
      </c>
      <c r="S31" s="8">
        <v>26655</v>
      </c>
      <c r="T31" s="8">
        <v>499</v>
      </c>
      <c r="U31" s="8">
        <v>251</v>
      </c>
      <c r="V31" s="8">
        <v>5062</v>
      </c>
      <c r="W31" s="8">
        <v>222</v>
      </c>
      <c r="X31" s="8">
        <v>141</v>
      </c>
      <c r="Y31" s="8">
        <v>1888</v>
      </c>
      <c r="Z31" s="8">
        <v>4172</v>
      </c>
      <c r="AA31" s="8">
        <v>1289</v>
      </c>
      <c r="AB31" s="8">
        <v>1370</v>
      </c>
      <c r="AC31" s="8">
        <v>763</v>
      </c>
      <c r="AD31" s="8">
        <v>973</v>
      </c>
      <c r="AE31" s="8">
        <v>213</v>
      </c>
      <c r="AF31" s="8">
        <v>1226</v>
      </c>
      <c r="AG31" s="8">
        <v>1279</v>
      </c>
      <c r="AH31" s="8">
        <v>1878</v>
      </c>
      <c r="AI31" s="8">
        <v>1800</v>
      </c>
      <c r="AJ31" s="8">
        <v>2362</v>
      </c>
      <c r="AK31" s="8">
        <v>571</v>
      </c>
      <c r="AL31" s="8">
        <v>697</v>
      </c>
      <c r="AM31" s="8">
        <v>0</v>
      </c>
      <c r="AN31" s="8">
        <v>18592</v>
      </c>
      <c r="AO31" s="8" t="e">
        <v>#N/A</v>
      </c>
      <c r="AP31" s="8">
        <v>3135</v>
      </c>
      <c r="AQ31" s="2">
        <v>11.3</v>
      </c>
      <c r="AR31" s="2" t="e">
        <v>#N/A</v>
      </c>
      <c r="AS31" s="2" t="e">
        <v>#N/A</v>
      </c>
      <c r="AT31" s="8" t="e">
        <v>#N/A</v>
      </c>
      <c r="AU31" s="8" t="e">
        <v>#N/A</v>
      </c>
      <c r="AV31" s="8" t="e">
        <v>#N/A</v>
      </c>
      <c r="AW31" s="8">
        <v>44122</v>
      </c>
      <c r="AX31" s="2">
        <v>63</v>
      </c>
      <c r="AY31" s="2">
        <v>67.5</v>
      </c>
      <c r="AZ31" s="2" t="e">
        <v>#N/A</v>
      </c>
      <c r="BA31" s="8" t="e">
        <v>#N/A</v>
      </c>
      <c r="BB31" s="8">
        <v>24660</v>
      </c>
      <c r="BC31" s="8" t="e">
        <v>#N/A</v>
      </c>
      <c r="BD31" s="8" t="e">
        <v>#N/A</v>
      </c>
      <c r="BE31" s="8" t="e">
        <v>#N/A</v>
      </c>
      <c r="BF31" s="8" t="e">
        <v>#N/A</v>
      </c>
      <c r="BG31" s="8">
        <v>3135</v>
      </c>
      <c r="BH31" s="2" t="e">
        <v>#N/A</v>
      </c>
      <c r="BI31" s="2" t="e">
        <v>#N/A</v>
      </c>
      <c r="BJ31" s="8" t="e">
        <v>#N/A</v>
      </c>
      <c r="BK31" s="8" t="e">
        <v>#N/A</v>
      </c>
      <c r="BL31" s="8">
        <v>-10</v>
      </c>
      <c r="BM31" s="8">
        <v>28</v>
      </c>
      <c r="BN31" s="8" t="e">
        <v>#N/A</v>
      </c>
      <c r="BO31" s="8" t="e">
        <v>#N/A</v>
      </c>
      <c r="BP31" s="8">
        <v>25785</v>
      </c>
      <c r="BQ31" s="8">
        <v>106841</v>
      </c>
      <c r="BR31" s="8">
        <v>95864</v>
      </c>
      <c r="BS31" s="8"/>
      <c r="BT31" s="8"/>
      <c r="BU31" s="8"/>
    </row>
    <row r="32" spans="1:73" x14ac:dyDescent="0.25">
      <c r="A32" t="s">
        <v>591</v>
      </c>
      <c r="B32" s="8" t="e">
        <v>#N/A</v>
      </c>
      <c r="C32" s="8" t="e">
        <v>#N/A</v>
      </c>
      <c r="D32" s="8" t="e">
        <v>#N/A</v>
      </c>
      <c r="E32" s="8" t="e">
        <v>#N/A</v>
      </c>
      <c r="F32" s="8" t="e">
        <v>#N/A</v>
      </c>
      <c r="G32" s="2" t="e">
        <v>#N/A</v>
      </c>
      <c r="H32" s="2" t="e">
        <v>#N/A</v>
      </c>
      <c r="I32" s="2" t="e">
        <v>#N/A</v>
      </c>
      <c r="J32" s="2" t="e">
        <v>#N/A</v>
      </c>
      <c r="K32" s="8" t="e">
        <v>#N/A</v>
      </c>
      <c r="L32" s="8" t="e">
        <v>#N/A</v>
      </c>
      <c r="M32" s="8" t="e">
        <v>#N/A</v>
      </c>
      <c r="N32" s="8" t="e">
        <v>#N/A</v>
      </c>
      <c r="O32" s="8" t="e">
        <v>#N/A</v>
      </c>
      <c r="P32" s="8" t="e">
        <v>#N/A</v>
      </c>
      <c r="Q32" s="8" t="e">
        <v>#N/A</v>
      </c>
      <c r="R32" s="8" t="e">
        <v>#N/A</v>
      </c>
      <c r="S32" s="8">
        <v>26622</v>
      </c>
      <c r="T32" s="8">
        <v>497</v>
      </c>
      <c r="U32" s="8">
        <v>239</v>
      </c>
      <c r="V32" s="8">
        <v>5030</v>
      </c>
      <c r="W32" s="8">
        <v>218</v>
      </c>
      <c r="X32" s="8">
        <v>141</v>
      </c>
      <c r="Y32" s="8">
        <v>1880</v>
      </c>
      <c r="Z32" s="8">
        <v>4167</v>
      </c>
      <c r="AA32" s="8">
        <v>1281</v>
      </c>
      <c r="AB32" s="8">
        <v>1365</v>
      </c>
      <c r="AC32" s="8">
        <v>761</v>
      </c>
      <c r="AD32" s="8">
        <v>976</v>
      </c>
      <c r="AE32" s="8">
        <v>213</v>
      </c>
      <c r="AF32" s="8">
        <v>1229</v>
      </c>
      <c r="AG32" s="8">
        <v>1283</v>
      </c>
      <c r="AH32" s="8">
        <v>1879</v>
      </c>
      <c r="AI32" s="8">
        <v>1816</v>
      </c>
      <c r="AJ32" s="8">
        <v>2376</v>
      </c>
      <c r="AK32" s="8">
        <v>573</v>
      </c>
      <c r="AL32" s="8">
        <v>699</v>
      </c>
      <c r="AM32" s="8">
        <v>0</v>
      </c>
      <c r="AN32" s="8">
        <v>18617</v>
      </c>
      <c r="AO32" s="8" t="e">
        <v>#N/A</v>
      </c>
      <c r="AP32" s="8">
        <v>3150</v>
      </c>
      <c r="AQ32" s="2">
        <v>11.3</v>
      </c>
      <c r="AR32" s="2" t="e">
        <v>#N/A</v>
      </c>
      <c r="AS32" s="2" t="e">
        <v>#N/A</v>
      </c>
      <c r="AT32" s="8" t="e">
        <v>#N/A</v>
      </c>
      <c r="AU32" s="8" t="e">
        <v>#N/A</v>
      </c>
      <c r="AV32" s="8" t="e">
        <v>#N/A</v>
      </c>
      <c r="AW32" s="8">
        <v>44175</v>
      </c>
      <c r="AX32" s="2">
        <v>63</v>
      </c>
      <c r="AY32" s="2">
        <v>67.599999999999994</v>
      </c>
      <c r="AZ32" s="2" t="e">
        <v>#N/A</v>
      </c>
      <c r="BA32" s="8" t="e">
        <v>#N/A</v>
      </c>
      <c r="BB32" s="8">
        <v>24670</v>
      </c>
      <c r="BC32" s="8" t="e">
        <v>#N/A</v>
      </c>
      <c r="BD32" s="8" t="e">
        <v>#N/A</v>
      </c>
      <c r="BE32" s="8" t="e">
        <v>#N/A</v>
      </c>
      <c r="BF32" s="8" t="e">
        <v>#N/A</v>
      </c>
      <c r="BG32" s="8">
        <v>3150</v>
      </c>
      <c r="BH32" s="2" t="e">
        <v>#N/A</v>
      </c>
      <c r="BI32" s="2" t="e">
        <v>#N/A</v>
      </c>
      <c r="BJ32" s="8" t="e">
        <v>#N/A</v>
      </c>
      <c r="BK32" s="8" t="e">
        <v>#N/A</v>
      </c>
      <c r="BL32" s="8">
        <v>-14</v>
      </c>
      <c r="BM32" s="8">
        <v>27</v>
      </c>
      <c r="BN32" s="8" t="e">
        <v>#N/A</v>
      </c>
      <c r="BO32" s="8" t="e">
        <v>#N/A</v>
      </c>
      <c r="BP32" s="8">
        <v>25399</v>
      </c>
      <c r="BQ32" s="8">
        <v>108753</v>
      </c>
      <c r="BR32" s="8">
        <v>97271</v>
      </c>
      <c r="BS32" s="8"/>
      <c r="BT32" s="8"/>
      <c r="BU32" s="8"/>
    </row>
    <row r="33" spans="1:73" x14ac:dyDescent="0.25">
      <c r="A33" t="s">
        <v>592</v>
      </c>
      <c r="B33" s="8" t="e">
        <v>#N/A</v>
      </c>
      <c r="C33" s="8" t="e">
        <v>#N/A</v>
      </c>
      <c r="D33" s="8" t="e">
        <v>#N/A</v>
      </c>
      <c r="E33" s="8" t="e">
        <v>#N/A</v>
      </c>
      <c r="F33" s="8" t="e">
        <v>#N/A</v>
      </c>
      <c r="G33" s="2" t="e">
        <v>#N/A</v>
      </c>
      <c r="H33" s="2" t="e">
        <v>#N/A</v>
      </c>
      <c r="I33" s="2" t="e">
        <v>#N/A</v>
      </c>
      <c r="J33" s="2" t="e">
        <v>#N/A</v>
      </c>
      <c r="K33" s="8" t="e">
        <v>#N/A</v>
      </c>
      <c r="L33" s="8" t="e">
        <v>#N/A</v>
      </c>
      <c r="M33" s="8" t="e">
        <v>#N/A</v>
      </c>
      <c r="N33" s="8" t="e">
        <v>#N/A</v>
      </c>
      <c r="O33" s="8" t="e">
        <v>#N/A</v>
      </c>
      <c r="P33" s="8" t="e">
        <v>#N/A</v>
      </c>
      <c r="Q33" s="8" t="e">
        <v>#N/A</v>
      </c>
      <c r="R33" s="8" t="e">
        <v>#N/A</v>
      </c>
      <c r="S33" s="8">
        <v>26654</v>
      </c>
      <c r="T33" s="8">
        <v>496</v>
      </c>
      <c r="U33" s="8">
        <v>231</v>
      </c>
      <c r="V33" s="8">
        <v>4982</v>
      </c>
      <c r="W33" s="8">
        <v>218</v>
      </c>
      <c r="X33" s="8">
        <v>141</v>
      </c>
      <c r="Y33" s="8">
        <v>1883</v>
      </c>
      <c r="Z33" s="8">
        <v>4157</v>
      </c>
      <c r="AA33" s="8">
        <v>1276</v>
      </c>
      <c r="AB33" s="8">
        <v>1369</v>
      </c>
      <c r="AC33" s="8">
        <v>762</v>
      </c>
      <c r="AD33" s="8">
        <v>980</v>
      </c>
      <c r="AE33" s="8">
        <v>216</v>
      </c>
      <c r="AF33" s="8">
        <v>1241</v>
      </c>
      <c r="AG33" s="8">
        <v>1293</v>
      </c>
      <c r="AH33" s="8">
        <v>1869</v>
      </c>
      <c r="AI33" s="8">
        <v>1837</v>
      </c>
      <c r="AJ33" s="8">
        <v>2412</v>
      </c>
      <c r="AK33" s="8">
        <v>583</v>
      </c>
      <c r="AL33" s="8">
        <v>710</v>
      </c>
      <c r="AM33" s="8">
        <v>0</v>
      </c>
      <c r="AN33" s="8">
        <v>18703</v>
      </c>
      <c r="AO33" s="8" t="e">
        <v>#N/A</v>
      </c>
      <c r="AP33" s="8">
        <v>3159</v>
      </c>
      <c r="AQ33" s="2">
        <v>11.3</v>
      </c>
      <c r="AR33" s="2" t="e">
        <v>#N/A</v>
      </c>
      <c r="AS33" s="2" t="e">
        <v>#N/A</v>
      </c>
      <c r="AT33" s="8" t="e">
        <v>#N/A</v>
      </c>
      <c r="AU33" s="8" t="e">
        <v>#N/A</v>
      </c>
      <c r="AV33" s="8" t="e">
        <v>#N/A</v>
      </c>
      <c r="AW33" s="8">
        <v>44228</v>
      </c>
      <c r="AX33" s="2">
        <v>63</v>
      </c>
      <c r="AY33" s="2">
        <v>67.599999999999994</v>
      </c>
      <c r="AZ33" s="2" t="e">
        <v>#N/A</v>
      </c>
      <c r="BA33" s="8" t="e">
        <v>#N/A</v>
      </c>
      <c r="BB33" s="8">
        <v>24695</v>
      </c>
      <c r="BC33" s="8" t="e">
        <v>#N/A</v>
      </c>
      <c r="BD33" s="8" t="e">
        <v>#N/A</v>
      </c>
      <c r="BE33" s="8" t="e">
        <v>#N/A</v>
      </c>
      <c r="BF33" s="8" t="e">
        <v>#N/A</v>
      </c>
      <c r="BG33" s="8">
        <v>3159</v>
      </c>
      <c r="BH33" s="2" t="e">
        <v>#N/A</v>
      </c>
      <c r="BI33" s="2" t="e">
        <v>#N/A</v>
      </c>
      <c r="BJ33" s="8" t="e">
        <v>#N/A</v>
      </c>
      <c r="BK33" s="8" t="e">
        <v>#N/A</v>
      </c>
      <c r="BL33" s="8">
        <v>-14</v>
      </c>
      <c r="BM33" s="8">
        <v>21</v>
      </c>
      <c r="BN33" s="8" t="e">
        <v>#N/A</v>
      </c>
      <c r="BO33" s="8" t="e">
        <v>#N/A</v>
      </c>
      <c r="BP33" s="8">
        <v>24729</v>
      </c>
      <c r="BQ33" s="8">
        <v>110079</v>
      </c>
      <c r="BR33" s="8">
        <v>97902</v>
      </c>
      <c r="BS33" s="8"/>
      <c r="BT33" s="8"/>
      <c r="BU33" s="8"/>
    </row>
    <row r="34" spans="1:73" x14ac:dyDescent="0.25">
      <c r="A34" t="s">
        <v>593</v>
      </c>
      <c r="B34" s="8" t="e">
        <v>#N/A</v>
      </c>
      <c r="C34" s="8" t="e">
        <v>#N/A</v>
      </c>
      <c r="D34" s="8" t="e">
        <v>#N/A</v>
      </c>
      <c r="E34" s="8" t="e">
        <v>#N/A</v>
      </c>
      <c r="F34" s="8" t="e">
        <v>#N/A</v>
      </c>
      <c r="G34" s="2" t="e">
        <v>#N/A</v>
      </c>
      <c r="H34" s="2" t="e">
        <v>#N/A</v>
      </c>
      <c r="I34" s="2" t="e">
        <v>#N/A</v>
      </c>
      <c r="J34" s="2" t="e">
        <v>#N/A</v>
      </c>
      <c r="K34" s="8" t="e">
        <v>#N/A</v>
      </c>
      <c r="L34" s="8" t="e">
        <v>#N/A</v>
      </c>
      <c r="M34" s="8" t="e">
        <v>#N/A</v>
      </c>
      <c r="N34" s="8" t="e">
        <v>#N/A</v>
      </c>
      <c r="O34" s="8" t="e">
        <v>#N/A</v>
      </c>
      <c r="P34" s="8" t="e">
        <v>#N/A</v>
      </c>
      <c r="Q34" s="8" t="e">
        <v>#N/A</v>
      </c>
      <c r="R34" s="8" t="e">
        <v>#N/A</v>
      </c>
      <c r="S34" s="8">
        <v>26754</v>
      </c>
      <c r="T34" s="8">
        <v>499</v>
      </c>
      <c r="U34" s="8">
        <v>222</v>
      </c>
      <c r="V34" s="8">
        <v>4957</v>
      </c>
      <c r="W34" s="8">
        <v>218</v>
      </c>
      <c r="X34" s="8">
        <v>140</v>
      </c>
      <c r="Y34" s="8">
        <v>1894</v>
      </c>
      <c r="Z34" s="8">
        <v>4169</v>
      </c>
      <c r="AA34" s="8">
        <v>1274</v>
      </c>
      <c r="AB34" s="8">
        <v>1373</v>
      </c>
      <c r="AC34" s="8">
        <v>762</v>
      </c>
      <c r="AD34" s="8">
        <v>1001</v>
      </c>
      <c r="AE34" s="8">
        <v>219</v>
      </c>
      <c r="AF34" s="8">
        <v>1258</v>
      </c>
      <c r="AG34" s="8">
        <v>1300</v>
      </c>
      <c r="AH34" s="8">
        <v>1877</v>
      </c>
      <c r="AI34" s="8">
        <v>1858</v>
      </c>
      <c r="AJ34" s="8">
        <v>2435</v>
      </c>
      <c r="AK34" s="8">
        <v>585</v>
      </c>
      <c r="AL34" s="8">
        <v>714</v>
      </c>
      <c r="AM34" s="8">
        <v>0</v>
      </c>
      <c r="AN34" s="8">
        <v>18825</v>
      </c>
      <c r="AO34" s="8" t="e">
        <v>#N/A</v>
      </c>
      <c r="AP34" s="8">
        <v>3177</v>
      </c>
      <c r="AQ34" s="2">
        <v>11.4</v>
      </c>
      <c r="AR34" s="2" t="e">
        <v>#N/A</v>
      </c>
      <c r="AS34" s="2" t="e">
        <v>#N/A</v>
      </c>
      <c r="AT34" s="8" t="e">
        <v>#N/A</v>
      </c>
      <c r="AU34" s="8" t="e">
        <v>#N/A</v>
      </c>
      <c r="AV34" s="8" t="e">
        <v>#N/A</v>
      </c>
      <c r="AW34" s="8">
        <v>44282</v>
      </c>
      <c r="AX34" s="2">
        <v>63.1</v>
      </c>
      <c r="AY34" s="2">
        <v>67.8</v>
      </c>
      <c r="AZ34" s="2" t="e">
        <v>#N/A</v>
      </c>
      <c r="BA34" s="8" t="e">
        <v>#N/A</v>
      </c>
      <c r="BB34" s="8">
        <v>24770</v>
      </c>
      <c r="BC34" s="8" t="e">
        <v>#N/A</v>
      </c>
      <c r="BD34" s="8" t="e">
        <v>#N/A</v>
      </c>
      <c r="BE34" s="8" t="e">
        <v>#N/A</v>
      </c>
      <c r="BF34" s="8" t="e">
        <v>#N/A</v>
      </c>
      <c r="BG34" s="8">
        <v>3177</v>
      </c>
      <c r="BH34" s="2" t="e">
        <v>#N/A</v>
      </c>
      <c r="BI34" s="2" t="e">
        <v>#N/A</v>
      </c>
      <c r="BJ34" s="8" t="e">
        <v>#N/A</v>
      </c>
      <c r="BK34" s="8" t="e">
        <v>#N/A</v>
      </c>
      <c r="BL34" s="8">
        <v>-21</v>
      </c>
      <c r="BM34" s="8">
        <v>29</v>
      </c>
      <c r="BN34" s="8" t="e">
        <v>#N/A</v>
      </c>
      <c r="BO34" s="8" t="e">
        <v>#N/A</v>
      </c>
      <c r="BP34" s="8">
        <v>25297</v>
      </c>
      <c r="BQ34" s="8">
        <v>111989</v>
      </c>
      <c r="BR34" s="8">
        <v>99658</v>
      </c>
      <c r="BS34" s="8"/>
      <c r="BT34" s="8"/>
      <c r="BU34" s="8"/>
    </row>
    <row r="35" spans="1:73" x14ac:dyDescent="0.25">
      <c r="A35" t="s">
        <v>594</v>
      </c>
      <c r="B35" s="8" t="e">
        <v>#N/A</v>
      </c>
      <c r="C35" s="8" t="e">
        <v>#N/A</v>
      </c>
      <c r="D35" s="8" t="e">
        <v>#N/A</v>
      </c>
      <c r="E35" s="8" t="e">
        <v>#N/A</v>
      </c>
      <c r="F35" s="8" t="e">
        <v>#N/A</v>
      </c>
      <c r="G35" s="2" t="e">
        <v>#N/A</v>
      </c>
      <c r="H35" s="2" t="e">
        <v>#N/A</v>
      </c>
      <c r="I35" s="2" t="e">
        <v>#N/A</v>
      </c>
      <c r="J35" s="2" t="e">
        <v>#N/A</v>
      </c>
      <c r="K35" s="8" t="e">
        <v>#N/A</v>
      </c>
      <c r="L35" s="8" t="e">
        <v>#N/A</v>
      </c>
      <c r="M35" s="8" t="e">
        <v>#N/A</v>
      </c>
      <c r="N35" s="8" t="e">
        <v>#N/A</v>
      </c>
      <c r="O35" s="8" t="e">
        <v>#N/A</v>
      </c>
      <c r="P35" s="8" t="e">
        <v>#N/A</v>
      </c>
      <c r="Q35" s="8" t="e">
        <v>#N/A</v>
      </c>
      <c r="R35" s="8" t="e">
        <v>#N/A</v>
      </c>
      <c r="S35" s="8">
        <v>26818</v>
      </c>
      <c r="T35" s="8">
        <v>499</v>
      </c>
      <c r="U35" s="8">
        <v>213</v>
      </c>
      <c r="V35" s="8">
        <v>4937</v>
      </c>
      <c r="W35" s="8">
        <v>215</v>
      </c>
      <c r="X35" s="8">
        <v>141</v>
      </c>
      <c r="Y35" s="8">
        <v>1914</v>
      </c>
      <c r="Z35" s="8">
        <v>4174</v>
      </c>
      <c r="AA35" s="8">
        <v>1269</v>
      </c>
      <c r="AB35" s="8">
        <v>1375</v>
      </c>
      <c r="AC35" s="8">
        <v>764</v>
      </c>
      <c r="AD35" s="8">
        <v>1009</v>
      </c>
      <c r="AE35" s="8">
        <v>220</v>
      </c>
      <c r="AF35" s="8">
        <v>1265</v>
      </c>
      <c r="AG35" s="8">
        <v>1308</v>
      </c>
      <c r="AH35" s="8">
        <v>1875</v>
      </c>
      <c r="AI35" s="8">
        <v>1876</v>
      </c>
      <c r="AJ35" s="8">
        <v>2456</v>
      </c>
      <c r="AK35" s="8">
        <v>588</v>
      </c>
      <c r="AL35" s="8">
        <v>720</v>
      </c>
      <c r="AM35" s="8">
        <v>0</v>
      </c>
      <c r="AN35" s="8">
        <v>18899</v>
      </c>
      <c r="AO35" s="8" t="e">
        <v>#N/A</v>
      </c>
      <c r="AP35" s="8">
        <v>3156</v>
      </c>
      <c r="AQ35" s="2">
        <v>11.3</v>
      </c>
      <c r="AR35" s="2" t="e">
        <v>#N/A</v>
      </c>
      <c r="AS35" s="2" t="e">
        <v>#N/A</v>
      </c>
      <c r="AT35" s="8" t="e">
        <v>#N/A</v>
      </c>
      <c r="AU35" s="8" t="e">
        <v>#N/A</v>
      </c>
      <c r="AV35" s="8" t="e">
        <v>#N/A</v>
      </c>
      <c r="AW35" s="8">
        <v>44335</v>
      </c>
      <c r="AX35" s="2">
        <v>63.2</v>
      </c>
      <c r="AY35" s="2">
        <v>67.900000000000006</v>
      </c>
      <c r="AZ35" s="2" t="e">
        <v>#N/A</v>
      </c>
      <c r="BA35" s="8" t="e">
        <v>#N/A</v>
      </c>
      <c r="BB35" s="8">
        <v>24850</v>
      </c>
      <c r="BC35" s="8" t="e">
        <v>#N/A</v>
      </c>
      <c r="BD35" s="8" t="e">
        <v>#N/A</v>
      </c>
      <c r="BE35" s="8" t="e">
        <v>#N/A</v>
      </c>
      <c r="BF35" s="8" t="e">
        <v>#N/A</v>
      </c>
      <c r="BG35" s="8">
        <v>3156</v>
      </c>
      <c r="BH35" s="2" t="e">
        <v>#N/A</v>
      </c>
      <c r="BI35" s="2" t="e">
        <v>#N/A</v>
      </c>
      <c r="BJ35" s="8" t="e">
        <v>#N/A</v>
      </c>
      <c r="BK35" s="8" t="e">
        <v>#N/A</v>
      </c>
      <c r="BL35" s="8">
        <v>-19</v>
      </c>
      <c r="BM35" s="8">
        <v>21</v>
      </c>
      <c r="BN35" s="8" t="e">
        <v>#N/A</v>
      </c>
      <c r="BO35" s="8" t="e">
        <v>#N/A</v>
      </c>
      <c r="BP35" s="8">
        <v>27509</v>
      </c>
      <c r="BQ35" s="8">
        <v>115779</v>
      </c>
      <c r="BR35" s="8">
        <v>103167</v>
      </c>
      <c r="BS35" s="8"/>
      <c r="BT35" s="8"/>
      <c r="BU35" s="8"/>
    </row>
    <row r="36" spans="1:73" x14ac:dyDescent="0.25">
      <c r="A36" t="s">
        <v>595</v>
      </c>
      <c r="B36" s="8" t="e">
        <v>#N/A</v>
      </c>
      <c r="C36" s="8" t="e">
        <v>#N/A</v>
      </c>
      <c r="D36" s="8" t="e">
        <v>#N/A</v>
      </c>
      <c r="E36" s="8" t="e">
        <v>#N/A</v>
      </c>
      <c r="F36" s="8" t="e">
        <v>#N/A</v>
      </c>
      <c r="G36" s="2" t="e">
        <v>#N/A</v>
      </c>
      <c r="H36" s="2" t="e">
        <v>#N/A</v>
      </c>
      <c r="I36" s="2" t="e">
        <v>#N/A</v>
      </c>
      <c r="J36" s="2" t="e">
        <v>#N/A</v>
      </c>
      <c r="K36" s="8" t="e">
        <v>#N/A</v>
      </c>
      <c r="L36" s="8" t="e">
        <v>#N/A</v>
      </c>
      <c r="M36" s="8" t="e">
        <v>#N/A</v>
      </c>
      <c r="N36" s="8" t="e">
        <v>#N/A</v>
      </c>
      <c r="O36" s="8" t="e">
        <v>#N/A</v>
      </c>
      <c r="P36" s="8" t="e">
        <v>#N/A</v>
      </c>
      <c r="Q36" s="8" t="e">
        <v>#N/A</v>
      </c>
      <c r="R36" s="8" t="e">
        <v>#N/A</v>
      </c>
      <c r="S36" s="8">
        <v>26886</v>
      </c>
      <c r="T36" s="8">
        <v>500</v>
      </c>
      <c r="U36" s="8">
        <v>203</v>
      </c>
      <c r="V36" s="8">
        <v>4912</v>
      </c>
      <c r="W36" s="8">
        <v>212</v>
      </c>
      <c r="X36" s="8">
        <v>141</v>
      </c>
      <c r="Y36" s="8">
        <v>1936</v>
      </c>
      <c r="Z36" s="8">
        <v>4169</v>
      </c>
      <c r="AA36" s="8">
        <v>1268</v>
      </c>
      <c r="AB36" s="8">
        <v>1376</v>
      </c>
      <c r="AC36" s="8">
        <v>767</v>
      </c>
      <c r="AD36" s="8">
        <v>1010</v>
      </c>
      <c r="AE36" s="8">
        <v>223</v>
      </c>
      <c r="AF36" s="8">
        <v>1281</v>
      </c>
      <c r="AG36" s="8">
        <v>1322</v>
      </c>
      <c r="AH36" s="8">
        <v>1875</v>
      </c>
      <c r="AI36" s="8">
        <v>1886</v>
      </c>
      <c r="AJ36" s="8">
        <v>2488</v>
      </c>
      <c r="AK36" s="8">
        <v>591</v>
      </c>
      <c r="AL36" s="8">
        <v>725</v>
      </c>
      <c r="AM36" s="8">
        <v>0</v>
      </c>
      <c r="AN36" s="8">
        <v>18982</v>
      </c>
      <c r="AO36" s="8" t="e">
        <v>#N/A</v>
      </c>
      <c r="AP36" s="8">
        <v>3113</v>
      </c>
      <c r="AQ36" s="2">
        <v>11.1</v>
      </c>
      <c r="AR36" s="2" t="e">
        <v>#N/A</v>
      </c>
      <c r="AS36" s="2" t="e">
        <v>#N/A</v>
      </c>
      <c r="AT36" s="8" t="e">
        <v>#N/A</v>
      </c>
      <c r="AU36" s="8" t="e">
        <v>#N/A</v>
      </c>
      <c r="AV36" s="8" t="e">
        <v>#N/A</v>
      </c>
      <c r="AW36" s="8">
        <v>44389</v>
      </c>
      <c r="AX36" s="2">
        <v>63.2</v>
      </c>
      <c r="AY36" s="2">
        <v>68.099999999999994</v>
      </c>
      <c r="AZ36" s="2" t="e">
        <v>#N/A</v>
      </c>
      <c r="BA36" s="8" t="e">
        <v>#N/A</v>
      </c>
      <c r="BB36" s="8">
        <v>24925</v>
      </c>
      <c r="BC36" s="8" t="e">
        <v>#N/A</v>
      </c>
      <c r="BD36" s="8" t="e">
        <v>#N/A</v>
      </c>
      <c r="BE36" s="8" t="e">
        <v>#N/A</v>
      </c>
      <c r="BF36" s="8" t="e">
        <v>#N/A</v>
      </c>
      <c r="BG36" s="8">
        <v>3113</v>
      </c>
      <c r="BH36" s="2" t="e">
        <v>#N/A</v>
      </c>
      <c r="BI36" s="2" t="e">
        <v>#N/A</v>
      </c>
      <c r="BJ36" s="8" t="e">
        <v>#N/A</v>
      </c>
      <c r="BK36" s="8" t="e">
        <v>#N/A</v>
      </c>
      <c r="BL36" s="8">
        <v>-9</v>
      </c>
      <c r="BM36" s="8">
        <v>23</v>
      </c>
      <c r="BN36" s="8" t="e">
        <v>#N/A</v>
      </c>
      <c r="BO36" s="8" t="e">
        <v>#N/A</v>
      </c>
      <c r="BP36" s="8">
        <v>27991</v>
      </c>
      <c r="BQ36" s="8">
        <v>118136</v>
      </c>
      <c r="BR36" s="8">
        <v>104884</v>
      </c>
      <c r="BS36" s="8"/>
      <c r="BT36" s="8"/>
      <c r="BU36" s="8"/>
    </row>
    <row r="37" spans="1:73" x14ac:dyDescent="0.25">
      <c r="A37" t="s">
        <v>596</v>
      </c>
      <c r="B37" s="8" t="e">
        <v>#N/A</v>
      </c>
      <c r="C37" s="8" t="e">
        <v>#N/A</v>
      </c>
      <c r="D37" s="8" t="e">
        <v>#N/A</v>
      </c>
      <c r="E37" s="8" t="e">
        <v>#N/A</v>
      </c>
      <c r="F37" s="8" t="e">
        <v>#N/A</v>
      </c>
      <c r="G37" s="2" t="e">
        <v>#N/A</v>
      </c>
      <c r="H37" s="2" t="e">
        <v>#N/A</v>
      </c>
      <c r="I37" s="2" t="e">
        <v>#N/A</v>
      </c>
      <c r="J37" s="2" t="e">
        <v>#N/A</v>
      </c>
      <c r="K37" s="8" t="e">
        <v>#N/A</v>
      </c>
      <c r="L37" s="8" t="e">
        <v>#N/A</v>
      </c>
      <c r="M37" s="8" t="e">
        <v>#N/A</v>
      </c>
      <c r="N37" s="8" t="e">
        <v>#N/A</v>
      </c>
      <c r="O37" s="8" t="e">
        <v>#N/A</v>
      </c>
      <c r="P37" s="8" t="e">
        <v>#N/A</v>
      </c>
      <c r="Q37" s="8" t="e">
        <v>#N/A</v>
      </c>
      <c r="R37" s="8" t="e">
        <v>#N/A</v>
      </c>
      <c r="S37" s="8">
        <v>27187</v>
      </c>
      <c r="T37" s="8">
        <v>504</v>
      </c>
      <c r="U37" s="8">
        <v>201</v>
      </c>
      <c r="V37" s="8">
        <v>4950</v>
      </c>
      <c r="W37" s="8">
        <v>212</v>
      </c>
      <c r="X37" s="8">
        <v>142</v>
      </c>
      <c r="Y37" s="8">
        <v>1967</v>
      </c>
      <c r="Z37" s="8">
        <v>4209</v>
      </c>
      <c r="AA37" s="8">
        <v>1276</v>
      </c>
      <c r="AB37" s="8">
        <v>1387</v>
      </c>
      <c r="AC37" s="8">
        <v>776</v>
      </c>
      <c r="AD37" s="8">
        <v>1026</v>
      </c>
      <c r="AE37" s="8">
        <v>227</v>
      </c>
      <c r="AF37" s="8">
        <v>1305</v>
      </c>
      <c r="AG37" s="8">
        <v>1342</v>
      </c>
      <c r="AH37" s="8">
        <v>1891</v>
      </c>
      <c r="AI37" s="8">
        <v>1909</v>
      </c>
      <c r="AJ37" s="8">
        <v>2525</v>
      </c>
      <c r="AK37" s="8">
        <v>600</v>
      </c>
      <c r="AL37" s="8">
        <v>738</v>
      </c>
      <c r="AM37" s="8">
        <v>0</v>
      </c>
      <c r="AN37" s="8">
        <v>19211</v>
      </c>
      <c r="AO37" s="8" t="e">
        <v>#N/A</v>
      </c>
      <c r="AP37" s="8">
        <v>3021</v>
      </c>
      <c r="AQ37" s="2">
        <v>10.7</v>
      </c>
      <c r="AR37" s="2" t="e">
        <v>#N/A</v>
      </c>
      <c r="AS37" s="2" t="e">
        <v>#N/A</v>
      </c>
      <c r="AT37" s="8" t="e">
        <v>#N/A</v>
      </c>
      <c r="AU37" s="8" t="e">
        <v>#N/A</v>
      </c>
      <c r="AV37" s="8" t="e">
        <v>#N/A</v>
      </c>
      <c r="AW37" s="8">
        <v>44443</v>
      </c>
      <c r="AX37" s="2">
        <v>63.3</v>
      </c>
      <c r="AY37" s="2">
        <v>68.5</v>
      </c>
      <c r="AZ37" s="2" t="e">
        <v>#N/A</v>
      </c>
      <c r="BA37" s="8" t="e">
        <v>#N/A</v>
      </c>
      <c r="BB37" s="8">
        <v>25110</v>
      </c>
      <c r="BC37" s="8" t="e">
        <v>#N/A</v>
      </c>
      <c r="BD37" s="8" t="e">
        <v>#N/A</v>
      </c>
      <c r="BE37" s="8" t="e">
        <v>#N/A</v>
      </c>
      <c r="BF37" s="8" t="e">
        <v>#N/A</v>
      </c>
      <c r="BG37" s="8">
        <v>3021</v>
      </c>
      <c r="BH37" s="2" t="e">
        <v>#N/A</v>
      </c>
      <c r="BI37" s="2" t="e">
        <v>#N/A</v>
      </c>
      <c r="BJ37" s="8" t="e">
        <v>#N/A</v>
      </c>
      <c r="BK37" s="8" t="e">
        <v>#N/A</v>
      </c>
      <c r="BL37" s="8">
        <v>-4</v>
      </c>
      <c r="BM37" s="8">
        <v>17</v>
      </c>
      <c r="BN37" s="8" t="e">
        <v>#N/A</v>
      </c>
      <c r="BO37" s="8" t="e">
        <v>#N/A</v>
      </c>
      <c r="BP37" s="8">
        <v>29936</v>
      </c>
      <c r="BQ37" s="8">
        <v>121739</v>
      </c>
      <c r="BR37" s="8">
        <v>108698</v>
      </c>
      <c r="BS37" s="8"/>
      <c r="BT37" s="8"/>
      <c r="BU37" s="8"/>
    </row>
    <row r="38" spans="1:73" x14ac:dyDescent="0.25">
      <c r="A38" t="s">
        <v>597</v>
      </c>
      <c r="B38" s="8" t="e">
        <v>#N/A</v>
      </c>
      <c r="C38" s="8" t="e">
        <v>#N/A</v>
      </c>
      <c r="D38" s="8" t="e">
        <v>#N/A</v>
      </c>
      <c r="E38" s="8" t="e">
        <v>#N/A</v>
      </c>
      <c r="F38" s="8" t="e">
        <v>#N/A</v>
      </c>
      <c r="G38" s="2" t="e">
        <v>#N/A</v>
      </c>
      <c r="H38" s="2" t="e">
        <v>#N/A</v>
      </c>
      <c r="I38" s="2" t="e">
        <v>#N/A</v>
      </c>
      <c r="J38" s="2" t="e">
        <v>#N/A</v>
      </c>
      <c r="K38" s="8" t="e">
        <v>#N/A</v>
      </c>
      <c r="L38" s="8" t="e">
        <v>#N/A</v>
      </c>
      <c r="M38" s="8" t="e">
        <v>#N/A</v>
      </c>
      <c r="N38" s="8" t="e">
        <v>#N/A</v>
      </c>
      <c r="O38" s="8" t="e">
        <v>#N/A</v>
      </c>
      <c r="P38" s="8" t="e">
        <v>#N/A</v>
      </c>
      <c r="Q38" s="8" t="e">
        <v>#N/A</v>
      </c>
      <c r="R38" s="8" t="e">
        <v>#N/A</v>
      </c>
      <c r="S38" s="8">
        <v>27468</v>
      </c>
      <c r="T38" s="8">
        <v>508</v>
      </c>
      <c r="U38" s="8">
        <v>200</v>
      </c>
      <c r="V38" s="8">
        <v>4964</v>
      </c>
      <c r="W38" s="8">
        <v>213</v>
      </c>
      <c r="X38" s="8">
        <v>143</v>
      </c>
      <c r="Y38" s="8">
        <v>2000</v>
      </c>
      <c r="Z38" s="8">
        <v>4234</v>
      </c>
      <c r="AA38" s="8">
        <v>1288</v>
      </c>
      <c r="AB38" s="8">
        <v>1401</v>
      </c>
      <c r="AC38" s="8">
        <v>783</v>
      </c>
      <c r="AD38" s="8">
        <v>1060</v>
      </c>
      <c r="AE38" s="8">
        <v>232</v>
      </c>
      <c r="AF38" s="8">
        <v>1331</v>
      </c>
      <c r="AG38" s="8">
        <v>1362</v>
      </c>
      <c r="AH38" s="8">
        <v>1901</v>
      </c>
      <c r="AI38" s="8">
        <v>1934</v>
      </c>
      <c r="AJ38" s="8">
        <v>2558</v>
      </c>
      <c r="AK38" s="8">
        <v>608</v>
      </c>
      <c r="AL38" s="8">
        <v>749</v>
      </c>
      <c r="AM38" s="8">
        <v>0</v>
      </c>
      <c r="AN38" s="8">
        <v>19440</v>
      </c>
      <c r="AO38" s="8" t="e">
        <v>#N/A</v>
      </c>
      <c r="AP38" s="8">
        <v>2885</v>
      </c>
      <c r="AQ38" s="2">
        <v>10.199999999999999</v>
      </c>
      <c r="AR38" s="2" t="e">
        <v>#N/A</v>
      </c>
      <c r="AS38" s="2" t="e">
        <v>#N/A</v>
      </c>
      <c r="AT38" s="8" t="e">
        <v>#N/A</v>
      </c>
      <c r="AU38" s="8" t="e">
        <v>#N/A</v>
      </c>
      <c r="AV38" s="8" t="e">
        <v>#N/A</v>
      </c>
      <c r="AW38" s="8">
        <v>44491</v>
      </c>
      <c r="AX38" s="2">
        <v>63.5</v>
      </c>
      <c r="AY38" s="2">
        <v>69.099999999999994</v>
      </c>
      <c r="AZ38" s="2" t="e">
        <v>#N/A</v>
      </c>
      <c r="BA38" s="8" t="e">
        <v>#N/A</v>
      </c>
      <c r="BB38" s="8">
        <v>25345</v>
      </c>
      <c r="BC38" s="8" t="e">
        <v>#N/A</v>
      </c>
      <c r="BD38" s="8" t="e">
        <v>#N/A</v>
      </c>
      <c r="BE38" s="8" t="e">
        <v>#N/A</v>
      </c>
      <c r="BF38" s="8" t="e">
        <v>#N/A</v>
      </c>
      <c r="BG38" s="8">
        <v>2885</v>
      </c>
      <c r="BH38" s="2" t="e">
        <v>#N/A</v>
      </c>
      <c r="BI38" s="2" t="e">
        <v>#N/A</v>
      </c>
      <c r="BJ38" s="8" t="e">
        <v>#N/A</v>
      </c>
      <c r="BK38" s="8" t="e">
        <v>#N/A</v>
      </c>
      <c r="BL38" s="8">
        <v>-3</v>
      </c>
      <c r="BM38" s="8">
        <v>41</v>
      </c>
      <c r="BN38" s="8" t="e">
        <v>#N/A</v>
      </c>
      <c r="BO38" s="8" t="e">
        <v>#N/A</v>
      </c>
      <c r="BP38" s="8">
        <v>32609</v>
      </c>
      <c r="BQ38" s="8">
        <v>127119</v>
      </c>
      <c r="BR38" s="8">
        <v>113575</v>
      </c>
      <c r="BS38" s="8"/>
      <c r="BT38" s="8"/>
      <c r="BU38" s="8"/>
    </row>
    <row r="39" spans="1:73" x14ac:dyDescent="0.25">
      <c r="A39" t="s">
        <v>598</v>
      </c>
      <c r="B39" s="8" t="e">
        <v>#N/A</v>
      </c>
      <c r="C39" s="8" t="e">
        <v>#N/A</v>
      </c>
      <c r="D39" s="8" t="e">
        <v>#N/A</v>
      </c>
      <c r="E39" s="8" t="e">
        <v>#N/A</v>
      </c>
      <c r="F39" s="8" t="e">
        <v>#N/A</v>
      </c>
      <c r="G39" s="2" t="e">
        <v>#N/A</v>
      </c>
      <c r="H39" s="2" t="e">
        <v>#N/A</v>
      </c>
      <c r="I39" s="2" t="e">
        <v>#N/A</v>
      </c>
      <c r="J39" s="2" t="e">
        <v>#N/A</v>
      </c>
      <c r="K39" s="8" t="e">
        <v>#N/A</v>
      </c>
      <c r="L39" s="8" t="e">
        <v>#N/A</v>
      </c>
      <c r="M39" s="8" t="e">
        <v>#N/A</v>
      </c>
      <c r="N39" s="8" t="e">
        <v>#N/A</v>
      </c>
      <c r="O39" s="8" t="e">
        <v>#N/A</v>
      </c>
      <c r="P39" s="8" t="e">
        <v>#N/A</v>
      </c>
      <c r="Q39" s="8" t="e">
        <v>#N/A</v>
      </c>
      <c r="R39" s="8" t="e">
        <v>#N/A</v>
      </c>
      <c r="S39" s="8">
        <v>27735</v>
      </c>
      <c r="T39" s="8">
        <v>510</v>
      </c>
      <c r="U39" s="8">
        <v>196</v>
      </c>
      <c r="V39" s="8">
        <v>4980</v>
      </c>
      <c r="W39" s="8">
        <v>213</v>
      </c>
      <c r="X39" s="8">
        <v>143</v>
      </c>
      <c r="Y39" s="8">
        <v>2022</v>
      </c>
      <c r="Z39" s="8">
        <v>4291</v>
      </c>
      <c r="AA39" s="8">
        <v>1295</v>
      </c>
      <c r="AB39" s="8">
        <v>1442</v>
      </c>
      <c r="AC39" s="8">
        <v>791</v>
      </c>
      <c r="AD39" s="8">
        <v>1081</v>
      </c>
      <c r="AE39" s="8">
        <v>234</v>
      </c>
      <c r="AF39" s="8">
        <v>1345</v>
      </c>
      <c r="AG39" s="8">
        <v>1375</v>
      </c>
      <c r="AH39" s="8">
        <v>1894</v>
      </c>
      <c r="AI39" s="8">
        <v>1950</v>
      </c>
      <c r="AJ39" s="8">
        <v>2598</v>
      </c>
      <c r="AK39" s="8">
        <v>616</v>
      </c>
      <c r="AL39" s="8">
        <v>760</v>
      </c>
      <c r="AM39" s="8">
        <v>0</v>
      </c>
      <c r="AN39" s="8">
        <v>19671</v>
      </c>
      <c r="AO39" s="8" t="e">
        <v>#N/A</v>
      </c>
      <c r="AP39" s="8">
        <v>2741</v>
      </c>
      <c r="AQ39" s="2">
        <v>9.6999999999999993</v>
      </c>
      <c r="AR39" s="2" t="e">
        <v>#N/A</v>
      </c>
      <c r="AS39" s="2" t="e">
        <v>#N/A</v>
      </c>
      <c r="AT39" s="8" t="e">
        <v>#N/A</v>
      </c>
      <c r="AU39" s="8" t="e">
        <v>#N/A</v>
      </c>
      <c r="AV39" s="8" t="e">
        <v>#N/A</v>
      </c>
      <c r="AW39" s="8">
        <v>44528</v>
      </c>
      <c r="AX39" s="2">
        <v>63.6</v>
      </c>
      <c r="AY39" s="2">
        <v>69.7</v>
      </c>
      <c r="AZ39" s="2" t="e">
        <v>#N/A</v>
      </c>
      <c r="BA39" s="8" t="e">
        <v>#N/A</v>
      </c>
      <c r="BB39" s="8">
        <v>25575</v>
      </c>
      <c r="BC39" s="8" t="e">
        <v>#N/A</v>
      </c>
      <c r="BD39" s="8" t="e">
        <v>#N/A</v>
      </c>
      <c r="BE39" s="8" t="e">
        <v>#N/A</v>
      </c>
      <c r="BF39" s="8" t="e">
        <v>#N/A</v>
      </c>
      <c r="BG39" s="8">
        <v>2741</v>
      </c>
      <c r="BH39" s="2" t="e">
        <v>#N/A</v>
      </c>
      <c r="BI39" s="2" t="e">
        <v>#N/A</v>
      </c>
      <c r="BJ39" s="8" t="e">
        <v>#N/A</v>
      </c>
      <c r="BK39" s="8" t="e">
        <v>#N/A</v>
      </c>
      <c r="BL39" s="8">
        <v>2</v>
      </c>
      <c r="BM39" s="8">
        <v>28</v>
      </c>
      <c r="BN39" s="8" t="e">
        <v>#N/A</v>
      </c>
      <c r="BO39" s="8" t="e">
        <v>#N/A</v>
      </c>
      <c r="BP39" s="8">
        <v>32677</v>
      </c>
      <c r="BQ39" s="8">
        <v>129815</v>
      </c>
      <c r="BR39" s="8">
        <v>115622</v>
      </c>
      <c r="BS39" s="8"/>
      <c r="BT39" s="8"/>
      <c r="BU39" s="8"/>
    </row>
    <row r="40" spans="1:73" x14ac:dyDescent="0.25">
      <c r="A40" t="s">
        <v>599</v>
      </c>
      <c r="B40" s="8" t="e">
        <v>#N/A</v>
      </c>
      <c r="C40" s="8" t="e">
        <v>#N/A</v>
      </c>
      <c r="D40" s="8" t="e">
        <v>#N/A</v>
      </c>
      <c r="E40" s="8" t="e">
        <v>#N/A</v>
      </c>
      <c r="F40" s="8" t="e">
        <v>#N/A</v>
      </c>
      <c r="G40" s="2" t="e">
        <v>#N/A</v>
      </c>
      <c r="H40" s="2" t="e">
        <v>#N/A</v>
      </c>
      <c r="I40" s="2" t="e">
        <v>#N/A</v>
      </c>
      <c r="J40" s="2" t="e">
        <v>#N/A</v>
      </c>
      <c r="K40" s="8" t="e">
        <v>#N/A</v>
      </c>
      <c r="L40" s="8" t="e">
        <v>#N/A</v>
      </c>
      <c r="M40" s="8" t="e">
        <v>#N/A</v>
      </c>
      <c r="N40" s="8" t="e">
        <v>#N/A</v>
      </c>
      <c r="O40" s="8" t="e">
        <v>#N/A</v>
      </c>
      <c r="P40" s="8" t="e">
        <v>#N/A</v>
      </c>
      <c r="Q40" s="8" t="e">
        <v>#N/A</v>
      </c>
      <c r="R40" s="8" t="e">
        <v>#N/A</v>
      </c>
      <c r="S40" s="8">
        <v>27956</v>
      </c>
      <c r="T40" s="8">
        <v>509</v>
      </c>
      <c r="U40" s="8">
        <v>188</v>
      </c>
      <c r="V40" s="8">
        <v>4997</v>
      </c>
      <c r="W40" s="8">
        <v>211</v>
      </c>
      <c r="X40" s="8">
        <v>143</v>
      </c>
      <c r="Y40" s="8">
        <v>2051</v>
      </c>
      <c r="Z40" s="8">
        <v>4318</v>
      </c>
      <c r="AA40" s="8">
        <v>1303</v>
      </c>
      <c r="AB40" s="8">
        <v>1469</v>
      </c>
      <c r="AC40" s="8">
        <v>799</v>
      </c>
      <c r="AD40" s="8">
        <v>1090</v>
      </c>
      <c r="AE40" s="8">
        <v>238</v>
      </c>
      <c r="AF40" s="8">
        <v>1367</v>
      </c>
      <c r="AG40" s="8">
        <v>1393</v>
      </c>
      <c r="AH40" s="8">
        <v>1884</v>
      </c>
      <c r="AI40" s="8">
        <v>1967</v>
      </c>
      <c r="AJ40" s="8">
        <v>2642</v>
      </c>
      <c r="AK40" s="8">
        <v>620</v>
      </c>
      <c r="AL40" s="8">
        <v>766</v>
      </c>
      <c r="AM40" s="8">
        <v>0</v>
      </c>
      <c r="AN40" s="8">
        <v>19856</v>
      </c>
      <c r="AO40" s="8" t="e">
        <v>#N/A</v>
      </c>
      <c r="AP40" s="8">
        <v>2613</v>
      </c>
      <c r="AQ40" s="2">
        <v>9.1999999999999993</v>
      </c>
      <c r="AR40" s="2" t="e">
        <v>#N/A</v>
      </c>
      <c r="AS40" s="2" t="e">
        <v>#N/A</v>
      </c>
      <c r="AT40" s="8" t="e">
        <v>#N/A</v>
      </c>
      <c r="AU40" s="8" t="e">
        <v>#N/A</v>
      </c>
      <c r="AV40" s="8" t="e">
        <v>#N/A</v>
      </c>
      <c r="AW40" s="8">
        <v>44565</v>
      </c>
      <c r="AX40" s="2">
        <v>63.7</v>
      </c>
      <c r="AY40" s="2">
        <v>70.2</v>
      </c>
      <c r="AZ40" s="2" t="e">
        <v>#N/A</v>
      </c>
      <c r="BA40" s="8" t="e">
        <v>#N/A</v>
      </c>
      <c r="BB40" s="8">
        <v>25795</v>
      </c>
      <c r="BC40" s="8" t="e">
        <v>#N/A</v>
      </c>
      <c r="BD40" s="8" t="e">
        <v>#N/A</v>
      </c>
      <c r="BE40" s="8" t="e">
        <v>#N/A</v>
      </c>
      <c r="BF40" s="8" t="e">
        <v>#N/A</v>
      </c>
      <c r="BG40" s="8">
        <v>2613</v>
      </c>
      <c r="BH40" s="2" t="e">
        <v>#N/A</v>
      </c>
      <c r="BI40" s="2" t="e">
        <v>#N/A</v>
      </c>
      <c r="BJ40" s="8" t="e">
        <v>#N/A</v>
      </c>
      <c r="BK40" s="8" t="e">
        <v>#N/A</v>
      </c>
      <c r="BL40" s="8">
        <v>8</v>
      </c>
      <c r="BM40" s="8">
        <v>36</v>
      </c>
      <c r="BN40" s="8" t="e">
        <v>#N/A</v>
      </c>
      <c r="BO40" s="8" t="e">
        <v>#N/A</v>
      </c>
      <c r="BP40" s="8">
        <v>33698</v>
      </c>
      <c r="BQ40" s="8">
        <v>133283</v>
      </c>
      <c r="BR40" s="8">
        <v>118956</v>
      </c>
      <c r="BS40" s="8"/>
      <c r="BT40" s="8"/>
      <c r="BU40" s="8"/>
    </row>
    <row r="41" spans="1:73" x14ac:dyDescent="0.25">
      <c r="A41" t="s">
        <v>600</v>
      </c>
      <c r="B41" s="8" t="e">
        <v>#N/A</v>
      </c>
      <c r="C41" s="8" t="e">
        <v>#N/A</v>
      </c>
      <c r="D41" s="8" t="e">
        <v>#N/A</v>
      </c>
      <c r="E41" s="8" t="e">
        <v>#N/A</v>
      </c>
      <c r="F41" s="8" t="e">
        <v>#N/A</v>
      </c>
      <c r="G41" s="2" t="e">
        <v>#N/A</v>
      </c>
      <c r="H41" s="2" t="e">
        <v>#N/A</v>
      </c>
      <c r="I41" s="2" t="e">
        <v>#N/A</v>
      </c>
      <c r="J41" s="2" t="e">
        <v>#N/A</v>
      </c>
      <c r="K41" s="8" t="e">
        <v>#N/A</v>
      </c>
      <c r="L41" s="8" t="e">
        <v>#N/A</v>
      </c>
      <c r="M41" s="8" t="e">
        <v>#N/A</v>
      </c>
      <c r="N41" s="8" t="e">
        <v>#N/A</v>
      </c>
      <c r="O41" s="8" t="e">
        <v>#N/A</v>
      </c>
      <c r="P41" s="8" t="e">
        <v>#N/A</v>
      </c>
      <c r="Q41" s="8" t="e">
        <v>#N/A</v>
      </c>
      <c r="R41" s="8" t="e">
        <v>#N/A</v>
      </c>
      <c r="S41" s="8">
        <v>28157</v>
      </c>
      <c r="T41" s="8">
        <v>509</v>
      </c>
      <c r="U41" s="8">
        <v>180</v>
      </c>
      <c r="V41" s="8">
        <v>5007</v>
      </c>
      <c r="W41" s="8">
        <v>212</v>
      </c>
      <c r="X41" s="8">
        <v>143</v>
      </c>
      <c r="Y41" s="8">
        <v>2065</v>
      </c>
      <c r="Z41" s="8">
        <v>4357</v>
      </c>
      <c r="AA41" s="8">
        <v>1311</v>
      </c>
      <c r="AB41" s="8">
        <v>1488</v>
      </c>
      <c r="AC41" s="8">
        <v>806</v>
      </c>
      <c r="AD41" s="8">
        <v>1109</v>
      </c>
      <c r="AE41" s="8">
        <v>243</v>
      </c>
      <c r="AF41" s="8">
        <v>1393</v>
      </c>
      <c r="AG41" s="8">
        <v>1413</v>
      </c>
      <c r="AH41" s="8">
        <v>1873</v>
      </c>
      <c r="AI41" s="8">
        <v>1981</v>
      </c>
      <c r="AJ41" s="8">
        <v>2680</v>
      </c>
      <c r="AK41" s="8">
        <v>618</v>
      </c>
      <c r="AL41" s="8">
        <v>768</v>
      </c>
      <c r="AM41" s="8">
        <v>0</v>
      </c>
      <c r="AN41" s="8">
        <v>20040</v>
      </c>
      <c r="AO41" s="8" t="e">
        <v>#N/A</v>
      </c>
      <c r="AP41" s="8">
        <v>2490</v>
      </c>
      <c r="AQ41" s="2">
        <v>8.6999999999999993</v>
      </c>
      <c r="AR41" s="2" t="e">
        <v>#N/A</v>
      </c>
      <c r="AS41" s="2" t="e">
        <v>#N/A</v>
      </c>
      <c r="AT41" s="8" t="e">
        <v>#N/A</v>
      </c>
      <c r="AU41" s="8" t="e">
        <v>#N/A</v>
      </c>
      <c r="AV41" s="8" t="e">
        <v>#N/A</v>
      </c>
      <c r="AW41" s="8">
        <v>44603</v>
      </c>
      <c r="AX41" s="2">
        <v>63.8</v>
      </c>
      <c r="AY41" s="2">
        <v>70.7</v>
      </c>
      <c r="AZ41" s="2" t="e">
        <v>#N/A</v>
      </c>
      <c r="BA41" s="8" t="e">
        <v>#N/A</v>
      </c>
      <c r="BB41" s="8">
        <v>25970</v>
      </c>
      <c r="BC41" s="8" t="e">
        <v>#N/A</v>
      </c>
      <c r="BD41" s="8" t="e">
        <v>#N/A</v>
      </c>
      <c r="BE41" s="8" t="e">
        <v>#N/A</v>
      </c>
      <c r="BF41" s="8" t="e">
        <v>#N/A</v>
      </c>
      <c r="BG41" s="8">
        <v>2490</v>
      </c>
      <c r="BH41" s="2" t="e">
        <v>#N/A</v>
      </c>
      <c r="BI41" s="2" t="e">
        <v>#N/A</v>
      </c>
      <c r="BJ41" s="8" t="e">
        <v>#N/A</v>
      </c>
      <c r="BK41" s="8" t="e">
        <v>#N/A</v>
      </c>
      <c r="BL41" s="8">
        <v>7</v>
      </c>
      <c r="BM41" s="8">
        <v>27</v>
      </c>
      <c r="BN41" s="8" t="e">
        <v>#N/A</v>
      </c>
      <c r="BO41" s="8" t="e">
        <v>#N/A</v>
      </c>
      <c r="BP41" s="8">
        <v>34292</v>
      </c>
      <c r="BQ41" s="8">
        <v>136630</v>
      </c>
      <c r="BR41" s="8">
        <v>121642</v>
      </c>
      <c r="BS41" s="8"/>
      <c r="BT41" s="8"/>
      <c r="BU41" s="8"/>
    </row>
    <row r="42" spans="1:73" x14ac:dyDescent="0.25">
      <c r="A42" t="s">
        <v>601</v>
      </c>
      <c r="B42" s="8" t="e">
        <v>#N/A</v>
      </c>
      <c r="C42" s="8" t="e">
        <v>#N/A</v>
      </c>
      <c r="D42" s="8" t="e">
        <v>#N/A</v>
      </c>
      <c r="E42" s="8" t="e">
        <v>#N/A</v>
      </c>
      <c r="F42" s="8" t="e">
        <v>#N/A</v>
      </c>
      <c r="G42" s="2" t="e">
        <v>#N/A</v>
      </c>
      <c r="H42" s="2" t="e">
        <v>#N/A</v>
      </c>
      <c r="I42" s="2" t="e">
        <v>#N/A</v>
      </c>
      <c r="J42" s="2" t="e">
        <v>#N/A</v>
      </c>
      <c r="K42" s="8" t="e">
        <v>#N/A</v>
      </c>
      <c r="L42" s="8" t="e">
        <v>#N/A</v>
      </c>
      <c r="M42" s="8" t="e">
        <v>#N/A</v>
      </c>
      <c r="N42" s="8" t="e">
        <v>#N/A</v>
      </c>
      <c r="O42" s="8" t="e">
        <v>#N/A</v>
      </c>
      <c r="P42" s="8" t="e">
        <v>#N/A</v>
      </c>
      <c r="Q42" s="8" t="e">
        <v>#N/A</v>
      </c>
      <c r="R42" s="8" t="e">
        <v>#N/A</v>
      </c>
      <c r="S42" s="8">
        <v>28435</v>
      </c>
      <c r="T42" s="8">
        <v>512</v>
      </c>
      <c r="U42" s="8">
        <v>179</v>
      </c>
      <c r="V42" s="8">
        <v>5017</v>
      </c>
      <c r="W42" s="8">
        <v>212</v>
      </c>
      <c r="X42" s="8">
        <v>144</v>
      </c>
      <c r="Y42" s="8">
        <v>2084</v>
      </c>
      <c r="Z42" s="8">
        <v>4417</v>
      </c>
      <c r="AA42" s="8">
        <v>1322</v>
      </c>
      <c r="AB42" s="8">
        <v>1527</v>
      </c>
      <c r="AC42" s="8">
        <v>813</v>
      </c>
      <c r="AD42" s="8">
        <v>1133</v>
      </c>
      <c r="AE42" s="8">
        <v>249</v>
      </c>
      <c r="AF42" s="8">
        <v>1428</v>
      </c>
      <c r="AG42" s="8">
        <v>1444</v>
      </c>
      <c r="AH42" s="8">
        <v>1857</v>
      </c>
      <c r="AI42" s="8">
        <v>1998</v>
      </c>
      <c r="AJ42" s="8">
        <v>2695</v>
      </c>
      <c r="AK42" s="8">
        <v>625</v>
      </c>
      <c r="AL42" s="8">
        <v>778</v>
      </c>
      <c r="AM42" s="8">
        <v>0</v>
      </c>
      <c r="AN42" s="8">
        <v>20286</v>
      </c>
      <c r="AO42" s="8" t="e">
        <v>#N/A</v>
      </c>
      <c r="AP42" s="8">
        <v>2385</v>
      </c>
      <c r="AQ42" s="2">
        <v>8.4</v>
      </c>
      <c r="AR42" s="2" t="e">
        <v>#N/A</v>
      </c>
      <c r="AS42" s="2" t="e">
        <v>#N/A</v>
      </c>
      <c r="AT42" s="8" t="e">
        <v>#N/A</v>
      </c>
      <c r="AU42" s="8" t="e">
        <v>#N/A</v>
      </c>
      <c r="AV42" s="8" t="e">
        <v>#N/A</v>
      </c>
      <c r="AW42" s="8">
        <v>44640</v>
      </c>
      <c r="AX42" s="2">
        <v>63.9</v>
      </c>
      <c r="AY42" s="2">
        <v>71.099999999999994</v>
      </c>
      <c r="AZ42" s="2" t="e">
        <v>#N/A</v>
      </c>
      <c r="BA42" s="8" t="e">
        <v>#N/A</v>
      </c>
      <c r="BB42" s="8">
        <v>26160</v>
      </c>
      <c r="BC42" s="8" t="e">
        <v>#N/A</v>
      </c>
      <c r="BD42" s="8" t="e">
        <v>#N/A</v>
      </c>
      <c r="BE42" s="8" t="e">
        <v>#N/A</v>
      </c>
      <c r="BF42" s="8" t="e">
        <v>#N/A</v>
      </c>
      <c r="BG42" s="8">
        <v>2385</v>
      </c>
      <c r="BH42" s="2" t="e">
        <v>#N/A</v>
      </c>
      <c r="BI42" s="2" t="e">
        <v>#N/A</v>
      </c>
      <c r="BJ42" s="8" t="e">
        <v>#N/A</v>
      </c>
      <c r="BK42" s="8" t="e">
        <v>#N/A</v>
      </c>
      <c r="BL42" s="8">
        <v>9</v>
      </c>
      <c r="BM42" s="8">
        <v>29</v>
      </c>
      <c r="BN42" s="8" t="e">
        <v>#N/A</v>
      </c>
      <c r="BO42" s="8" t="e">
        <v>#N/A</v>
      </c>
      <c r="BP42" s="8">
        <v>35863</v>
      </c>
      <c r="BQ42" s="8">
        <v>140801</v>
      </c>
      <c r="BR42" s="8">
        <v>125704</v>
      </c>
      <c r="BS42" s="8"/>
      <c r="BT42" s="8"/>
      <c r="BU42" s="8"/>
    </row>
    <row r="43" spans="1:73" x14ac:dyDescent="0.25">
      <c r="A43" t="s">
        <v>602</v>
      </c>
      <c r="B43" s="8" t="e">
        <v>#N/A</v>
      </c>
      <c r="C43" s="8" t="e">
        <v>#N/A</v>
      </c>
      <c r="D43" s="8" t="e">
        <v>#N/A</v>
      </c>
      <c r="E43" s="8" t="e">
        <v>#N/A</v>
      </c>
      <c r="F43" s="8" t="e">
        <v>#N/A</v>
      </c>
      <c r="G43" s="2" t="e">
        <v>#N/A</v>
      </c>
      <c r="H43" s="2" t="e">
        <v>#N/A</v>
      </c>
      <c r="I43" s="2" t="e">
        <v>#N/A</v>
      </c>
      <c r="J43" s="2" t="e">
        <v>#N/A</v>
      </c>
      <c r="K43" s="8" t="e">
        <v>#N/A</v>
      </c>
      <c r="L43" s="8" t="e">
        <v>#N/A</v>
      </c>
      <c r="M43" s="8" t="e">
        <v>#N/A</v>
      </c>
      <c r="N43" s="8" t="e">
        <v>#N/A</v>
      </c>
      <c r="O43" s="8" t="e">
        <v>#N/A</v>
      </c>
      <c r="P43" s="8" t="e">
        <v>#N/A</v>
      </c>
      <c r="Q43" s="8" t="e">
        <v>#N/A</v>
      </c>
      <c r="R43" s="8" t="e">
        <v>#N/A</v>
      </c>
      <c r="S43" s="8">
        <v>28644</v>
      </c>
      <c r="T43" s="8">
        <v>518</v>
      </c>
      <c r="U43" s="8">
        <v>176</v>
      </c>
      <c r="V43" s="8">
        <v>5033</v>
      </c>
      <c r="W43" s="8">
        <v>211</v>
      </c>
      <c r="X43" s="8">
        <v>145</v>
      </c>
      <c r="Y43" s="8">
        <v>2114</v>
      </c>
      <c r="Z43" s="8">
        <v>4484</v>
      </c>
      <c r="AA43" s="8">
        <v>1331</v>
      </c>
      <c r="AB43" s="8">
        <v>1558</v>
      </c>
      <c r="AC43" s="8">
        <v>822</v>
      </c>
      <c r="AD43" s="8">
        <v>1145</v>
      </c>
      <c r="AE43" s="8">
        <v>252</v>
      </c>
      <c r="AF43" s="8">
        <v>1445</v>
      </c>
      <c r="AG43" s="8">
        <v>1462</v>
      </c>
      <c r="AH43" s="8">
        <v>1802</v>
      </c>
      <c r="AI43" s="8">
        <v>2007</v>
      </c>
      <c r="AJ43" s="8">
        <v>2717</v>
      </c>
      <c r="AK43" s="8">
        <v>633</v>
      </c>
      <c r="AL43" s="8">
        <v>789</v>
      </c>
      <c r="AM43" s="8">
        <v>0</v>
      </c>
      <c r="AN43" s="8">
        <v>20447</v>
      </c>
      <c r="AO43" s="8" t="e">
        <v>#N/A</v>
      </c>
      <c r="AP43" s="8">
        <v>2293</v>
      </c>
      <c r="AQ43" s="2">
        <v>8</v>
      </c>
      <c r="AR43" s="2" t="e">
        <v>#N/A</v>
      </c>
      <c r="AS43" s="2" t="e">
        <v>#N/A</v>
      </c>
      <c r="AT43" s="8" t="e">
        <v>#N/A</v>
      </c>
      <c r="AU43" s="8" t="e">
        <v>#N/A</v>
      </c>
      <c r="AV43" s="8" t="e">
        <v>#N/A</v>
      </c>
      <c r="AW43" s="8">
        <v>44676</v>
      </c>
      <c r="AX43" s="2">
        <v>64.099999999999994</v>
      </c>
      <c r="AY43" s="2">
        <v>71.5</v>
      </c>
      <c r="AZ43" s="2" t="e">
        <v>#N/A</v>
      </c>
      <c r="BA43" s="8" t="e">
        <v>#N/A</v>
      </c>
      <c r="BB43" s="8">
        <v>26355</v>
      </c>
      <c r="BC43" s="8" t="e">
        <v>#N/A</v>
      </c>
      <c r="BD43" s="8" t="e">
        <v>#N/A</v>
      </c>
      <c r="BE43" s="8" t="e">
        <v>#N/A</v>
      </c>
      <c r="BF43" s="8" t="e">
        <v>#N/A</v>
      </c>
      <c r="BG43" s="8">
        <v>2293</v>
      </c>
      <c r="BH43" s="2" t="e">
        <v>#N/A</v>
      </c>
      <c r="BI43" s="2" t="e">
        <v>#N/A</v>
      </c>
      <c r="BJ43" s="8" t="e">
        <v>#N/A</v>
      </c>
      <c r="BK43" s="8" t="e">
        <v>#N/A</v>
      </c>
      <c r="BL43" s="8">
        <v>4</v>
      </c>
      <c r="BM43" s="8">
        <v>28</v>
      </c>
      <c r="BN43" s="8" t="e">
        <v>#N/A</v>
      </c>
      <c r="BO43" s="8" t="e">
        <v>#N/A</v>
      </c>
      <c r="BP43" s="8">
        <v>37039</v>
      </c>
      <c r="BQ43" s="8">
        <v>144969</v>
      </c>
      <c r="BR43" s="8">
        <v>129212</v>
      </c>
      <c r="BS43" s="8"/>
      <c r="BT43" s="8"/>
      <c r="BU43" s="8"/>
    </row>
    <row r="44" spans="1:73" x14ac:dyDescent="0.25">
      <c r="A44" t="s">
        <v>603</v>
      </c>
      <c r="B44" s="8" t="e">
        <v>#N/A</v>
      </c>
      <c r="C44" s="8" t="e">
        <v>#N/A</v>
      </c>
      <c r="D44" s="8" t="e">
        <v>#N/A</v>
      </c>
      <c r="E44" s="8" t="e">
        <v>#N/A</v>
      </c>
      <c r="F44" s="8" t="e">
        <v>#N/A</v>
      </c>
      <c r="G44" s="2" t="e">
        <v>#N/A</v>
      </c>
      <c r="H44" s="2" t="e">
        <v>#N/A</v>
      </c>
      <c r="I44" s="2" t="e">
        <v>#N/A</v>
      </c>
      <c r="J44" s="2" t="e">
        <v>#N/A</v>
      </c>
      <c r="K44" s="8" t="e">
        <v>#N/A</v>
      </c>
      <c r="L44" s="8" t="e">
        <v>#N/A</v>
      </c>
      <c r="M44" s="8" t="e">
        <v>#N/A</v>
      </c>
      <c r="N44" s="8" t="e">
        <v>#N/A</v>
      </c>
      <c r="O44" s="8" t="e">
        <v>#N/A</v>
      </c>
      <c r="P44" s="8" t="e">
        <v>#N/A</v>
      </c>
      <c r="Q44" s="8" t="e">
        <v>#N/A</v>
      </c>
      <c r="R44" s="8" t="e">
        <v>#N/A</v>
      </c>
      <c r="S44" s="8">
        <v>28955</v>
      </c>
      <c r="T44" s="8">
        <v>521</v>
      </c>
      <c r="U44" s="8">
        <v>172</v>
      </c>
      <c r="V44" s="8">
        <v>5037</v>
      </c>
      <c r="W44" s="8">
        <v>210</v>
      </c>
      <c r="X44" s="8">
        <v>145</v>
      </c>
      <c r="Y44" s="8">
        <v>2152</v>
      </c>
      <c r="Z44" s="8">
        <v>4556</v>
      </c>
      <c r="AA44" s="8">
        <v>1339</v>
      </c>
      <c r="AB44" s="8">
        <v>1603</v>
      </c>
      <c r="AC44" s="8">
        <v>831</v>
      </c>
      <c r="AD44" s="8">
        <v>1158</v>
      </c>
      <c r="AE44" s="8">
        <v>256</v>
      </c>
      <c r="AF44" s="8">
        <v>1467</v>
      </c>
      <c r="AG44" s="8">
        <v>1485</v>
      </c>
      <c r="AH44" s="8">
        <v>1789</v>
      </c>
      <c r="AI44" s="8">
        <v>2029</v>
      </c>
      <c r="AJ44" s="8">
        <v>2754</v>
      </c>
      <c r="AK44" s="8">
        <v>643</v>
      </c>
      <c r="AL44" s="8">
        <v>805</v>
      </c>
      <c r="AM44" s="8">
        <v>0</v>
      </c>
      <c r="AN44" s="8">
        <v>20717</v>
      </c>
      <c r="AO44" s="8" t="e">
        <v>#N/A</v>
      </c>
      <c r="AP44" s="8">
        <v>2179</v>
      </c>
      <c r="AQ44" s="2">
        <v>7.6</v>
      </c>
      <c r="AR44" s="2" t="e">
        <v>#N/A</v>
      </c>
      <c r="AS44" s="2" t="e">
        <v>#N/A</v>
      </c>
      <c r="AT44" s="8">
        <v>64</v>
      </c>
      <c r="AU44" s="8">
        <v>58</v>
      </c>
      <c r="AV44" s="8" t="e">
        <v>#N/A</v>
      </c>
      <c r="AW44" s="8">
        <v>44713</v>
      </c>
      <c r="AX44" s="2">
        <v>64.3</v>
      </c>
      <c r="AY44" s="2">
        <v>72.099999999999994</v>
      </c>
      <c r="AZ44" s="2" t="e">
        <v>#N/A</v>
      </c>
      <c r="BA44" s="8" t="e">
        <v>#N/A</v>
      </c>
      <c r="BB44" s="8">
        <v>26590</v>
      </c>
      <c r="BC44" s="8" t="e">
        <v>#N/A</v>
      </c>
      <c r="BD44" s="8" t="e">
        <v>#N/A</v>
      </c>
      <c r="BE44" s="8" t="e">
        <v>#N/A</v>
      </c>
      <c r="BF44" s="8" t="e">
        <v>#N/A</v>
      </c>
      <c r="BG44" s="8">
        <v>2179</v>
      </c>
      <c r="BH44" s="2" t="e">
        <v>#N/A</v>
      </c>
      <c r="BI44" s="2" t="e">
        <v>#N/A</v>
      </c>
      <c r="BJ44" s="8">
        <v>22</v>
      </c>
      <c r="BK44" s="8">
        <v>36</v>
      </c>
      <c r="BL44" s="8">
        <v>1</v>
      </c>
      <c r="BM44" s="8">
        <v>41</v>
      </c>
      <c r="BN44" s="8" t="e">
        <v>#N/A</v>
      </c>
      <c r="BO44" s="8" t="e">
        <v>#N/A</v>
      </c>
      <c r="BP44" s="8">
        <v>38606</v>
      </c>
      <c r="BQ44" s="8">
        <v>148623</v>
      </c>
      <c r="BR44" s="8">
        <v>132982</v>
      </c>
      <c r="BS44" s="8"/>
      <c r="BT44" s="8"/>
      <c r="BU44" s="8"/>
    </row>
    <row r="45" spans="1:73" x14ac:dyDescent="0.25">
      <c r="A45" t="s">
        <v>604</v>
      </c>
      <c r="B45" s="8" t="e">
        <v>#N/A</v>
      </c>
      <c r="C45" s="8" t="e">
        <v>#N/A</v>
      </c>
      <c r="D45" s="8" t="e">
        <v>#N/A</v>
      </c>
      <c r="E45" s="8" t="e">
        <v>#N/A</v>
      </c>
      <c r="F45" s="8" t="e">
        <v>#N/A</v>
      </c>
      <c r="G45" s="2" t="e">
        <v>#N/A</v>
      </c>
      <c r="H45" s="2" t="e">
        <v>#N/A</v>
      </c>
      <c r="I45" s="2" t="e">
        <v>#N/A</v>
      </c>
      <c r="J45" s="2" t="e">
        <v>#N/A</v>
      </c>
      <c r="K45" s="8" t="e">
        <v>#N/A</v>
      </c>
      <c r="L45" s="8" t="e">
        <v>#N/A</v>
      </c>
      <c r="M45" s="8" t="e">
        <v>#N/A</v>
      </c>
      <c r="N45" s="8" t="e">
        <v>#N/A</v>
      </c>
      <c r="O45" s="8" t="e">
        <v>#N/A</v>
      </c>
      <c r="P45" s="8" t="e">
        <v>#N/A</v>
      </c>
      <c r="Q45" s="8" t="e">
        <v>#N/A</v>
      </c>
      <c r="R45" s="8" t="e">
        <v>#N/A</v>
      </c>
      <c r="S45" s="8">
        <v>29046</v>
      </c>
      <c r="T45" s="8">
        <v>517</v>
      </c>
      <c r="U45" s="8">
        <v>169</v>
      </c>
      <c r="V45" s="8">
        <v>5031</v>
      </c>
      <c r="W45" s="8">
        <v>206</v>
      </c>
      <c r="X45" s="8">
        <v>146</v>
      </c>
      <c r="Y45" s="8">
        <v>2195</v>
      </c>
      <c r="Z45" s="8">
        <v>4572</v>
      </c>
      <c r="AA45" s="8">
        <v>1360</v>
      </c>
      <c r="AB45" s="8">
        <v>1614</v>
      </c>
      <c r="AC45" s="8">
        <v>836</v>
      </c>
      <c r="AD45" s="8">
        <v>1160</v>
      </c>
      <c r="AE45" s="8">
        <v>260</v>
      </c>
      <c r="AF45" s="8">
        <v>1487</v>
      </c>
      <c r="AG45" s="8">
        <v>1499</v>
      </c>
      <c r="AH45" s="8">
        <v>1792</v>
      </c>
      <c r="AI45" s="8">
        <v>2037</v>
      </c>
      <c r="AJ45" s="8">
        <v>2715</v>
      </c>
      <c r="AK45" s="8">
        <v>643</v>
      </c>
      <c r="AL45" s="8">
        <v>808</v>
      </c>
      <c r="AM45" s="8">
        <v>0</v>
      </c>
      <c r="AN45" s="8">
        <v>20782</v>
      </c>
      <c r="AO45" s="8" t="e">
        <v>#N/A</v>
      </c>
      <c r="AP45" s="8">
        <v>2083</v>
      </c>
      <c r="AQ45" s="2">
        <v>7.2</v>
      </c>
      <c r="AR45" s="2" t="e">
        <v>#N/A</v>
      </c>
      <c r="AS45" s="2" t="e">
        <v>#N/A</v>
      </c>
      <c r="AT45" s="8">
        <v>63</v>
      </c>
      <c r="AU45" s="8">
        <v>56</v>
      </c>
      <c r="AV45" s="8" t="e">
        <v>#N/A</v>
      </c>
      <c r="AW45" s="8">
        <v>44750</v>
      </c>
      <c r="AX45" s="2">
        <v>64.400000000000006</v>
      </c>
      <c r="AY45" s="2">
        <v>72.400000000000006</v>
      </c>
      <c r="AZ45" s="2" t="e">
        <v>#N/A</v>
      </c>
      <c r="BA45" s="8" t="e">
        <v>#N/A</v>
      </c>
      <c r="BB45" s="8">
        <v>26730</v>
      </c>
      <c r="BC45" s="8" t="e">
        <v>#N/A</v>
      </c>
      <c r="BD45" s="8" t="e">
        <v>#N/A</v>
      </c>
      <c r="BE45" s="8" t="e">
        <v>#N/A</v>
      </c>
      <c r="BF45" s="8" t="e">
        <v>#N/A</v>
      </c>
      <c r="BG45" s="8">
        <v>2083</v>
      </c>
      <c r="BH45" s="2" t="e">
        <v>#N/A</v>
      </c>
      <c r="BI45" s="2" t="e">
        <v>#N/A</v>
      </c>
      <c r="BJ45" s="8">
        <v>14</v>
      </c>
      <c r="BK45" s="8">
        <v>28</v>
      </c>
      <c r="BL45" s="8">
        <v>-2</v>
      </c>
      <c r="BM45" s="8">
        <v>30</v>
      </c>
      <c r="BN45" s="8" t="e">
        <v>#N/A</v>
      </c>
      <c r="BO45" s="8" t="e">
        <v>#N/A</v>
      </c>
      <c r="BP45" s="8">
        <v>38243</v>
      </c>
      <c r="BQ45" s="8">
        <v>151262</v>
      </c>
      <c r="BR45" s="8">
        <v>135072</v>
      </c>
      <c r="BS45" s="8"/>
      <c r="BT45" s="8"/>
      <c r="BU45" s="8"/>
    </row>
    <row r="46" spans="1:73" x14ac:dyDescent="0.25">
      <c r="A46" t="s">
        <v>605</v>
      </c>
      <c r="B46" s="8" t="e">
        <v>#N/A</v>
      </c>
      <c r="C46" s="8" t="e">
        <v>#N/A</v>
      </c>
      <c r="D46" s="8" t="e">
        <v>#N/A</v>
      </c>
      <c r="E46" s="8" t="e">
        <v>#N/A</v>
      </c>
      <c r="F46" s="8" t="e">
        <v>#N/A</v>
      </c>
      <c r="G46" s="2" t="e">
        <v>#N/A</v>
      </c>
      <c r="H46" s="2" t="e">
        <v>#N/A</v>
      </c>
      <c r="I46" s="2" t="e">
        <v>#N/A</v>
      </c>
      <c r="J46" s="2" t="e">
        <v>#N/A</v>
      </c>
      <c r="K46" s="8" t="e">
        <v>#N/A</v>
      </c>
      <c r="L46" s="8" t="e">
        <v>#N/A</v>
      </c>
      <c r="M46" s="8" t="e">
        <v>#N/A</v>
      </c>
      <c r="N46" s="8" t="e">
        <v>#N/A</v>
      </c>
      <c r="O46" s="8" t="e">
        <v>#N/A</v>
      </c>
      <c r="P46" s="8" t="e">
        <v>#N/A</v>
      </c>
      <c r="Q46" s="8" t="e">
        <v>#N/A</v>
      </c>
      <c r="R46" s="8" t="e">
        <v>#N/A</v>
      </c>
      <c r="S46" s="8">
        <v>29152</v>
      </c>
      <c r="T46" s="8">
        <v>517</v>
      </c>
      <c r="U46" s="8">
        <v>164</v>
      </c>
      <c r="V46" s="8">
        <v>5043</v>
      </c>
      <c r="W46" s="8">
        <v>203</v>
      </c>
      <c r="X46" s="8">
        <v>147</v>
      </c>
      <c r="Y46" s="8">
        <v>2207</v>
      </c>
      <c r="Z46" s="8">
        <v>4585</v>
      </c>
      <c r="AA46" s="8">
        <v>1370</v>
      </c>
      <c r="AB46" s="8">
        <v>1635</v>
      </c>
      <c r="AC46" s="8">
        <v>836</v>
      </c>
      <c r="AD46" s="8">
        <v>1164</v>
      </c>
      <c r="AE46" s="8">
        <v>264</v>
      </c>
      <c r="AF46" s="8">
        <v>1509</v>
      </c>
      <c r="AG46" s="8">
        <v>1525</v>
      </c>
      <c r="AH46" s="8">
        <v>1797</v>
      </c>
      <c r="AI46" s="8">
        <v>2057</v>
      </c>
      <c r="AJ46" s="8">
        <v>2677</v>
      </c>
      <c r="AK46" s="8">
        <v>643</v>
      </c>
      <c r="AL46" s="8">
        <v>810</v>
      </c>
      <c r="AM46" s="8">
        <v>0</v>
      </c>
      <c r="AN46" s="8">
        <v>20870</v>
      </c>
      <c r="AO46" s="8" t="e">
        <v>#N/A</v>
      </c>
      <c r="AP46" s="8">
        <v>2045</v>
      </c>
      <c r="AQ46" s="2">
        <v>7.1</v>
      </c>
      <c r="AR46" s="2" t="e">
        <v>#N/A</v>
      </c>
      <c r="AS46" s="2" t="e">
        <v>#N/A</v>
      </c>
      <c r="AT46" s="8">
        <v>66</v>
      </c>
      <c r="AU46" s="8">
        <v>62</v>
      </c>
      <c r="AV46" s="8" t="e">
        <v>#N/A</v>
      </c>
      <c r="AW46" s="8">
        <v>44782</v>
      </c>
      <c r="AX46" s="2">
        <v>64.400000000000006</v>
      </c>
      <c r="AY46" s="2">
        <v>72.599999999999994</v>
      </c>
      <c r="AZ46" s="2" t="e">
        <v>#N/A</v>
      </c>
      <c r="BA46" s="8" t="e">
        <v>#N/A</v>
      </c>
      <c r="BB46" s="8">
        <v>26795</v>
      </c>
      <c r="BC46" s="8" t="e">
        <v>#N/A</v>
      </c>
      <c r="BD46" s="8" t="e">
        <v>#N/A</v>
      </c>
      <c r="BE46" s="8" t="e">
        <v>#N/A</v>
      </c>
      <c r="BF46" s="8" t="e">
        <v>#N/A</v>
      </c>
      <c r="BG46" s="8">
        <v>2045</v>
      </c>
      <c r="BH46" s="2" t="e">
        <v>#N/A</v>
      </c>
      <c r="BI46" s="2" t="e">
        <v>#N/A</v>
      </c>
      <c r="BJ46" s="8">
        <v>11</v>
      </c>
      <c r="BK46" s="8">
        <v>23</v>
      </c>
      <c r="BL46" s="8">
        <v>-3</v>
      </c>
      <c r="BM46" s="8">
        <v>35</v>
      </c>
      <c r="BN46" s="8" t="e">
        <v>#N/A</v>
      </c>
      <c r="BO46" s="8" t="e">
        <v>#N/A</v>
      </c>
      <c r="BP46" s="8">
        <v>39834</v>
      </c>
      <c r="BQ46" s="8">
        <v>155370</v>
      </c>
      <c r="BR46" s="8">
        <v>139215</v>
      </c>
      <c r="BS46" s="8"/>
      <c r="BT46" s="8"/>
      <c r="BU46" s="8"/>
    </row>
    <row r="47" spans="1:73" x14ac:dyDescent="0.25">
      <c r="A47" t="s">
        <v>606</v>
      </c>
      <c r="B47" s="8" t="e">
        <v>#N/A</v>
      </c>
      <c r="C47" s="8" t="e">
        <v>#N/A</v>
      </c>
      <c r="D47" s="8" t="e">
        <v>#N/A</v>
      </c>
      <c r="E47" s="8" t="e">
        <v>#N/A</v>
      </c>
      <c r="F47" s="8" t="e">
        <v>#N/A</v>
      </c>
      <c r="G47" s="2" t="e">
        <v>#N/A</v>
      </c>
      <c r="H47" s="2" t="e">
        <v>#N/A</v>
      </c>
      <c r="I47" s="2" t="e">
        <v>#N/A</v>
      </c>
      <c r="J47" s="2" t="e">
        <v>#N/A</v>
      </c>
      <c r="K47" s="8" t="e">
        <v>#N/A</v>
      </c>
      <c r="L47" s="8" t="e">
        <v>#N/A</v>
      </c>
      <c r="M47" s="8" t="e">
        <v>#N/A</v>
      </c>
      <c r="N47" s="8" t="e">
        <v>#N/A</v>
      </c>
      <c r="O47" s="8" t="e">
        <v>#N/A</v>
      </c>
      <c r="P47" s="8" t="e">
        <v>#N/A</v>
      </c>
      <c r="Q47" s="8" t="e">
        <v>#N/A</v>
      </c>
      <c r="R47" s="8" t="e">
        <v>#N/A</v>
      </c>
      <c r="S47" s="8">
        <v>29267</v>
      </c>
      <c r="T47" s="8">
        <v>516</v>
      </c>
      <c r="U47" s="8">
        <v>163</v>
      </c>
      <c r="V47" s="8">
        <v>5011</v>
      </c>
      <c r="W47" s="8">
        <v>200</v>
      </c>
      <c r="X47" s="8">
        <v>147</v>
      </c>
      <c r="Y47" s="8">
        <v>2202</v>
      </c>
      <c r="Z47" s="8">
        <v>4613</v>
      </c>
      <c r="AA47" s="8">
        <v>1382</v>
      </c>
      <c r="AB47" s="8">
        <v>1663</v>
      </c>
      <c r="AC47" s="8">
        <v>842</v>
      </c>
      <c r="AD47" s="8">
        <v>1165</v>
      </c>
      <c r="AE47" s="8">
        <v>266</v>
      </c>
      <c r="AF47" s="8">
        <v>1522</v>
      </c>
      <c r="AG47" s="8">
        <v>1544</v>
      </c>
      <c r="AH47" s="8">
        <v>1815</v>
      </c>
      <c r="AI47" s="8">
        <v>2064</v>
      </c>
      <c r="AJ47" s="8">
        <v>2718</v>
      </c>
      <c r="AK47" s="8">
        <v>634</v>
      </c>
      <c r="AL47" s="8">
        <v>801</v>
      </c>
      <c r="AM47" s="8">
        <v>0</v>
      </c>
      <c r="AN47" s="8">
        <v>21028</v>
      </c>
      <c r="AO47" s="8" t="e">
        <v>#N/A</v>
      </c>
      <c r="AP47" s="8">
        <v>2021</v>
      </c>
      <c r="AQ47" s="2">
        <v>7</v>
      </c>
      <c r="AR47" s="2" t="e">
        <v>#N/A</v>
      </c>
      <c r="AS47" s="2" t="e">
        <v>#N/A</v>
      </c>
      <c r="AT47" s="8">
        <v>60</v>
      </c>
      <c r="AU47" s="8">
        <v>53</v>
      </c>
      <c r="AV47" s="8" t="e">
        <v>#N/A</v>
      </c>
      <c r="AW47" s="8">
        <v>44805</v>
      </c>
      <c r="AX47" s="2">
        <v>64.5</v>
      </c>
      <c r="AY47" s="2">
        <v>72.8</v>
      </c>
      <c r="AZ47" s="2" t="e">
        <v>#N/A</v>
      </c>
      <c r="BA47" s="8" t="e">
        <v>#N/A</v>
      </c>
      <c r="BB47" s="8">
        <v>26880</v>
      </c>
      <c r="BC47" s="8" t="e">
        <v>#N/A</v>
      </c>
      <c r="BD47" s="8" t="e">
        <v>#N/A</v>
      </c>
      <c r="BE47" s="8" t="e">
        <v>#N/A</v>
      </c>
      <c r="BF47" s="8" t="e">
        <v>#N/A</v>
      </c>
      <c r="BG47" s="8">
        <v>2021</v>
      </c>
      <c r="BH47" s="2" t="e">
        <v>#N/A</v>
      </c>
      <c r="BI47" s="2" t="e">
        <v>#N/A</v>
      </c>
      <c r="BJ47" s="8">
        <v>6</v>
      </c>
      <c r="BK47" s="8">
        <v>13</v>
      </c>
      <c r="BL47" s="8">
        <v>-11</v>
      </c>
      <c r="BM47" s="8">
        <v>19</v>
      </c>
      <c r="BN47" s="8" t="e">
        <v>#N/A</v>
      </c>
      <c r="BO47" s="8" t="e">
        <v>#N/A</v>
      </c>
      <c r="BP47" s="8">
        <v>40680</v>
      </c>
      <c r="BQ47" s="8">
        <v>159376</v>
      </c>
      <c r="BR47" s="8">
        <v>142875</v>
      </c>
      <c r="BS47" s="8"/>
      <c r="BT47" s="8"/>
      <c r="BU47" s="8"/>
    </row>
    <row r="48" spans="1:73" x14ac:dyDescent="0.25">
      <c r="A48" t="s">
        <v>607</v>
      </c>
      <c r="B48" s="8" t="e">
        <v>#N/A</v>
      </c>
      <c r="C48" s="8" t="e">
        <v>#N/A</v>
      </c>
      <c r="D48" s="8" t="e">
        <v>#N/A</v>
      </c>
      <c r="E48" s="8" t="e">
        <v>#N/A</v>
      </c>
      <c r="F48" s="8" t="e">
        <v>#N/A</v>
      </c>
      <c r="G48" s="2" t="e">
        <v>#N/A</v>
      </c>
      <c r="H48" s="2" t="e">
        <v>#N/A</v>
      </c>
      <c r="I48" s="2" t="e">
        <v>#N/A</v>
      </c>
      <c r="J48" s="2" t="e">
        <v>#N/A</v>
      </c>
      <c r="K48" s="8" t="e">
        <v>#N/A</v>
      </c>
      <c r="L48" s="8" t="e">
        <v>#N/A</v>
      </c>
      <c r="M48" s="8" t="e">
        <v>#N/A</v>
      </c>
      <c r="N48" s="8" t="e">
        <v>#N/A</v>
      </c>
      <c r="O48" s="8" t="e">
        <v>#N/A</v>
      </c>
      <c r="P48" s="8" t="e">
        <v>#N/A</v>
      </c>
      <c r="Q48" s="8" t="e">
        <v>#N/A</v>
      </c>
      <c r="R48" s="8" t="e">
        <v>#N/A</v>
      </c>
      <c r="S48" s="8">
        <v>29291</v>
      </c>
      <c r="T48" s="8">
        <v>516</v>
      </c>
      <c r="U48" s="8">
        <v>161</v>
      </c>
      <c r="V48" s="8">
        <v>4963</v>
      </c>
      <c r="W48" s="8">
        <v>197</v>
      </c>
      <c r="X48" s="8">
        <v>146</v>
      </c>
      <c r="Y48" s="8">
        <v>2212</v>
      </c>
      <c r="Z48" s="8">
        <v>4618</v>
      </c>
      <c r="AA48" s="8">
        <v>1388</v>
      </c>
      <c r="AB48" s="8">
        <v>1669</v>
      </c>
      <c r="AC48" s="8">
        <v>844</v>
      </c>
      <c r="AD48" s="8">
        <v>1170</v>
      </c>
      <c r="AE48" s="8">
        <v>267</v>
      </c>
      <c r="AF48" s="8">
        <v>1533</v>
      </c>
      <c r="AG48" s="8">
        <v>1556</v>
      </c>
      <c r="AH48" s="8">
        <v>1821</v>
      </c>
      <c r="AI48" s="8">
        <v>2060</v>
      </c>
      <c r="AJ48" s="8">
        <v>2736</v>
      </c>
      <c r="AK48" s="8">
        <v>633</v>
      </c>
      <c r="AL48" s="8">
        <v>800</v>
      </c>
      <c r="AM48" s="8">
        <v>0</v>
      </c>
      <c r="AN48" s="8">
        <v>21095</v>
      </c>
      <c r="AO48" s="8" t="e">
        <v>#N/A</v>
      </c>
      <c r="AP48" s="8">
        <v>2004</v>
      </c>
      <c r="AQ48" s="2">
        <v>6.9</v>
      </c>
      <c r="AR48" s="2" t="e">
        <v>#N/A</v>
      </c>
      <c r="AS48" s="2" t="e">
        <v>#N/A</v>
      </c>
      <c r="AT48" s="8">
        <v>67</v>
      </c>
      <c r="AU48" s="8">
        <v>60</v>
      </c>
      <c r="AV48" s="8" t="e">
        <v>#N/A</v>
      </c>
      <c r="AW48" s="8">
        <v>44829</v>
      </c>
      <c r="AX48" s="2">
        <v>64.5</v>
      </c>
      <c r="AY48" s="2">
        <v>72.8</v>
      </c>
      <c r="AZ48" s="2" t="e">
        <v>#N/A</v>
      </c>
      <c r="BA48" s="8" t="e">
        <v>#N/A</v>
      </c>
      <c r="BB48" s="8">
        <v>26900</v>
      </c>
      <c r="BC48" s="8" t="e">
        <v>#N/A</v>
      </c>
      <c r="BD48" s="8" t="e">
        <v>#N/A</v>
      </c>
      <c r="BE48" s="8" t="e">
        <v>#N/A</v>
      </c>
      <c r="BF48" s="8" t="e">
        <v>#N/A</v>
      </c>
      <c r="BG48" s="8">
        <v>2004</v>
      </c>
      <c r="BH48" s="2" t="e">
        <v>#N/A</v>
      </c>
      <c r="BI48" s="2" t="e">
        <v>#N/A</v>
      </c>
      <c r="BJ48" s="8">
        <v>11</v>
      </c>
      <c r="BK48" s="8">
        <v>23</v>
      </c>
      <c r="BL48" s="8">
        <v>-19</v>
      </c>
      <c r="BM48" s="8">
        <v>23</v>
      </c>
      <c r="BN48" s="8" t="e">
        <v>#N/A</v>
      </c>
      <c r="BO48" s="8" t="e">
        <v>#N/A</v>
      </c>
      <c r="BP48" s="8">
        <v>40800</v>
      </c>
      <c r="BQ48" s="8">
        <v>163056</v>
      </c>
      <c r="BR48" s="8">
        <v>146209</v>
      </c>
      <c r="BS48" s="8"/>
      <c r="BT48" s="8"/>
      <c r="BU48" s="8"/>
    </row>
    <row r="49" spans="1:73" x14ac:dyDescent="0.25">
      <c r="A49" t="s">
        <v>608</v>
      </c>
      <c r="B49" s="8" t="e">
        <v>#N/A</v>
      </c>
      <c r="C49" s="8" t="e">
        <v>#N/A</v>
      </c>
      <c r="D49" s="8" t="e">
        <v>#N/A</v>
      </c>
      <c r="E49" s="8" t="e">
        <v>#N/A</v>
      </c>
      <c r="F49" s="8" t="e">
        <v>#N/A</v>
      </c>
      <c r="G49" s="2" t="e">
        <v>#N/A</v>
      </c>
      <c r="H49" s="2" t="e">
        <v>#N/A</v>
      </c>
      <c r="I49" s="2" t="e">
        <v>#N/A</v>
      </c>
      <c r="J49" s="2" t="e">
        <v>#N/A</v>
      </c>
      <c r="K49" s="8" t="e">
        <v>#N/A</v>
      </c>
      <c r="L49" s="8" t="e">
        <v>#N/A</v>
      </c>
      <c r="M49" s="8" t="e">
        <v>#N/A</v>
      </c>
      <c r="N49" s="8" t="e">
        <v>#N/A</v>
      </c>
      <c r="O49" s="8" t="e">
        <v>#N/A</v>
      </c>
      <c r="P49" s="8" t="e">
        <v>#N/A</v>
      </c>
      <c r="Q49" s="8" t="e">
        <v>#N/A</v>
      </c>
      <c r="R49" s="8" t="e">
        <v>#N/A</v>
      </c>
      <c r="S49" s="8">
        <v>29370</v>
      </c>
      <c r="T49" s="8">
        <v>516</v>
      </c>
      <c r="U49" s="8">
        <v>159</v>
      </c>
      <c r="V49" s="8">
        <v>4925</v>
      </c>
      <c r="W49" s="8">
        <v>197</v>
      </c>
      <c r="X49" s="8">
        <v>145</v>
      </c>
      <c r="Y49" s="8">
        <v>2221</v>
      </c>
      <c r="Z49" s="8">
        <v>4645</v>
      </c>
      <c r="AA49" s="8">
        <v>1386</v>
      </c>
      <c r="AB49" s="8">
        <v>1675</v>
      </c>
      <c r="AC49" s="8">
        <v>847</v>
      </c>
      <c r="AD49" s="8">
        <v>1172</v>
      </c>
      <c r="AE49" s="8">
        <v>270</v>
      </c>
      <c r="AF49" s="8">
        <v>1549</v>
      </c>
      <c r="AG49" s="8">
        <v>1577</v>
      </c>
      <c r="AH49" s="8">
        <v>1827</v>
      </c>
      <c r="AI49" s="8">
        <v>2060</v>
      </c>
      <c r="AJ49" s="8">
        <v>2752</v>
      </c>
      <c r="AK49" s="8">
        <v>642</v>
      </c>
      <c r="AL49" s="8">
        <v>806</v>
      </c>
      <c r="AM49" s="8">
        <v>0</v>
      </c>
      <c r="AN49" s="8">
        <v>21208</v>
      </c>
      <c r="AO49" s="8" t="e">
        <v>#N/A</v>
      </c>
      <c r="AP49" s="8">
        <v>2002</v>
      </c>
      <c r="AQ49" s="2">
        <v>6.9</v>
      </c>
      <c r="AR49" s="2" t="e">
        <v>#N/A</v>
      </c>
      <c r="AS49" s="2" t="e">
        <v>#N/A</v>
      </c>
      <c r="AT49" s="8">
        <v>73</v>
      </c>
      <c r="AU49" s="8">
        <v>60</v>
      </c>
      <c r="AV49" s="8" t="e">
        <v>#N/A</v>
      </c>
      <c r="AW49" s="8">
        <v>44852</v>
      </c>
      <c r="AX49" s="2">
        <v>64.5</v>
      </c>
      <c r="AY49" s="2">
        <v>72.8</v>
      </c>
      <c r="AZ49" s="2" t="e">
        <v>#N/A</v>
      </c>
      <c r="BA49" s="8" t="e">
        <v>#N/A</v>
      </c>
      <c r="BB49" s="8">
        <v>26935</v>
      </c>
      <c r="BC49" s="8" t="e">
        <v>#N/A</v>
      </c>
      <c r="BD49" s="8" t="e">
        <v>#N/A</v>
      </c>
      <c r="BE49" s="8" t="e">
        <v>#N/A</v>
      </c>
      <c r="BF49" s="8" t="e">
        <v>#N/A</v>
      </c>
      <c r="BG49" s="8">
        <v>2002</v>
      </c>
      <c r="BH49" s="2" t="e">
        <v>#N/A</v>
      </c>
      <c r="BI49" s="2" t="e">
        <v>#N/A</v>
      </c>
      <c r="BJ49" s="8">
        <v>5</v>
      </c>
      <c r="BK49" s="8">
        <v>14</v>
      </c>
      <c r="BL49" s="8">
        <v>-23</v>
      </c>
      <c r="BM49" s="8">
        <v>2</v>
      </c>
      <c r="BN49" s="8" t="e">
        <v>#N/A</v>
      </c>
      <c r="BO49" s="8" t="e">
        <v>#N/A</v>
      </c>
      <c r="BP49" s="8">
        <v>41606</v>
      </c>
      <c r="BQ49" s="8">
        <v>166719</v>
      </c>
      <c r="BR49" s="8">
        <v>149531</v>
      </c>
      <c r="BS49" s="8"/>
      <c r="BT49" s="8"/>
      <c r="BU49" s="8"/>
    </row>
    <row r="50" spans="1:73" x14ac:dyDescent="0.25">
      <c r="A50" t="s">
        <v>609</v>
      </c>
      <c r="B50" s="8" t="e">
        <v>#N/A</v>
      </c>
      <c r="C50" s="8" t="e">
        <v>#N/A</v>
      </c>
      <c r="D50" s="8" t="e">
        <v>#N/A</v>
      </c>
      <c r="E50" s="8" t="e">
        <v>#N/A</v>
      </c>
      <c r="F50" s="8" t="e">
        <v>#N/A</v>
      </c>
      <c r="G50" s="2" t="e">
        <v>#N/A</v>
      </c>
      <c r="H50" s="2" t="e">
        <v>#N/A</v>
      </c>
      <c r="I50" s="2" t="e">
        <v>#N/A</v>
      </c>
      <c r="J50" s="2" t="e">
        <v>#N/A</v>
      </c>
      <c r="K50" s="8" t="e">
        <v>#N/A</v>
      </c>
      <c r="L50" s="8" t="e">
        <v>#N/A</v>
      </c>
      <c r="M50" s="8" t="e">
        <v>#N/A</v>
      </c>
      <c r="N50" s="8" t="e">
        <v>#N/A</v>
      </c>
      <c r="O50" s="8" t="e">
        <v>#N/A</v>
      </c>
      <c r="P50" s="8" t="e">
        <v>#N/A</v>
      </c>
      <c r="Q50" s="8" t="e">
        <v>#N/A</v>
      </c>
      <c r="R50" s="8" t="e">
        <v>#N/A</v>
      </c>
      <c r="S50" s="8">
        <v>29254</v>
      </c>
      <c r="T50" s="8">
        <v>509</v>
      </c>
      <c r="U50" s="8">
        <v>156</v>
      </c>
      <c r="V50" s="8">
        <v>4875</v>
      </c>
      <c r="W50" s="8">
        <v>196</v>
      </c>
      <c r="X50" s="8">
        <v>143</v>
      </c>
      <c r="Y50" s="8">
        <v>2199</v>
      </c>
      <c r="Z50" s="8">
        <v>4639</v>
      </c>
      <c r="AA50" s="8">
        <v>1388</v>
      </c>
      <c r="AB50" s="8">
        <v>1689</v>
      </c>
      <c r="AC50" s="8">
        <v>840</v>
      </c>
      <c r="AD50" s="8">
        <v>1180</v>
      </c>
      <c r="AE50" s="8">
        <v>269</v>
      </c>
      <c r="AF50" s="8">
        <v>1545</v>
      </c>
      <c r="AG50" s="8">
        <v>1571</v>
      </c>
      <c r="AH50" s="8">
        <v>1830</v>
      </c>
      <c r="AI50" s="8">
        <v>2034</v>
      </c>
      <c r="AJ50" s="8">
        <v>2750</v>
      </c>
      <c r="AK50" s="8">
        <v>640</v>
      </c>
      <c r="AL50" s="8">
        <v>801</v>
      </c>
      <c r="AM50" s="8">
        <v>0</v>
      </c>
      <c r="AN50" s="8">
        <v>21176</v>
      </c>
      <c r="AO50" s="8" t="e">
        <v>#N/A</v>
      </c>
      <c r="AP50" s="8">
        <v>2049</v>
      </c>
      <c r="AQ50" s="2">
        <v>7.1</v>
      </c>
      <c r="AR50" s="2" t="e">
        <v>#N/A</v>
      </c>
      <c r="AS50" s="2" t="e">
        <v>#N/A</v>
      </c>
      <c r="AT50" s="8">
        <v>62</v>
      </c>
      <c r="AU50" s="8">
        <v>55</v>
      </c>
      <c r="AV50" s="8" t="e">
        <v>#N/A</v>
      </c>
      <c r="AW50" s="8">
        <v>44875</v>
      </c>
      <c r="AX50" s="2">
        <v>64.5</v>
      </c>
      <c r="AY50" s="2">
        <v>72.7</v>
      </c>
      <c r="AZ50" s="2" t="e">
        <v>#N/A</v>
      </c>
      <c r="BA50" s="8" t="e">
        <v>#N/A</v>
      </c>
      <c r="BB50" s="8">
        <v>26900</v>
      </c>
      <c r="BC50" s="8" t="e">
        <v>#N/A</v>
      </c>
      <c r="BD50" s="8" t="e">
        <v>#N/A</v>
      </c>
      <c r="BE50" s="8" t="e">
        <v>#N/A</v>
      </c>
      <c r="BF50" s="8" t="e">
        <v>#N/A</v>
      </c>
      <c r="BG50" s="8">
        <v>2049</v>
      </c>
      <c r="BH50" s="2" t="e">
        <v>#N/A</v>
      </c>
      <c r="BI50" s="2" t="e">
        <v>#N/A</v>
      </c>
      <c r="BJ50" s="8">
        <v>-9</v>
      </c>
      <c r="BK50" s="8">
        <v>3</v>
      </c>
      <c r="BL50" s="8">
        <v>-28</v>
      </c>
      <c r="BM50" s="8">
        <v>-5</v>
      </c>
      <c r="BN50" s="8" t="e">
        <v>#N/A</v>
      </c>
      <c r="BO50" s="8" t="e">
        <v>#N/A</v>
      </c>
      <c r="BP50" s="8">
        <v>42072</v>
      </c>
      <c r="BQ50" s="8">
        <v>170068</v>
      </c>
      <c r="BR50" s="8">
        <v>152908</v>
      </c>
      <c r="BS50" s="8"/>
      <c r="BT50" s="8"/>
      <c r="BU50" s="8"/>
    </row>
    <row r="51" spans="1:73" x14ac:dyDescent="0.25">
      <c r="A51" t="s">
        <v>610</v>
      </c>
      <c r="B51" s="8" t="e">
        <v>#N/A</v>
      </c>
      <c r="C51" s="8" t="e">
        <v>#N/A</v>
      </c>
      <c r="D51" s="8" t="e">
        <v>#N/A</v>
      </c>
      <c r="E51" s="8" t="e">
        <v>#N/A</v>
      </c>
      <c r="F51" s="8" t="e">
        <v>#N/A</v>
      </c>
      <c r="G51" s="2" t="e">
        <v>#N/A</v>
      </c>
      <c r="H51" s="2" t="e">
        <v>#N/A</v>
      </c>
      <c r="I51" s="2" t="e">
        <v>#N/A</v>
      </c>
      <c r="J51" s="2" t="e">
        <v>#N/A</v>
      </c>
      <c r="K51" s="8" t="e">
        <v>#N/A</v>
      </c>
      <c r="L51" s="8" t="e">
        <v>#N/A</v>
      </c>
      <c r="M51" s="8" t="e">
        <v>#N/A</v>
      </c>
      <c r="N51" s="8" t="e">
        <v>#N/A</v>
      </c>
      <c r="O51" s="8" t="e">
        <v>#N/A</v>
      </c>
      <c r="P51" s="8" t="e">
        <v>#N/A</v>
      </c>
      <c r="Q51" s="8" t="e">
        <v>#N/A</v>
      </c>
      <c r="R51" s="8" t="e">
        <v>#N/A</v>
      </c>
      <c r="S51" s="8">
        <v>29046</v>
      </c>
      <c r="T51" s="8">
        <v>502</v>
      </c>
      <c r="U51" s="8">
        <v>152</v>
      </c>
      <c r="V51" s="8">
        <v>4768</v>
      </c>
      <c r="W51" s="8">
        <v>195</v>
      </c>
      <c r="X51" s="8">
        <v>140</v>
      </c>
      <c r="Y51" s="8">
        <v>2168</v>
      </c>
      <c r="Z51" s="8">
        <v>4608</v>
      </c>
      <c r="AA51" s="8">
        <v>1381</v>
      </c>
      <c r="AB51" s="8">
        <v>1694</v>
      </c>
      <c r="AC51" s="8">
        <v>833</v>
      </c>
      <c r="AD51" s="8">
        <v>1166</v>
      </c>
      <c r="AE51" s="8">
        <v>266</v>
      </c>
      <c r="AF51" s="8">
        <v>1531</v>
      </c>
      <c r="AG51" s="8">
        <v>1565</v>
      </c>
      <c r="AH51" s="8">
        <v>1829</v>
      </c>
      <c r="AI51" s="8">
        <v>2049</v>
      </c>
      <c r="AJ51" s="8">
        <v>2771</v>
      </c>
      <c r="AK51" s="8">
        <v>634</v>
      </c>
      <c r="AL51" s="8">
        <v>793</v>
      </c>
      <c r="AM51" s="8">
        <v>0</v>
      </c>
      <c r="AN51" s="8">
        <v>21121</v>
      </c>
      <c r="AO51" s="8" t="e">
        <v>#N/A</v>
      </c>
      <c r="AP51" s="8">
        <v>2158</v>
      </c>
      <c r="AQ51" s="2">
        <v>7.5</v>
      </c>
      <c r="AR51" s="2" t="e">
        <v>#N/A</v>
      </c>
      <c r="AS51" s="2" t="e">
        <v>#N/A</v>
      </c>
      <c r="AT51" s="8">
        <v>57</v>
      </c>
      <c r="AU51" s="8">
        <v>47</v>
      </c>
      <c r="AV51" s="8" t="e">
        <v>#N/A</v>
      </c>
      <c r="AW51" s="8">
        <v>44898</v>
      </c>
      <c r="AX51" s="2">
        <v>64.400000000000006</v>
      </c>
      <c r="AY51" s="2">
        <v>72.3</v>
      </c>
      <c r="AZ51" s="2" t="e">
        <v>#N/A</v>
      </c>
      <c r="BA51" s="8" t="e">
        <v>#N/A</v>
      </c>
      <c r="BB51" s="8">
        <v>26750</v>
      </c>
      <c r="BC51" s="8" t="e">
        <v>#N/A</v>
      </c>
      <c r="BD51" s="8" t="e">
        <v>#N/A</v>
      </c>
      <c r="BE51" s="8" t="e">
        <v>#N/A</v>
      </c>
      <c r="BF51" s="8" t="e">
        <v>#N/A</v>
      </c>
      <c r="BG51" s="8">
        <v>2158</v>
      </c>
      <c r="BH51" s="2" t="e">
        <v>#N/A</v>
      </c>
      <c r="BI51" s="2" t="e">
        <v>#N/A</v>
      </c>
      <c r="BJ51" s="8">
        <v>-21</v>
      </c>
      <c r="BK51" s="8">
        <v>-7</v>
      </c>
      <c r="BL51" s="8">
        <v>-37</v>
      </c>
      <c r="BM51" s="8">
        <v>-10</v>
      </c>
      <c r="BN51" s="8" t="e">
        <v>#N/A</v>
      </c>
      <c r="BO51" s="8" t="e">
        <v>#N/A</v>
      </c>
      <c r="BP51" s="8">
        <v>42207</v>
      </c>
      <c r="BQ51" s="8">
        <v>170954</v>
      </c>
      <c r="BR51" s="8">
        <v>153935</v>
      </c>
      <c r="BS51" s="8"/>
      <c r="BT51" s="8"/>
      <c r="BU51" s="8"/>
    </row>
    <row r="52" spans="1:73" x14ac:dyDescent="0.25">
      <c r="A52" t="s">
        <v>611</v>
      </c>
      <c r="B52" s="8" t="e">
        <v>#N/A</v>
      </c>
      <c r="C52" s="8" t="e">
        <v>#N/A</v>
      </c>
      <c r="D52" s="8" t="e">
        <v>#N/A</v>
      </c>
      <c r="E52" s="8" t="e">
        <v>#N/A</v>
      </c>
      <c r="F52" s="8" t="e">
        <v>#N/A</v>
      </c>
      <c r="G52" s="2" t="e">
        <v>#N/A</v>
      </c>
      <c r="H52" s="2" t="e">
        <v>#N/A</v>
      </c>
      <c r="I52" s="2" t="e">
        <v>#N/A</v>
      </c>
      <c r="J52" s="2" t="e">
        <v>#N/A</v>
      </c>
      <c r="K52" s="8" t="e">
        <v>#N/A</v>
      </c>
      <c r="L52" s="8" t="e">
        <v>#N/A</v>
      </c>
      <c r="M52" s="8" t="e">
        <v>#N/A</v>
      </c>
      <c r="N52" s="8" t="e">
        <v>#N/A</v>
      </c>
      <c r="O52" s="8" t="e">
        <v>#N/A</v>
      </c>
      <c r="P52" s="8" t="e">
        <v>#N/A</v>
      </c>
      <c r="Q52" s="8" t="e">
        <v>#N/A</v>
      </c>
      <c r="R52" s="8" t="e">
        <v>#N/A</v>
      </c>
      <c r="S52" s="8">
        <v>28742</v>
      </c>
      <c r="T52" s="8">
        <v>501</v>
      </c>
      <c r="U52" s="8">
        <v>148</v>
      </c>
      <c r="V52" s="8">
        <v>4631</v>
      </c>
      <c r="W52" s="8">
        <v>193</v>
      </c>
      <c r="X52" s="8">
        <v>138</v>
      </c>
      <c r="Y52" s="8">
        <v>2120</v>
      </c>
      <c r="Z52" s="8">
        <v>4579</v>
      </c>
      <c r="AA52" s="8">
        <v>1367</v>
      </c>
      <c r="AB52" s="8">
        <v>1667</v>
      </c>
      <c r="AC52" s="8">
        <v>821</v>
      </c>
      <c r="AD52" s="8">
        <v>1160</v>
      </c>
      <c r="AE52" s="8">
        <v>264</v>
      </c>
      <c r="AF52" s="8">
        <v>1523</v>
      </c>
      <c r="AG52" s="8">
        <v>1565</v>
      </c>
      <c r="AH52" s="8">
        <v>1839</v>
      </c>
      <c r="AI52" s="8">
        <v>2042</v>
      </c>
      <c r="AJ52" s="8">
        <v>2783</v>
      </c>
      <c r="AK52" s="8">
        <v>623</v>
      </c>
      <c r="AL52" s="8">
        <v>778</v>
      </c>
      <c r="AM52" s="8">
        <v>0</v>
      </c>
      <c r="AN52" s="8">
        <v>21012</v>
      </c>
      <c r="AO52" s="8" t="e">
        <v>#N/A</v>
      </c>
      <c r="AP52" s="8">
        <v>2306</v>
      </c>
      <c r="AQ52" s="2">
        <v>8</v>
      </c>
      <c r="AR52" s="2" t="e">
        <v>#N/A</v>
      </c>
      <c r="AS52" s="2" t="e">
        <v>#N/A</v>
      </c>
      <c r="AT52" s="8">
        <v>32</v>
      </c>
      <c r="AU52" s="8">
        <v>36</v>
      </c>
      <c r="AV52" s="8" t="e">
        <v>#N/A</v>
      </c>
      <c r="AW52" s="8">
        <v>44920</v>
      </c>
      <c r="AX52" s="2">
        <v>64.2</v>
      </c>
      <c r="AY52" s="2">
        <v>71.7</v>
      </c>
      <c r="AZ52" s="2" t="e">
        <v>#N/A</v>
      </c>
      <c r="BA52" s="8" t="e">
        <v>#N/A</v>
      </c>
      <c r="BB52" s="8">
        <v>26530</v>
      </c>
      <c r="BC52" s="8" t="e">
        <v>#N/A</v>
      </c>
      <c r="BD52" s="8" t="e">
        <v>#N/A</v>
      </c>
      <c r="BE52" s="8" t="e">
        <v>#N/A</v>
      </c>
      <c r="BF52" s="8" t="e">
        <v>#N/A</v>
      </c>
      <c r="BG52" s="8">
        <v>2306</v>
      </c>
      <c r="BH52" s="2" t="e">
        <v>#N/A</v>
      </c>
      <c r="BI52" s="2" t="e">
        <v>#N/A</v>
      </c>
      <c r="BJ52" s="8">
        <v>-21</v>
      </c>
      <c r="BK52" s="8">
        <v>-9</v>
      </c>
      <c r="BL52" s="8">
        <v>-49</v>
      </c>
      <c r="BM52" s="8">
        <v>-11</v>
      </c>
      <c r="BN52" s="8" t="e">
        <v>#N/A</v>
      </c>
      <c r="BO52" s="8" t="e">
        <v>#N/A</v>
      </c>
      <c r="BP52" s="8">
        <v>41614</v>
      </c>
      <c r="BQ52" s="8">
        <v>173192</v>
      </c>
      <c r="BR52" s="8">
        <v>155295</v>
      </c>
      <c r="BS52" s="8"/>
      <c r="BT52" s="8"/>
      <c r="BU52" s="8"/>
    </row>
    <row r="53" spans="1:73" x14ac:dyDescent="0.25">
      <c r="A53" t="s">
        <v>612</v>
      </c>
      <c r="B53" s="8">
        <v>5994</v>
      </c>
      <c r="C53" s="8" t="e">
        <v>#N/A</v>
      </c>
      <c r="D53" s="8" t="e">
        <v>#N/A</v>
      </c>
      <c r="E53" s="8" t="e">
        <v>#N/A</v>
      </c>
      <c r="F53" s="8" t="e">
        <v>#N/A</v>
      </c>
      <c r="G53" s="2" t="e">
        <v>#N/A</v>
      </c>
      <c r="H53" s="2" t="e">
        <v>#N/A</v>
      </c>
      <c r="I53" s="2" t="e">
        <v>#N/A</v>
      </c>
      <c r="J53" s="2" t="e">
        <v>#N/A</v>
      </c>
      <c r="K53" s="8" t="e">
        <v>#N/A</v>
      </c>
      <c r="L53" s="8" t="e">
        <v>#N/A</v>
      </c>
      <c r="M53" s="8" t="e">
        <v>#N/A</v>
      </c>
      <c r="N53" s="8" t="e">
        <v>#N/A</v>
      </c>
      <c r="O53" s="8" t="e">
        <v>#N/A</v>
      </c>
      <c r="P53" s="8" t="e">
        <v>#N/A</v>
      </c>
      <c r="Q53" s="8" t="e">
        <v>#N/A</v>
      </c>
      <c r="R53" s="8" t="e">
        <v>#N/A</v>
      </c>
      <c r="S53" s="8">
        <v>28445</v>
      </c>
      <c r="T53" s="8">
        <v>496</v>
      </c>
      <c r="U53" s="8">
        <v>145</v>
      </c>
      <c r="V53" s="8">
        <v>4509</v>
      </c>
      <c r="W53" s="8">
        <v>189</v>
      </c>
      <c r="X53" s="8">
        <v>138</v>
      </c>
      <c r="Y53" s="8">
        <v>2078</v>
      </c>
      <c r="Z53" s="8">
        <v>4553</v>
      </c>
      <c r="AA53" s="8">
        <v>1356</v>
      </c>
      <c r="AB53" s="8">
        <v>1636</v>
      </c>
      <c r="AC53" s="8">
        <v>811</v>
      </c>
      <c r="AD53" s="8">
        <v>1145</v>
      </c>
      <c r="AE53" s="8">
        <v>262</v>
      </c>
      <c r="AF53" s="8">
        <v>1509</v>
      </c>
      <c r="AG53" s="8">
        <v>1552</v>
      </c>
      <c r="AH53" s="8">
        <v>1837</v>
      </c>
      <c r="AI53" s="8">
        <v>2038</v>
      </c>
      <c r="AJ53" s="8">
        <v>2796</v>
      </c>
      <c r="AK53" s="8">
        <v>624</v>
      </c>
      <c r="AL53" s="8">
        <v>773</v>
      </c>
      <c r="AM53" s="8">
        <v>0</v>
      </c>
      <c r="AN53" s="8">
        <v>20891</v>
      </c>
      <c r="AO53" s="8" t="e">
        <v>#N/A</v>
      </c>
      <c r="AP53" s="8">
        <v>2492</v>
      </c>
      <c r="AQ53" s="2">
        <v>8.6999999999999993</v>
      </c>
      <c r="AR53" s="2" t="e">
        <v>#N/A</v>
      </c>
      <c r="AS53" s="2" t="e">
        <v>#N/A</v>
      </c>
      <c r="AT53" s="8">
        <v>34</v>
      </c>
      <c r="AU53" s="8">
        <v>29</v>
      </c>
      <c r="AV53" s="8" t="e">
        <v>#N/A</v>
      </c>
      <c r="AW53" s="8">
        <v>44941</v>
      </c>
      <c r="AX53" s="2">
        <v>64</v>
      </c>
      <c r="AY53" s="2">
        <v>71</v>
      </c>
      <c r="AZ53" s="2" t="e">
        <v>#N/A</v>
      </c>
      <c r="BA53" s="8" t="e">
        <v>#N/A</v>
      </c>
      <c r="BB53" s="8">
        <v>26275</v>
      </c>
      <c r="BC53" s="8" t="e">
        <v>#N/A</v>
      </c>
      <c r="BD53" s="8" t="e">
        <v>#N/A</v>
      </c>
      <c r="BE53" s="8" t="e">
        <v>#N/A</v>
      </c>
      <c r="BF53" s="8" t="e">
        <v>#N/A</v>
      </c>
      <c r="BG53" s="8">
        <v>2492</v>
      </c>
      <c r="BH53" s="2" t="e">
        <v>#N/A</v>
      </c>
      <c r="BI53" s="2" t="e">
        <v>#N/A</v>
      </c>
      <c r="BJ53" s="8">
        <v>-16</v>
      </c>
      <c r="BK53" s="8">
        <v>-7</v>
      </c>
      <c r="BL53" s="8">
        <v>-39</v>
      </c>
      <c r="BM53" s="8">
        <v>-31</v>
      </c>
      <c r="BN53" s="8" t="e">
        <v>#N/A</v>
      </c>
      <c r="BO53" s="8" t="e">
        <v>#N/A</v>
      </c>
      <c r="BP53" s="8">
        <v>41313</v>
      </c>
      <c r="BQ53" s="8">
        <v>175822</v>
      </c>
      <c r="BR53" s="8">
        <v>156970</v>
      </c>
      <c r="BS53" s="8"/>
      <c r="BT53" s="8"/>
      <c r="BU53" s="8"/>
    </row>
    <row r="54" spans="1:73" x14ac:dyDescent="0.25">
      <c r="A54" t="s">
        <v>613</v>
      </c>
      <c r="B54" s="8" t="e">
        <v>#N/A</v>
      </c>
      <c r="C54" s="8" t="e">
        <v>#N/A</v>
      </c>
      <c r="D54" s="8" t="e">
        <v>#N/A</v>
      </c>
      <c r="E54" s="8" t="e">
        <v>#N/A</v>
      </c>
      <c r="F54" s="8" t="e">
        <v>#N/A</v>
      </c>
      <c r="G54" s="2" t="e">
        <v>#N/A</v>
      </c>
      <c r="H54" s="2" t="e">
        <v>#N/A</v>
      </c>
      <c r="I54" s="2" t="e">
        <v>#N/A</v>
      </c>
      <c r="J54" s="2" t="e">
        <v>#N/A</v>
      </c>
      <c r="K54" s="8" t="e">
        <v>#N/A</v>
      </c>
      <c r="L54" s="8" t="e">
        <v>#N/A</v>
      </c>
      <c r="M54" s="8" t="e">
        <v>#N/A</v>
      </c>
      <c r="N54" s="8" t="e">
        <v>#N/A</v>
      </c>
      <c r="O54" s="8" t="e">
        <v>#N/A</v>
      </c>
      <c r="P54" s="8" t="e">
        <v>#N/A</v>
      </c>
      <c r="Q54" s="8" t="e">
        <v>#N/A</v>
      </c>
      <c r="R54" s="8" t="e">
        <v>#N/A</v>
      </c>
      <c r="S54" s="8">
        <v>28265</v>
      </c>
      <c r="T54" s="8">
        <v>491</v>
      </c>
      <c r="U54" s="8">
        <v>142</v>
      </c>
      <c r="V54" s="8">
        <v>4432</v>
      </c>
      <c r="W54" s="8">
        <v>185</v>
      </c>
      <c r="X54" s="8">
        <v>137</v>
      </c>
      <c r="Y54" s="8">
        <v>2039</v>
      </c>
      <c r="Z54" s="8">
        <v>4556</v>
      </c>
      <c r="AA54" s="8">
        <v>1349</v>
      </c>
      <c r="AB54" s="8">
        <v>1619</v>
      </c>
      <c r="AC54" s="8">
        <v>804</v>
      </c>
      <c r="AD54" s="8">
        <v>1138</v>
      </c>
      <c r="AE54" s="8">
        <v>261</v>
      </c>
      <c r="AF54" s="8">
        <v>1507</v>
      </c>
      <c r="AG54" s="8">
        <v>1546</v>
      </c>
      <c r="AH54" s="8">
        <v>1842</v>
      </c>
      <c r="AI54" s="8">
        <v>2015</v>
      </c>
      <c r="AJ54" s="8">
        <v>2805</v>
      </c>
      <c r="AK54" s="8">
        <v>625</v>
      </c>
      <c r="AL54" s="8">
        <v>771</v>
      </c>
      <c r="AM54" s="8">
        <v>0</v>
      </c>
      <c r="AN54" s="8">
        <v>20840</v>
      </c>
      <c r="AO54" s="8" t="e">
        <v>#N/A</v>
      </c>
      <c r="AP54" s="8">
        <v>2624</v>
      </c>
      <c r="AQ54" s="2">
        <v>9.1999999999999993</v>
      </c>
      <c r="AR54" s="2" t="e">
        <v>#N/A</v>
      </c>
      <c r="AS54" s="2" t="e">
        <v>#N/A</v>
      </c>
      <c r="AT54" s="8">
        <v>27</v>
      </c>
      <c r="AU54" s="8">
        <v>20</v>
      </c>
      <c r="AV54" s="8" t="e">
        <v>#N/A</v>
      </c>
      <c r="AW54" s="8">
        <v>44958</v>
      </c>
      <c r="AX54" s="2">
        <v>63.7</v>
      </c>
      <c r="AY54" s="2">
        <v>70.3</v>
      </c>
      <c r="AZ54" s="2" t="e">
        <v>#N/A</v>
      </c>
      <c r="BA54" s="8" t="e">
        <v>#N/A</v>
      </c>
      <c r="BB54" s="8">
        <v>26025</v>
      </c>
      <c r="BC54" s="8" t="e">
        <v>#N/A</v>
      </c>
      <c r="BD54" s="8" t="e">
        <v>#N/A</v>
      </c>
      <c r="BE54" s="8" t="e">
        <v>#N/A</v>
      </c>
      <c r="BF54" s="8" t="e">
        <v>#N/A</v>
      </c>
      <c r="BG54" s="8">
        <v>2624</v>
      </c>
      <c r="BH54" s="2" t="e">
        <v>#N/A</v>
      </c>
      <c r="BI54" s="2" t="e">
        <v>#N/A</v>
      </c>
      <c r="BJ54" s="8">
        <v>-13</v>
      </c>
      <c r="BK54" s="8">
        <v>-1</v>
      </c>
      <c r="BL54" s="8">
        <v>-41</v>
      </c>
      <c r="BM54" s="8">
        <v>-38</v>
      </c>
      <c r="BN54" s="8" t="e">
        <v>#N/A</v>
      </c>
      <c r="BO54" s="8" t="e">
        <v>#N/A</v>
      </c>
      <c r="BP54" s="8">
        <v>40056</v>
      </c>
      <c r="BQ54" s="8">
        <v>177280</v>
      </c>
      <c r="BR54" s="8">
        <v>157752</v>
      </c>
      <c r="BS54" s="8"/>
      <c r="BT54" s="8"/>
      <c r="BU54" s="8"/>
    </row>
    <row r="55" spans="1:73" x14ac:dyDescent="0.25">
      <c r="A55" t="s">
        <v>614</v>
      </c>
      <c r="B55" s="8" t="e">
        <v>#N/A</v>
      </c>
      <c r="C55" s="8" t="e">
        <v>#N/A</v>
      </c>
      <c r="D55" s="8" t="e">
        <v>#N/A</v>
      </c>
      <c r="E55" s="8" t="e">
        <v>#N/A</v>
      </c>
      <c r="F55" s="8" t="e">
        <v>#N/A</v>
      </c>
      <c r="G55" s="2" t="e">
        <v>#N/A</v>
      </c>
      <c r="H55" s="2" t="e">
        <v>#N/A</v>
      </c>
      <c r="I55" s="2" t="e">
        <v>#N/A</v>
      </c>
      <c r="J55" s="2" t="e">
        <v>#N/A</v>
      </c>
      <c r="K55" s="8" t="e">
        <v>#N/A</v>
      </c>
      <c r="L55" s="8" t="e">
        <v>#N/A</v>
      </c>
      <c r="M55" s="8" t="e">
        <v>#N/A</v>
      </c>
      <c r="N55" s="8" t="e">
        <v>#N/A</v>
      </c>
      <c r="O55" s="8" t="e">
        <v>#N/A</v>
      </c>
      <c r="P55" s="8" t="e">
        <v>#N/A</v>
      </c>
      <c r="Q55" s="8" t="e">
        <v>#N/A</v>
      </c>
      <c r="R55" s="8" t="e">
        <v>#N/A</v>
      </c>
      <c r="S55" s="8">
        <v>28129</v>
      </c>
      <c r="T55" s="8">
        <v>494</v>
      </c>
      <c r="U55" s="8">
        <v>133</v>
      </c>
      <c r="V55" s="8">
        <v>4379</v>
      </c>
      <c r="W55" s="8">
        <v>179</v>
      </c>
      <c r="X55" s="8">
        <v>140</v>
      </c>
      <c r="Y55" s="8">
        <v>2011</v>
      </c>
      <c r="Z55" s="8">
        <v>4541</v>
      </c>
      <c r="AA55" s="8">
        <v>1345</v>
      </c>
      <c r="AB55" s="8">
        <v>1581</v>
      </c>
      <c r="AC55" s="8">
        <v>802</v>
      </c>
      <c r="AD55" s="8">
        <v>1126</v>
      </c>
      <c r="AE55" s="8">
        <v>260</v>
      </c>
      <c r="AF55" s="8">
        <v>1501</v>
      </c>
      <c r="AG55" s="8">
        <v>1547</v>
      </c>
      <c r="AH55" s="8">
        <v>1848</v>
      </c>
      <c r="AI55" s="8">
        <v>2017</v>
      </c>
      <c r="AJ55" s="8">
        <v>2821</v>
      </c>
      <c r="AK55" s="8">
        <v>629</v>
      </c>
      <c r="AL55" s="8">
        <v>774</v>
      </c>
      <c r="AM55" s="8">
        <v>0</v>
      </c>
      <c r="AN55" s="8">
        <v>20793</v>
      </c>
      <c r="AO55" s="8" t="e">
        <v>#N/A</v>
      </c>
      <c r="AP55" s="8">
        <v>2697</v>
      </c>
      <c r="AQ55" s="2">
        <v>9.5</v>
      </c>
      <c r="AR55" s="2" t="e">
        <v>#N/A</v>
      </c>
      <c r="AS55" s="2" t="e">
        <v>#N/A</v>
      </c>
      <c r="AT55" s="8">
        <v>33</v>
      </c>
      <c r="AU55" s="8">
        <v>33</v>
      </c>
      <c r="AV55" s="8" t="e">
        <v>#N/A</v>
      </c>
      <c r="AW55" s="8">
        <v>44975</v>
      </c>
      <c r="AX55" s="2">
        <v>63.4</v>
      </c>
      <c r="AY55" s="2">
        <v>69.8</v>
      </c>
      <c r="AZ55" s="2" t="e">
        <v>#N/A</v>
      </c>
      <c r="BA55" s="8" t="e">
        <v>#N/A</v>
      </c>
      <c r="BB55" s="8">
        <v>25820</v>
      </c>
      <c r="BC55" s="8" t="e">
        <v>#N/A</v>
      </c>
      <c r="BD55" s="8" t="e">
        <v>#N/A</v>
      </c>
      <c r="BE55" s="8" t="e">
        <v>#N/A</v>
      </c>
      <c r="BF55" s="8" t="e">
        <v>#N/A</v>
      </c>
      <c r="BG55" s="8">
        <v>2697</v>
      </c>
      <c r="BH55" s="2" t="e">
        <v>#N/A</v>
      </c>
      <c r="BI55" s="2" t="e">
        <v>#N/A</v>
      </c>
      <c r="BJ55" s="8">
        <v>-14</v>
      </c>
      <c r="BK55" s="8">
        <v>-7</v>
      </c>
      <c r="BL55" s="8">
        <v>-37</v>
      </c>
      <c r="BM55" s="8">
        <v>-33</v>
      </c>
      <c r="BN55" s="8" t="e">
        <v>#N/A</v>
      </c>
      <c r="BO55" s="8" t="e">
        <v>#N/A</v>
      </c>
      <c r="BP55" s="8">
        <v>40341</v>
      </c>
      <c r="BQ55" s="8">
        <v>179590</v>
      </c>
      <c r="BR55" s="8">
        <v>159664</v>
      </c>
      <c r="BS55" s="8"/>
      <c r="BT55" s="8"/>
      <c r="BU55" s="8"/>
    </row>
    <row r="56" spans="1:73" x14ac:dyDescent="0.25">
      <c r="A56" t="s">
        <v>615</v>
      </c>
      <c r="B56" s="8" t="e">
        <v>#N/A</v>
      </c>
      <c r="C56" s="8" t="e">
        <v>#N/A</v>
      </c>
      <c r="D56" s="8" t="e">
        <v>#N/A</v>
      </c>
      <c r="E56" s="8" t="e">
        <v>#N/A</v>
      </c>
      <c r="F56" s="8" t="e">
        <v>#N/A</v>
      </c>
      <c r="G56" s="2" t="e">
        <v>#N/A</v>
      </c>
      <c r="H56" s="2" t="e">
        <v>#N/A</v>
      </c>
      <c r="I56" s="2" t="e">
        <v>#N/A</v>
      </c>
      <c r="J56" s="2" t="e">
        <v>#N/A</v>
      </c>
      <c r="K56" s="8" t="e">
        <v>#N/A</v>
      </c>
      <c r="L56" s="8" t="e">
        <v>#N/A</v>
      </c>
      <c r="M56" s="8" t="e">
        <v>#N/A</v>
      </c>
      <c r="N56" s="8" t="e">
        <v>#N/A</v>
      </c>
      <c r="O56" s="8" t="e">
        <v>#N/A</v>
      </c>
      <c r="P56" s="8" t="e">
        <v>#N/A</v>
      </c>
      <c r="Q56" s="8" t="e">
        <v>#N/A</v>
      </c>
      <c r="R56" s="8" t="e">
        <v>#N/A</v>
      </c>
      <c r="S56" s="8">
        <v>28124</v>
      </c>
      <c r="T56" s="8">
        <v>496</v>
      </c>
      <c r="U56" s="8">
        <v>125</v>
      </c>
      <c r="V56" s="8">
        <v>4327</v>
      </c>
      <c r="W56" s="8">
        <v>174</v>
      </c>
      <c r="X56" s="8">
        <v>144</v>
      </c>
      <c r="Y56" s="8">
        <v>1983</v>
      </c>
      <c r="Z56" s="8">
        <v>4561</v>
      </c>
      <c r="AA56" s="8">
        <v>1343</v>
      </c>
      <c r="AB56" s="8">
        <v>1596</v>
      </c>
      <c r="AC56" s="8">
        <v>800</v>
      </c>
      <c r="AD56" s="8">
        <v>1113</v>
      </c>
      <c r="AE56" s="8">
        <v>261</v>
      </c>
      <c r="AF56" s="8">
        <v>1505</v>
      </c>
      <c r="AG56" s="8">
        <v>1551</v>
      </c>
      <c r="AH56" s="8">
        <v>1848</v>
      </c>
      <c r="AI56" s="8">
        <v>2030</v>
      </c>
      <c r="AJ56" s="8">
        <v>2853</v>
      </c>
      <c r="AK56" s="8">
        <v>636</v>
      </c>
      <c r="AL56" s="8">
        <v>779</v>
      </c>
      <c r="AM56" s="8">
        <v>0</v>
      </c>
      <c r="AN56" s="8">
        <v>20874</v>
      </c>
      <c r="AO56" s="8" t="e">
        <v>#N/A</v>
      </c>
      <c r="AP56" s="8">
        <v>2762</v>
      </c>
      <c r="AQ56" s="2">
        <v>9.6999999999999993</v>
      </c>
      <c r="AR56" s="2" t="e">
        <v>#N/A</v>
      </c>
      <c r="AS56" s="2" t="e">
        <v>#N/A</v>
      </c>
      <c r="AT56" s="8">
        <v>24</v>
      </c>
      <c r="AU56" s="8">
        <v>22</v>
      </c>
      <c r="AV56" s="8" t="e">
        <v>#N/A</v>
      </c>
      <c r="AW56" s="8">
        <v>44992</v>
      </c>
      <c r="AX56" s="2">
        <v>63.3</v>
      </c>
      <c r="AY56" s="2">
        <v>69.400000000000006</v>
      </c>
      <c r="AZ56" s="2" t="e">
        <v>#N/A</v>
      </c>
      <c r="BA56" s="8" t="e">
        <v>#N/A</v>
      </c>
      <c r="BB56" s="8">
        <v>25710</v>
      </c>
      <c r="BC56" s="8" t="e">
        <v>#N/A</v>
      </c>
      <c r="BD56" s="8" t="e">
        <v>#N/A</v>
      </c>
      <c r="BE56" s="8" t="e">
        <v>#N/A</v>
      </c>
      <c r="BF56" s="8" t="e">
        <v>#N/A</v>
      </c>
      <c r="BG56" s="8">
        <v>2762</v>
      </c>
      <c r="BH56" s="2" t="e">
        <v>#N/A</v>
      </c>
      <c r="BI56" s="2" t="e">
        <v>#N/A</v>
      </c>
      <c r="BJ56" s="8">
        <v>-7</v>
      </c>
      <c r="BK56" s="8">
        <v>-1</v>
      </c>
      <c r="BL56" s="8">
        <v>-41</v>
      </c>
      <c r="BM56" s="8">
        <v>-25</v>
      </c>
      <c r="BN56" s="8" t="e">
        <v>#N/A</v>
      </c>
      <c r="BO56" s="8" t="e">
        <v>#N/A</v>
      </c>
      <c r="BP56" s="8">
        <v>40279</v>
      </c>
      <c r="BQ56" s="8">
        <v>181438</v>
      </c>
      <c r="BR56" s="8">
        <v>161514</v>
      </c>
      <c r="BS56" s="8"/>
      <c r="BT56" s="8"/>
      <c r="BU56" s="8"/>
    </row>
    <row r="57" spans="1:73" x14ac:dyDescent="0.25">
      <c r="A57" t="s">
        <v>616</v>
      </c>
      <c r="B57" s="8">
        <v>5919</v>
      </c>
      <c r="C57" s="8" t="e">
        <v>#N/A</v>
      </c>
      <c r="D57" s="8" t="e">
        <v>#N/A</v>
      </c>
      <c r="E57" s="8" t="e">
        <v>#N/A</v>
      </c>
      <c r="F57" s="8" t="e">
        <v>#N/A</v>
      </c>
      <c r="G57" s="2" t="e">
        <v>#N/A</v>
      </c>
      <c r="H57" s="2" t="e">
        <v>#N/A</v>
      </c>
      <c r="I57" s="2" t="e">
        <v>#N/A</v>
      </c>
      <c r="J57" s="2" t="e">
        <v>#N/A</v>
      </c>
      <c r="K57" s="8" t="e">
        <v>#N/A</v>
      </c>
      <c r="L57" s="8" t="e">
        <v>#N/A</v>
      </c>
      <c r="M57" s="8" t="e">
        <v>#N/A</v>
      </c>
      <c r="N57" s="8" t="e">
        <v>#N/A</v>
      </c>
      <c r="O57" s="8" t="e">
        <v>#N/A</v>
      </c>
      <c r="P57" s="8" t="e">
        <v>#N/A</v>
      </c>
      <c r="Q57" s="8" t="e">
        <v>#N/A</v>
      </c>
      <c r="R57" s="8" t="e">
        <v>#N/A</v>
      </c>
      <c r="S57" s="8">
        <v>27966</v>
      </c>
      <c r="T57" s="8">
        <v>493</v>
      </c>
      <c r="U57" s="8">
        <v>121</v>
      </c>
      <c r="V57" s="8">
        <v>4286</v>
      </c>
      <c r="W57" s="8">
        <v>168</v>
      </c>
      <c r="X57" s="8">
        <v>146</v>
      </c>
      <c r="Y57" s="8">
        <v>1953</v>
      </c>
      <c r="Z57" s="8">
        <v>4524</v>
      </c>
      <c r="AA57" s="8">
        <v>1326</v>
      </c>
      <c r="AB57" s="8">
        <v>1607</v>
      </c>
      <c r="AC57" s="8">
        <v>796</v>
      </c>
      <c r="AD57" s="8">
        <v>1111</v>
      </c>
      <c r="AE57" s="8">
        <v>261</v>
      </c>
      <c r="AF57" s="8">
        <v>1506</v>
      </c>
      <c r="AG57" s="8">
        <v>1549</v>
      </c>
      <c r="AH57" s="8">
        <v>1839</v>
      </c>
      <c r="AI57" s="8">
        <v>2009</v>
      </c>
      <c r="AJ57" s="8">
        <v>2861</v>
      </c>
      <c r="AK57" s="8">
        <v>635</v>
      </c>
      <c r="AL57" s="8">
        <v>775</v>
      </c>
      <c r="AM57" s="8">
        <v>0</v>
      </c>
      <c r="AN57" s="8">
        <v>20800</v>
      </c>
      <c r="AO57" s="8" t="e">
        <v>#N/A</v>
      </c>
      <c r="AP57" s="8">
        <v>2777</v>
      </c>
      <c r="AQ57" s="2">
        <v>9.8000000000000007</v>
      </c>
      <c r="AR57" s="2" t="e">
        <v>#N/A</v>
      </c>
      <c r="AS57" s="2" t="e">
        <v>#N/A</v>
      </c>
      <c r="AT57" s="8">
        <v>23</v>
      </c>
      <c r="AU57" s="8">
        <v>23</v>
      </c>
      <c r="AV57" s="8">
        <v>1005</v>
      </c>
      <c r="AW57" s="8">
        <v>44996</v>
      </c>
      <c r="AX57" s="2">
        <v>63.1</v>
      </c>
      <c r="AY57" s="2">
        <v>69.099999999999994</v>
      </c>
      <c r="AZ57" s="2">
        <v>33.200000000000003</v>
      </c>
      <c r="BA57" s="8" t="e">
        <v>#N/A</v>
      </c>
      <c r="BB57" s="8">
        <v>25605</v>
      </c>
      <c r="BC57" s="8" t="e">
        <v>#N/A</v>
      </c>
      <c r="BD57" s="8">
        <v>21576</v>
      </c>
      <c r="BE57" s="8">
        <v>663</v>
      </c>
      <c r="BF57" s="8">
        <v>1985</v>
      </c>
      <c r="BG57" s="8">
        <v>2777</v>
      </c>
      <c r="BH57" s="2" t="e">
        <v>#N/A</v>
      </c>
      <c r="BI57" s="2" t="e">
        <v>#N/A</v>
      </c>
      <c r="BJ57" s="8">
        <v>-7</v>
      </c>
      <c r="BK57" s="8">
        <v>2</v>
      </c>
      <c r="BL57" s="8">
        <v>-31</v>
      </c>
      <c r="BM57" s="8">
        <v>-16</v>
      </c>
      <c r="BN57" s="8" t="e">
        <v>#N/A</v>
      </c>
      <c r="BO57" s="8" t="e">
        <v>#N/A</v>
      </c>
      <c r="BP57" s="8">
        <v>41056</v>
      </c>
      <c r="BQ57" s="8">
        <v>181889</v>
      </c>
      <c r="BR57" s="8">
        <v>162508</v>
      </c>
      <c r="BS57" s="8"/>
      <c r="BT57" s="8"/>
      <c r="BU57" s="8"/>
    </row>
    <row r="58" spans="1:73" x14ac:dyDescent="0.25">
      <c r="A58" t="s">
        <v>617</v>
      </c>
      <c r="B58" s="8" t="e">
        <v>#N/A</v>
      </c>
      <c r="C58" s="8" t="e">
        <v>#N/A</v>
      </c>
      <c r="D58" s="8" t="e">
        <v>#N/A</v>
      </c>
      <c r="E58" s="8" t="e">
        <v>#N/A</v>
      </c>
      <c r="F58" s="8" t="e">
        <v>#N/A</v>
      </c>
      <c r="G58" s="2" t="e">
        <v>#N/A</v>
      </c>
      <c r="H58" s="2" t="e">
        <v>#N/A</v>
      </c>
      <c r="I58" s="2" t="e">
        <v>#N/A</v>
      </c>
      <c r="J58" s="2" t="e">
        <v>#N/A</v>
      </c>
      <c r="K58" s="8" t="e">
        <v>#N/A</v>
      </c>
      <c r="L58" s="8" t="e">
        <v>#N/A</v>
      </c>
      <c r="M58" s="8" t="e">
        <v>#N/A</v>
      </c>
      <c r="N58" s="8" t="e">
        <v>#N/A</v>
      </c>
      <c r="O58" s="8" t="e">
        <v>#N/A</v>
      </c>
      <c r="P58" s="8" t="e">
        <v>#N/A</v>
      </c>
      <c r="Q58" s="8" t="e">
        <v>#N/A</v>
      </c>
      <c r="R58" s="8" t="e">
        <v>#N/A</v>
      </c>
      <c r="S58" s="8">
        <v>27542</v>
      </c>
      <c r="T58" s="8">
        <v>491</v>
      </c>
      <c r="U58" s="8">
        <v>117</v>
      </c>
      <c r="V58" s="8">
        <v>4192</v>
      </c>
      <c r="W58" s="8">
        <v>166</v>
      </c>
      <c r="X58" s="8">
        <v>147</v>
      </c>
      <c r="Y58" s="8">
        <v>1915</v>
      </c>
      <c r="Z58" s="8">
        <v>4438</v>
      </c>
      <c r="AA58" s="8">
        <v>1291</v>
      </c>
      <c r="AB58" s="8">
        <v>1576</v>
      </c>
      <c r="AC58" s="8">
        <v>782</v>
      </c>
      <c r="AD58" s="8">
        <v>1089</v>
      </c>
      <c r="AE58" s="8">
        <v>259</v>
      </c>
      <c r="AF58" s="8">
        <v>1500</v>
      </c>
      <c r="AG58" s="8">
        <v>1534</v>
      </c>
      <c r="AH58" s="8">
        <v>1826</v>
      </c>
      <c r="AI58" s="8">
        <v>1990</v>
      </c>
      <c r="AJ58" s="8">
        <v>2839</v>
      </c>
      <c r="AK58" s="8">
        <v>628</v>
      </c>
      <c r="AL58" s="8">
        <v>764</v>
      </c>
      <c r="AM58" s="8">
        <v>0</v>
      </c>
      <c r="AN58" s="8">
        <v>20515</v>
      </c>
      <c r="AO58" s="8" t="e">
        <v>#N/A</v>
      </c>
      <c r="AP58" s="8">
        <v>2815</v>
      </c>
      <c r="AQ58" s="2">
        <v>9.9</v>
      </c>
      <c r="AR58" s="2" t="e">
        <v>#N/A</v>
      </c>
      <c r="AS58" s="2" t="e">
        <v>#N/A</v>
      </c>
      <c r="AT58" s="8">
        <v>28</v>
      </c>
      <c r="AU58" s="8">
        <v>28</v>
      </c>
      <c r="AV58" s="8">
        <v>1088</v>
      </c>
      <c r="AW58" s="8">
        <v>45003</v>
      </c>
      <c r="AX58" s="2">
        <v>62.9</v>
      </c>
      <c r="AY58" s="2">
        <v>68.900000000000006</v>
      </c>
      <c r="AZ58" s="2">
        <v>33</v>
      </c>
      <c r="BA58" s="8" t="e">
        <v>#N/A</v>
      </c>
      <c r="BB58" s="8">
        <v>25509</v>
      </c>
      <c r="BC58" s="8" t="e">
        <v>#N/A</v>
      </c>
      <c r="BD58" s="8">
        <v>21551</v>
      </c>
      <c r="BE58" s="8">
        <v>709</v>
      </c>
      <c r="BF58" s="8">
        <v>1996</v>
      </c>
      <c r="BG58" s="8">
        <v>2815</v>
      </c>
      <c r="BH58" s="2" t="e">
        <v>#N/A</v>
      </c>
      <c r="BI58" s="2" t="e">
        <v>#N/A</v>
      </c>
      <c r="BJ58" s="8">
        <v>-21</v>
      </c>
      <c r="BK58" s="8">
        <v>-9</v>
      </c>
      <c r="BL58" s="8">
        <v>-29</v>
      </c>
      <c r="BM58" s="8">
        <v>-4</v>
      </c>
      <c r="BN58" s="8" t="e">
        <v>#N/A</v>
      </c>
      <c r="BO58" s="8" t="e">
        <v>#N/A</v>
      </c>
      <c r="BP58" s="8">
        <v>40289</v>
      </c>
      <c r="BQ58" s="8">
        <v>182558</v>
      </c>
      <c r="BR58" s="8">
        <v>162566</v>
      </c>
      <c r="BS58" s="8"/>
      <c r="BT58" s="8"/>
      <c r="BU58" s="8"/>
    </row>
    <row r="59" spans="1:73" x14ac:dyDescent="0.25">
      <c r="A59" t="s">
        <v>618</v>
      </c>
      <c r="B59" s="8" t="e">
        <v>#N/A</v>
      </c>
      <c r="C59" s="8" t="e">
        <v>#N/A</v>
      </c>
      <c r="D59" s="8" t="e">
        <v>#N/A</v>
      </c>
      <c r="E59" s="8" t="e">
        <v>#N/A</v>
      </c>
      <c r="F59" s="8" t="e">
        <v>#N/A</v>
      </c>
      <c r="G59" s="2" t="e">
        <v>#N/A</v>
      </c>
      <c r="H59" s="2" t="e">
        <v>#N/A</v>
      </c>
      <c r="I59" s="2" t="e">
        <v>#N/A</v>
      </c>
      <c r="J59" s="2" t="e">
        <v>#N/A</v>
      </c>
      <c r="K59" s="8" t="e">
        <v>#N/A</v>
      </c>
      <c r="L59" s="8" t="e">
        <v>#N/A</v>
      </c>
      <c r="M59" s="8" t="e">
        <v>#N/A</v>
      </c>
      <c r="N59" s="8" t="e">
        <v>#N/A</v>
      </c>
      <c r="O59" s="8" t="e">
        <v>#N/A</v>
      </c>
      <c r="P59" s="8" t="e">
        <v>#N/A</v>
      </c>
      <c r="Q59" s="8" t="e">
        <v>#N/A</v>
      </c>
      <c r="R59" s="8" t="e">
        <v>#N/A</v>
      </c>
      <c r="S59" s="8">
        <v>27417</v>
      </c>
      <c r="T59" s="8">
        <v>487</v>
      </c>
      <c r="U59" s="8">
        <v>108</v>
      </c>
      <c r="V59" s="8">
        <v>4104</v>
      </c>
      <c r="W59" s="8">
        <v>160</v>
      </c>
      <c r="X59" s="8">
        <v>149</v>
      </c>
      <c r="Y59" s="8">
        <v>1883</v>
      </c>
      <c r="Z59" s="8">
        <v>4439</v>
      </c>
      <c r="AA59" s="8">
        <v>1290</v>
      </c>
      <c r="AB59" s="8">
        <v>1583</v>
      </c>
      <c r="AC59" s="8">
        <v>780</v>
      </c>
      <c r="AD59" s="8">
        <v>1077</v>
      </c>
      <c r="AE59" s="8">
        <v>259</v>
      </c>
      <c r="AF59" s="8">
        <v>1500</v>
      </c>
      <c r="AG59" s="8">
        <v>1543</v>
      </c>
      <c r="AH59" s="8">
        <v>1815</v>
      </c>
      <c r="AI59" s="8">
        <v>1990</v>
      </c>
      <c r="AJ59" s="8">
        <v>2855</v>
      </c>
      <c r="AK59" s="8">
        <v>632</v>
      </c>
      <c r="AL59" s="8">
        <v>765</v>
      </c>
      <c r="AM59" s="8">
        <v>0</v>
      </c>
      <c r="AN59" s="8">
        <v>20526</v>
      </c>
      <c r="AO59" s="8" t="e">
        <v>#N/A</v>
      </c>
      <c r="AP59" s="8">
        <v>2932</v>
      </c>
      <c r="AQ59" s="2">
        <v>10.4</v>
      </c>
      <c r="AR59" s="2" t="e">
        <v>#N/A</v>
      </c>
      <c r="AS59" s="2" t="e">
        <v>#N/A</v>
      </c>
      <c r="AT59" s="8">
        <v>34</v>
      </c>
      <c r="AU59" s="8">
        <v>26</v>
      </c>
      <c r="AV59" s="8">
        <v>1176</v>
      </c>
      <c r="AW59" s="8">
        <v>45010</v>
      </c>
      <c r="AX59" s="2">
        <v>62.8</v>
      </c>
      <c r="AY59" s="2">
        <v>68.5</v>
      </c>
      <c r="AZ59" s="2">
        <v>32.9</v>
      </c>
      <c r="BA59" s="8" t="e">
        <v>#N/A</v>
      </c>
      <c r="BB59" s="8">
        <v>25336</v>
      </c>
      <c r="BC59" s="8" t="e">
        <v>#N/A</v>
      </c>
      <c r="BD59" s="8">
        <v>21429</v>
      </c>
      <c r="BE59" s="8">
        <v>732</v>
      </c>
      <c r="BF59" s="8">
        <v>2013</v>
      </c>
      <c r="BG59" s="8">
        <v>2932</v>
      </c>
      <c r="BH59" s="2" t="e">
        <v>#N/A</v>
      </c>
      <c r="BI59" s="2" t="e">
        <v>#N/A</v>
      </c>
      <c r="BJ59" s="8">
        <v>-19</v>
      </c>
      <c r="BK59" s="8">
        <v>-9</v>
      </c>
      <c r="BL59" s="8">
        <v>-42</v>
      </c>
      <c r="BM59" s="8">
        <v>-32</v>
      </c>
      <c r="BN59" s="8" t="e">
        <v>#N/A</v>
      </c>
      <c r="BO59" s="8" t="e">
        <v>#N/A</v>
      </c>
      <c r="BP59" s="8">
        <v>41932</v>
      </c>
      <c r="BQ59" s="8">
        <v>184989</v>
      </c>
      <c r="BR59" s="8">
        <v>164942</v>
      </c>
      <c r="BS59" s="8"/>
      <c r="BT59" s="8"/>
      <c r="BU59" s="8"/>
    </row>
    <row r="60" spans="1:73" x14ac:dyDescent="0.25">
      <c r="A60" t="s">
        <v>619</v>
      </c>
      <c r="B60" s="8" t="e">
        <v>#N/A</v>
      </c>
      <c r="C60" s="8" t="e">
        <v>#N/A</v>
      </c>
      <c r="D60" s="8" t="e">
        <v>#N/A</v>
      </c>
      <c r="E60" s="8" t="e">
        <v>#N/A</v>
      </c>
      <c r="F60" s="8" t="e">
        <v>#N/A</v>
      </c>
      <c r="G60" s="2" t="e">
        <v>#N/A</v>
      </c>
      <c r="H60" s="2" t="e">
        <v>#N/A</v>
      </c>
      <c r="I60" s="2" t="e">
        <v>#N/A</v>
      </c>
      <c r="J60" s="2" t="e">
        <v>#N/A</v>
      </c>
      <c r="K60" s="8" t="e">
        <v>#N/A</v>
      </c>
      <c r="L60" s="8" t="e">
        <v>#N/A</v>
      </c>
      <c r="M60" s="8" t="e">
        <v>#N/A</v>
      </c>
      <c r="N60" s="8" t="e">
        <v>#N/A</v>
      </c>
      <c r="O60" s="8" t="e">
        <v>#N/A</v>
      </c>
      <c r="P60" s="8" t="e">
        <v>#N/A</v>
      </c>
      <c r="Q60" s="8" t="e">
        <v>#N/A</v>
      </c>
      <c r="R60" s="8" t="e">
        <v>#N/A</v>
      </c>
      <c r="S60" s="8">
        <v>27533</v>
      </c>
      <c r="T60" s="8">
        <v>503</v>
      </c>
      <c r="U60" s="8">
        <v>102</v>
      </c>
      <c r="V60" s="8">
        <v>4105</v>
      </c>
      <c r="W60" s="8">
        <v>156</v>
      </c>
      <c r="X60" s="8">
        <v>151</v>
      </c>
      <c r="Y60" s="8">
        <v>1872</v>
      </c>
      <c r="Z60" s="8">
        <v>4473</v>
      </c>
      <c r="AA60" s="8">
        <v>1291</v>
      </c>
      <c r="AB60" s="8">
        <v>1580</v>
      </c>
      <c r="AC60" s="8">
        <v>787</v>
      </c>
      <c r="AD60" s="8">
        <v>1076</v>
      </c>
      <c r="AE60" s="8">
        <v>263</v>
      </c>
      <c r="AF60" s="8">
        <v>1523</v>
      </c>
      <c r="AG60" s="8">
        <v>1567</v>
      </c>
      <c r="AH60" s="8">
        <v>1802</v>
      </c>
      <c r="AI60" s="8">
        <v>1994</v>
      </c>
      <c r="AJ60" s="8">
        <v>2866</v>
      </c>
      <c r="AK60" s="8">
        <v>645</v>
      </c>
      <c r="AL60" s="8">
        <v>779</v>
      </c>
      <c r="AM60" s="8">
        <v>0</v>
      </c>
      <c r="AN60" s="8">
        <v>20644</v>
      </c>
      <c r="AO60" s="8" t="e">
        <v>#N/A</v>
      </c>
      <c r="AP60" s="8">
        <v>3004</v>
      </c>
      <c r="AQ60" s="2">
        <v>10.6</v>
      </c>
      <c r="AR60" s="2" t="e">
        <v>#N/A</v>
      </c>
      <c r="AS60" s="2" t="e">
        <v>#N/A</v>
      </c>
      <c r="AT60" s="8">
        <v>32</v>
      </c>
      <c r="AU60" s="8">
        <v>28</v>
      </c>
      <c r="AV60" s="8">
        <v>1243</v>
      </c>
      <c r="AW60" s="8">
        <v>45016</v>
      </c>
      <c r="AX60" s="2">
        <v>62.8</v>
      </c>
      <c r="AY60" s="2">
        <v>68.400000000000006</v>
      </c>
      <c r="AZ60" s="2">
        <v>33</v>
      </c>
      <c r="BA60" s="8" t="e">
        <v>#N/A</v>
      </c>
      <c r="BB60" s="8">
        <v>25282</v>
      </c>
      <c r="BC60" s="8" t="e">
        <v>#N/A</v>
      </c>
      <c r="BD60" s="8">
        <v>21388</v>
      </c>
      <c r="BE60" s="8">
        <v>782</v>
      </c>
      <c r="BF60" s="8">
        <v>2050</v>
      </c>
      <c r="BG60" s="8">
        <v>3004</v>
      </c>
      <c r="BH60" s="2" t="e">
        <v>#N/A</v>
      </c>
      <c r="BI60" s="2" t="e">
        <v>#N/A</v>
      </c>
      <c r="BJ60" s="8">
        <v>-8</v>
      </c>
      <c r="BK60" s="8">
        <v>1</v>
      </c>
      <c r="BL60" s="8">
        <v>-35</v>
      </c>
      <c r="BM60" s="8">
        <v>-29</v>
      </c>
      <c r="BN60" s="8" t="e">
        <v>#N/A</v>
      </c>
      <c r="BO60" s="8" t="e">
        <v>#N/A</v>
      </c>
      <c r="BP60" s="8">
        <v>45549</v>
      </c>
      <c r="BQ60" s="8">
        <v>189580</v>
      </c>
      <c r="BR60" s="8">
        <v>169486</v>
      </c>
      <c r="BS60" s="8"/>
      <c r="BT60" s="8"/>
      <c r="BU60" s="8"/>
    </row>
    <row r="61" spans="1:73" x14ac:dyDescent="0.25">
      <c r="A61" t="s">
        <v>620</v>
      </c>
      <c r="B61" s="8">
        <v>5820</v>
      </c>
      <c r="C61" s="8" t="e">
        <v>#N/A</v>
      </c>
      <c r="D61" s="8" t="e">
        <v>#N/A</v>
      </c>
      <c r="E61" s="8" t="e">
        <v>#N/A</v>
      </c>
      <c r="F61" s="8" t="e">
        <v>#N/A</v>
      </c>
      <c r="G61" s="2" t="e">
        <v>#N/A</v>
      </c>
      <c r="H61" s="2" t="e">
        <v>#N/A</v>
      </c>
      <c r="I61" s="2" t="e">
        <v>#N/A</v>
      </c>
      <c r="J61" s="2" t="e">
        <v>#N/A</v>
      </c>
      <c r="K61" s="8" t="e">
        <v>#N/A</v>
      </c>
      <c r="L61" s="8" t="e">
        <v>#N/A</v>
      </c>
      <c r="M61" s="8" t="e">
        <v>#N/A</v>
      </c>
      <c r="N61" s="8" t="e">
        <v>#N/A</v>
      </c>
      <c r="O61" s="8" t="e">
        <v>#N/A</v>
      </c>
      <c r="P61" s="8" t="e">
        <v>#N/A</v>
      </c>
      <c r="Q61" s="8" t="e">
        <v>#N/A</v>
      </c>
      <c r="R61" s="8" t="e">
        <v>#N/A</v>
      </c>
      <c r="S61" s="8">
        <v>27519</v>
      </c>
      <c r="T61" s="8">
        <v>506</v>
      </c>
      <c r="U61" s="8">
        <v>88</v>
      </c>
      <c r="V61" s="8">
        <v>4098</v>
      </c>
      <c r="W61" s="8">
        <v>151</v>
      </c>
      <c r="X61" s="8">
        <v>154</v>
      </c>
      <c r="Y61" s="8">
        <v>1851</v>
      </c>
      <c r="Z61" s="8">
        <v>4495</v>
      </c>
      <c r="AA61" s="8">
        <v>1283</v>
      </c>
      <c r="AB61" s="8">
        <v>1564</v>
      </c>
      <c r="AC61" s="8">
        <v>790</v>
      </c>
      <c r="AD61" s="8">
        <v>1078</v>
      </c>
      <c r="AE61" s="8">
        <v>265</v>
      </c>
      <c r="AF61" s="8">
        <v>1538</v>
      </c>
      <c r="AG61" s="8">
        <v>1588</v>
      </c>
      <c r="AH61" s="8">
        <v>1787</v>
      </c>
      <c r="AI61" s="8">
        <v>1988</v>
      </c>
      <c r="AJ61" s="8">
        <v>2868</v>
      </c>
      <c r="AK61" s="8">
        <v>646</v>
      </c>
      <c r="AL61" s="8">
        <v>781</v>
      </c>
      <c r="AM61" s="8">
        <v>0</v>
      </c>
      <c r="AN61" s="8">
        <v>20671</v>
      </c>
      <c r="AO61" s="8" t="e">
        <v>#N/A</v>
      </c>
      <c r="AP61" s="8">
        <v>2931</v>
      </c>
      <c r="AQ61" s="2">
        <v>10.4</v>
      </c>
      <c r="AR61" s="2" t="e">
        <v>#N/A</v>
      </c>
      <c r="AS61" s="2" t="e">
        <v>#N/A</v>
      </c>
      <c r="AT61" s="8">
        <v>32</v>
      </c>
      <c r="AU61" s="8">
        <v>28</v>
      </c>
      <c r="AV61" s="8">
        <v>1244</v>
      </c>
      <c r="AW61" s="8">
        <v>45022</v>
      </c>
      <c r="AX61" s="2">
        <v>62.7</v>
      </c>
      <c r="AY61" s="2">
        <v>68.400000000000006</v>
      </c>
      <c r="AZ61" s="2">
        <v>33</v>
      </c>
      <c r="BA61" s="8" t="e">
        <v>#N/A</v>
      </c>
      <c r="BB61" s="8">
        <v>25293</v>
      </c>
      <c r="BC61" s="8" t="e">
        <v>#N/A</v>
      </c>
      <c r="BD61" s="8">
        <v>21389</v>
      </c>
      <c r="BE61" s="8">
        <v>812</v>
      </c>
      <c r="BF61" s="8">
        <v>2177</v>
      </c>
      <c r="BG61" s="8">
        <v>2931</v>
      </c>
      <c r="BH61" s="2" t="e">
        <v>#N/A</v>
      </c>
      <c r="BI61" s="2" t="e">
        <v>#N/A</v>
      </c>
      <c r="BJ61" s="8">
        <v>1</v>
      </c>
      <c r="BK61" s="8">
        <v>10</v>
      </c>
      <c r="BL61" s="8">
        <v>-23</v>
      </c>
      <c r="BM61" s="8">
        <v>-17</v>
      </c>
      <c r="BN61" s="8" t="e">
        <v>#N/A</v>
      </c>
      <c r="BO61" s="8" t="e">
        <v>#N/A</v>
      </c>
      <c r="BP61" s="8">
        <v>44417</v>
      </c>
      <c r="BQ61" s="8">
        <v>189802</v>
      </c>
      <c r="BR61" s="8">
        <v>170124</v>
      </c>
      <c r="BS61" s="8"/>
      <c r="BT61" s="8"/>
      <c r="BU61" s="8"/>
    </row>
    <row r="62" spans="1:73" x14ac:dyDescent="0.25">
      <c r="A62" t="s">
        <v>621</v>
      </c>
      <c r="B62" s="8" t="e">
        <v>#N/A</v>
      </c>
      <c r="C62" s="8" t="e">
        <v>#N/A</v>
      </c>
      <c r="D62" s="8" t="e">
        <v>#N/A</v>
      </c>
      <c r="E62" s="8" t="e">
        <v>#N/A</v>
      </c>
      <c r="F62" s="8" t="e">
        <v>#N/A</v>
      </c>
      <c r="G62" s="2" t="e">
        <v>#N/A</v>
      </c>
      <c r="H62" s="2" t="e">
        <v>#N/A</v>
      </c>
      <c r="I62" s="2" t="e">
        <v>#N/A</v>
      </c>
      <c r="J62" s="2" t="e">
        <v>#N/A</v>
      </c>
      <c r="K62" s="8" t="e">
        <v>#N/A</v>
      </c>
      <c r="L62" s="8" t="e">
        <v>#N/A</v>
      </c>
      <c r="M62" s="8" t="e">
        <v>#N/A</v>
      </c>
      <c r="N62" s="8" t="e">
        <v>#N/A</v>
      </c>
      <c r="O62" s="8" t="e">
        <v>#N/A</v>
      </c>
      <c r="P62" s="8" t="e">
        <v>#N/A</v>
      </c>
      <c r="Q62" s="8" t="e">
        <v>#N/A</v>
      </c>
      <c r="R62" s="8" t="e">
        <v>#N/A</v>
      </c>
      <c r="S62" s="8">
        <v>27576</v>
      </c>
      <c r="T62" s="8">
        <v>505</v>
      </c>
      <c r="U62" s="8">
        <v>83</v>
      </c>
      <c r="V62" s="8">
        <v>4086</v>
      </c>
      <c r="W62" s="8">
        <v>147</v>
      </c>
      <c r="X62" s="8">
        <v>157</v>
      </c>
      <c r="Y62" s="8">
        <v>1846</v>
      </c>
      <c r="Z62" s="8">
        <v>4531</v>
      </c>
      <c r="AA62" s="8">
        <v>1280</v>
      </c>
      <c r="AB62" s="8">
        <v>1585</v>
      </c>
      <c r="AC62" s="8">
        <v>790</v>
      </c>
      <c r="AD62" s="8">
        <v>1070</v>
      </c>
      <c r="AE62" s="8">
        <v>269</v>
      </c>
      <c r="AF62" s="8">
        <v>1556</v>
      </c>
      <c r="AG62" s="8">
        <v>1601</v>
      </c>
      <c r="AH62" s="8">
        <v>1774</v>
      </c>
      <c r="AI62" s="8">
        <v>1992</v>
      </c>
      <c r="AJ62" s="8">
        <v>2864</v>
      </c>
      <c r="AK62" s="8">
        <v>653</v>
      </c>
      <c r="AL62" s="8">
        <v>786</v>
      </c>
      <c r="AM62" s="8">
        <v>0</v>
      </c>
      <c r="AN62" s="8">
        <v>20752</v>
      </c>
      <c r="AO62" s="8" t="e">
        <v>#N/A</v>
      </c>
      <c r="AP62" s="8">
        <v>2890</v>
      </c>
      <c r="AQ62" s="2">
        <v>10.199999999999999</v>
      </c>
      <c r="AR62" s="2" t="e">
        <v>#N/A</v>
      </c>
      <c r="AS62" s="2" t="e">
        <v>#N/A</v>
      </c>
      <c r="AT62" s="8">
        <v>38</v>
      </c>
      <c r="AU62" s="8">
        <v>35</v>
      </c>
      <c r="AV62" s="8">
        <v>1253</v>
      </c>
      <c r="AW62" s="8">
        <v>45033</v>
      </c>
      <c r="AX62" s="2">
        <v>62.6</v>
      </c>
      <c r="AY62" s="2">
        <v>68.5</v>
      </c>
      <c r="AZ62" s="2">
        <v>33</v>
      </c>
      <c r="BA62" s="8" t="e">
        <v>#N/A</v>
      </c>
      <c r="BB62" s="8">
        <v>25316</v>
      </c>
      <c r="BC62" s="8" t="e">
        <v>#N/A</v>
      </c>
      <c r="BD62" s="8">
        <v>21431</v>
      </c>
      <c r="BE62" s="8">
        <v>816</v>
      </c>
      <c r="BF62" s="8">
        <v>2282</v>
      </c>
      <c r="BG62" s="8">
        <v>2890</v>
      </c>
      <c r="BH62" s="2" t="e">
        <v>#N/A</v>
      </c>
      <c r="BI62" s="2" t="e">
        <v>#N/A</v>
      </c>
      <c r="BJ62" s="8">
        <v>1</v>
      </c>
      <c r="BK62" s="8">
        <v>8</v>
      </c>
      <c r="BL62" s="8">
        <v>-27</v>
      </c>
      <c r="BM62" s="8">
        <v>1</v>
      </c>
      <c r="BN62" s="8" t="e">
        <v>#N/A</v>
      </c>
      <c r="BO62" s="8" t="e">
        <v>#N/A</v>
      </c>
      <c r="BP62" s="8">
        <v>45845</v>
      </c>
      <c r="BQ62" s="8">
        <v>193552</v>
      </c>
      <c r="BR62" s="8">
        <v>173429</v>
      </c>
      <c r="BS62" s="8"/>
      <c r="BT62" s="8"/>
      <c r="BU62" s="8"/>
    </row>
    <row r="63" spans="1:73" x14ac:dyDescent="0.25">
      <c r="A63" t="s">
        <v>622</v>
      </c>
      <c r="B63" s="8" t="e">
        <v>#N/A</v>
      </c>
      <c r="C63" s="8" t="e">
        <v>#N/A</v>
      </c>
      <c r="D63" s="8" t="e">
        <v>#N/A</v>
      </c>
      <c r="E63" s="8" t="e">
        <v>#N/A</v>
      </c>
      <c r="F63" s="8" t="e">
        <v>#N/A</v>
      </c>
      <c r="G63" s="2" t="e">
        <v>#N/A</v>
      </c>
      <c r="H63" s="2" t="e">
        <v>#N/A</v>
      </c>
      <c r="I63" s="2" t="e">
        <v>#N/A</v>
      </c>
      <c r="J63" s="2" t="e">
        <v>#N/A</v>
      </c>
      <c r="K63" s="8" t="e">
        <v>#N/A</v>
      </c>
      <c r="L63" s="8" t="e">
        <v>#N/A</v>
      </c>
      <c r="M63" s="8" t="e">
        <v>#N/A</v>
      </c>
      <c r="N63" s="8" t="e">
        <v>#N/A</v>
      </c>
      <c r="O63" s="8" t="e">
        <v>#N/A</v>
      </c>
      <c r="P63" s="8" t="e">
        <v>#N/A</v>
      </c>
      <c r="Q63" s="8" t="e">
        <v>#N/A</v>
      </c>
      <c r="R63" s="8" t="e">
        <v>#N/A</v>
      </c>
      <c r="S63" s="8">
        <v>27649</v>
      </c>
      <c r="T63" s="8">
        <v>493</v>
      </c>
      <c r="U63" s="8">
        <v>78</v>
      </c>
      <c r="V63" s="8">
        <v>4092</v>
      </c>
      <c r="W63" s="8">
        <v>146</v>
      </c>
      <c r="X63" s="8">
        <v>154</v>
      </c>
      <c r="Y63" s="8">
        <v>1860</v>
      </c>
      <c r="Z63" s="8">
        <v>4561</v>
      </c>
      <c r="AA63" s="8">
        <v>1278</v>
      </c>
      <c r="AB63" s="8">
        <v>1597</v>
      </c>
      <c r="AC63" s="8">
        <v>794</v>
      </c>
      <c r="AD63" s="8">
        <v>1085</v>
      </c>
      <c r="AE63" s="8">
        <v>269</v>
      </c>
      <c r="AF63" s="8">
        <v>1558</v>
      </c>
      <c r="AG63" s="8">
        <v>1595</v>
      </c>
      <c r="AH63" s="8">
        <v>1756</v>
      </c>
      <c r="AI63" s="8">
        <v>2002</v>
      </c>
      <c r="AJ63" s="8">
        <v>2887</v>
      </c>
      <c r="AK63" s="8">
        <v>656</v>
      </c>
      <c r="AL63" s="8">
        <v>789</v>
      </c>
      <c r="AM63" s="8">
        <v>0</v>
      </c>
      <c r="AN63" s="8">
        <v>20826</v>
      </c>
      <c r="AO63" s="8" t="e">
        <v>#N/A</v>
      </c>
      <c r="AP63" s="8">
        <v>2892</v>
      </c>
      <c r="AQ63" s="2">
        <v>10.3</v>
      </c>
      <c r="AR63" s="2" t="e">
        <v>#N/A</v>
      </c>
      <c r="AS63" s="2" t="e">
        <v>#N/A</v>
      </c>
      <c r="AT63" s="8">
        <v>42</v>
      </c>
      <c r="AU63" s="8">
        <v>38</v>
      </c>
      <c r="AV63" s="8">
        <v>1274</v>
      </c>
      <c r="AW63" s="8">
        <v>45046</v>
      </c>
      <c r="AX63" s="2">
        <v>62.6</v>
      </c>
      <c r="AY63" s="2">
        <v>68.5</v>
      </c>
      <c r="AZ63" s="2">
        <v>33</v>
      </c>
      <c r="BA63" s="8" t="e">
        <v>#N/A</v>
      </c>
      <c r="BB63" s="8">
        <v>25320</v>
      </c>
      <c r="BC63" s="8" t="e">
        <v>#N/A</v>
      </c>
      <c r="BD63" s="8">
        <v>21403</v>
      </c>
      <c r="BE63" s="8">
        <v>825</v>
      </c>
      <c r="BF63" s="8">
        <v>2328</v>
      </c>
      <c r="BG63" s="8">
        <v>2892</v>
      </c>
      <c r="BH63" s="2" t="e">
        <v>#N/A</v>
      </c>
      <c r="BI63" s="2" t="e">
        <v>#N/A</v>
      </c>
      <c r="BJ63" s="8">
        <v>-4</v>
      </c>
      <c r="BK63" s="8">
        <v>3</v>
      </c>
      <c r="BL63" s="8">
        <v>-23</v>
      </c>
      <c r="BM63" s="8">
        <v>-20</v>
      </c>
      <c r="BN63" s="8" t="e">
        <v>#N/A</v>
      </c>
      <c r="BO63" s="8" t="e">
        <v>#N/A</v>
      </c>
      <c r="BP63" s="8">
        <v>46796</v>
      </c>
      <c r="BQ63" s="8">
        <v>196921</v>
      </c>
      <c r="BR63" s="8">
        <v>175686</v>
      </c>
      <c r="BS63" s="8"/>
      <c r="BT63" s="8"/>
      <c r="BU63" s="8"/>
    </row>
    <row r="64" spans="1:73" x14ac:dyDescent="0.25">
      <c r="A64" t="s">
        <v>623</v>
      </c>
      <c r="B64" s="8" t="e">
        <v>#N/A</v>
      </c>
      <c r="C64" s="8" t="e">
        <v>#N/A</v>
      </c>
      <c r="D64" s="8" t="e">
        <v>#N/A</v>
      </c>
      <c r="E64" s="8" t="e">
        <v>#N/A</v>
      </c>
      <c r="F64" s="8" t="e">
        <v>#N/A</v>
      </c>
      <c r="G64" s="2" t="e">
        <v>#N/A</v>
      </c>
      <c r="H64" s="2" t="e">
        <v>#N/A</v>
      </c>
      <c r="I64" s="2" t="e">
        <v>#N/A</v>
      </c>
      <c r="J64" s="2" t="e">
        <v>#N/A</v>
      </c>
      <c r="K64" s="8" t="e">
        <v>#N/A</v>
      </c>
      <c r="L64" s="8" t="e">
        <v>#N/A</v>
      </c>
      <c r="M64" s="8" t="e">
        <v>#N/A</v>
      </c>
      <c r="N64" s="8" t="e">
        <v>#N/A</v>
      </c>
      <c r="O64" s="8" t="e">
        <v>#N/A</v>
      </c>
      <c r="P64" s="8" t="e">
        <v>#N/A</v>
      </c>
      <c r="Q64" s="8" t="e">
        <v>#N/A</v>
      </c>
      <c r="R64" s="8" t="e">
        <v>#N/A</v>
      </c>
      <c r="S64" s="8">
        <v>27630</v>
      </c>
      <c r="T64" s="8">
        <v>492</v>
      </c>
      <c r="U64" s="8">
        <v>74</v>
      </c>
      <c r="V64" s="8">
        <v>4096</v>
      </c>
      <c r="W64" s="8">
        <v>144</v>
      </c>
      <c r="X64" s="8">
        <v>151</v>
      </c>
      <c r="Y64" s="8">
        <v>1867</v>
      </c>
      <c r="Z64" s="8">
        <v>4582</v>
      </c>
      <c r="AA64" s="8">
        <v>1278</v>
      </c>
      <c r="AB64" s="8">
        <v>1564</v>
      </c>
      <c r="AC64" s="8">
        <v>794</v>
      </c>
      <c r="AD64" s="8">
        <v>1086</v>
      </c>
      <c r="AE64" s="8">
        <v>268</v>
      </c>
      <c r="AF64" s="8">
        <v>1547</v>
      </c>
      <c r="AG64" s="8">
        <v>1596</v>
      </c>
      <c r="AH64" s="8">
        <v>1745</v>
      </c>
      <c r="AI64" s="8">
        <v>1997</v>
      </c>
      <c r="AJ64" s="8">
        <v>2904</v>
      </c>
      <c r="AK64" s="8">
        <v>656</v>
      </c>
      <c r="AL64" s="8">
        <v>789</v>
      </c>
      <c r="AM64" s="8">
        <v>0</v>
      </c>
      <c r="AN64" s="8">
        <v>20806</v>
      </c>
      <c r="AO64" s="8" t="e">
        <v>#N/A</v>
      </c>
      <c r="AP64" s="8">
        <v>2806</v>
      </c>
      <c r="AQ64" s="2">
        <v>9.9</v>
      </c>
      <c r="AR64" s="2" t="e">
        <v>#N/A</v>
      </c>
      <c r="AS64" s="2" t="e">
        <v>#N/A</v>
      </c>
      <c r="AT64" s="8">
        <v>37</v>
      </c>
      <c r="AU64" s="8">
        <v>32</v>
      </c>
      <c r="AV64" s="8">
        <v>1236</v>
      </c>
      <c r="AW64" s="8">
        <v>45059</v>
      </c>
      <c r="AX64" s="2">
        <v>62.6</v>
      </c>
      <c r="AY64" s="2">
        <v>68.7</v>
      </c>
      <c r="AZ64" s="2">
        <v>33.1</v>
      </c>
      <c r="BA64" s="8" t="e">
        <v>#N/A</v>
      </c>
      <c r="BB64" s="8">
        <v>25408</v>
      </c>
      <c r="BC64" s="8" t="e">
        <v>#N/A</v>
      </c>
      <c r="BD64" s="8">
        <v>21443</v>
      </c>
      <c r="BE64" s="8">
        <v>831</v>
      </c>
      <c r="BF64" s="8">
        <v>2308</v>
      </c>
      <c r="BG64" s="8">
        <v>2806</v>
      </c>
      <c r="BH64" s="2" t="e">
        <v>#N/A</v>
      </c>
      <c r="BI64" s="2" t="e">
        <v>#N/A</v>
      </c>
      <c r="BJ64" s="8">
        <v>8</v>
      </c>
      <c r="BK64" s="8">
        <v>14</v>
      </c>
      <c r="BL64" s="8">
        <v>-16</v>
      </c>
      <c r="BM64" s="8">
        <v>-16</v>
      </c>
      <c r="BN64" s="8" t="e">
        <v>#N/A</v>
      </c>
      <c r="BO64" s="8" t="e">
        <v>#N/A</v>
      </c>
      <c r="BP64" s="8">
        <v>49533</v>
      </c>
      <c r="BQ64" s="8">
        <v>199796</v>
      </c>
      <c r="BR64" s="8">
        <v>178781</v>
      </c>
      <c r="BS64" s="8"/>
      <c r="BT64" s="8"/>
      <c r="BU64" s="8"/>
    </row>
    <row r="65" spans="1:73" x14ac:dyDescent="0.25">
      <c r="A65" t="s">
        <v>624</v>
      </c>
      <c r="B65" s="8">
        <v>5659</v>
      </c>
      <c r="C65" s="8" t="e">
        <v>#N/A</v>
      </c>
      <c r="D65" s="8" t="e">
        <v>#N/A</v>
      </c>
      <c r="E65" s="8" t="e">
        <v>#N/A</v>
      </c>
      <c r="F65" s="8" t="e">
        <v>#N/A</v>
      </c>
      <c r="G65" s="2" t="e">
        <v>#N/A</v>
      </c>
      <c r="H65" s="2" t="e">
        <v>#N/A</v>
      </c>
      <c r="I65" s="2" t="e">
        <v>#N/A</v>
      </c>
      <c r="J65" s="2" t="e">
        <v>#N/A</v>
      </c>
      <c r="K65" s="8" t="e">
        <v>#N/A</v>
      </c>
      <c r="L65" s="8" t="e">
        <v>#N/A</v>
      </c>
      <c r="M65" s="8" t="e">
        <v>#N/A</v>
      </c>
      <c r="N65" s="8" t="e">
        <v>#N/A</v>
      </c>
      <c r="O65" s="8" t="e">
        <v>#N/A</v>
      </c>
      <c r="P65" s="8" t="e">
        <v>#N/A</v>
      </c>
      <c r="Q65" s="8" t="e">
        <v>#N/A</v>
      </c>
      <c r="R65" s="8" t="e">
        <v>#N/A</v>
      </c>
      <c r="S65" s="8">
        <v>27678</v>
      </c>
      <c r="T65" s="8">
        <v>487</v>
      </c>
      <c r="U65" s="8">
        <v>70</v>
      </c>
      <c r="V65" s="8">
        <v>4121</v>
      </c>
      <c r="W65" s="8">
        <v>140</v>
      </c>
      <c r="X65" s="8">
        <v>149</v>
      </c>
      <c r="Y65" s="8">
        <v>1874</v>
      </c>
      <c r="Z65" s="8">
        <v>4605</v>
      </c>
      <c r="AA65" s="8">
        <v>1287</v>
      </c>
      <c r="AB65" s="8">
        <v>1580</v>
      </c>
      <c r="AC65" s="8">
        <v>797</v>
      </c>
      <c r="AD65" s="8">
        <v>1086</v>
      </c>
      <c r="AE65" s="8">
        <v>269</v>
      </c>
      <c r="AF65" s="8">
        <v>1553</v>
      </c>
      <c r="AG65" s="8">
        <v>1599</v>
      </c>
      <c r="AH65" s="8">
        <v>1731</v>
      </c>
      <c r="AI65" s="8">
        <v>2015</v>
      </c>
      <c r="AJ65" s="8">
        <v>2883</v>
      </c>
      <c r="AK65" s="8">
        <v>648</v>
      </c>
      <c r="AL65" s="8">
        <v>785</v>
      </c>
      <c r="AM65" s="8">
        <v>0</v>
      </c>
      <c r="AN65" s="8">
        <v>20837</v>
      </c>
      <c r="AO65" s="8" t="e">
        <v>#N/A</v>
      </c>
      <c r="AP65" s="8">
        <v>2736</v>
      </c>
      <c r="AQ65" s="2">
        <v>9.6999999999999993</v>
      </c>
      <c r="AR65" s="2" t="e">
        <v>#N/A</v>
      </c>
      <c r="AS65" s="2" t="e">
        <v>#N/A</v>
      </c>
      <c r="AT65" s="8">
        <v>45</v>
      </c>
      <c r="AU65" s="8">
        <v>44</v>
      </c>
      <c r="AV65" s="8">
        <v>1219</v>
      </c>
      <c r="AW65" s="8">
        <v>45072</v>
      </c>
      <c r="AX65" s="2">
        <v>62.5</v>
      </c>
      <c r="AY65" s="2">
        <v>68.8</v>
      </c>
      <c r="AZ65" s="2">
        <v>33.1</v>
      </c>
      <c r="BA65" s="8" t="e">
        <v>#N/A</v>
      </c>
      <c r="BB65" s="8">
        <v>25451</v>
      </c>
      <c r="BC65" s="8" t="e">
        <v>#N/A</v>
      </c>
      <c r="BD65" s="8">
        <v>21498</v>
      </c>
      <c r="BE65" s="8">
        <v>830</v>
      </c>
      <c r="BF65" s="8">
        <v>2323</v>
      </c>
      <c r="BG65" s="8">
        <v>2736</v>
      </c>
      <c r="BH65" s="2" t="e">
        <v>#N/A</v>
      </c>
      <c r="BI65" s="2" t="e">
        <v>#N/A</v>
      </c>
      <c r="BJ65" s="8">
        <v>11</v>
      </c>
      <c r="BK65" s="8">
        <v>17</v>
      </c>
      <c r="BL65" s="8">
        <v>-22</v>
      </c>
      <c r="BM65" s="8">
        <v>-14</v>
      </c>
      <c r="BN65" s="8" t="e">
        <v>#N/A</v>
      </c>
      <c r="BO65" s="8" t="e">
        <v>#N/A</v>
      </c>
      <c r="BP65" s="8">
        <v>49608</v>
      </c>
      <c r="BQ65" s="8">
        <v>200691</v>
      </c>
      <c r="BR65" s="8">
        <v>179598</v>
      </c>
      <c r="BS65" s="8"/>
      <c r="BT65" s="8"/>
      <c r="BU65" s="8"/>
    </row>
    <row r="66" spans="1:73" x14ac:dyDescent="0.25">
      <c r="A66" t="s">
        <v>625</v>
      </c>
      <c r="B66" s="8" t="e">
        <v>#N/A</v>
      </c>
      <c r="C66" s="8" t="e">
        <v>#N/A</v>
      </c>
      <c r="D66" s="8" t="e">
        <v>#N/A</v>
      </c>
      <c r="E66" s="8" t="e">
        <v>#N/A</v>
      </c>
      <c r="F66" s="8" t="e">
        <v>#N/A</v>
      </c>
      <c r="G66" s="2" t="e">
        <v>#N/A</v>
      </c>
      <c r="H66" s="2" t="e">
        <v>#N/A</v>
      </c>
      <c r="I66" s="2" t="e">
        <v>#N/A</v>
      </c>
      <c r="J66" s="2" t="e">
        <v>#N/A</v>
      </c>
      <c r="K66" s="8" t="e">
        <v>#N/A</v>
      </c>
      <c r="L66" s="8" t="e">
        <v>#N/A</v>
      </c>
      <c r="M66" s="8" t="e">
        <v>#N/A</v>
      </c>
      <c r="N66" s="8" t="e">
        <v>#N/A</v>
      </c>
      <c r="O66" s="8" t="e">
        <v>#N/A</v>
      </c>
      <c r="P66" s="8" t="e">
        <v>#N/A</v>
      </c>
      <c r="Q66" s="8" t="e">
        <v>#N/A</v>
      </c>
      <c r="R66" s="8" t="e">
        <v>#N/A</v>
      </c>
      <c r="S66" s="8">
        <v>27874</v>
      </c>
      <c r="T66" s="8">
        <v>484</v>
      </c>
      <c r="U66" s="8">
        <v>69</v>
      </c>
      <c r="V66" s="8">
        <v>4151</v>
      </c>
      <c r="W66" s="8">
        <v>135</v>
      </c>
      <c r="X66" s="8">
        <v>148</v>
      </c>
      <c r="Y66" s="8">
        <v>1888</v>
      </c>
      <c r="Z66" s="8">
        <v>4627</v>
      </c>
      <c r="AA66" s="8">
        <v>1289</v>
      </c>
      <c r="AB66" s="8">
        <v>1616</v>
      </c>
      <c r="AC66" s="8">
        <v>805</v>
      </c>
      <c r="AD66" s="8">
        <v>1097</v>
      </c>
      <c r="AE66" s="8">
        <v>278</v>
      </c>
      <c r="AF66" s="8">
        <v>1599</v>
      </c>
      <c r="AG66" s="8">
        <v>1643</v>
      </c>
      <c r="AH66" s="8">
        <v>1716</v>
      </c>
      <c r="AI66" s="8">
        <v>2010</v>
      </c>
      <c r="AJ66" s="8">
        <v>2894</v>
      </c>
      <c r="AK66" s="8">
        <v>643</v>
      </c>
      <c r="AL66" s="8">
        <v>781</v>
      </c>
      <c r="AM66" s="8">
        <v>0</v>
      </c>
      <c r="AN66" s="8">
        <v>20999</v>
      </c>
      <c r="AO66" s="8" t="e">
        <v>#N/A</v>
      </c>
      <c r="AP66" s="8">
        <v>2639</v>
      </c>
      <c r="AQ66" s="2">
        <v>9.4</v>
      </c>
      <c r="AR66" s="2" t="e">
        <v>#N/A</v>
      </c>
      <c r="AS66" s="2" t="e">
        <v>#N/A</v>
      </c>
      <c r="AT66" s="8">
        <v>46</v>
      </c>
      <c r="AU66" s="8">
        <v>42</v>
      </c>
      <c r="AV66" s="8">
        <v>1169</v>
      </c>
      <c r="AW66" s="8">
        <v>45099</v>
      </c>
      <c r="AX66" s="2">
        <v>62.5</v>
      </c>
      <c r="AY66" s="2">
        <v>69</v>
      </c>
      <c r="AZ66" s="2">
        <v>33.200000000000003</v>
      </c>
      <c r="BA66" s="8" t="e">
        <v>#N/A</v>
      </c>
      <c r="BB66" s="8">
        <v>25559</v>
      </c>
      <c r="BC66" s="8" t="e">
        <v>#N/A</v>
      </c>
      <c r="BD66" s="8">
        <v>21558</v>
      </c>
      <c r="BE66" s="8">
        <v>828</v>
      </c>
      <c r="BF66" s="8">
        <v>2310</v>
      </c>
      <c r="BG66" s="8">
        <v>2639</v>
      </c>
      <c r="BH66" s="2" t="e">
        <v>#N/A</v>
      </c>
      <c r="BI66" s="2" t="e">
        <v>#N/A</v>
      </c>
      <c r="BJ66" s="8">
        <v>11</v>
      </c>
      <c r="BK66" s="8">
        <v>14</v>
      </c>
      <c r="BL66" s="8">
        <v>-11</v>
      </c>
      <c r="BM66" s="8">
        <v>9</v>
      </c>
      <c r="BN66" s="8" t="e">
        <v>#N/A</v>
      </c>
      <c r="BO66" s="8" t="e">
        <v>#N/A</v>
      </c>
      <c r="BP66" s="8">
        <v>49092</v>
      </c>
      <c r="BQ66" s="8">
        <v>203292</v>
      </c>
      <c r="BR66" s="8">
        <v>181227</v>
      </c>
      <c r="BS66" s="8"/>
      <c r="BT66" s="8"/>
      <c r="BU66" s="8"/>
    </row>
    <row r="67" spans="1:73" x14ac:dyDescent="0.25">
      <c r="A67" t="s">
        <v>626</v>
      </c>
      <c r="B67" s="8" t="e">
        <v>#N/A</v>
      </c>
      <c r="C67" s="8" t="e">
        <v>#N/A</v>
      </c>
      <c r="D67" s="8" t="e">
        <v>#N/A</v>
      </c>
      <c r="E67" s="8" t="e">
        <v>#N/A</v>
      </c>
      <c r="F67" s="8" t="e">
        <v>#N/A</v>
      </c>
      <c r="G67" s="2" t="e">
        <v>#N/A</v>
      </c>
      <c r="H67" s="2" t="e">
        <v>#N/A</v>
      </c>
      <c r="I67" s="2" t="e">
        <v>#N/A</v>
      </c>
      <c r="J67" s="2" t="e">
        <v>#N/A</v>
      </c>
      <c r="K67" s="8" t="e">
        <v>#N/A</v>
      </c>
      <c r="L67" s="8" t="e">
        <v>#N/A</v>
      </c>
      <c r="M67" s="8" t="e">
        <v>#N/A</v>
      </c>
      <c r="N67" s="8" t="e">
        <v>#N/A</v>
      </c>
      <c r="O67" s="8" t="e">
        <v>#N/A</v>
      </c>
      <c r="P67" s="8" t="e">
        <v>#N/A</v>
      </c>
      <c r="Q67" s="8" t="e">
        <v>#N/A</v>
      </c>
      <c r="R67" s="8" t="e">
        <v>#N/A</v>
      </c>
      <c r="S67" s="8">
        <v>27941</v>
      </c>
      <c r="T67" s="8">
        <v>470</v>
      </c>
      <c r="U67" s="8">
        <v>68</v>
      </c>
      <c r="V67" s="8">
        <v>4176</v>
      </c>
      <c r="W67" s="8">
        <v>131</v>
      </c>
      <c r="X67" s="8">
        <v>147</v>
      </c>
      <c r="Y67" s="8">
        <v>1879</v>
      </c>
      <c r="Z67" s="8">
        <v>4650</v>
      </c>
      <c r="AA67" s="8">
        <v>1283</v>
      </c>
      <c r="AB67" s="8">
        <v>1619</v>
      </c>
      <c r="AC67" s="8">
        <v>812</v>
      </c>
      <c r="AD67" s="8">
        <v>1102</v>
      </c>
      <c r="AE67" s="8">
        <v>280</v>
      </c>
      <c r="AF67" s="8">
        <v>1613</v>
      </c>
      <c r="AG67" s="8">
        <v>1655</v>
      </c>
      <c r="AH67" s="8">
        <v>1698</v>
      </c>
      <c r="AI67" s="8">
        <v>2021</v>
      </c>
      <c r="AJ67" s="8">
        <v>2898</v>
      </c>
      <c r="AK67" s="8">
        <v>650</v>
      </c>
      <c r="AL67" s="8">
        <v>789</v>
      </c>
      <c r="AM67" s="8">
        <v>0</v>
      </c>
      <c r="AN67" s="8">
        <v>21070</v>
      </c>
      <c r="AO67" s="8" t="e">
        <v>#N/A</v>
      </c>
      <c r="AP67" s="8">
        <v>2521</v>
      </c>
      <c r="AQ67" s="2">
        <v>9</v>
      </c>
      <c r="AR67" s="2" t="e">
        <v>#N/A</v>
      </c>
      <c r="AS67" s="2" t="e">
        <v>#N/A</v>
      </c>
      <c r="AT67" s="8">
        <v>54</v>
      </c>
      <c r="AU67" s="8">
        <v>40</v>
      </c>
      <c r="AV67" s="8">
        <v>1096</v>
      </c>
      <c r="AW67" s="8">
        <v>45134</v>
      </c>
      <c r="AX67" s="2">
        <v>62.3</v>
      </c>
      <c r="AY67" s="2">
        <v>69.099999999999994</v>
      </c>
      <c r="AZ67" s="2">
        <v>33.5</v>
      </c>
      <c r="BA67" s="8" t="e">
        <v>#N/A</v>
      </c>
      <c r="BB67" s="8">
        <v>25600</v>
      </c>
      <c r="BC67" s="8" t="e">
        <v>#N/A</v>
      </c>
      <c r="BD67" s="8">
        <v>21604</v>
      </c>
      <c r="BE67" s="8">
        <v>845</v>
      </c>
      <c r="BF67" s="8">
        <v>2373</v>
      </c>
      <c r="BG67" s="8">
        <v>2521</v>
      </c>
      <c r="BH67" s="2" t="e">
        <v>#N/A</v>
      </c>
      <c r="BI67" s="2" t="e">
        <v>#N/A</v>
      </c>
      <c r="BJ67" s="8">
        <v>11</v>
      </c>
      <c r="BK67" s="8">
        <v>10</v>
      </c>
      <c r="BL67" s="8">
        <v>-18</v>
      </c>
      <c r="BM67" s="8">
        <v>-14</v>
      </c>
      <c r="BN67" s="8" t="e">
        <v>#N/A</v>
      </c>
      <c r="BO67" s="8" t="e">
        <v>#N/A</v>
      </c>
      <c r="BP67" s="8">
        <v>51164</v>
      </c>
      <c r="BQ67" s="8">
        <v>207015</v>
      </c>
      <c r="BR67" s="8">
        <v>184583</v>
      </c>
      <c r="BS67" s="8"/>
      <c r="BT67" s="8"/>
      <c r="BU67" s="8"/>
    </row>
    <row r="68" spans="1:73" x14ac:dyDescent="0.25">
      <c r="A68" t="s">
        <v>627</v>
      </c>
      <c r="B68" s="8" t="e">
        <v>#N/A</v>
      </c>
      <c r="C68" s="8" t="e">
        <v>#N/A</v>
      </c>
      <c r="D68" s="8" t="e">
        <v>#N/A</v>
      </c>
      <c r="E68" s="8" t="e">
        <v>#N/A</v>
      </c>
      <c r="F68" s="8" t="e">
        <v>#N/A</v>
      </c>
      <c r="G68" s="2" t="e">
        <v>#N/A</v>
      </c>
      <c r="H68" s="2" t="e">
        <v>#N/A</v>
      </c>
      <c r="I68" s="2" t="e">
        <v>#N/A</v>
      </c>
      <c r="J68" s="2" t="e">
        <v>#N/A</v>
      </c>
      <c r="K68" s="8" t="e">
        <v>#N/A</v>
      </c>
      <c r="L68" s="8" t="e">
        <v>#N/A</v>
      </c>
      <c r="M68" s="8" t="e">
        <v>#N/A</v>
      </c>
      <c r="N68" s="8" t="e">
        <v>#N/A</v>
      </c>
      <c r="O68" s="8" t="e">
        <v>#N/A</v>
      </c>
      <c r="P68" s="8" t="e">
        <v>#N/A</v>
      </c>
      <c r="Q68" s="8" t="e">
        <v>#N/A</v>
      </c>
      <c r="R68" s="8" t="e">
        <v>#N/A</v>
      </c>
      <c r="S68" s="8">
        <v>27930</v>
      </c>
      <c r="T68" s="8">
        <v>469</v>
      </c>
      <c r="U68" s="8">
        <v>67</v>
      </c>
      <c r="V68" s="8">
        <v>4199</v>
      </c>
      <c r="W68" s="8">
        <v>130</v>
      </c>
      <c r="X68" s="8">
        <v>143</v>
      </c>
      <c r="Y68" s="8">
        <v>1844</v>
      </c>
      <c r="Z68" s="8">
        <v>4649</v>
      </c>
      <c r="AA68" s="8">
        <v>1284</v>
      </c>
      <c r="AB68" s="8">
        <v>1638</v>
      </c>
      <c r="AC68" s="8">
        <v>813</v>
      </c>
      <c r="AD68" s="8">
        <v>1101</v>
      </c>
      <c r="AE68" s="8">
        <v>281</v>
      </c>
      <c r="AF68" s="8">
        <v>1614</v>
      </c>
      <c r="AG68" s="8">
        <v>1663</v>
      </c>
      <c r="AH68" s="8">
        <v>1684</v>
      </c>
      <c r="AI68" s="8">
        <v>2008</v>
      </c>
      <c r="AJ68" s="8">
        <v>2908</v>
      </c>
      <c r="AK68" s="8">
        <v>649</v>
      </c>
      <c r="AL68" s="8">
        <v>785</v>
      </c>
      <c r="AM68" s="8">
        <v>0</v>
      </c>
      <c r="AN68" s="8">
        <v>21078</v>
      </c>
      <c r="AO68" s="8" t="e">
        <v>#N/A</v>
      </c>
      <c r="AP68" s="8">
        <v>2497</v>
      </c>
      <c r="AQ68" s="2">
        <v>8.9</v>
      </c>
      <c r="AR68" s="2" t="e">
        <v>#N/A</v>
      </c>
      <c r="AS68" s="2" t="e">
        <v>#N/A</v>
      </c>
      <c r="AT68" s="8">
        <v>48</v>
      </c>
      <c r="AU68" s="8">
        <v>43</v>
      </c>
      <c r="AV68" s="8">
        <v>1085</v>
      </c>
      <c r="AW68" s="8">
        <v>45169</v>
      </c>
      <c r="AX68" s="2">
        <v>62.4</v>
      </c>
      <c r="AY68" s="2">
        <v>69.2</v>
      </c>
      <c r="AZ68" s="2">
        <v>33.299999999999997</v>
      </c>
      <c r="BA68" s="8" t="e">
        <v>#N/A</v>
      </c>
      <c r="BB68" s="8">
        <v>25670</v>
      </c>
      <c r="BC68" s="8" t="e">
        <v>#N/A</v>
      </c>
      <c r="BD68" s="8">
        <v>21671</v>
      </c>
      <c r="BE68" s="8">
        <v>818</v>
      </c>
      <c r="BF68" s="8">
        <v>2374</v>
      </c>
      <c r="BG68" s="8">
        <v>2497</v>
      </c>
      <c r="BH68" s="2" t="e">
        <v>#N/A</v>
      </c>
      <c r="BI68" s="2" t="e">
        <v>#N/A</v>
      </c>
      <c r="BJ68" s="8">
        <v>14</v>
      </c>
      <c r="BK68" s="8">
        <v>16</v>
      </c>
      <c r="BL68" s="8">
        <v>-1</v>
      </c>
      <c r="BM68" s="8">
        <v>4</v>
      </c>
      <c r="BN68" s="8" t="e">
        <v>#N/A</v>
      </c>
      <c r="BO68" s="8" t="e">
        <v>#N/A</v>
      </c>
      <c r="BP68" s="8">
        <v>50799</v>
      </c>
      <c r="BQ68" s="8">
        <v>208657</v>
      </c>
      <c r="BR68" s="8">
        <v>186126</v>
      </c>
      <c r="BS68" s="8"/>
      <c r="BT68" s="8"/>
      <c r="BU68" s="8"/>
    </row>
    <row r="69" spans="1:73" x14ac:dyDescent="0.25">
      <c r="A69" t="s">
        <v>628</v>
      </c>
      <c r="B69" s="8">
        <v>5597</v>
      </c>
      <c r="C69" s="8" t="e">
        <v>#N/A</v>
      </c>
      <c r="D69" s="8" t="e">
        <v>#N/A</v>
      </c>
      <c r="E69" s="8" t="e">
        <v>#N/A</v>
      </c>
      <c r="F69" s="8" t="e">
        <v>#N/A</v>
      </c>
      <c r="G69" s="2" t="e">
        <v>#N/A</v>
      </c>
      <c r="H69" s="2" t="e">
        <v>#N/A</v>
      </c>
      <c r="I69" s="2" t="e">
        <v>#N/A</v>
      </c>
      <c r="J69" s="2" t="e">
        <v>#N/A</v>
      </c>
      <c r="K69" s="8" t="e">
        <v>#N/A</v>
      </c>
      <c r="L69" s="8" t="e">
        <v>#N/A</v>
      </c>
      <c r="M69" s="8" t="e">
        <v>#N/A</v>
      </c>
      <c r="N69" s="8" t="e">
        <v>#N/A</v>
      </c>
      <c r="O69" s="8" t="e">
        <v>#N/A</v>
      </c>
      <c r="P69" s="8" t="e">
        <v>#N/A</v>
      </c>
      <c r="Q69" s="8" t="e">
        <v>#N/A</v>
      </c>
      <c r="R69" s="8" t="e">
        <v>#N/A</v>
      </c>
      <c r="S69" s="8">
        <v>28047</v>
      </c>
      <c r="T69" s="8">
        <v>465</v>
      </c>
      <c r="U69" s="8">
        <v>67</v>
      </c>
      <c r="V69" s="8">
        <v>4214</v>
      </c>
      <c r="W69" s="8">
        <v>122</v>
      </c>
      <c r="X69" s="8">
        <v>148</v>
      </c>
      <c r="Y69" s="8">
        <v>1856</v>
      </c>
      <c r="Z69" s="8">
        <v>4663</v>
      </c>
      <c r="AA69" s="8">
        <v>1291</v>
      </c>
      <c r="AB69" s="8">
        <v>1649</v>
      </c>
      <c r="AC69" s="8">
        <v>818</v>
      </c>
      <c r="AD69" s="8">
        <v>1104</v>
      </c>
      <c r="AE69" s="8">
        <v>283</v>
      </c>
      <c r="AF69" s="8">
        <v>1628</v>
      </c>
      <c r="AG69" s="8">
        <v>1678</v>
      </c>
      <c r="AH69" s="8">
        <v>1675</v>
      </c>
      <c r="AI69" s="8">
        <v>2024</v>
      </c>
      <c r="AJ69" s="8">
        <v>2915</v>
      </c>
      <c r="AK69" s="8">
        <v>654</v>
      </c>
      <c r="AL69" s="8">
        <v>793</v>
      </c>
      <c r="AM69" s="8">
        <v>0</v>
      </c>
      <c r="AN69" s="8">
        <v>21174</v>
      </c>
      <c r="AO69" s="8" t="e">
        <v>#N/A</v>
      </c>
      <c r="AP69" s="8">
        <v>2445</v>
      </c>
      <c r="AQ69" s="2">
        <v>8.6999999999999993</v>
      </c>
      <c r="AR69" s="2">
        <v>8.1999999999999993</v>
      </c>
      <c r="AS69" s="2" t="e">
        <v>#N/A</v>
      </c>
      <c r="AT69" s="8">
        <v>51</v>
      </c>
      <c r="AU69" s="8">
        <v>44</v>
      </c>
      <c r="AV69" s="8">
        <v>1048</v>
      </c>
      <c r="AW69" s="8">
        <v>45205</v>
      </c>
      <c r="AX69" s="2">
        <v>62.4</v>
      </c>
      <c r="AY69" s="2">
        <v>69.400000000000006</v>
      </c>
      <c r="AZ69" s="2">
        <v>33.299999999999997</v>
      </c>
      <c r="BA69" s="8" t="e">
        <v>#N/A</v>
      </c>
      <c r="BB69" s="8">
        <v>25770</v>
      </c>
      <c r="BC69" s="8" t="e">
        <v>#N/A</v>
      </c>
      <c r="BD69" s="8">
        <v>21787</v>
      </c>
      <c r="BE69" s="8">
        <v>811</v>
      </c>
      <c r="BF69" s="8">
        <v>2335</v>
      </c>
      <c r="BG69" s="8">
        <v>2445</v>
      </c>
      <c r="BH69" s="2" t="e">
        <v>#N/A</v>
      </c>
      <c r="BI69" s="2" t="e">
        <v>#N/A</v>
      </c>
      <c r="BJ69" s="8">
        <v>10</v>
      </c>
      <c r="BK69" s="8">
        <v>13</v>
      </c>
      <c r="BL69" s="8">
        <v>-13</v>
      </c>
      <c r="BM69" s="8">
        <v>0</v>
      </c>
      <c r="BN69" s="8" t="e">
        <v>#N/A</v>
      </c>
      <c r="BO69" s="8" t="e">
        <v>#N/A</v>
      </c>
      <c r="BP69" s="8">
        <v>49847</v>
      </c>
      <c r="BQ69" s="8">
        <v>210748</v>
      </c>
      <c r="BR69" s="8">
        <v>187154</v>
      </c>
      <c r="BS69" s="8"/>
      <c r="BT69" s="8"/>
      <c r="BU69" s="8"/>
    </row>
    <row r="70" spans="1:73" x14ac:dyDescent="0.25">
      <c r="A70" t="s">
        <v>629</v>
      </c>
      <c r="B70" s="8" t="e">
        <v>#N/A</v>
      </c>
      <c r="C70" s="8" t="e">
        <v>#N/A</v>
      </c>
      <c r="D70" s="8" t="e">
        <v>#N/A</v>
      </c>
      <c r="E70" s="8" t="e">
        <v>#N/A</v>
      </c>
      <c r="F70" s="8" t="e">
        <v>#N/A</v>
      </c>
      <c r="G70" s="2" t="e">
        <v>#N/A</v>
      </c>
      <c r="H70" s="2" t="e">
        <v>#N/A</v>
      </c>
      <c r="I70" s="2" t="e">
        <v>#N/A</v>
      </c>
      <c r="J70" s="2" t="e">
        <v>#N/A</v>
      </c>
      <c r="K70" s="8" t="e">
        <v>#N/A</v>
      </c>
      <c r="L70" s="8" t="e">
        <v>#N/A</v>
      </c>
      <c r="M70" s="8" t="e">
        <v>#N/A</v>
      </c>
      <c r="N70" s="8" t="e">
        <v>#N/A</v>
      </c>
      <c r="O70" s="8" t="e">
        <v>#N/A</v>
      </c>
      <c r="P70" s="8" t="e">
        <v>#N/A</v>
      </c>
      <c r="Q70" s="8" t="e">
        <v>#N/A</v>
      </c>
      <c r="R70" s="8" t="e">
        <v>#N/A</v>
      </c>
      <c r="S70" s="8">
        <v>28046</v>
      </c>
      <c r="T70" s="8">
        <v>469</v>
      </c>
      <c r="U70" s="8">
        <v>68</v>
      </c>
      <c r="V70" s="8">
        <v>4219</v>
      </c>
      <c r="W70" s="8">
        <v>119</v>
      </c>
      <c r="X70" s="8">
        <v>146</v>
      </c>
      <c r="Y70" s="8">
        <v>1843</v>
      </c>
      <c r="Z70" s="8">
        <v>4642</v>
      </c>
      <c r="AA70" s="8">
        <v>1288</v>
      </c>
      <c r="AB70" s="8">
        <v>1652</v>
      </c>
      <c r="AC70" s="8">
        <v>821</v>
      </c>
      <c r="AD70" s="8">
        <v>1102</v>
      </c>
      <c r="AE70" s="8">
        <v>286</v>
      </c>
      <c r="AF70" s="8">
        <v>1651</v>
      </c>
      <c r="AG70" s="8">
        <v>1715</v>
      </c>
      <c r="AH70" s="8">
        <v>1667</v>
      </c>
      <c r="AI70" s="8">
        <v>1998</v>
      </c>
      <c r="AJ70" s="8">
        <v>2926</v>
      </c>
      <c r="AK70" s="8">
        <v>650</v>
      </c>
      <c r="AL70" s="8">
        <v>783</v>
      </c>
      <c r="AM70" s="8">
        <v>0</v>
      </c>
      <c r="AN70" s="8">
        <v>21181</v>
      </c>
      <c r="AO70" s="8" t="e">
        <v>#N/A</v>
      </c>
      <c r="AP70" s="8">
        <v>2447</v>
      </c>
      <c r="AQ70" s="2">
        <v>8.6</v>
      </c>
      <c r="AR70" s="2">
        <v>7.5</v>
      </c>
      <c r="AS70" s="2" t="e">
        <v>#N/A</v>
      </c>
      <c r="AT70" s="8">
        <v>59</v>
      </c>
      <c r="AU70" s="8">
        <v>46</v>
      </c>
      <c r="AV70" s="8">
        <v>1028</v>
      </c>
      <c r="AW70" s="8">
        <v>45242</v>
      </c>
      <c r="AX70" s="2">
        <v>62.6</v>
      </c>
      <c r="AY70" s="2">
        <v>69.599999999999994</v>
      </c>
      <c r="AZ70" s="2">
        <v>33.200000000000003</v>
      </c>
      <c r="BA70" s="8" t="e">
        <v>#N/A</v>
      </c>
      <c r="BB70" s="8">
        <v>25852</v>
      </c>
      <c r="BC70" s="8" t="e">
        <v>#N/A</v>
      </c>
      <c r="BD70" s="8">
        <v>21925</v>
      </c>
      <c r="BE70" s="8">
        <v>836</v>
      </c>
      <c r="BF70" s="8">
        <v>2277</v>
      </c>
      <c r="BG70" s="8">
        <v>2447</v>
      </c>
      <c r="BH70" s="2" t="e">
        <v>#N/A</v>
      </c>
      <c r="BI70" s="2" t="e">
        <v>#N/A</v>
      </c>
      <c r="BJ70" s="8">
        <v>9</v>
      </c>
      <c r="BK70" s="8">
        <v>13</v>
      </c>
      <c r="BL70" s="8">
        <v>-4</v>
      </c>
      <c r="BM70" s="8">
        <v>0</v>
      </c>
      <c r="BN70" s="8" t="e">
        <v>#N/A</v>
      </c>
      <c r="BO70" s="8" t="e">
        <v>#N/A</v>
      </c>
      <c r="BP70" s="8">
        <v>52286</v>
      </c>
      <c r="BQ70" s="8">
        <v>214616</v>
      </c>
      <c r="BR70" s="8">
        <v>191045</v>
      </c>
      <c r="BS70" s="8"/>
      <c r="BT70" s="8"/>
      <c r="BU70" s="8"/>
    </row>
    <row r="71" spans="1:73" x14ac:dyDescent="0.25">
      <c r="A71" t="s">
        <v>630</v>
      </c>
      <c r="B71" s="8" t="e">
        <v>#N/A</v>
      </c>
      <c r="C71" s="8" t="e">
        <v>#N/A</v>
      </c>
      <c r="D71" s="8" t="e">
        <v>#N/A</v>
      </c>
      <c r="E71" s="8" t="e">
        <v>#N/A</v>
      </c>
      <c r="F71" s="8" t="e">
        <v>#N/A</v>
      </c>
      <c r="G71" s="2" t="e">
        <v>#N/A</v>
      </c>
      <c r="H71" s="2" t="e">
        <v>#N/A</v>
      </c>
      <c r="I71" s="2" t="e">
        <v>#N/A</v>
      </c>
      <c r="J71" s="2" t="e">
        <v>#N/A</v>
      </c>
      <c r="K71" s="8" t="e">
        <v>#N/A</v>
      </c>
      <c r="L71" s="8" t="e">
        <v>#N/A</v>
      </c>
      <c r="M71" s="8" t="e">
        <v>#N/A</v>
      </c>
      <c r="N71" s="8" t="e">
        <v>#N/A</v>
      </c>
      <c r="O71" s="8" t="e">
        <v>#N/A</v>
      </c>
      <c r="P71" s="8" t="e">
        <v>#N/A</v>
      </c>
      <c r="Q71" s="8" t="e">
        <v>#N/A</v>
      </c>
      <c r="R71" s="8" t="e">
        <v>#N/A</v>
      </c>
      <c r="S71" s="8">
        <v>28192</v>
      </c>
      <c r="T71" s="8">
        <v>471</v>
      </c>
      <c r="U71" s="8">
        <v>72</v>
      </c>
      <c r="V71" s="8">
        <v>4273</v>
      </c>
      <c r="W71" s="8">
        <v>120</v>
      </c>
      <c r="X71" s="8">
        <v>145</v>
      </c>
      <c r="Y71" s="8">
        <v>1837</v>
      </c>
      <c r="Z71" s="8">
        <v>4696</v>
      </c>
      <c r="AA71" s="8">
        <v>1277</v>
      </c>
      <c r="AB71" s="8">
        <v>1638</v>
      </c>
      <c r="AC71" s="8">
        <v>823</v>
      </c>
      <c r="AD71" s="8">
        <v>1122</v>
      </c>
      <c r="AE71" s="8">
        <v>286</v>
      </c>
      <c r="AF71" s="8">
        <v>1650</v>
      </c>
      <c r="AG71" s="8">
        <v>1740</v>
      </c>
      <c r="AH71" s="8">
        <v>1662</v>
      </c>
      <c r="AI71" s="8">
        <v>2024</v>
      </c>
      <c r="AJ71" s="8">
        <v>2921</v>
      </c>
      <c r="AK71" s="8">
        <v>653</v>
      </c>
      <c r="AL71" s="8">
        <v>782</v>
      </c>
      <c r="AM71" s="8">
        <v>0</v>
      </c>
      <c r="AN71" s="8">
        <v>21274</v>
      </c>
      <c r="AO71" s="8" t="e">
        <v>#N/A</v>
      </c>
      <c r="AP71" s="8">
        <v>2353</v>
      </c>
      <c r="AQ71" s="2">
        <v>8.3000000000000007</v>
      </c>
      <c r="AR71" s="2">
        <v>7.4</v>
      </c>
      <c r="AS71" s="2" t="e">
        <v>#N/A</v>
      </c>
      <c r="AT71" s="8">
        <v>63</v>
      </c>
      <c r="AU71" s="8">
        <v>51</v>
      </c>
      <c r="AV71" s="8">
        <v>935</v>
      </c>
      <c r="AW71" s="8">
        <v>45283</v>
      </c>
      <c r="AX71" s="2">
        <v>62.6</v>
      </c>
      <c r="AY71" s="2">
        <v>69.900000000000006</v>
      </c>
      <c r="AZ71" s="2">
        <v>33.200000000000003</v>
      </c>
      <c r="BA71" s="8" t="e">
        <v>#N/A</v>
      </c>
      <c r="BB71" s="8">
        <v>25982</v>
      </c>
      <c r="BC71" s="8" t="e">
        <v>#N/A</v>
      </c>
      <c r="BD71" s="8">
        <v>22070</v>
      </c>
      <c r="BE71" s="8">
        <v>829</v>
      </c>
      <c r="BF71" s="8">
        <v>2259</v>
      </c>
      <c r="BG71" s="8">
        <v>2353</v>
      </c>
      <c r="BH71" s="2" t="e">
        <v>#N/A</v>
      </c>
      <c r="BI71" s="2" t="e">
        <v>#N/A</v>
      </c>
      <c r="BJ71" s="8">
        <v>8</v>
      </c>
      <c r="BK71" s="8">
        <v>9</v>
      </c>
      <c r="BL71" s="8">
        <v>-10</v>
      </c>
      <c r="BM71" s="8">
        <v>-6</v>
      </c>
      <c r="BN71" s="8" t="e">
        <v>#N/A</v>
      </c>
      <c r="BO71" s="8" t="e">
        <v>#N/A</v>
      </c>
      <c r="BP71" s="8">
        <v>53374</v>
      </c>
      <c r="BQ71" s="8">
        <v>217824</v>
      </c>
      <c r="BR71" s="8">
        <v>193758</v>
      </c>
      <c r="BS71" s="8"/>
      <c r="BT71" s="8"/>
      <c r="BU71" s="8"/>
    </row>
    <row r="72" spans="1:73" x14ac:dyDescent="0.25">
      <c r="A72" t="s">
        <v>631</v>
      </c>
      <c r="B72" s="8" t="e">
        <v>#N/A</v>
      </c>
      <c r="C72" s="8" t="e">
        <v>#N/A</v>
      </c>
      <c r="D72" s="8" t="e">
        <v>#N/A</v>
      </c>
      <c r="E72" s="8" t="e">
        <v>#N/A</v>
      </c>
      <c r="F72" s="8" t="e">
        <v>#N/A</v>
      </c>
      <c r="G72" s="2" t="e">
        <v>#N/A</v>
      </c>
      <c r="H72" s="2" t="e">
        <v>#N/A</v>
      </c>
      <c r="I72" s="2" t="e">
        <v>#N/A</v>
      </c>
      <c r="J72" s="2" t="e">
        <v>#N/A</v>
      </c>
      <c r="K72" s="8" t="e">
        <v>#N/A</v>
      </c>
      <c r="L72" s="8" t="e">
        <v>#N/A</v>
      </c>
      <c r="M72" s="8" t="e">
        <v>#N/A</v>
      </c>
      <c r="N72" s="8" t="e">
        <v>#N/A</v>
      </c>
      <c r="O72" s="8" t="e">
        <v>#N/A</v>
      </c>
      <c r="P72" s="8" t="e">
        <v>#N/A</v>
      </c>
      <c r="Q72" s="8" t="e">
        <v>#N/A</v>
      </c>
      <c r="R72" s="8" t="e">
        <v>#N/A</v>
      </c>
      <c r="S72" s="8">
        <v>28105</v>
      </c>
      <c r="T72" s="8">
        <v>468</v>
      </c>
      <c r="U72" s="8">
        <v>76</v>
      </c>
      <c r="V72" s="8">
        <v>4263</v>
      </c>
      <c r="W72" s="8">
        <v>115</v>
      </c>
      <c r="X72" s="8">
        <v>139</v>
      </c>
      <c r="Y72" s="8">
        <v>1815</v>
      </c>
      <c r="Z72" s="8">
        <v>4689</v>
      </c>
      <c r="AA72" s="8">
        <v>1263</v>
      </c>
      <c r="AB72" s="8">
        <v>1639</v>
      </c>
      <c r="AC72" s="8">
        <v>813</v>
      </c>
      <c r="AD72" s="8">
        <v>1096</v>
      </c>
      <c r="AE72" s="8">
        <v>281</v>
      </c>
      <c r="AF72" s="8">
        <v>1625</v>
      </c>
      <c r="AG72" s="8">
        <v>1755</v>
      </c>
      <c r="AH72" s="8">
        <v>1658</v>
      </c>
      <c r="AI72" s="8">
        <v>2046</v>
      </c>
      <c r="AJ72" s="8">
        <v>2913</v>
      </c>
      <c r="AK72" s="8">
        <v>657</v>
      </c>
      <c r="AL72" s="8">
        <v>699</v>
      </c>
      <c r="AM72" s="8">
        <v>97</v>
      </c>
      <c r="AN72" s="8">
        <v>21230</v>
      </c>
      <c r="AO72" s="8" t="e">
        <v>#N/A</v>
      </c>
      <c r="AP72" s="8">
        <v>2330</v>
      </c>
      <c r="AQ72" s="2">
        <v>8.1999999999999993</v>
      </c>
      <c r="AR72" s="2">
        <v>8.9</v>
      </c>
      <c r="AS72" s="2" t="e">
        <v>#N/A</v>
      </c>
      <c r="AT72" s="8">
        <v>59</v>
      </c>
      <c r="AU72" s="8">
        <v>54</v>
      </c>
      <c r="AV72" s="8">
        <v>915</v>
      </c>
      <c r="AW72" s="8">
        <v>45322</v>
      </c>
      <c r="AX72" s="2">
        <v>62.4</v>
      </c>
      <c r="AY72" s="2">
        <v>69.900000000000006</v>
      </c>
      <c r="AZ72" s="2">
        <v>33.200000000000003</v>
      </c>
      <c r="BA72" s="8" t="e">
        <v>#N/A</v>
      </c>
      <c r="BB72" s="8">
        <v>25970</v>
      </c>
      <c r="BC72" s="8" t="e">
        <v>#N/A</v>
      </c>
      <c r="BD72" s="8">
        <v>22110</v>
      </c>
      <c r="BE72" s="8">
        <v>826</v>
      </c>
      <c r="BF72" s="8">
        <v>2307</v>
      </c>
      <c r="BG72" s="8">
        <v>2330</v>
      </c>
      <c r="BH72" s="2" t="e">
        <v>#N/A</v>
      </c>
      <c r="BI72" s="2" t="e">
        <v>#N/A</v>
      </c>
      <c r="BJ72" s="8">
        <v>13</v>
      </c>
      <c r="BK72" s="8">
        <v>17</v>
      </c>
      <c r="BL72" s="8">
        <v>-17</v>
      </c>
      <c r="BM72" s="8">
        <v>9</v>
      </c>
      <c r="BN72" s="8" t="e">
        <v>#N/A</v>
      </c>
      <c r="BO72" s="8" t="e">
        <v>#N/A</v>
      </c>
      <c r="BP72" s="8">
        <v>54595</v>
      </c>
      <c r="BQ72" s="8">
        <v>221433</v>
      </c>
      <c r="BR72" s="8">
        <v>197318</v>
      </c>
      <c r="BS72" s="8"/>
      <c r="BT72" s="8"/>
      <c r="BU72" s="8"/>
    </row>
    <row r="73" spans="1:73" x14ac:dyDescent="0.25">
      <c r="A73" t="s">
        <v>632</v>
      </c>
      <c r="B73" s="8">
        <v>5498</v>
      </c>
      <c r="C73" s="8" t="e">
        <v>#N/A</v>
      </c>
      <c r="D73" s="8" t="e">
        <v>#N/A</v>
      </c>
      <c r="E73" s="8" t="e">
        <v>#N/A</v>
      </c>
      <c r="F73" s="8" t="e">
        <v>#N/A</v>
      </c>
      <c r="G73" s="2" t="e">
        <v>#N/A</v>
      </c>
      <c r="H73" s="2" t="e">
        <v>#N/A</v>
      </c>
      <c r="I73" s="2" t="e">
        <v>#N/A</v>
      </c>
      <c r="J73" s="2" t="e">
        <v>#N/A</v>
      </c>
      <c r="K73" s="8" t="e">
        <v>#N/A</v>
      </c>
      <c r="L73" s="8" t="e">
        <v>#N/A</v>
      </c>
      <c r="M73" s="8" t="e">
        <v>#N/A</v>
      </c>
      <c r="N73" s="8" t="e">
        <v>#N/A</v>
      </c>
      <c r="O73" s="8" t="e">
        <v>#N/A</v>
      </c>
      <c r="P73" s="8" t="e">
        <v>#N/A</v>
      </c>
      <c r="Q73" s="8" t="e">
        <v>#N/A</v>
      </c>
      <c r="R73" s="8" t="e">
        <v>#N/A</v>
      </c>
      <c r="S73" s="8">
        <v>28248</v>
      </c>
      <c r="T73" s="8">
        <v>473</v>
      </c>
      <c r="U73" s="8">
        <v>80</v>
      </c>
      <c r="V73" s="8">
        <v>4248</v>
      </c>
      <c r="W73" s="8">
        <v>106</v>
      </c>
      <c r="X73" s="8">
        <v>152</v>
      </c>
      <c r="Y73" s="8">
        <v>1838</v>
      </c>
      <c r="Z73" s="8">
        <v>4701</v>
      </c>
      <c r="AA73" s="8">
        <v>1270</v>
      </c>
      <c r="AB73" s="8">
        <v>1701</v>
      </c>
      <c r="AC73" s="8">
        <v>827</v>
      </c>
      <c r="AD73" s="8">
        <v>1080</v>
      </c>
      <c r="AE73" s="8">
        <v>282</v>
      </c>
      <c r="AF73" s="8">
        <v>1629</v>
      </c>
      <c r="AG73" s="8">
        <v>1791</v>
      </c>
      <c r="AH73" s="8">
        <v>1648</v>
      </c>
      <c r="AI73" s="8">
        <v>2046</v>
      </c>
      <c r="AJ73" s="8">
        <v>2920</v>
      </c>
      <c r="AK73" s="8">
        <v>660</v>
      </c>
      <c r="AL73" s="8">
        <v>699</v>
      </c>
      <c r="AM73" s="8">
        <v>101</v>
      </c>
      <c r="AN73" s="8">
        <v>21353</v>
      </c>
      <c r="AO73" s="8" t="e">
        <v>#N/A</v>
      </c>
      <c r="AP73" s="8">
        <v>2340</v>
      </c>
      <c r="AQ73" s="2">
        <v>8.3000000000000007</v>
      </c>
      <c r="AR73" s="2">
        <v>7.2</v>
      </c>
      <c r="AS73" s="2" t="e">
        <v>#N/A</v>
      </c>
      <c r="AT73" s="8">
        <v>63</v>
      </c>
      <c r="AU73" s="8">
        <v>55</v>
      </c>
      <c r="AV73" s="8">
        <v>902</v>
      </c>
      <c r="AW73" s="8">
        <v>45361</v>
      </c>
      <c r="AX73" s="2">
        <v>62.5</v>
      </c>
      <c r="AY73" s="2">
        <v>69.900000000000006</v>
      </c>
      <c r="AZ73" s="2">
        <v>33.299999999999997</v>
      </c>
      <c r="BA73" s="8" t="e">
        <v>#N/A</v>
      </c>
      <c r="BB73" s="8">
        <v>26009</v>
      </c>
      <c r="BC73" s="8" t="e">
        <v>#N/A</v>
      </c>
      <c r="BD73" s="8">
        <v>22149</v>
      </c>
      <c r="BE73" s="8">
        <v>816</v>
      </c>
      <c r="BF73" s="8">
        <v>2358</v>
      </c>
      <c r="BG73" s="8">
        <v>2340</v>
      </c>
      <c r="BH73" s="2" t="e">
        <v>#N/A</v>
      </c>
      <c r="BI73" s="2" t="e">
        <v>#N/A</v>
      </c>
      <c r="BJ73" s="8">
        <v>11</v>
      </c>
      <c r="BK73" s="8">
        <v>18</v>
      </c>
      <c r="BL73" s="8">
        <v>-10</v>
      </c>
      <c r="BM73" s="8">
        <v>-1</v>
      </c>
      <c r="BN73" s="8" t="e">
        <v>#N/A</v>
      </c>
      <c r="BO73" s="8" t="e">
        <v>#N/A</v>
      </c>
      <c r="BP73" s="8">
        <v>57114</v>
      </c>
      <c r="BQ73" s="8">
        <v>226187</v>
      </c>
      <c r="BR73" s="8">
        <v>201940</v>
      </c>
      <c r="BS73" s="8"/>
      <c r="BT73" s="8"/>
      <c r="BU73" s="8"/>
    </row>
    <row r="74" spans="1:73" x14ac:dyDescent="0.25">
      <c r="A74" t="s">
        <v>633</v>
      </c>
      <c r="B74" s="8" t="e">
        <v>#N/A</v>
      </c>
      <c r="C74" s="8" t="e">
        <v>#N/A</v>
      </c>
      <c r="D74" s="8" t="e">
        <v>#N/A</v>
      </c>
      <c r="E74" s="8" t="e">
        <v>#N/A</v>
      </c>
      <c r="F74" s="8" t="e">
        <v>#N/A</v>
      </c>
      <c r="G74" s="2" t="e">
        <v>#N/A</v>
      </c>
      <c r="H74" s="2" t="e">
        <v>#N/A</v>
      </c>
      <c r="I74" s="2" t="e">
        <v>#N/A</v>
      </c>
      <c r="J74" s="2" t="e">
        <v>#N/A</v>
      </c>
      <c r="K74" s="8" t="e">
        <v>#N/A</v>
      </c>
      <c r="L74" s="8" t="e">
        <v>#N/A</v>
      </c>
      <c r="M74" s="8" t="e">
        <v>#N/A</v>
      </c>
      <c r="N74" s="8" t="e">
        <v>#N/A</v>
      </c>
      <c r="O74" s="8" t="e">
        <v>#N/A</v>
      </c>
      <c r="P74" s="8" t="e">
        <v>#N/A</v>
      </c>
      <c r="Q74" s="8" t="e">
        <v>#N/A</v>
      </c>
      <c r="R74" s="8" t="e">
        <v>#N/A</v>
      </c>
      <c r="S74" s="8">
        <v>28394</v>
      </c>
      <c r="T74" s="8">
        <v>484</v>
      </c>
      <c r="U74" s="8">
        <v>81</v>
      </c>
      <c r="V74" s="8">
        <v>4277</v>
      </c>
      <c r="W74" s="8">
        <v>103</v>
      </c>
      <c r="X74" s="8">
        <v>173</v>
      </c>
      <c r="Y74" s="8">
        <v>1812</v>
      </c>
      <c r="Z74" s="8">
        <v>4722</v>
      </c>
      <c r="AA74" s="8">
        <v>1275</v>
      </c>
      <c r="AB74" s="8">
        <v>1709</v>
      </c>
      <c r="AC74" s="8">
        <v>845</v>
      </c>
      <c r="AD74" s="8">
        <v>1089</v>
      </c>
      <c r="AE74" s="8">
        <v>275</v>
      </c>
      <c r="AF74" s="8">
        <v>1629</v>
      </c>
      <c r="AG74" s="8">
        <v>1802</v>
      </c>
      <c r="AH74" s="8">
        <v>1642</v>
      </c>
      <c r="AI74" s="8">
        <v>2059</v>
      </c>
      <c r="AJ74" s="8">
        <v>2935</v>
      </c>
      <c r="AK74" s="8">
        <v>673</v>
      </c>
      <c r="AL74" s="8">
        <v>707</v>
      </c>
      <c r="AM74" s="8">
        <v>99</v>
      </c>
      <c r="AN74" s="8">
        <v>21463</v>
      </c>
      <c r="AO74" s="8" t="e">
        <v>#N/A</v>
      </c>
      <c r="AP74" s="8">
        <v>2285</v>
      </c>
      <c r="AQ74" s="2">
        <v>8.1</v>
      </c>
      <c r="AR74" s="2">
        <v>7.4</v>
      </c>
      <c r="AS74" s="2" t="e">
        <v>#N/A</v>
      </c>
      <c r="AT74" s="8">
        <v>64</v>
      </c>
      <c r="AU74" s="8">
        <v>57</v>
      </c>
      <c r="AV74" s="8">
        <v>890</v>
      </c>
      <c r="AW74" s="8">
        <v>45401</v>
      </c>
      <c r="AX74" s="2">
        <v>62.4</v>
      </c>
      <c r="AY74" s="2">
        <v>70</v>
      </c>
      <c r="AZ74" s="2">
        <v>33.200000000000003</v>
      </c>
      <c r="BA74" s="8" t="e">
        <v>#N/A</v>
      </c>
      <c r="BB74" s="8">
        <v>26062</v>
      </c>
      <c r="BC74" s="8" t="e">
        <v>#N/A</v>
      </c>
      <c r="BD74" s="8">
        <v>22184</v>
      </c>
      <c r="BE74" s="8">
        <v>814</v>
      </c>
      <c r="BF74" s="8">
        <v>2437</v>
      </c>
      <c r="BG74" s="8">
        <v>2285</v>
      </c>
      <c r="BH74" s="2" t="e">
        <v>#N/A</v>
      </c>
      <c r="BI74" s="2" t="e">
        <v>#N/A</v>
      </c>
      <c r="BJ74" s="8">
        <v>19</v>
      </c>
      <c r="BK74" s="8">
        <v>22</v>
      </c>
      <c r="BL74" s="8">
        <v>-17</v>
      </c>
      <c r="BM74" s="8">
        <v>12</v>
      </c>
      <c r="BN74" s="8" t="e">
        <v>#N/A</v>
      </c>
      <c r="BO74" s="8" t="e">
        <v>#N/A</v>
      </c>
      <c r="BP74" s="8">
        <v>58848</v>
      </c>
      <c r="BQ74" s="8">
        <v>229912</v>
      </c>
      <c r="BR74" s="8">
        <v>205402</v>
      </c>
      <c r="BS74" s="8"/>
      <c r="BT74" s="8"/>
      <c r="BU74" s="8"/>
    </row>
    <row r="75" spans="1:73" x14ac:dyDescent="0.25">
      <c r="A75" t="s">
        <v>634</v>
      </c>
      <c r="B75" s="8" t="e">
        <v>#N/A</v>
      </c>
      <c r="C75" s="8" t="e">
        <v>#N/A</v>
      </c>
      <c r="D75" s="8" t="e">
        <v>#N/A</v>
      </c>
      <c r="E75" s="8" t="e">
        <v>#N/A</v>
      </c>
      <c r="F75" s="8" t="e">
        <v>#N/A</v>
      </c>
      <c r="G75" s="2" t="e">
        <v>#N/A</v>
      </c>
      <c r="H75" s="2" t="e">
        <v>#N/A</v>
      </c>
      <c r="I75" s="2" t="e">
        <v>#N/A</v>
      </c>
      <c r="J75" s="2" t="e">
        <v>#N/A</v>
      </c>
      <c r="K75" s="8" t="e">
        <v>#N/A</v>
      </c>
      <c r="L75" s="8" t="e">
        <v>#N/A</v>
      </c>
      <c r="M75" s="8" t="e">
        <v>#N/A</v>
      </c>
      <c r="N75" s="8" t="e">
        <v>#N/A</v>
      </c>
      <c r="O75" s="8" t="e">
        <v>#N/A</v>
      </c>
      <c r="P75" s="8" t="e">
        <v>#N/A</v>
      </c>
      <c r="Q75" s="8" t="e">
        <v>#N/A</v>
      </c>
      <c r="R75" s="8" t="e">
        <v>#N/A</v>
      </c>
      <c r="S75" s="8">
        <v>28493</v>
      </c>
      <c r="T75" s="8">
        <v>483</v>
      </c>
      <c r="U75" s="8">
        <v>82</v>
      </c>
      <c r="V75" s="8">
        <v>4272</v>
      </c>
      <c r="W75" s="8">
        <v>103</v>
      </c>
      <c r="X75" s="8">
        <v>164</v>
      </c>
      <c r="Y75" s="8">
        <v>1814</v>
      </c>
      <c r="Z75" s="8">
        <v>4722</v>
      </c>
      <c r="AA75" s="8">
        <v>1294</v>
      </c>
      <c r="AB75" s="8">
        <v>1725</v>
      </c>
      <c r="AC75" s="8">
        <v>848</v>
      </c>
      <c r="AD75" s="8">
        <v>1079</v>
      </c>
      <c r="AE75" s="8">
        <v>274</v>
      </c>
      <c r="AF75" s="8">
        <v>1657</v>
      </c>
      <c r="AG75" s="8">
        <v>1863</v>
      </c>
      <c r="AH75" s="8">
        <v>1631</v>
      </c>
      <c r="AI75" s="8">
        <v>2048</v>
      </c>
      <c r="AJ75" s="8">
        <v>2956</v>
      </c>
      <c r="AK75" s="8">
        <v>679</v>
      </c>
      <c r="AL75" s="8">
        <v>702</v>
      </c>
      <c r="AM75" s="8">
        <v>96</v>
      </c>
      <c r="AN75" s="8">
        <v>21575</v>
      </c>
      <c r="AO75" s="8" t="e">
        <v>#N/A</v>
      </c>
      <c r="AP75" s="8">
        <v>2229</v>
      </c>
      <c r="AQ75" s="2">
        <v>7.8</v>
      </c>
      <c r="AR75" s="2">
        <v>6.7</v>
      </c>
      <c r="AS75" s="2" t="e">
        <v>#N/A</v>
      </c>
      <c r="AT75" s="8">
        <v>75</v>
      </c>
      <c r="AU75" s="8">
        <v>62</v>
      </c>
      <c r="AV75" s="8">
        <v>872</v>
      </c>
      <c r="AW75" s="8">
        <v>45441</v>
      </c>
      <c r="AX75" s="2">
        <v>62.6</v>
      </c>
      <c r="AY75" s="2">
        <v>70.3</v>
      </c>
      <c r="AZ75" s="2">
        <v>33.200000000000003</v>
      </c>
      <c r="BA75" s="8" t="e">
        <v>#N/A</v>
      </c>
      <c r="BB75" s="8">
        <v>26198</v>
      </c>
      <c r="BC75" s="8" t="e">
        <v>#N/A</v>
      </c>
      <c r="BD75" s="8">
        <v>22342</v>
      </c>
      <c r="BE75" s="8">
        <v>835</v>
      </c>
      <c r="BF75" s="8">
        <v>2456</v>
      </c>
      <c r="BG75" s="8">
        <v>2229</v>
      </c>
      <c r="BH75" s="2" t="e">
        <v>#N/A</v>
      </c>
      <c r="BI75" s="2" t="e">
        <v>#N/A</v>
      </c>
      <c r="BJ75" s="8">
        <v>6</v>
      </c>
      <c r="BK75" s="8">
        <v>16</v>
      </c>
      <c r="BL75" s="8">
        <v>-13</v>
      </c>
      <c r="BM75" s="8">
        <v>16</v>
      </c>
      <c r="BN75" s="8" t="e">
        <v>#N/A</v>
      </c>
      <c r="BO75" s="8" t="e">
        <v>#N/A</v>
      </c>
      <c r="BP75" s="8">
        <v>60252</v>
      </c>
      <c r="BQ75" s="8">
        <v>232461</v>
      </c>
      <c r="BR75" s="8">
        <v>207628</v>
      </c>
      <c r="BS75" s="8"/>
      <c r="BT75" s="8"/>
      <c r="BU75" s="8"/>
    </row>
    <row r="76" spans="1:73" x14ac:dyDescent="0.25">
      <c r="A76" t="s">
        <v>635</v>
      </c>
      <c r="B76" s="8" t="e">
        <v>#N/A</v>
      </c>
      <c r="C76" s="8" t="e">
        <v>#N/A</v>
      </c>
      <c r="D76" s="8" t="e">
        <v>#N/A</v>
      </c>
      <c r="E76" s="8" t="e">
        <v>#N/A</v>
      </c>
      <c r="F76" s="8" t="e">
        <v>#N/A</v>
      </c>
      <c r="G76" s="2" t="e">
        <v>#N/A</v>
      </c>
      <c r="H76" s="2" t="e">
        <v>#N/A</v>
      </c>
      <c r="I76" s="2" t="e">
        <v>#N/A</v>
      </c>
      <c r="J76" s="2" t="e">
        <v>#N/A</v>
      </c>
      <c r="K76" s="8" t="e">
        <v>#N/A</v>
      </c>
      <c r="L76" s="8" t="e">
        <v>#N/A</v>
      </c>
      <c r="M76" s="8" t="e">
        <v>#N/A</v>
      </c>
      <c r="N76" s="8" t="e">
        <v>#N/A</v>
      </c>
      <c r="O76" s="8" t="e">
        <v>#N/A</v>
      </c>
      <c r="P76" s="8" t="e">
        <v>#N/A</v>
      </c>
      <c r="Q76" s="8" t="e">
        <v>#N/A</v>
      </c>
      <c r="R76" s="8" t="e">
        <v>#N/A</v>
      </c>
      <c r="S76" s="8">
        <v>28505</v>
      </c>
      <c r="T76" s="8">
        <v>479</v>
      </c>
      <c r="U76" s="8">
        <v>82</v>
      </c>
      <c r="V76" s="8">
        <v>4262</v>
      </c>
      <c r="W76" s="8">
        <v>108</v>
      </c>
      <c r="X76" s="8">
        <v>162</v>
      </c>
      <c r="Y76" s="8">
        <v>1793</v>
      </c>
      <c r="Z76" s="8">
        <v>4791</v>
      </c>
      <c r="AA76" s="8">
        <v>1285</v>
      </c>
      <c r="AB76" s="8">
        <v>1727</v>
      </c>
      <c r="AC76" s="8">
        <v>884</v>
      </c>
      <c r="AD76" s="8">
        <v>1085</v>
      </c>
      <c r="AE76" s="8">
        <v>287</v>
      </c>
      <c r="AF76" s="8">
        <v>1626</v>
      </c>
      <c r="AG76" s="8">
        <v>1888</v>
      </c>
      <c r="AH76" s="8">
        <v>1620</v>
      </c>
      <c r="AI76" s="8">
        <v>2044</v>
      </c>
      <c r="AJ76" s="8">
        <v>2933</v>
      </c>
      <c r="AK76" s="8">
        <v>667</v>
      </c>
      <c r="AL76" s="8">
        <v>692</v>
      </c>
      <c r="AM76" s="8">
        <v>90</v>
      </c>
      <c r="AN76" s="8">
        <v>21618</v>
      </c>
      <c r="AO76" s="8" t="e">
        <v>#N/A</v>
      </c>
      <c r="AP76" s="8">
        <v>2085</v>
      </c>
      <c r="AQ76" s="2">
        <v>7.3</v>
      </c>
      <c r="AR76" s="2">
        <v>7</v>
      </c>
      <c r="AS76" s="2" t="e">
        <v>#N/A</v>
      </c>
      <c r="AT76" s="8">
        <v>72</v>
      </c>
      <c r="AU76" s="8">
        <v>66</v>
      </c>
      <c r="AV76" s="8">
        <v>813</v>
      </c>
      <c r="AW76" s="8">
        <v>45481</v>
      </c>
      <c r="AX76" s="2">
        <v>62.6</v>
      </c>
      <c r="AY76" s="2">
        <v>70.8</v>
      </c>
      <c r="AZ76" s="2">
        <v>33.200000000000003</v>
      </c>
      <c r="BA76" s="8" t="e">
        <v>#N/A</v>
      </c>
      <c r="BB76" s="8">
        <v>26381</v>
      </c>
      <c r="BC76" s="8" t="e">
        <v>#N/A</v>
      </c>
      <c r="BD76" s="8">
        <v>22563</v>
      </c>
      <c r="BE76" s="8">
        <v>823</v>
      </c>
      <c r="BF76" s="8">
        <v>2474</v>
      </c>
      <c r="BG76" s="8">
        <v>2085</v>
      </c>
      <c r="BH76" s="2" t="e">
        <v>#N/A</v>
      </c>
      <c r="BI76" s="2" t="e">
        <v>#N/A</v>
      </c>
      <c r="BJ76" s="8">
        <v>16</v>
      </c>
      <c r="BK76" s="8">
        <v>25</v>
      </c>
      <c r="BL76" s="8">
        <v>-12</v>
      </c>
      <c r="BM76" s="8">
        <v>15</v>
      </c>
      <c r="BN76" s="8" t="e">
        <v>#N/A</v>
      </c>
      <c r="BO76" s="8" t="e">
        <v>#N/A</v>
      </c>
      <c r="BP76" s="8">
        <v>58562</v>
      </c>
      <c r="BQ76" s="8">
        <v>232749</v>
      </c>
      <c r="BR76" s="8">
        <v>207784</v>
      </c>
      <c r="BS76" s="8"/>
      <c r="BT76" s="8"/>
      <c r="BU76" s="8"/>
    </row>
    <row r="77" spans="1:73" x14ac:dyDescent="0.25">
      <c r="A77" t="s">
        <v>636</v>
      </c>
      <c r="B77" s="8">
        <v>5405</v>
      </c>
      <c r="C77" s="8" t="e">
        <v>#N/A</v>
      </c>
      <c r="D77" s="8" t="e">
        <v>#N/A</v>
      </c>
      <c r="E77" s="8" t="e">
        <v>#N/A</v>
      </c>
      <c r="F77" s="8" t="e">
        <v>#N/A</v>
      </c>
      <c r="G77" s="2" t="e">
        <v>#N/A</v>
      </c>
      <c r="H77" s="2" t="e">
        <v>#N/A</v>
      </c>
      <c r="I77" s="2" t="e">
        <v>#N/A</v>
      </c>
      <c r="J77" s="2" t="e">
        <v>#N/A</v>
      </c>
      <c r="K77" s="8" t="e">
        <v>#N/A</v>
      </c>
      <c r="L77" s="8" t="e">
        <v>#N/A</v>
      </c>
      <c r="M77" s="8" t="e">
        <v>#N/A</v>
      </c>
      <c r="N77" s="8" t="e">
        <v>#N/A</v>
      </c>
      <c r="O77" s="8" t="e">
        <v>#N/A</v>
      </c>
      <c r="P77" s="8" t="e">
        <v>#N/A</v>
      </c>
      <c r="Q77" s="8" t="e">
        <v>#N/A</v>
      </c>
      <c r="R77" s="8" t="e">
        <v>#N/A</v>
      </c>
      <c r="S77" s="8">
        <v>28760</v>
      </c>
      <c r="T77" s="8">
        <v>499</v>
      </c>
      <c r="U77" s="8">
        <v>81</v>
      </c>
      <c r="V77" s="8">
        <v>4285</v>
      </c>
      <c r="W77" s="8">
        <v>108</v>
      </c>
      <c r="X77" s="8">
        <v>159</v>
      </c>
      <c r="Y77" s="8">
        <v>1794</v>
      </c>
      <c r="Z77" s="8">
        <v>4841</v>
      </c>
      <c r="AA77" s="8">
        <v>1297</v>
      </c>
      <c r="AB77" s="8">
        <v>1739</v>
      </c>
      <c r="AC77" s="8">
        <v>895</v>
      </c>
      <c r="AD77" s="8">
        <v>1101</v>
      </c>
      <c r="AE77" s="8">
        <v>290</v>
      </c>
      <c r="AF77" s="8">
        <v>1639</v>
      </c>
      <c r="AG77" s="8">
        <v>1946</v>
      </c>
      <c r="AH77" s="8">
        <v>1606</v>
      </c>
      <c r="AI77" s="8">
        <v>2060</v>
      </c>
      <c r="AJ77" s="8">
        <v>2937</v>
      </c>
      <c r="AK77" s="8">
        <v>681</v>
      </c>
      <c r="AL77" s="8">
        <v>710</v>
      </c>
      <c r="AM77" s="8">
        <v>91</v>
      </c>
      <c r="AN77" s="8">
        <v>21835</v>
      </c>
      <c r="AO77" s="8" t="e">
        <v>#N/A</v>
      </c>
      <c r="AP77" s="8">
        <v>2051</v>
      </c>
      <c r="AQ77" s="2">
        <v>7.2</v>
      </c>
      <c r="AR77" s="2">
        <v>7.5</v>
      </c>
      <c r="AS77" s="2" t="e">
        <v>#N/A</v>
      </c>
      <c r="AT77" s="8">
        <v>67</v>
      </c>
      <c r="AU77" s="8">
        <v>62</v>
      </c>
      <c r="AV77" s="8">
        <v>746</v>
      </c>
      <c r="AW77" s="8">
        <v>45520</v>
      </c>
      <c r="AX77" s="2">
        <v>62.8</v>
      </c>
      <c r="AY77" s="2">
        <v>71</v>
      </c>
      <c r="AZ77" s="2">
        <v>33.200000000000003</v>
      </c>
      <c r="BA77" s="8" t="e">
        <v>#N/A</v>
      </c>
      <c r="BB77" s="8">
        <v>26514</v>
      </c>
      <c r="BC77" s="8" t="e">
        <v>#N/A</v>
      </c>
      <c r="BD77" s="8">
        <v>22717</v>
      </c>
      <c r="BE77" s="8">
        <v>799</v>
      </c>
      <c r="BF77" s="8">
        <v>2438</v>
      </c>
      <c r="BG77" s="8">
        <v>2051</v>
      </c>
      <c r="BH77" s="2" t="e">
        <v>#N/A</v>
      </c>
      <c r="BI77" s="2" t="e">
        <v>#N/A</v>
      </c>
      <c r="BJ77" s="8">
        <v>14</v>
      </c>
      <c r="BK77" s="8">
        <v>26</v>
      </c>
      <c r="BL77" s="8">
        <v>3</v>
      </c>
      <c r="BM77" s="8">
        <v>21</v>
      </c>
      <c r="BN77" s="8" t="e">
        <v>#N/A</v>
      </c>
      <c r="BO77" s="8" t="e">
        <v>#N/A</v>
      </c>
      <c r="BP77" s="8">
        <v>56887</v>
      </c>
      <c r="BQ77" s="8">
        <v>235998</v>
      </c>
      <c r="BR77" s="8">
        <v>209436</v>
      </c>
      <c r="BS77" s="8"/>
      <c r="BT77" s="8"/>
      <c r="BU77" s="8"/>
    </row>
    <row r="78" spans="1:73" x14ac:dyDescent="0.25">
      <c r="A78" t="s">
        <v>637</v>
      </c>
      <c r="B78" s="8" t="e">
        <v>#N/A</v>
      </c>
      <c r="C78" s="8" t="e">
        <v>#N/A</v>
      </c>
      <c r="D78" s="8" t="e">
        <v>#N/A</v>
      </c>
      <c r="E78" s="8" t="e">
        <v>#N/A</v>
      </c>
      <c r="F78" s="8" t="e">
        <v>#N/A</v>
      </c>
      <c r="G78" s="2" t="e">
        <v>#N/A</v>
      </c>
      <c r="H78" s="2" t="e">
        <v>#N/A</v>
      </c>
      <c r="I78" s="2" t="e">
        <v>#N/A</v>
      </c>
      <c r="J78" s="2" t="e">
        <v>#N/A</v>
      </c>
      <c r="K78" s="8" t="e">
        <v>#N/A</v>
      </c>
      <c r="L78" s="8" t="e">
        <v>#N/A</v>
      </c>
      <c r="M78" s="8" t="e">
        <v>#N/A</v>
      </c>
      <c r="N78" s="8" t="e">
        <v>#N/A</v>
      </c>
      <c r="O78" s="8" t="e">
        <v>#N/A</v>
      </c>
      <c r="P78" s="8" t="e">
        <v>#N/A</v>
      </c>
      <c r="Q78" s="8" t="e">
        <v>#N/A</v>
      </c>
      <c r="R78" s="8" t="e">
        <v>#N/A</v>
      </c>
      <c r="S78" s="8">
        <v>28897</v>
      </c>
      <c r="T78" s="8">
        <v>497</v>
      </c>
      <c r="U78" s="8">
        <v>78</v>
      </c>
      <c r="V78" s="8">
        <v>4275</v>
      </c>
      <c r="W78" s="8">
        <v>106</v>
      </c>
      <c r="X78" s="8">
        <v>161</v>
      </c>
      <c r="Y78" s="8">
        <v>1836</v>
      </c>
      <c r="Z78" s="8">
        <v>4872</v>
      </c>
      <c r="AA78" s="8">
        <v>1296</v>
      </c>
      <c r="AB78" s="8">
        <v>1764</v>
      </c>
      <c r="AC78" s="8">
        <v>899</v>
      </c>
      <c r="AD78" s="8">
        <v>1105</v>
      </c>
      <c r="AE78" s="8">
        <v>283</v>
      </c>
      <c r="AF78" s="8">
        <v>1651</v>
      </c>
      <c r="AG78" s="8">
        <v>1983</v>
      </c>
      <c r="AH78" s="8">
        <v>1608</v>
      </c>
      <c r="AI78" s="8">
        <v>2037</v>
      </c>
      <c r="AJ78" s="8">
        <v>2946</v>
      </c>
      <c r="AK78" s="8">
        <v>687</v>
      </c>
      <c r="AL78" s="8">
        <v>732</v>
      </c>
      <c r="AM78" s="8">
        <v>81</v>
      </c>
      <c r="AN78" s="8">
        <v>21945</v>
      </c>
      <c r="AO78" s="8" t="e">
        <v>#N/A</v>
      </c>
      <c r="AP78" s="8">
        <v>1951</v>
      </c>
      <c r="AQ78" s="2">
        <v>6.8</v>
      </c>
      <c r="AR78" s="2">
        <v>6.7</v>
      </c>
      <c r="AS78" s="2" t="e">
        <v>#N/A</v>
      </c>
      <c r="AT78" s="8">
        <v>67</v>
      </c>
      <c r="AU78" s="8">
        <v>61</v>
      </c>
      <c r="AV78" s="8">
        <v>681</v>
      </c>
      <c r="AW78" s="8">
        <v>45561</v>
      </c>
      <c r="AX78" s="2">
        <v>62.6</v>
      </c>
      <c r="AY78" s="2">
        <v>71.099999999999994</v>
      </c>
      <c r="AZ78" s="2">
        <v>33.200000000000003</v>
      </c>
      <c r="BA78" s="8" t="e">
        <v>#N/A</v>
      </c>
      <c r="BB78" s="8">
        <v>26572</v>
      </c>
      <c r="BC78" s="8" t="e">
        <v>#N/A</v>
      </c>
      <c r="BD78" s="8">
        <v>22788</v>
      </c>
      <c r="BE78" s="8">
        <v>785</v>
      </c>
      <c r="BF78" s="8">
        <v>2439</v>
      </c>
      <c r="BG78" s="8">
        <v>1951</v>
      </c>
      <c r="BH78" s="2" t="e">
        <v>#N/A</v>
      </c>
      <c r="BI78" s="2" t="e">
        <v>#N/A</v>
      </c>
      <c r="BJ78" s="8">
        <v>10</v>
      </c>
      <c r="BK78" s="8">
        <v>27</v>
      </c>
      <c r="BL78" s="8">
        <v>-1</v>
      </c>
      <c r="BM78" s="8">
        <v>3</v>
      </c>
      <c r="BN78" s="8" t="e">
        <v>#N/A</v>
      </c>
      <c r="BO78" s="8" t="e">
        <v>#N/A</v>
      </c>
      <c r="BP78" s="8">
        <v>61702</v>
      </c>
      <c r="BQ78" s="8">
        <v>243388</v>
      </c>
      <c r="BR78" s="8">
        <v>216885</v>
      </c>
      <c r="BS78" s="8"/>
      <c r="BT78" s="8"/>
      <c r="BU78" s="8"/>
    </row>
    <row r="79" spans="1:73" x14ac:dyDescent="0.25">
      <c r="A79" t="s">
        <v>638</v>
      </c>
      <c r="B79" s="8" t="e">
        <v>#N/A</v>
      </c>
      <c r="C79" s="8" t="e">
        <v>#N/A</v>
      </c>
      <c r="D79" s="8" t="e">
        <v>#N/A</v>
      </c>
      <c r="E79" s="8" t="e">
        <v>#N/A</v>
      </c>
      <c r="F79" s="8" t="e">
        <v>#N/A</v>
      </c>
      <c r="G79" s="2" t="e">
        <v>#N/A</v>
      </c>
      <c r="H79" s="2" t="e">
        <v>#N/A</v>
      </c>
      <c r="I79" s="2" t="e">
        <v>#N/A</v>
      </c>
      <c r="J79" s="2" t="e">
        <v>#N/A</v>
      </c>
      <c r="K79" s="8" t="e">
        <v>#N/A</v>
      </c>
      <c r="L79" s="8" t="e">
        <v>#N/A</v>
      </c>
      <c r="M79" s="8" t="e">
        <v>#N/A</v>
      </c>
      <c r="N79" s="8" t="e">
        <v>#N/A</v>
      </c>
      <c r="O79" s="8" t="e">
        <v>#N/A</v>
      </c>
      <c r="P79" s="8" t="e">
        <v>#N/A</v>
      </c>
      <c r="Q79" s="8" t="e">
        <v>#N/A</v>
      </c>
      <c r="R79" s="8" t="e">
        <v>#N/A</v>
      </c>
      <c r="S79" s="8">
        <v>29022</v>
      </c>
      <c r="T79" s="8">
        <v>484</v>
      </c>
      <c r="U79" s="8">
        <v>78</v>
      </c>
      <c r="V79" s="8">
        <v>4301</v>
      </c>
      <c r="W79" s="8">
        <v>106</v>
      </c>
      <c r="X79" s="8">
        <v>167</v>
      </c>
      <c r="Y79" s="8">
        <v>1896</v>
      </c>
      <c r="Z79" s="8">
        <v>4868</v>
      </c>
      <c r="AA79" s="8">
        <v>1303</v>
      </c>
      <c r="AB79" s="8">
        <v>1759</v>
      </c>
      <c r="AC79" s="8">
        <v>930</v>
      </c>
      <c r="AD79" s="8">
        <v>1104</v>
      </c>
      <c r="AE79" s="8">
        <v>286</v>
      </c>
      <c r="AF79" s="8">
        <v>1667</v>
      </c>
      <c r="AG79" s="8">
        <v>2001</v>
      </c>
      <c r="AH79" s="8">
        <v>1599</v>
      </c>
      <c r="AI79" s="8">
        <v>2040</v>
      </c>
      <c r="AJ79" s="8">
        <v>2927</v>
      </c>
      <c r="AK79" s="8">
        <v>687</v>
      </c>
      <c r="AL79" s="8">
        <v>739</v>
      </c>
      <c r="AM79" s="8">
        <v>78</v>
      </c>
      <c r="AN79" s="8">
        <v>21989</v>
      </c>
      <c r="AO79" s="8" t="e">
        <v>#N/A</v>
      </c>
      <c r="AP79" s="8">
        <v>1864</v>
      </c>
      <c r="AQ79" s="2">
        <v>6.5</v>
      </c>
      <c r="AR79" s="2">
        <v>6.3</v>
      </c>
      <c r="AS79" s="2" t="e">
        <v>#N/A</v>
      </c>
      <c r="AT79" s="8">
        <v>74</v>
      </c>
      <c r="AU79" s="8">
        <v>64</v>
      </c>
      <c r="AV79" s="8">
        <v>611</v>
      </c>
      <c r="AW79" s="8">
        <v>45605</v>
      </c>
      <c r="AX79" s="2">
        <v>62.5</v>
      </c>
      <c r="AY79" s="2">
        <v>71.2</v>
      </c>
      <c r="AZ79" s="2">
        <v>33.1</v>
      </c>
      <c r="BA79" s="8" t="e">
        <v>#N/A</v>
      </c>
      <c r="BB79" s="8">
        <v>26636</v>
      </c>
      <c r="BC79" s="8" t="e">
        <v>#N/A</v>
      </c>
      <c r="BD79" s="8">
        <v>22903</v>
      </c>
      <c r="BE79" s="8">
        <v>759</v>
      </c>
      <c r="BF79" s="8">
        <v>2442</v>
      </c>
      <c r="BG79" s="8">
        <v>1864</v>
      </c>
      <c r="BH79" s="2" t="e">
        <v>#N/A</v>
      </c>
      <c r="BI79" s="2" t="e">
        <v>#N/A</v>
      </c>
      <c r="BJ79" s="8">
        <v>10</v>
      </c>
      <c r="BK79" s="8">
        <v>18</v>
      </c>
      <c r="BL79" s="8">
        <v>-13</v>
      </c>
      <c r="BM79" s="8">
        <v>6</v>
      </c>
      <c r="BN79" s="8" t="e">
        <v>#N/A</v>
      </c>
      <c r="BO79" s="8" t="e">
        <v>#N/A</v>
      </c>
      <c r="BP79" s="8">
        <v>57396</v>
      </c>
      <c r="BQ79" s="8">
        <v>241270</v>
      </c>
      <c r="BR79" s="8">
        <v>213848</v>
      </c>
      <c r="BS79" s="8"/>
      <c r="BT79" s="8"/>
      <c r="BU79" s="8"/>
    </row>
    <row r="80" spans="1:73" x14ac:dyDescent="0.25">
      <c r="A80" t="s">
        <v>639</v>
      </c>
      <c r="B80" s="8" t="e">
        <v>#N/A</v>
      </c>
      <c r="C80" s="8" t="e">
        <v>#N/A</v>
      </c>
      <c r="D80" s="8" t="e">
        <v>#N/A</v>
      </c>
      <c r="E80" s="8" t="e">
        <v>#N/A</v>
      </c>
      <c r="F80" s="8" t="e">
        <v>#N/A</v>
      </c>
      <c r="G80" s="2" t="e">
        <v>#N/A</v>
      </c>
      <c r="H80" s="2" t="e">
        <v>#N/A</v>
      </c>
      <c r="I80" s="2" t="e">
        <v>#N/A</v>
      </c>
      <c r="J80" s="2" t="e">
        <v>#N/A</v>
      </c>
      <c r="K80" s="8" t="e">
        <v>#N/A</v>
      </c>
      <c r="L80" s="8" t="e">
        <v>#N/A</v>
      </c>
      <c r="M80" s="8" t="e">
        <v>#N/A</v>
      </c>
      <c r="N80" s="8" t="e">
        <v>#N/A</v>
      </c>
      <c r="O80" s="8" t="e">
        <v>#N/A</v>
      </c>
      <c r="P80" s="8" t="e">
        <v>#N/A</v>
      </c>
      <c r="Q80" s="8" t="e">
        <v>#N/A</v>
      </c>
      <c r="R80" s="8" t="e">
        <v>#N/A</v>
      </c>
      <c r="S80" s="8">
        <v>29045</v>
      </c>
      <c r="T80" s="8">
        <v>483</v>
      </c>
      <c r="U80" s="8">
        <v>78</v>
      </c>
      <c r="V80" s="8">
        <v>4313</v>
      </c>
      <c r="W80" s="8">
        <v>106</v>
      </c>
      <c r="X80" s="8">
        <v>163</v>
      </c>
      <c r="Y80" s="8">
        <v>1885</v>
      </c>
      <c r="Z80" s="8">
        <v>4872</v>
      </c>
      <c r="AA80" s="8">
        <v>1313</v>
      </c>
      <c r="AB80" s="8">
        <v>1759</v>
      </c>
      <c r="AC80" s="8">
        <v>956</v>
      </c>
      <c r="AD80" s="8">
        <v>1116</v>
      </c>
      <c r="AE80" s="8">
        <v>281</v>
      </c>
      <c r="AF80" s="8">
        <v>1673</v>
      </c>
      <c r="AG80" s="8">
        <v>1983</v>
      </c>
      <c r="AH80" s="8">
        <v>1600</v>
      </c>
      <c r="AI80" s="8">
        <v>2057</v>
      </c>
      <c r="AJ80" s="8">
        <v>2926</v>
      </c>
      <c r="AK80" s="8">
        <v>667</v>
      </c>
      <c r="AL80" s="8">
        <v>730</v>
      </c>
      <c r="AM80" s="8">
        <v>82</v>
      </c>
      <c r="AN80" s="8">
        <v>22016</v>
      </c>
      <c r="AO80" s="8" t="e">
        <v>#N/A</v>
      </c>
      <c r="AP80" s="8">
        <v>1813</v>
      </c>
      <c r="AQ80" s="2">
        <v>6.4</v>
      </c>
      <c r="AR80" s="2">
        <v>7.4</v>
      </c>
      <c r="AS80" s="2" t="e">
        <v>#N/A</v>
      </c>
      <c r="AT80" s="8">
        <v>74</v>
      </c>
      <c r="AU80" s="8">
        <v>66</v>
      </c>
      <c r="AV80" s="8">
        <v>581</v>
      </c>
      <c r="AW80" s="8">
        <v>45648</v>
      </c>
      <c r="AX80" s="2">
        <v>62.4</v>
      </c>
      <c r="AY80" s="2">
        <v>71.3</v>
      </c>
      <c r="AZ80" s="2">
        <v>33.200000000000003</v>
      </c>
      <c r="BA80" s="8" t="e">
        <v>#N/A</v>
      </c>
      <c r="BB80" s="8">
        <v>26677</v>
      </c>
      <c r="BC80" s="8" t="e">
        <v>#N/A</v>
      </c>
      <c r="BD80" s="8">
        <v>22972</v>
      </c>
      <c r="BE80" s="8">
        <v>763</v>
      </c>
      <c r="BF80" s="8">
        <v>2466</v>
      </c>
      <c r="BG80" s="8">
        <v>1813</v>
      </c>
      <c r="BH80" s="2" t="e">
        <v>#N/A</v>
      </c>
      <c r="BI80" s="2" t="e">
        <v>#N/A</v>
      </c>
      <c r="BJ80" s="8">
        <v>9</v>
      </c>
      <c r="BK80" s="8">
        <v>25</v>
      </c>
      <c r="BL80" s="8">
        <v>0</v>
      </c>
      <c r="BM80" s="8">
        <v>18</v>
      </c>
      <c r="BN80" s="8" t="e">
        <v>#N/A</v>
      </c>
      <c r="BO80" s="8" t="e">
        <v>#N/A</v>
      </c>
      <c r="BP80" s="8">
        <v>61415</v>
      </c>
      <c r="BQ80" s="8">
        <v>245958</v>
      </c>
      <c r="BR80" s="8">
        <v>218657</v>
      </c>
      <c r="BS80" s="8"/>
      <c r="BT80" s="8"/>
      <c r="BU80" s="8"/>
    </row>
    <row r="81" spans="1:73" x14ac:dyDescent="0.25">
      <c r="A81" t="s">
        <v>640</v>
      </c>
      <c r="B81" s="8">
        <v>5393</v>
      </c>
      <c r="C81" s="8" t="e">
        <v>#N/A</v>
      </c>
      <c r="D81" s="8" t="e">
        <v>#N/A</v>
      </c>
      <c r="E81" s="8" t="e">
        <v>#N/A</v>
      </c>
      <c r="F81" s="8" t="e">
        <v>#N/A</v>
      </c>
      <c r="G81" s="2" t="e">
        <v>#N/A</v>
      </c>
      <c r="H81" s="2" t="e">
        <v>#N/A</v>
      </c>
      <c r="I81" s="2" t="e">
        <v>#N/A</v>
      </c>
      <c r="J81" s="2" t="e">
        <v>#N/A</v>
      </c>
      <c r="K81" s="8" t="e">
        <v>#N/A</v>
      </c>
      <c r="L81" s="8" t="e">
        <v>#N/A</v>
      </c>
      <c r="M81" s="8" t="e">
        <v>#N/A</v>
      </c>
      <c r="N81" s="8" t="e">
        <v>#N/A</v>
      </c>
      <c r="O81" s="8" t="e">
        <v>#N/A</v>
      </c>
      <c r="P81" s="8" t="e">
        <v>#N/A</v>
      </c>
      <c r="Q81" s="8" t="e">
        <v>#N/A</v>
      </c>
      <c r="R81" s="8" t="e">
        <v>#N/A</v>
      </c>
      <c r="S81" s="8">
        <v>28948</v>
      </c>
      <c r="T81" s="8">
        <v>475</v>
      </c>
      <c r="U81" s="8">
        <v>76</v>
      </c>
      <c r="V81" s="8">
        <v>4299</v>
      </c>
      <c r="W81" s="8">
        <v>105</v>
      </c>
      <c r="X81" s="8">
        <v>162</v>
      </c>
      <c r="Y81" s="8">
        <v>1869</v>
      </c>
      <c r="Z81" s="8">
        <v>4870</v>
      </c>
      <c r="AA81" s="8">
        <v>1317</v>
      </c>
      <c r="AB81" s="8">
        <v>1740</v>
      </c>
      <c r="AC81" s="8">
        <v>970</v>
      </c>
      <c r="AD81" s="8">
        <v>1113</v>
      </c>
      <c r="AE81" s="8">
        <v>284</v>
      </c>
      <c r="AF81" s="8">
        <v>1663</v>
      </c>
      <c r="AG81" s="8">
        <v>1998</v>
      </c>
      <c r="AH81" s="8">
        <v>1598</v>
      </c>
      <c r="AI81" s="8">
        <v>2034</v>
      </c>
      <c r="AJ81" s="8">
        <v>2916</v>
      </c>
      <c r="AK81" s="8">
        <v>645</v>
      </c>
      <c r="AL81" s="8">
        <v>732</v>
      </c>
      <c r="AM81" s="8">
        <v>82</v>
      </c>
      <c r="AN81" s="8">
        <v>21962</v>
      </c>
      <c r="AO81" s="8" t="e">
        <v>#N/A</v>
      </c>
      <c r="AP81" s="8">
        <v>1791</v>
      </c>
      <c r="AQ81" s="2">
        <v>6.3</v>
      </c>
      <c r="AR81" s="2">
        <v>7.3</v>
      </c>
      <c r="AS81" s="2" t="e">
        <v>#N/A</v>
      </c>
      <c r="AT81" s="8">
        <v>77</v>
      </c>
      <c r="AU81" s="8">
        <v>70</v>
      </c>
      <c r="AV81" s="8">
        <v>561</v>
      </c>
      <c r="AW81" s="8">
        <v>45691</v>
      </c>
      <c r="AX81" s="2">
        <v>62.4</v>
      </c>
      <c r="AY81" s="2">
        <v>71.3</v>
      </c>
      <c r="AZ81" s="2">
        <v>33.200000000000003</v>
      </c>
      <c r="BA81" s="8" t="e">
        <v>#N/A</v>
      </c>
      <c r="BB81" s="8">
        <v>26714</v>
      </c>
      <c r="BC81" s="8" t="e">
        <v>#N/A</v>
      </c>
      <c r="BD81" s="8">
        <v>23090</v>
      </c>
      <c r="BE81" s="8">
        <v>763</v>
      </c>
      <c r="BF81" s="8">
        <v>2439</v>
      </c>
      <c r="BG81" s="8">
        <v>1791</v>
      </c>
      <c r="BH81" s="2" t="e">
        <v>#N/A</v>
      </c>
      <c r="BI81" s="2" t="e">
        <v>#N/A</v>
      </c>
      <c r="BJ81" s="8">
        <v>13</v>
      </c>
      <c r="BK81" s="8">
        <v>23</v>
      </c>
      <c r="BL81" s="8">
        <v>-15</v>
      </c>
      <c r="BM81" s="8">
        <v>20</v>
      </c>
      <c r="BN81" s="8" t="e">
        <v>#N/A</v>
      </c>
      <c r="BO81" s="8" t="e">
        <v>#N/A</v>
      </c>
      <c r="BP81" s="8">
        <v>60315</v>
      </c>
      <c r="BQ81" s="8">
        <v>248081</v>
      </c>
      <c r="BR81" s="8">
        <v>219958</v>
      </c>
      <c r="BS81" s="8"/>
      <c r="BT81" s="8"/>
      <c r="BU81" s="8"/>
    </row>
    <row r="82" spans="1:73" x14ac:dyDescent="0.25">
      <c r="A82" t="s">
        <v>641</v>
      </c>
      <c r="B82" s="8" t="e">
        <v>#N/A</v>
      </c>
      <c r="C82" s="8" t="e">
        <v>#N/A</v>
      </c>
      <c r="D82" s="8" t="e">
        <v>#N/A</v>
      </c>
      <c r="E82" s="8" t="e">
        <v>#N/A</v>
      </c>
      <c r="F82" s="8" t="e">
        <v>#N/A</v>
      </c>
      <c r="G82" s="2" t="e">
        <v>#N/A</v>
      </c>
      <c r="H82" s="2" t="e">
        <v>#N/A</v>
      </c>
      <c r="I82" s="2" t="e">
        <v>#N/A</v>
      </c>
      <c r="J82" s="2" t="e">
        <v>#N/A</v>
      </c>
      <c r="K82" s="8" t="e">
        <v>#N/A</v>
      </c>
      <c r="L82" s="8" t="e">
        <v>#N/A</v>
      </c>
      <c r="M82" s="8" t="e">
        <v>#N/A</v>
      </c>
      <c r="N82" s="8" t="e">
        <v>#N/A</v>
      </c>
      <c r="O82" s="8" t="e">
        <v>#N/A</v>
      </c>
      <c r="P82" s="8" t="e">
        <v>#N/A</v>
      </c>
      <c r="Q82" s="8" t="e">
        <v>#N/A</v>
      </c>
      <c r="R82" s="8" t="e">
        <v>#N/A</v>
      </c>
      <c r="S82" s="8">
        <v>29049</v>
      </c>
      <c r="T82" s="8">
        <v>446</v>
      </c>
      <c r="U82" s="8">
        <v>76</v>
      </c>
      <c r="V82" s="8">
        <v>4295</v>
      </c>
      <c r="W82" s="8">
        <v>105</v>
      </c>
      <c r="X82" s="8">
        <v>164</v>
      </c>
      <c r="Y82" s="8">
        <v>1887</v>
      </c>
      <c r="Z82" s="8">
        <v>4919</v>
      </c>
      <c r="AA82" s="8">
        <v>1325</v>
      </c>
      <c r="AB82" s="8">
        <v>1760</v>
      </c>
      <c r="AC82" s="8">
        <v>975</v>
      </c>
      <c r="AD82" s="8">
        <v>1105</v>
      </c>
      <c r="AE82" s="8">
        <v>293</v>
      </c>
      <c r="AF82" s="8">
        <v>1688</v>
      </c>
      <c r="AG82" s="8">
        <v>2005</v>
      </c>
      <c r="AH82" s="8">
        <v>1596</v>
      </c>
      <c r="AI82" s="8">
        <v>2039</v>
      </c>
      <c r="AJ82" s="8">
        <v>2904</v>
      </c>
      <c r="AK82" s="8">
        <v>656</v>
      </c>
      <c r="AL82" s="8">
        <v>732</v>
      </c>
      <c r="AM82" s="8">
        <v>79</v>
      </c>
      <c r="AN82" s="8">
        <v>22076</v>
      </c>
      <c r="AO82" s="8" t="e">
        <v>#N/A</v>
      </c>
      <c r="AP82" s="8">
        <v>1786</v>
      </c>
      <c r="AQ82" s="2">
        <v>6.2</v>
      </c>
      <c r="AR82" s="2">
        <v>6.8</v>
      </c>
      <c r="AS82" s="2" t="e">
        <v>#N/A</v>
      </c>
      <c r="AT82" s="8">
        <v>70</v>
      </c>
      <c r="AU82" s="8">
        <v>65</v>
      </c>
      <c r="AV82" s="8">
        <v>525</v>
      </c>
      <c r="AW82" s="8">
        <v>45743</v>
      </c>
      <c r="AX82" s="2">
        <v>62.6</v>
      </c>
      <c r="AY82" s="2">
        <v>71.599999999999994</v>
      </c>
      <c r="AZ82" s="2">
        <v>33.1</v>
      </c>
      <c r="BA82" s="8" t="e">
        <v>#N/A</v>
      </c>
      <c r="BB82" s="8">
        <v>26834</v>
      </c>
      <c r="BC82" s="8" t="e">
        <v>#N/A</v>
      </c>
      <c r="BD82" s="8">
        <v>23270</v>
      </c>
      <c r="BE82" s="8">
        <v>731</v>
      </c>
      <c r="BF82" s="8">
        <v>2413</v>
      </c>
      <c r="BG82" s="8">
        <v>1786</v>
      </c>
      <c r="BH82" s="2" t="e">
        <v>#N/A</v>
      </c>
      <c r="BI82" s="2" t="e">
        <v>#N/A</v>
      </c>
      <c r="BJ82" s="8">
        <v>-1</v>
      </c>
      <c r="BK82" s="8">
        <v>15</v>
      </c>
      <c r="BL82" s="8">
        <v>-16</v>
      </c>
      <c r="BM82" s="8">
        <v>13</v>
      </c>
      <c r="BN82" s="8" t="e">
        <v>#N/A</v>
      </c>
      <c r="BO82" s="8" t="e">
        <v>#N/A</v>
      </c>
      <c r="BP82" s="8">
        <v>59247</v>
      </c>
      <c r="BQ82" s="8">
        <v>250560</v>
      </c>
      <c r="BR82" s="8">
        <v>221685</v>
      </c>
      <c r="BS82" s="8"/>
      <c r="BT82" s="8"/>
      <c r="BU82" s="8"/>
    </row>
    <row r="83" spans="1:73" x14ac:dyDescent="0.25">
      <c r="A83" t="s">
        <v>642</v>
      </c>
      <c r="B83" s="8" t="e">
        <v>#N/A</v>
      </c>
      <c r="C83" s="8" t="e">
        <v>#N/A</v>
      </c>
      <c r="D83" s="8" t="e">
        <v>#N/A</v>
      </c>
      <c r="E83" s="8" t="e">
        <v>#N/A</v>
      </c>
      <c r="F83" s="8" t="e">
        <v>#N/A</v>
      </c>
      <c r="G83" s="2" t="e">
        <v>#N/A</v>
      </c>
      <c r="H83" s="2" t="e">
        <v>#N/A</v>
      </c>
      <c r="I83" s="2" t="e">
        <v>#N/A</v>
      </c>
      <c r="J83" s="2" t="e">
        <v>#N/A</v>
      </c>
      <c r="K83" s="8" t="e">
        <v>#N/A</v>
      </c>
      <c r="L83" s="8" t="e">
        <v>#N/A</v>
      </c>
      <c r="M83" s="8" t="e">
        <v>#N/A</v>
      </c>
      <c r="N83" s="8" t="e">
        <v>#N/A</v>
      </c>
      <c r="O83" s="8" t="e">
        <v>#N/A</v>
      </c>
      <c r="P83" s="8" t="e">
        <v>#N/A</v>
      </c>
      <c r="Q83" s="8" t="e">
        <v>#N/A</v>
      </c>
      <c r="R83" s="8" t="e">
        <v>#N/A</v>
      </c>
      <c r="S83" s="8">
        <v>29213</v>
      </c>
      <c r="T83" s="8">
        <v>428</v>
      </c>
      <c r="U83" s="8">
        <v>78</v>
      </c>
      <c r="V83" s="8">
        <v>4230</v>
      </c>
      <c r="W83" s="8">
        <v>104</v>
      </c>
      <c r="X83" s="8">
        <v>167</v>
      </c>
      <c r="Y83" s="8">
        <v>1918</v>
      </c>
      <c r="Z83" s="8">
        <v>4893</v>
      </c>
      <c r="AA83" s="8">
        <v>1343</v>
      </c>
      <c r="AB83" s="8">
        <v>1785</v>
      </c>
      <c r="AC83" s="8">
        <v>1014</v>
      </c>
      <c r="AD83" s="8">
        <v>1115</v>
      </c>
      <c r="AE83" s="8">
        <v>287</v>
      </c>
      <c r="AF83" s="8">
        <v>1710</v>
      </c>
      <c r="AG83" s="8">
        <v>2031</v>
      </c>
      <c r="AH83" s="8">
        <v>1593</v>
      </c>
      <c r="AI83" s="8">
        <v>2079</v>
      </c>
      <c r="AJ83" s="8">
        <v>2948</v>
      </c>
      <c r="AK83" s="8">
        <v>672</v>
      </c>
      <c r="AL83" s="8">
        <v>731</v>
      </c>
      <c r="AM83" s="8">
        <v>87</v>
      </c>
      <c r="AN83" s="8">
        <v>22287</v>
      </c>
      <c r="AO83" s="8" t="e">
        <v>#N/A</v>
      </c>
      <c r="AP83" s="8">
        <v>1764</v>
      </c>
      <c r="AQ83" s="2">
        <v>6.1</v>
      </c>
      <c r="AR83" s="2">
        <v>7.9</v>
      </c>
      <c r="AS83" s="2" t="e">
        <v>#N/A</v>
      </c>
      <c r="AT83" s="8">
        <v>66</v>
      </c>
      <c r="AU83" s="8">
        <v>64</v>
      </c>
      <c r="AV83" s="8">
        <v>500</v>
      </c>
      <c r="AW83" s="8">
        <v>45796</v>
      </c>
      <c r="AX83" s="2">
        <v>62.7</v>
      </c>
      <c r="AY83" s="2">
        <v>71.8</v>
      </c>
      <c r="AZ83" s="2">
        <v>32.799999999999997</v>
      </c>
      <c r="BA83" s="8" t="e">
        <v>#N/A</v>
      </c>
      <c r="BB83" s="8">
        <v>26955</v>
      </c>
      <c r="BC83" s="8" t="e">
        <v>#N/A</v>
      </c>
      <c r="BD83" s="8">
        <v>23397</v>
      </c>
      <c r="BE83" s="8">
        <v>717</v>
      </c>
      <c r="BF83" s="8">
        <v>2391</v>
      </c>
      <c r="BG83" s="8">
        <v>1764</v>
      </c>
      <c r="BH83" s="2" t="e">
        <v>#N/A</v>
      </c>
      <c r="BI83" s="2" t="e">
        <v>#N/A</v>
      </c>
      <c r="BJ83" s="8">
        <v>-11</v>
      </c>
      <c r="BK83" s="8">
        <v>10</v>
      </c>
      <c r="BL83" s="8">
        <v>-32</v>
      </c>
      <c r="BM83" s="8">
        <v>-8</v>
      </c>
      <c r="BN83" s="8">
        <v>15</v>
      </c>
      <c r="BO83" s="8">
        <v>-27</v>
      </c>
      <c r="BP83" s="8">
        <v>61018</v>
      </c>
      <c r="BQ83" s="8">
        <v>253902</v>
      </c>
      <c r="BR83" s="8">
        <v>225305</v>
      </c>
      <c r="BS83" s="8"/>
      <c r="BT83" s="8"/>
      <c r="BU83" s="8"/>
    </row>
    <row r="84" spans="1:73" x14ac:dyDescent="0.25">
      <c r="A84" t="s">
        <v>643</v>
      </c>
      <c r="B84" s="8">
        <v>5398</v>
      </c>
      <c r="C84" s="8">
        <v>21644</v>
      </c>
      <c r="D84" s="8">
        <v>27042</v>
      </c>
      <c r="E84" s="8">
        <v>4956</v>
      </c>
      <c r="F84" s="8">
        <v>22086</v>
      </c>
      <c r="G84" s="2">
        <v>20</v>
      </c>
      <c r="H84" s="2">
        <v>80</v>
      </c>
      <c r="I84" s="2">
        <v>18.3</v>
      </c>
      <c r="J84" s="2">
        <v>81.7</v>
      </c>
      <c r="K84" s="8">
        <v>109</v>
      </c>
      <c r="L84" s="8">
        <v>217</v>
      </c>
      <c r="M84" s="8">
        <v>228</v>
      </c>
      <c r="N84" s="8">
        <v>1163</v>
      </c>
      <c r="O84" s="8">
        <v>1381</v>
      </c>
      <c r="P84" s="8">
        <v>1173</v>
      </c>
      <c r="Q84" s="8">
        <v>392</v>
      </c>
      <c r="R84" s="8">
        <v>732</v>
      </c>
      <c r="S84" s="8">
        <v>29237</v>
      </c>
      <c r="T84" s="8">
        <v>436</v>
      </c>
      <c r="U84" s="8">
        <v>77</v>
      </c>
      <c r="V84" s="8">
        <v>4171</v>
      </c>
      <c r="W84" s="8">
        <v>102</v>
      </c>
      <c r="X84" s="8">
        <v>164</v>
      </c>
      <c r="Y84" s="8">
        <v>1884</v>
      </c>
      <c r="Z84" s="8">
        <v>4871</v>
      </c>
      <c r="AA84" s="8">
        <v>1346</v>
      </c>
      <c r="AB84" s="8">
        <v>1789</v>
      </c>
      <c r="AC84" s="8">
        <v>1027</v>
      </c>
      <c r="AD84" s="8">
        <v>1121</v>
      </c>
      <c r="AE84" s="8">
        <v>282</v>
      </c>
      <c r="AF84" s="8">
        <v>1724</v>
      </c>
      <c r="AG84" s="8">
        <v>2034</v>
      </c>
      <c r="AH84" s="8">
        <v>1627</v>
      </c>
      <c r="AI84" s="8">
        <v>2106</v>
      </c>
      <c r="AJ84" s="8">
        <v>2968</v>
      </c>
      <c r="AK84" s="8">
        <v>690</v>
      </c>
      <c r="AL84" s="8">
        <v>737</v>
      </c>
      <c r="AM84" s="8">
        <v>80</v>
      </c>
      <c r="AN84" s="8">
        <v>22402</v>
      </c>
      <c r="AO84" s="8" t="e">
        <v>#N/A</v>
      </c>
      <c r="AP84" s="8">
        <v>1780</v>
      </c>
      <c r="AQ84" s="2">
        <v>6.2</v>
      </c>
      <c r="AR84" s="2">
        <v>8.8000000000000007</v>
      </c>
      <c r="AS84" s="2" t="e">
        <v>#N/A</v>
      </c>
      <c r="AT84" s="8">
        <v>69</v>
      </c>
      <c r="AU84" s="8">
        <v>64</v>
      </c>
      <c r="AV84" s="8">
        <v>499</v>
      </c>
      <c r="AW84" s="8">
        <v>45851</v>
      </c>
      <c r="AX84" s="2">
        <v>62.8</v>
      </c>
      <c r="AY84" s="2">
        <v>71.900000000000006</v>
      </c>
      <c r="AZ84" s="2">
        <v>32.9</v>
      </c>
      <c r="BA84" s="8" t="e">
        <v>#N/A</v>
      </c>
      <c r="BB84" s="8">
        <v>27036</v>
      </c>
      <c r="BC84" s="8" t="e">
        <v>#N/A</v>
      </c>
      <c r="BD84" s="8">
        <v>23473</v>
      </c>
      <c r="BE84" s="8">
        <v>714</v>
      </c>
      <c r="BF84" s="8">
        <v>2325</v>
      </c>
      <c r="BG84" s="8">
        <v>1780</v>
      </c>
      <c r="BH84" s="2" t="e">
        <v>#N/A</v>
      </c>
      <c r="BI84" s="2" t="e">
        <v>#N/A</v>
      </c>
      <c r="BJ84" s="8">
        <v>-4</v>
      </c>
      <c r="BK84" s="8">
        <v>14</v>
      </c>
      <c r="BL84" s="8">
        <v>-33</v>
      </c>
      <c r="BM84" s="8">
        <v>-16</v>
      </c>
      <c r="BN84" s="8">
        <v>31</v>
      </c>
      <c r="BO84" s="8">
        <v>11</v>
      </c>
      <c r="BP84" s="8">
        <v>58057</v>
      </c>
      <c r="BQ84" s="8">
        <v>255903</v>
      </c>
      <c r="BR84" s="8">
        <v>226199</v>
      </c>
      <c r="BS84" s="8"/>
      <c r="BT84" s="8"/>
      <c r="BU84" s="8"/>
    </row>
    <row r="85" spans="1:73" x14ac:dyDescent="0.25">
      <c r="A85" t="s">
        <v>644</v>
      </c>
      <c r="B85" s="8">
        <v>5411</v>
      </c>
      <c r="C85" s="8">
        <v>21704</v>
      </c>
      <c r="D85" s="8">
        <v>27115</v>
      </c>
      <c r="E85" s="8">
        <v>4968</v>
      </c>
      <c r="F85" s="8">
        <v>22147</v>
      </c>
      <c r="G85" s="2">
        <v>20</v>
      </c>
      <c r="H85" s="2">
        <v>80</v>
      </c>
      <c r="I85" s="2">
        <v>18.3</v>
      </c>
      <c r="J85" s="2">
        <v>81.7</v>
      </c>
      <c r="K85" s="8">
        <v>107</v>
      </c>
      <c r="L85" s="8">
        <v>218</v>
      </c>
      <c r="M85" s="8">
        <v>227</v>
      </c>
      <c r="N85" s="8">
        <v>1172</v>
      </c>
      <c r="O85" s="8">
        <v>1388</v>
      </c>
      <c r="P85" s="8">
        <v>1179</v>
      </c>
      <c r="Q85" s="8">
        <v>392</v>
      </c>
      <c r="R85" s="8">
        <v>731</v>
      </c>
      <c r="S85" s="8">
        <v>29327</v>
      </c>
      <c r="T85" s="8">
        <v>424</v>
      </c>
      <c r="U85" s="8">
        <v>76</v>
      </c>
      <c r="V85" s="8">
        <v>4128</v>
      </c>
      <c r="W85" s="8">
        <v>102</v>
      </c>
      <c r="X85" s="8">
        <v>165</v>
      </c>
      <c r="Y85" s="8">
        <v>1909</v>
      </c>
      <c r="Z85" s="8">
        <v>4872</v>
      </c>
      <c r="AA85" s="8">
        <v>1346</v>
      </c>
      <c r="AB85" s="8">
        <v>1800</v>
      </c>
      <c r="AC85" s="8">
        <v>1065</v>
      </c>
      <c r="AD85" s="8">
        <v>1141</v>
      </c>
      <c r="AE85" s="8">
        <v>291</v>
      </c>
      <c r="AF85" s="8">
        <v>1743</v>
      </c>
      <c r="AG85" s="8">
        <v>2036</v>
      </c>
      <c r="AH85" s="8">
        <v>1632</v>
      </c>
      <c r="AI85" s="8">
        <v>2121</v>
      </c>
      <c r="AJ85" s="8">
        <v>2933</v>
      </c>
      <c r="AK85" s="8">
        <v>712</v>
      </c>
      <c r="AL85" s="8">
        <v>754</v>
      </c>
      <c r="AM85" s="8">
        <v>78</v>
      </c>
      <c r="AN85" s="8">
        <v>22523</v>
      </c>
      <c r="AO85" s="8" t="e">
        <v>#N/A</v>
      </c>
      <c r="AP85" s="8">
        <v>1743</v>
      </c>
      <c r="AQ85" s="2">
        <v>6</v>
      </c>
      <c r="AR85" s="2">
        <v>7.7</v>
      </c>
      <c r="AS85" s="2" t="e">
        <v>#N/A</v>
      </c>
      <c r="AT85" s="8">
        <v>71</v>
      </c>
      <c r="AU85" s="8">
        <v>62</v>
      </c>
      <c r="AV85" s="8">
        <v>496</v>
      </c>
      <c r="AW85" s="8">
        <v>45905</v>
      </c>
      <c r="AX85" s="2">
        <v>62.8</v>
      </c>
      <c r="AY85" s="2">
        <v>71.900000000000006</v>
      </c>
      <c r="AZ85" s="2">
        <v>32.9</v>
      </c>
      <c r="BA85" s="8" t="e">
        <v>#N/A</v>
      </c>
      <c r="BB85" s="8">
        <v>27095</v>
      </c>
      <c r="BC85" s="8" t="e">
        <v>#N/A</v>
      </c>
      <c r="BD85" s="8">
        <v>23515</v>
      </c>
      <c r="BE85" s="8">
        <v>703</v>
      </c>
      <c r="BF85" s="8">
        <v>2361</v>
      </c>
      <c r="BG85" s="8">
        <v>1743</v>
      </c>
      <c r="BH85" s="2" t="e">
        <v>#N/A</v>
      </c>
      <c r="BI85" s="2" t="e">
        <v>#N/A</v>
      </c>
      <c r="BJ85" s="8">
        <v>5</v>
      </c>
      <c r="BK85" s="8">
        <v>19</v>
      </c>
      <c r="BL85" s="8">
        <v>-24</v>
      </c>
      <c r="BM85" s="8">
        <v>5</v>
      </c>
      <c r="BN85" s="8">
        <v>25</v>
      </c>
      <c r="BO85" s="8">
        <v>17</v>
      </c>
      <c r="BP85" s="8">
        <v>56566</v>
      </c>
      <c r="BQ85" s="8">
        <v>258404</v>
      </c>
      <c r="BR85" s="8">
        <v>228420</v>
      </c>
      <c r="BS85" s="8"/>
      <c r="BT85" s="8"/>
      <c r="BU85" s="8"/>
    </row>
    <row r="86" spans="1:73" x14ac:dyDescent="0.25">
      <c r="A86" t="s">
        <v>645</v>
      </c>
      <c r="B86" s="8">
        <v>5432</v>
      </c>
      <c r="C86" s="8">
        <v>21780</v>
      </c>
      <c r="D86" s="8">
        <v>27212</v>
      </c>
      <c r="E86" s="8">
        <v>4991</v>
      </c>
      <c r="F86" s="8">
        <v>22221</v>
      </c>
      <c r="G86" s="2">
        <v>20</v>
      </c>
      <c r="H86" s="2">
        <v>80</v>
      </c>
      <c r="I86" s="2">
        <v>18.3</v>
      </c>
      <c r="J86" s="2">
        <v>81.7</v>
      </c>
      <c r="K86" s="8">
        <v>111</v>
      </c>
      <c r="L86" s="8">
        <v>218</v>
      </c>
      <c r="M86" s="8">
        <v>226</v>
      </c>
      <c r="N86" s="8">
        <v>1177</v>
      </c>
      <c r="O86" s="8">
        <v>1388</v>
      </c>
      <c r="P86" s="8">
        <v>1185</v>
      </c>
      <c r="Q86" s="8">
        <v>396</v>
      </c>
      <c r="R86" s="8">
        <v>733</v>
      </c>
      <c r="S86" s="8">
        <v>29584</v>
      </c>
      <c r="T86" s="8">
        <v>420</v>
      </c>
      <c r="U86" s="8">
        <v>76</v>
      </c>
      <c r="V86" s="8">
        <v>4101</v>
      </c>
      <c r="W86" s="8">
        <v>99</v>
      </c>
      <c r="X86" s="8">
        <v>163</v>
      </c>
      <c r="Y86" s="8">
        <v>1920</v>
      </c>
      <c r="Z86" s="8">
        <v>4893</v>
      </c>
      <c r="AA86" s="8">
        <v>1364</v>
      </c>
      <c r="AB86" s="8">
        <v>1817</v>
      </c>
      <c r="AC86" s="8">
        <v>1079</v>
      </c>
      <c r="AD86" s="8">
        <v>1153</v>
      </c>
      <c r="AE86" s="8">
        <v>292</v>
      </c>
      <c r="AF86" s="8">
        <v>1780</v>
      </c>
      <c r="AG86" s="8">
        <v>2074</v>
      </c>
      <c r="AH86" s="8">
        <v>1635</v>
      </c>
      <c r="AI86" s="8">
        <v>2150</v>
      </c>
      <c r="AJ86" s="8">
        <v>2977</v>
      </c>
      <c r="AK86" s="8">
        <v>732</v>
      </c>
      <c r="AL86" s="8">
        <v>777</v>
      </c>
      <c r="AM86" s="8">
        <v>83</v>
      </c>
      <c r="AN86" s="8">
        <v>22806</v>
      </c>
      <c r="AO86" s="8" t="e">
        <v>#N/A</v>
      </c>
      <c r="AP86" s="8">
        <v>1702</v>
      </c>
      <c r="AQ86" s="2">
        <v>5.9</v>
      </c>
      <c r="AR86" s="2">
        <v>7.1</v>
      </c>
      <c r="AS86" s="2" t="e">
        <v>#N/A</v>
      </c>
      <c r="AT86" s="8">
        <v>69</v>
      </c>
      <c r="AU86" s="8">
        <v>61</v>
      </c>
      <c r="AV86" s="8">
        <v>494</v>
      </c>
      <c r="AW86" s="8">
        <v>45965</v>
      </c>
      <c r="AX86" s="2">
        <v>62.9</v>
      </c>
      <c r="AY86" s="2">
        <v>72.099999999999994</v>
      </c>
      <c r="AZ86" s="2">
        <v>32.9</v>
      </c>
      <c r="BA86" s="8" t="e">
        <v>#N/A</v>
      </c>
      <c r="BB86" s="8">
        <v>27218</v>
      </c>
      <c r="BC86" s="8" t="e">
        <v>#N/A</v>
      </c>
      <c r="BD86" s="8">
        <v>23659</v>
      </c>
      <c r="BE86" s="8">
        <v>703</v>
      </c>
      <c r="BF86" s="8">
        <v>2336</v>
      </c>
      <c r="BG86" s="8">
        <v>1702</v>
      </c>
      <c r="BH86" s="2" t="e">
        <v>#N/A</v>
      </c>
      <c r="BI86" s="2" t="e">
        <v>#N/A</v>
      </c>
      <c r="BJ86" s="8">
        <v>6</v>
      </c>
      <c r="BK86" s="8">
        <v>21</v>
      </c>
      <c r="BL86" s="8">
        <v>-21</v>
      </c>
      <c r="BM86" s="8">
        <v>-8</v>
      </c>
      <c r="BN86" s="8">
        <v>25</v>
      </c>
      <c r="BO86" s="8">
        <v>-2</v>
      </c>
      <c r="BP86" s="8">
        <v>55975</v>
      </c>
      <c r="BQ86" s="8">
        <v>261604</v>
      </c>
      <c r="BR86" s="8">
        <v>230551</v>
      </c>
      <c r="BS86" s="8"/>
      <c r="BT86" s="8"/>
      <c r="BU86" s="8"/>
    </row>
    <row r="87" spans="1:73" x14ac:dyDescent="0.25">
      <c r="A87" t="s">
        <v>646</v>
      </c>
      <c r="B87" s="8">
        <v>5460</v>
      </c>
      <c r="C87" s="8">
        <v>21847</v>
      </c>
      <c r="D87" s="8">
        <v>27307</v>
      </c>
      <c r="E87" s="8">
        <v>5018</v>
      </c>
      <c r="F87" s="8">
        <v>22289</v>
      </c>
      <c r="G87" s="2">
        <v>20</v>
      </c>
      <c r="H87" s="2">
        <v>80</v>
      </c>
      <c r="I87" s="2">
        <v>18.399999999999999</v>
      </c>
      <c r="J87" s="2">
        <v>81.599999999999994</v>
      </c>
      <c r="K87" s="8">
        <v>111</v>
      </c>
      <c r="L87" s="8">
        <v>217</v>
      </c>
      <c r="M87" s="8">
        <v>226</v>
      </c>
      <c r="N87" s="8">
        <v>1181</v>
      </c>
      <c r="O87" s="8">
        <v>1395</v>
      </c>
      <c r="P87" s="8">
        <v>1190</v>
      </c>
      <c r="Q87" s="8">
        <v>399</v>
      </c>
      <c r="R87" s="8">
        <v>742</v>
      </c>
      <c r="S87" s="8">
        <v>29715</v>
      </c>
      <c r="T87" s="8">
        <v>402</v>
      </c>
      <c r="U87" s="8">
        <v>76</v>
      </c>
      <c r="V87" s="8">
        <v>4082</v>
      </c>
      <c r="W87" s="8">
        <v>96</v>
      </c>
      <c r="X87" s="8">
        <v>154</v>
      </c>
      <c r="Y87" s="8">
        <v>1912</v>
      </c>
      <c r="Z87" s="8">
        <v>4891</v>
      </c>
      <c r="AA87" s="8">
        <v>1389</v>
      </c>
      <c r="AB87" s="8">
        <v>1826</v>
      </c>
      <c r="AC87" s="8">
        <v>1092</v>
      </c>
      <c r="AD87" s="8">
        <v>1169</v>
      </c>
      <c r="AE87" s="8">
        <v>301</v>
      </c>
      <c r="AF87" s="8">
        <v>1791</v>
      </c>
      <c r="AG87" s="8">
        <v>2075</v>
      </c>
      <c r="AH87" s="8">
        <v>1646</v>
      </c>
      <c r="AI87" s="8">
        <v>2200</v>
      </c>
      <c r="AJ87" s="8">
        <v>2985</v>
      </c>
      <c r="AK87" s="8">
        <v>739</v>
      </c>
      <c r="AL87" s="8">
        <v>801</v>
      </c>
      <c r="AM87" s="8">
        <v>87</v>
      </c>
      <c r="AN87" s="8">
        <v>22993</v>
      </c>
      <c r="AO87" s="8" t="e">
        <v>#N/A</v>
      </c>
      <c r="AP87" s="8">
        <v>1684</v>
      </c>
      <c r="AQ87" s="2">
        <v>5.8</v>
      </c>
      <c r="AR87" s="2">
        <v>6.8</v>
      </c>
      <c r="AS87" s="2" t="e">
        <v>#N/A</v>
      </c>
      <c r="AT87" s="8">
        <v>71</v>
      </c>
      <c r="AU87" s="8">
        <v>63</v>
      </c>
      <c r="AV87" s="8">
        <v>483</v>
      </c>
      <c r="AW87" s="8">
        <v>46028</v>
      </c>
      <c r="AX87" s="2">
        <v>63</v>
      </c>
      <c r="AY87" s="2">
        <v>72.3</v>
      </c>
      <c r="AZ87" s="2">
        <v>32.9</v>
      </c>
      <c r="BA87" s="8" t="e">
        <v>#N/A</v>
      </c>
      <c r="BB87" s="8">
        <v>27322</v>
      </c>
      <c r="BC87" s="8" t="e">
        <v>#N/A</v>
      </c>
      <c r="BD87" s="8">
        <v>23770</v>
      </c>
      <c r="BE87" s="8">
        <v>668</v>
      </c>
      <c r="BF87" s="8">
        <v>2315</v>
      </c>
      <c r="BG87" s="8">
        <v>1684</v>
      </c>
      <c r="BH87" s="2" t="e">
        <v>#N/A</v>
      </c>
      <c r="BI87" s="2" t="e">
        <v>#N/A</v>
      </c>
      <c r="BJ87" s="8">
        <v>8</v>
      </c>
      <c r="BK87" s="8">
        <v>16</v>
      </c>
      <c r="BL87" s="8">
        <v>-16</v>
      </c>
      <c r="BM87" s="8">
        <v>14</v>
      </c>
      <c r="BN87" s="8">
        <v>36</v>
      </c>
      <c r="BO87" s="8">
        <v>49</v>
      </c>
      <c r="BP87" s="8">
        <v>59028</v>
      </c>
      <c r="BQ87" s="8">
        <v>267337</v>
      </c>
      <c r="BR87" s="8">
        <v>235829</v>
      </c>
      <c r="BS87" s="8"/>
      <c r="BT87" s="8"/>
      <c r="BU87" s="8"/>
    </row>
    <row r="88" spans="1:73" x14ac:dyDescent="0.25">
      <c r="A88" t="s">
        <v>647</v>
      </c>
      <c r="B88" s="8">
        <v>5472</v>
      </c>
      <c r="C88" s="8">
        <v>21934</v>
      </c>
      <c r="D88" s="8">
        <v>27406</v>
      </c>
      <c r="E88" s="8">
        <v>5029</v>
      </c>
      <c r="F88" s="8">
        <v>22377</v>
      </c>
      <c r="G88" s="2">
        <v>20</v>
      </c>
      <c r="H88" s="2">
        <v>80</v>
      </c>
      <c r="I88" s="2">
        <v>18.3</v>
      </c>
      <c r="J88" s="2">
        <v>81.7</v>
      </c>
      <c r="K88" s="8">
        <v>108</v>
      </c>
      <c r="L88" s="8">
        <v>217</v>
      </c>
      <c r="M88" s="8">
        <v>225</v>
      </c>
      <c r="N88" s="8">
        <v>1184</v>
      </c>
      <c r="O88" s="8">
        <v>1406</v>
      </c>
      <c r="P88" s="8">
        <v>1197</v>
      </c>
      <c r="Q88" s="8">
        <v>398</v>
      </c>
      <c r="R88" s="8">
        <v>734</v>
      </c>
      <c r="S88" s="8">
        <v>29644</v>
      </c>
      <c r="T88" s="8">
        <v>397</v>
      </c>
      <c r="U88" s="8">
        <v>76</v>
      </c>
      <c r="V88" s="8">
        <v>4049</v>
      </c>
      <c r="W88" s="8">
        <v>96</v>
      </c>
      <c r="X88" s="8">
        <v>157</v>
      </c>
      <c r="Y88" s="8">
        <v>1909</v>
      </c>
      <c r="Z88" s="8">
        <v>4877</v>
      </c>
      <c r="AA88" s="8">
        <v>1366</v>
      </c>
      <c r="AB88" s="8">
        <v>1823</v>
      </c>
      <c r="AC88" s="8">
        <v>1100</v>
      </c>
      <c r="AD88" s="8">
        <v>1147</v>
      </c>
      <c r="AE88" s="8">
        <v>304</v>
      </c>
      <c r="AF88" s="8">
        <v>1793</v>
      </c>
      <c r="AG88" s="8">
        <v>2067</v>
      </c>
      <c r="AH88" s="8">
        <v>1647</v>
      </c>
      <c r="AI88" s="8">
        <v>2217</v>
      </c>
      <c r="AJ88" s="8">
        <v>2982</v>
      </c>
      <c r="AK88" s="8">
        <v>744</v>
      </c>
      <c r="AL88" s="8">
        <v>808</v>
      </c>
      <c r="AM88" s="8">
        <v>83</v>
      </c>
      <c r="AN88" s="8">
        <v>22959</v>
      </c>
      <c r="AO88" s="8" t="e">
        <v>#N/A</v>
      </c>
      <c r="AP88" s="8">
        <v>1682</v>
      </c>
      <c r="AQ88" s="2">
        <v>5.8</v>
      </c>
      <c r="AR88" s="2">
        <v>7.8</v>
      </c>
      <c r="AS88" s="2" t="e">
        <v>#N/A</v>
      </c>
      <c r="AT88" s="8">
        <v>68</v>
      </c>
      <c r="AU88" s="8">
        <v>61</v>
      </c>
      <c r="AV88" s="8">
        <v>451</v>
      </c>
      <c r="AW88" s="8">
        <v>46090</v>
      </c>
      <c r="AX88" s="2">
        <v>63</v>
      </c>
      <c r="AY88" s="2">
        <v>72.3</v>
      </c>
      <c r="AZ88" s="2">
        <v>32.4</v>
      </c>
      <c r="BA88" s="8">
        <v>303.33333333333331</v>
      </c>
      <c r="BB88" s="8">
        <v>27362</v>
      </c>
      <c r="BC88" s="8" t="e">
        <v>#N/A</v>
      </c>
      <c r="BD88" s="8">
        <v>23833</v>
      </c>
      <c r="BE88" s="8">
        <v>664</v>
      </c>
      <c r="BF88" s="8">
        <v>2345</v>
      </c>
      <c r="BG88" s="8">
        <v>1682</v>
      </c>
      <c r="BH88" s="2" t="e">
        <v>#N/A</v>
      </c>
      <c r="BI88" s="2" t="e">
        <v>#N/A</v>
      </c>
      <c r="BJ88" s="8">
        <v>5</v>
      </c>
      <c r="BK88" s="8">
        <v>27</v>
      </c>
      <c r="BL88" s="8">
        <v>-12</v>
      </c>
      <c r="BM88" s="8">
        <v>-5</v>
      </c>
      <c r="BN88" s="8">
        <v>41</v>
      </c>
      <c r="BO88" s="8">
        <v>16</v>
      </c>
      <c r="BP88" s="8">
        <v>61022</v>
      </c>
      <c r="BQ88" s="8">
        <v>272305</v>
      </c>
      <c r="BR88" s="8">
        <v>240158</v>
      </c>
      <c r="BS88" s="8"/>
      <c r="BT88" s="8"/>
      <c r="BU88" s="8"/>
    </row>
    <row r="89" spans="1:73" x14ac:dyDescent="0.25">
      <c r="A89" t="s">
        <v>648</v>
      </c>
      <c r="B89" s="8">
        <v>5491</v>
      </c>
      <c r="C89" s="8">
        <v>22037</v>
      </c>
      <c r="D89" s="8">
        <v>27528</v>
      </c>
      <c r="E89" s="8">
        <v>5049</v>
      </c>
      <c r="F89" s="8">
        <v>22479</v>
      </c>
      <c r="G89" s="2">
        <v>19.899999999999999</v>
      </c>
      <c r="H89" s="2">
        <v>80.099999999999994</v>
      </c>
      <c r="I89" s="2">
        <v>18.3</v>
      </c>
      <c r="J89" s="2">
        <v>81.7</v>
      </c>
      <c r="K89" s="8">
        <v>105</v>
      </c>
      <c r="L89" s="8">
        <v>217</v>
      </c>
      <c r="M89" s="8">
        <v>225</v>
      </c>
      <c r="N89" s="8">
        <v>1178</v>
      </c>
      <c r="O89" s="8">
        <v>1441</v>
      </c>
      <c r="P89" s="8">
        <v>1204</v>
      </c>
      <c r="Q89" s="8">
        <v>388</v>
      </c>
      <c r="R89" s="8">
        <v>736</v>
      </c>
      <c r="S89" s="8">
        <v>29775</v>
      </c>
      <c r="T89" s="8">
        <v>399</v>
      </c>
      <c r="U89" s="8">
        <v>78</v>
      </c>
      <c r="V89" s="8">
        <v>4002</v>
      </c>
      <c r="W89" s="8">
        <v>95</v>
      </c>
      <c r="X89" s="8">
        <v>161</v>
      </c>
      <c r="Y89" s="8">
        <v>1959</v>
      </c>
      <c r="Z89" s="8">
        <v>4887</v>
      </c>
      <c r="AA89" s="8">
        <v>1359</v>
      </c>
      <c r="AB89" s="8">
        <v>1825</v>
      </c>
      <c r="AC89" s="8">
        <v>1132</v>
      </c>
      <c r="AD89" s="8">
        <v>1144</v>
      </c>
      <c r="AE89" s="8">
        <v>309</v>
      </c>
      <c r="AF89" s="8">
        <v>1802</v>
      </c>
      <c r="AG89" s="8">
        <v>2085</v>
      </c>
      <c r="AH89" s="8">
        <v>1639</v>
      </c>
      <c r="AI89" s="8">
        <v>2226</v>
      </c>
      <c r="AJ89" s="8">
        <v>3040</v>
      </c>
      <c r="AK89" s="8">
        <v>742</v>
      </c>
      <c r="AL89" s="8">
        <v>815</v>
      </c>
      <c r="AM89" s="8">
        <v>76</v>
      </c>
      <c r="AN89" s="8">
        <v>23082</v>
      </c>
      <c r="AO89" s="8" t="e">
        <v>#N/A</v>
      </c>
      <c r="AP89" s="8">
        <v>1599</v>
      </c>
      <c r="AQ89" s="2">
        <v>5.5</v>
      </c>
      <c r="AR89" s="2">
        <v>7.5</v>
      </c>
      <c r="AS89" s="2" t="e">
        <v>#N/A</v>
      </c>
      <c r="AT89" s="8">
        <v>69</v>
      </c>
      <c r="AU89" s="8">
        <v>60</v>
      </c>
      <c r="AV89" s="8">
        <v>445</v>
      </c>
      <c r="AW89" s="8">
        <v>46152</v>
      </c>
      <c r="AX89" s="2">
        <v>63</v>
      </c>
      <c r="AY89" s="2">
        <v>72.5</v>
      </c>
      <c r="AZ89" s="2">
        <v>32.6</v>
      </c>
      <c r="BA89" s="8">
        <v>309.66666666666669</v>
      </c>
      <c r="BB89" s="8">
        <v>27468</v>
      </c>
      <c r="BC89" s="8" t="e">
        <v>#N/A</v>
      </c>
      <c r="BD89" s="8">
        <v>23956</v>
      </c>
      <c r="BE89" s="8">
        <v>652</v>
      </c>
      <c r="BF89" s="8">
        <v>2397</v>
      </c>
      <c r="BG89" s="8">
        <v>1599</v>
      </c>
      <c r="BH89" s="2" t="e">
        <v>#N/A</v>
      </c>
      <c r="BI89" s="2" t="e">
        <v>#N/A</v>
      </c>
      <c r="BJ89" s="8">
        <v>14</v>
      </c>
      <c r="BK89" s="8">
        <v>31</v>
      </c>
      <c r="BL89" s="8">
        <v>-13</v>
      </c>
      <c r="BM89" s="8">
        <v>10</v>
      </c>
      <c r="BN89" s="8">
        <v>33</v>
      </c>
      <c r="BO89" s="8">
        <v>28</v>
      </c>
      <c r="BP89" s="8">
        <v>58869</v>
      </c>
      <c r="BQ89" s="8">
        <v>273916</v>
      </c>
      <c r="BR89" s="8">
        <v>241059</v>
      </c>
      <c r="BS89" s="8"/>
      <c r="BT89" s="8"/>
      <c r="BU89" s="8"/>
    </row>
    <row r="90" spans="1:73" x14ac:dyDescent="0.25">
      <c r="A90" t="s">
        <v>649</v>
      </c>
      <c r="B90" s="8">
        <v>5513</v>
      </c>
      <c r="C90" s="8">
        <v>22015</v>
      </c>
      <c r="D90" s="8">
        <v>27528</v>
      </c>
      <c r="E90" s="8">
        <v>5072</v>
      </c>
      <c r="F90" s="8">
        <v>22456</v>
      </c>
      <c r="G90" s="2">
        <v>20</v>
      </c>
      <c r="H90" s="2">
        <v>80</v>
      </c>
      <c r="I90" s="2">
        <v>18.399999999999999</v>
      </c>
      <c r="J90" s="2">
        <v>81.599999999999994</v>
      </c>
      <c r="K90" s="8">
        <v>99</v>
      </c>
      <c r="L90" s="8">
        <v>216</v>
      </c>
      <c r="M90" s="8">
        <v>226</v>
      </c>
      <c r="N90" s="8">
        <v>1177</v>
      </c>
      <c r="O90" s="8">
        <v>1455</v>
      </c>
      <c r="P90" s="8">
        <v>1213</v>
      </c>
      <c r="Q90" s="8">
        <v>379</v>
      </c>
      <c r="R90" s="8">
        <v>751</v>
      </c>
      <c r="S90" s="8">
        <v>29957</v>
      </c>
      <c r="T90" s="8">
        <v>391</v>
      </c>
      <c r="U90" s="8">
        <v>76</v>
      </c>
      <c r="V90" s="8">
        <v>3960</v>
      </c>
      <c r="W90" s="8">
        <v>95</v>
      </c>
      <c r="X90" s="8">
        <v>164</v>
      </c>
      <c r="Y90" s="8">
        <v>1940</v>
      </c>
      <c r="Z90" s="8">
        <v>4926</v>
      </c>
      <c r="AA90" s="8">
        <v>1380</v>
      </c>
      <c r="AB90" s="8">
        <v>1820</v>
      </c>
      <c r="AC90" s="8">
        <v>1161</v>
      </c>
      <c r="AD90" s="8">
        <v>1149</v>
      </c>
      <c r="AE90" s="8">
        <v>308</v>
      </c>
      <c r="AF90" s="8">
        <v>1827</v>
      </c>
      <c r="AG90" s="8">
        <v>2140</v>
      </c>
      <c r="AH90" s="8">
        <v>1637</v>
      </c>
      <c r="AI90" s="8">
        <v>2250</v>
      </c>
      <c r="AJ90" s="8">
        <v>3105</v>
      </c>
      <c r="AK90" s="8">
        <v>737</v>
      </c>
      <c r="AL90" s="8">
        <v>813</v>
      </c>
      <c r="AM90" s="8">
        <v>78</v>
      </c>
      <c r="AN90" s="8">
        <v>23331</v>
      </c>
      <c r="AO90" s="8" t="e">
        <v>#N/A</v>
      </c>
      <c r="AP90" s="8">
        <v>1548</v>
      </c>
      <c r="AQ90" s="2">
        <v>5.3</v>
      </c>
      <c r="AR90" s="2">
        <v>6.5</v>
      </c>
      <c r="AS90" s="2" t="e">
        <v>#N/A</v>
      </c>
      <c r="AT90" s="8">
        <v>73</v>
      </c>
      <c r="AU90" s="8">
        <v>66</v>
      </c>
      <c r="AV90" s="8">
        <v>415</v>
      </c>
      <c r="AW90" s="8">
        <v>46226</v>
      </c>
      <c r="AX90" s="2">
        <v>63</v>
      </c>
      <c r="AY90" s="2">
        <v>72.599999999999994</v>
      </c>
      <c r="AZ90" s="2">
        <v>32.6</v>
      </c>
      <c r="BA90" s="8">
        <v>315</v>
      </c>
      <c r="BB90" s="8">
        <v>27555</v>
      </c>
      <c r="BC90" s="8" t="e">
        <v>#N/A</v>
      </c>
      <c r="BD90" s="8">
        <v>24030</v>
      </c>
      <c r="BE90" s="8">
        <v>661</v>
      </c>
      <c r="BF90" s="8">
        <v>2340</v>
      </c>
      <c r="BG90" s="8">
        <v>1548</v>
      </c>
      <c r="BH90" s="2" t="e">
        <v>#N/A</v>
      </c>
      <c r="BI90" s="2" t="e">
        <v>#N/A</v>
      </c>
      <c r="BJ90" s="8">
        <v>9</v>
      </c>
      <c r="BK90" s="8">
        <v>28</v>
      </c>
      <c r="BL90" s="8">
        <v>-12</v>
      </c>
      <c r="BM90" s="8">
        <v>-3</v>
      </c>
      <c r="BN90" s="8">
        <v>35</v>
      </c>
      <c r="BO90" s="8">
        <v>28</v>
      </c>
      <c r="BP90" s="8">
        <v>57825</v>
      </c>
      <c r="BQ90" s="8">
        <v>276174</v>
      </c>
      <c r="BR90" s="8">
        <v>243348</v>
      </c>
      <c r="BS90" s="8"/>
      <c r="BT90" s="8"/>
      <c r="BU90" s="8"/>
    </row>
    <row r="91" spans="1:73" x14ac:dyDescent="0.25">
      <c r="A91" t="s">
        <v>650</v>
      </c>
      <c r="B91" s="8">
        <v>5526</v>
      </c>
      <c r="C91" s="8">
        <v>22111</v>
      </c>
      <c r="D91" s="8">
        <v>27637</v>
      </c>
      <c r="E91" s="8">
        <v>5081</v>
      </c>
      <c r="F91" s="8">
        <v>22556</v>
      </c>
      <c r="G91" s="2">
        <v>20</v>
      </c>
      <c r="H91" s="2">
        <v>80</v>
      </c>
      <c r="I91" s="2">
        <v>18.399999999999999</v>
      </c>
      <c r="J91" s="2">
        <v>81.599999999999994</v>
      </c>
      <c r="K91" s="8">
        <v>99</v>
      </c>
      <c r="L91" s="8">
        <v>215</v>
      </c>
      <c r="M91" s="8">
        <v>227</v>
      </c>
      <c r="N91" s="8">
        <v>1177</v>
      </c>
      <c r="O91" s="8">
        <v>1457</v>
      </c>
      <c r="P91" s="8">
        <v>1223</v>
      </c>
      <c r="Q91" s="8">
        <v>375</v>
      </c>
      <c r="R91" s="8">
        <v>754</v>
      </c>
      <c r="S91" s="8">
        <v>30012</v>
      </c>
      <c r="T91" s="8">
        <v>377</v>
      </c>
      <c r="U91" s="8">
        <v>76</v>
      </c>
      <c r="V91" s="8">
        <v>3904</v>
      </c>
      <c r="W91" s="8">
        <v>99</v>
      </c>
      <c r="X91" s="8">
        <v>165</v>
      </c>
      <c r="Y91" s="8">
        <v>1936</v>
      </c>
      <c r="Z91" s="8">
        <v>4948</v>
      </c>
      <c r="AA91" s="8">
        <v>1401</v>
      </c>
      <c r="AB91" s="8">
        <v>1821</v>
      </c>
      <c r="AC91" s="8">
        <v>1195</v>
      </c>
      <c r="AD91" s="8">
        <v>1162</v>
      </c>
      <c r="AE91" s="8">
        <v>316</v>
      </c>
      <c r="AF91" s="8">
        <v>1847</v>
      </c>
      <c r="AG91" s="8">
        <v>2177</v>
      </c>
      <c r="AH91" s="8">
        <v>1641</v>
      </c>
      <c r="AI91" s="8">
        <v>2245</v>
      </c>
      <c r="AJ91" s="8">
        <v>3071</v>
      </c>
      <c r="AK91" s="8">
        <v>745</v>
      </c>
      <c r="AL91" s="8">
        <v>806</v>
      </c>
      <c r="AM91" s="8">
        <v>81</v>
      </c>
      <c r="AN91" s="8">
        <v>23456</v>
      </c>
      <c r="AO91" s="8" t="e">
        <v>#N/A</v>
      </c>
      <c r="AP91" s="8">
        <v>1520</v>
      </c>
      <c r="AQ91" s="2">
        <v>5.2</v>
      </c>
      <c r="AR91" s="2">
        <v>6.5</v>
      </c>
      <c r="AS91" s="2" t="e">
        <v>#N/A</v>
      </c>
      <c r="AT91" s="8">
        <v>73</v>
      </c>
      <c r="AU91" s="8">
        <v>65</v>
      </c>
      <c r="AV91" s="8">
        <v>393</v>
      </c>
      <c r="AW91" s="8">
        <v>46307</v>
      </c>
      <c r="AX91" s="2">
        <v>62.8</v>
      </c>
      <c r="AY91" s="2">
        <v>72.5</v>
      </c>
      <c r="AZ91" s="2">
        <v>32.799999999999997</v>
      </c>
      <c r="BA91" s="8">
        <v>321</v>
      </c>
      <c r="BB91" s="8">
        <v>27549</v>
      </c>
      <c r="BC91" s="8" t="e">
        <v>#N/A</v>
      </c>
      <c r="BD91" s="8">
        <v>24088</v>
      </c>
      <c r="BE91" s="8">
        <v>656</v>
      </c>
      <c r="BF91" s="8">
        <v>2297</v>
      </c>
      <c r="BG91" s="8">
        <v>1520</v>
      </c>
      <c r="BH91" s="2" t="e">
        <v>#N/A</v>
      </c>
      <c r="BI91" s="2" t="e">
        <v>#N/A</v>
      </c>
      <c r="BJ91" s="8">
        <v>4</v>
      </c>
      <c r="BK91" s="8">
        <v>24</v>
      </c>
      <c r="BL91" s="8">
        <v>-8</v>
      </c>
      <c r="BM91" s="8">
        <v>5</v>
      </c>
      <c r="BN91" s="8">
        <v>30</v>
      </c>
      <c r="BO91" s="8">
        <v>17</v>
      </c>
      <c r="BP91" s="8">
        <v>56273</v>
      </c>
      <c r="BQ91" s="8">
        <v>278357</v>
      </c>
      <c r="BR91" s="8">
        <v>245972</v>
      </c>
      <c r="BS91" s="8"/>
      <c r="BT91" s="8"/>
      <c r="BU91" s="8"/>
    </row>
    <row r="92" spans="1:73" x14ac:dyDescent="0.25">
      <c r="A92" t="s">
        <v>651</v>
      </c>
      <c r="B92" s="8">
        <v>5554</v>
      </c>
      <c r="C92" s="8">
        <v>22109</v>
      </c>
      <c r="D92" s="8">
        <v>27663</v>
      </c>
      <c r="E92" s="8">
        <v>5107</v>
      </c>
      <c r="F92" s="8">
        <v>22556</v>
      </c>
      <c r="G92" s="2">
        <v>20.100000000000001</v>
      </c>
      <c r="H92" s="2">
        <v>79.900000000000006</v>
      </c>
      <c r="I92" s="2">
        <v>18.5</v>
      </c>
      <c r="J92" s="2">
        <v>81.5</v>
      </c>
      <c r="K92" s="8">
        <v>97</v>
      </c>
      <c r="L92" s="8">
        <v>215</v>
      </c>
      <c r="M92" s="8">
        <v>228</v>
      </c>
      <c r="N92" s="8">
        <v>1181</v>
      </c>
      <c r="O92" s="8">
        <v>1463</v>
      </c>
      <c r="P92" s="8">
        <v>1235</v>
      </c>
      <c r="Q92" s="8">
        <v>373</v>
      </c>
      <c r="R92" s="8">
        <v>759</v>
      </c>
      <c r="S92" s="8">
        <v>30026</v>
      </c>
      <c r="T92" s="8">
        <v>357</v>
      </c>
      <c r="U92" s="8">
        <v>76</v>
      </c>
      <c r="V92" s="8">
        <v>3879</v>
      </c>
      <c r="W92" s="8">
        <v>100</v>
      </c>
      <c r="X92" s="8">
        <v>169</v>
      </c>
      <c r="Y92" s="8">
        <v>1937</v>
      </c>
      <c r="Z92" s="8">
        <v>4990</v>
      </c>
      <c r="AA92" s="8">
        <v>1400</v>
      </c>
      <c r="AB92" s="8">
        <v>1824</v>
      </c>
      <c r="AC92" s="8">
        <v>1196</v>
      </c>
      <c r="AD92" s="8">
        <v>1165</v>
      </c>
      <c r="AE92" s="8">
        <v>321</v>
      </c>
      <c r="AF92" s="8">
        <v>1856</v>
      </c>
      <c r="AG92" s="8">
        <v>2174</v>
      </c>
      <c r="AH92" s="8">
        <v>1646</v>
      </c>
      <c r="AI92" s="8">
        <v>2241</v>
      </c>
      <c r="AJ92" s="8">
        <v>3074</v>
      </c>
      <c r="AK92" s="8">
        <v>750</v>
      </c>
      <c r="AL92" s="8">
        <v>802</v>
      </c>
      <c r="AM92" s="8">
        <v>68</v>
      </c>
      <c r="AN92" s="8">
        <v>23507</v>
      </c>
      <c r="AO92" s="8" t="e">
        <v>#N/A</v>
      </c>
      <c r="AP92" s="8">
        <v>1481</v>
      </c>
      <c r="AQ92" s="2">
        <v>5.0999999999999996</v>
      </c>
      <c r="AR92" s="2">
        <v>6.6</v>
      </c>
      <c r="AS92" s="2" t="e">
        <v>#N/A</v>
      </c>
      <c r="AT92" s="8">
        <v>75</v>
      </c>
      <c r="AU92" s="8">
        <v>66</v>
      </c>
      <c r="AV92" s="8">
        <v>382</v>
      </c>
      <c r="AW92" s="8">
        <v>46386</v>
      </c>
      <c r="AX92" s="2">
        <v>62.7</v>
      </c>
      <c r="AY92" s="2">
        <v>72.599999999999994</v>
      </c>
      <c r="AZ92" s="2">
        <v>32.700000000000003</v>
      </c>
      <c r="BA92" s="8">
        <v>324.33333333333331</v>
      </c>
      <c r="BB92" s="8">
        <v>27623</v>
      </c>
      <c r="BC92" s="8" t="e">
        <v>#N/A</v>
      </c>
      <c r="BD92" s="8">
        <v>24102</v>
      </c>
      <c r="BE92" s="8">
        <v>625</v>
      </c>
      <c r="BF92" s="8">
        <v>2294</v>
      </c>
      <c r="BG92" s="8">
        <v>1481</v>
      </c>
      <c r="BH92" s="2" t="e">
        <v>#N/A</v>
      </c>
      <c r="BI92" s="2" t="e">
        <v>#N/A</v>
      </c>
      <c r="BJ92" s="8">
        <v>13</v>
      </c>
      <c r="BK92" s="8">
        <v>23</v>
      </c>
      <c r="BL92" s="8">
        <v>-12</v>
      </c>
      <c r="BM92" s="8">
        <v>21</v>
      </c>
      <c r="BN92" s="8">
        <v>13</v>
      </c>
      <c r="BO92" s="8">
        <v>-3</v>
      </c>
      <c r="BP92" s="8">
        <v>56614</v>
      </c>
      <c r="BQ92" s="8">
        <v>282889</v>
      </c>
      <c r="BR92" s="8">
        <v>250518</v>
      </c>
      <c r="BS92" s="8"/>
      <c r="BT92" s="8"/>
      <c r="BU92" s="8"/>
    </row>
    <row r="93" spans="1:73" x14ac:dyDescent="0.25">
      <c r="A93" t="s">
        <v>652</v>
      </c>
      <c r="B93" s="8">
        <v>5581</v>
      </c>
      <c r="C93" s="8">
        <v>22118</v>
      </c>
      <c r="D93" s="8">
        <v>27699</v>
      </c>
      <c r="E93" s="8">
        <v>5137</v>
      </c>
      <c r="F93" s="8">
        <v>22562</v>
      </c>
      <c r="G93" s="2">
        <v>20.100000000000001</v>
      </c>
      <c r="H93" s="2">
        <v>79.900000000000006</v>
      </c>
      <c r="I93" s="2">
        <v>18.5</v>
      </c>
      <c r="J93" s="2">
        <v>81.5</v>
      </c>
      <c r="K93" s="8">
        <v>96</v>
      </c>
      <c r="L93" s="8">
        <v>214</v>
      </c>
      <c r="M93" s="8">
        <v>229</v>
      </c>
      <c r="N93" s="8">
        <v>1185</v>
      </c>
      <c r="O93" s="8">
        <v>1468</v>
      </c>
      <c r="P93" s="8">
        <v>1249</v>
      </c>
      <c r="Q93" s="8">
        <v>375</v>
      </c>
      <c r="R93" s="8">
        <v>771</v>
      </c>
      <c r="S93" s="8">
        <v>30136</v>
      </c>
      <c r="T93" s="8">
        <v>362</v>
      </c>
      <c r="U93" s="8">
        <v>75</v>
      </c>
      <c r="V93" s="8">
        <v>3832</v>
      </c>
      <c r="W93" s="8">
        <v>102</v>
      </c>
      <c r="X93" s="8">
        <v>170</v>
      </c>
      <c r="Y93" s="8">
        <v>1974</v>
      </c>
      <c r="Z93" s="8">
        <v>4985</v>
      </c>
      <c r="AA93" s="8">
        <v>1412</v>
      </c>
      <c r="AB93" s="8">
        <v>1842</v>
      </c>
      <c r="AC93" s="8">
        <v>1207</v>
      </c>
      <c r="AD93" s="8">
        <v>1176</v>
      </c>
      <c r="AE93" s="8">
        <v>323</v>
      </c>
      <c r="AF93" s="8">
        <v>1847</v>
      </c>
      <c r="AG93" s="8">
        <v>2196</v>
      </c>
      <c r="AH93" s="8">
        <v>1647</v>
      </c>
      <c r="AI93" s="8">
        <v>2234</v>
      </c>
      <c r="AJ93" s="8">
        <v>3119</v>
      </c>
      <c r="AK93" s="8">
        <v>750</v>
      </c>
      <c r="AL93" s="8">
        <v>811</v>
      </c>
      <c r="AM93" s="8">
        <v>72</v>
      </c>
      <c r="AN93" s="8">
        <v>23622</v>
      </c>
      <c r="AO93" s="8">
        <v>683.33333333333337</v>
      </c>
      <c r="AP93" s="8">
        <v>1468</v>
      </c>
      <c r="AQ93" s="2">
        <v>5</v>
      </c>
      <c r="AR93" s="2">
        <v>7</v>
      </c>
      <c r="AS93" s="2" t="e">
        <v>#N/A</v>
      </c>
      <c r="AT93" s="8">
        <v>62</v>
      </c>
      <c r="AU93" s="8">
        <v>64</v>
      </c>
      <c r="AV93" s="8">
        <v>378</v>
      </c>
      <c r="AW93" s="8">
        <v>46467</v>
      </c>
      <c r="AX93" s="2">
        <v>62.8</v>
      </c>
      <c r="AY93" s="2">
        <v>72.7</v>
      </c>
      <c r="AZ93" s="2">
        <v>32.799999999999997</v>
      </c>
      <c r="BA93" s="8">
        <v>326.66666666666669</v>
      </c>
      <c r="BB93" s="8">
        <v>27707</v>
      </c>
      <c r="BC93" s="8" t="e">
        <v>#N/A</v>
      </c>
      <c r="BD93" s="8">
        <v>24188</v>
      </c>
      <c r="BE93" s="8">
        <v>602</v>
      </c>
      <c r="BF93" s="8">
        <v>2260</v>
      </c>
      <c r="BG93" s="8">
        <v>1468</v>
      </c>
      <c r="BH93" s="2" t="e">
        <v>#N/A</v>
      </c>
      <c r="BI93" s="2" t="e">
        <v>#N/A</v>
      </c>
      <c r="BJ93" s="8">
        <v>2</v>
      </c>
      <c r="BK93" s="8">
        <v>22</v>
      </c>
      <c r="BL93" s="8">
        <v>-19</v>
      </c>
      <c r="BM93" s="8">
        <v>-9</v>
      </c>
      <c r="BN93" s="8">
        <v>27</v>
      </c>
      <c r="BO93" s="8">
        <v>-19</v>
      </c>
      <c r="BP93" s="8">
        <v>59422</v>
      </c>
      <c r="BQ93" s="8">
        <v>286728</v>
      </c>
      <c r="BR93" s="8">
        <v>253392</v>
      </c>
      <c r="BS93" s="8"/>
      <c r="BT93" s="8"/>
      <c r="BU93" s="8"/>
    </row>
    <row r="94" spans="1:73" x14ac:dyDescent="0.25">
      <c r="A94" t="s">
        <v>653</v>
      </c>
      <c r="B94" s="8">
        <v>5605</v>
      </c>
      <c r="C94" s="8">
        <v>22130</v>
      </c>
      <c r="D94" s="8">
        <v>27735</v>
      </c>
      <c r="E94" s="8">
        <v>5156</v>
      </c>
      <c r="F94" s="8">
        <v>22579</v>
      </c>
      <c r="G94" s="2">
        <v>20.2</v>
      </c>
      <c r="H94" s="2">
        <v>79.8</v>
      </c>
      <c r="I94" s="2">
        <v>18.600000000000001</v>
      </c>
      <c r="J94" s="2">
        <v>81.400000000000006</v>
      </c>
      <c r="K94" s="8">
        <v>87</v>
      </c>
      <c r="L94" s="8">
        <v>214</v>
      </c>
      <c r="M94" s="8">
        <v>231</v>
      </c>
      <c r="N94" s="8">
        <v>1188</v>
      </c>
      <c r="O94" s="8">
        <v>1465</v>
      </c>
      <c r="P94" s="8">
        <v>1263</v>
      </c>
      <c r="Q94" s="8">
        <v>378</v>
      </c>
      <c r="R94" s="8">
        <v>778</v>
      </c>
      <c r="S94" s="8">
        <v>30316</v>
      </c>
      <c r="T94" s="8">
        <v>370</v>
      </c>
      <c r="U94" s="8">
        <v>75</v>
      </c>
      <c r="V94" s="8">
        <v>3775</v>
      </c>
      <c r="W94" s="8">
        <v>102</v>
      </c>
      <c r="X94" s="8">
        <v>174</v>
      </c>
      <c r="Y94" s="8">
        <v>2000</v>
      </c>
      <c r="Z94" s="8">
        <v>4978</v>
      </c>
      <c r="AA94" s="8">
        <v>1403</v>
      </c>
      <c r="AB94" s="8">
        <v>1865</v>
      </c>
      <c r="AC94" s="8">
        <v>1213</v>
      </c>
      <c r="AD94" s="8">
        <v>1195</v>
      </c>
      <c r="AE94" s="8">
        <v>320</v>
      </c>
      <c r="AF94" s="8">
        <v>1855</v>
      </c>
      <c r="AG94" s="8">
        <v>2209</v>
      </c>
      <c r="AH94" s="8">
        <v>1647</v>
      </c>
      <c r="AI94" s="8">
        <v>2224</v>
      </c>
      <c r="AJ94" s="8">
        <v>3167</v>
      </c>
      <c r="AK94" s="8">
        <v>773</v>
      </c>
      <c r="AL94" s="8">
        <v>817</v>
      </c>
      <c r="AM94" s="8">
        <v>153</v>
      </c>
      <c r="AN94" s="8">
        <v>23819</v>
      </c>
      <c r="AO94" s="8">
        <v>690</v>
      </c>
      <c r="AP94" s="8">
        <v>1487</v>
      </c>
      <c r="AQ94" s="2">
        <v>5.0999999999999996</v>
      </c>
      <c r="AR94" s="2">
        <v>7.9</v>
      </c>
      <c r="AS94" s="2" t="e">
        <v>#N/A</v>
      </c>
      <c r="AT94" s="8">
        <v>75</v>
      </c>
      <c r="AU94" s="8">
        <v>66</v>
      </c>
      <c r="AV94" s="8">
        <v>369</v>
      </c>
      <c r="AW94" s="8">
        <v>46541</v>
      </c>
      <c r="AX94" s="2">
        <v>62.7</v>
      </c>
      <c r="AY94" s="2">
        <v>72.5</v>
      </c>
      <c r="AZ94" s="2">
        <v>32.700000000000003</v>
      </c>
      <c r="BA94" s="8">
        <v>329.33333333333331</v>
      </c>
      <c r="BB94" s="8">
        <v>27715</v>
      </c>
      <c r="BC94" s="8" t="e">
        <v>#N/A</v>
      </c>
      <c r="BD94" s="8">
        <v>24181</v>
      </c>
      <c r="BE94" s="8">
        <v>576</v>
      </c>
      <c r="BF94" s="8">
        <v>2278</v>
      </c>
      <c r="BG94" s="8">
        <v>1487</v>
      </c>
      <c r="BH94" s="2" t="e">
        <v>#N/A</v>
      </c>
      <c r="BI94" s="2" t="e">
        <v>#N/A</v>
      </c>
      <c r="BJ94" s="8">
        <v>-3</v>
      </c>
      <c r="BK94" s="8">
        <v>16</v>
      </c>
      <c r="BL94" s="8">
        <v>-27</v>
      </c>
      <c r="BM94" s="8">
        <v>-3</v>
      </c>
      <c r="BN94" s="8">
        <v>5</v>
      </c>
      <c r="BO94" s="8">
        <v>-8</v>
      </c>
      <c r="BP94" s="8">
        <v>59828</v>
      </c>
      <c r="BQ94" s="8">
        <v>288166</v>
      </c>
      <c r="BR94" s="8">
        <v>254463</v>
      </c>
      <c r="BS94" s="8"/>
      <c r="BT94" s="8"/>
      <c r="BU94" s="8"/>
    </row>
    <row r="95" spans="1:73" x14ac:dyDescent="0.25">
      <c r="A95" t="s">
        <v>654</v>
      </c>
      <c r="B95" s="8">
        <v>5629</v>
      </c>
      <c r="C95" s="8">
        <v>22140</v>
      </c>
      <c r="D95" s="8">
        <v>27769</v>
      </c>
      <c r="E95" s="8">
        <v>5159</v>
      </c>
      <c r="F95" s="8">
        <v>22610</v>
      </c>
      <c r="G95" s="2">
        <v>20.3</v>
      </c>
      <c r="H95" s="2">
        <v>79.7</v>
      </c>
      <c r="I95" s="2">
        <v>18.600000000000001</v>
      </c>
      <c r="J95" s="2">
        <v>81.400000000000006</v>
      </c>
      <c r="K95" s="8">
        <v>84</v>
      </c>
      <c r="L95" s="8">
        <v>214</v>
      </c>
      <c r="M95" s="8">
        <v>234</v>
      </c>
      <c r="N95" s="8">
        <v>1197</v>
      </c>
      <c r="O95" s="8">
        <v>1467</v>
      </c>
      <c r="P95" s="8">
        <v>1278</v>
      </c>
      <c r="Q95" s="8">
        <v>366</v>
      </c>
      <c r="R95" s="8">
        <v>788</v>
      </c>
      <c r="S95" s="8">
        <v>30322</v>
      </c>
      <c r="T95" s="8">
        <v>362</v>
      </c>
      <c r="U95" s="8">
        <v>74</v>
      </c>
      <c r="V95" s="8">
        <v>3726</v>
      </c>
      <c r="W95" s="8">
        <v>102</v>
      </c>
      <c r="X95" s="8">
        <v>178</v>
      </c>
      <c r="Y95" s="8">
        <v>2023</v>
      </c>
      <c r="Z95" s="8">
        <v>4984</v>
      </c>
      <c r="AA95" s="8">
        <v>1414</v>
      </c>
      <c r="AB95" s="8">
        <v>1862</v>
      </c>
      <c r="AC95" s="8">
        <v>1212</v>
      </c>
      <c r="AD95" s="8">
        <v>1193</v>
      </c>
      <c r="AE95" s="8">
        <v>324</v>
      </c>
      <c r="AF95" s="8">
        <v>1866</v>
      </c>
      <c r="AG95" s="8">
        <v>2193</v>
      </c>
      <c r="AH95" s="8">
        <v>1663</v>
      </c>
      <c r="AI95" s="8">
        <v>2238</v>
      </c>
      <c r="AJ95" s="8">
        <v>3173</v>
      </c>
      <c r="AK95" s="8">
        <v>776</v>
      </c>
      <c r="AL95" s="8">
        <v>818</v>
      </c>
      <c r="AM95" s="8">
        <v>141</v>
      </c>
      <c r="AN95" s="8">
        <v>23857</v>
      </c>
      <c r="AO95" s="8">
        <v>601.66666666666663</v>
      </c>
      <c r="AP95" s="8">
        <v>1520</v>
      </c>
      <c r="AQ95" s="2">
        <v>5.2</v>
      </c>
      <c r="AR95" s="2">
        <v>8</v>
      </c>
      <c r="AS95" s="2" t="e">
        <v>#N/A</v>
      </c>
      <c r="AT95" s="8">
        <v>66</v>
      </c>
      <c r="AU95" s="8">
        <v>60</v>
      </c>
      <c r="AV95" s="8">
        <v>350</v>
      </c>
      <c r="AW95" s="8">
        <v>46621</v>
      </c>
      <c r="AX95" s="2">
        <v>62.9</v>
      </c>
      <c r="AY95" s="2">
        <v>72.599999999999994</v>
      </c>
      <c r="AZ95" s="2">
        <v>32.5</v>
      </c>
      <c r="BA95" s="8">
        <v>333.33333333333331</v>
      </c>
      <c r="BB95" s="8">
        <v>27803</v>
      </c>
      <c r="BC95" s="8" t="e">
        <v>#N/A</v>
      </c>
      <c r="BD95" s="8">
        <v>24274</v>
      </c>
      <c r="BE95" s="8">
        <v>579</v>
      </c>
      <c r="BF95" s="8">
        <v>2316</v>
      </c>
      <c r="BG95" s="8">
        <v>1520</v>
      </c>
      <c r="BH95" s="2" t="e">
        <v>#N/A</v>
      </c>
      <c r="BI95" s="2" t="e">
        <v>#N/A</v>
      </c>
      <c r="BJ95" s="8">
        <v>-11</v>
      </c>
      <c r="BK95" s="8">
        <v>13</v>
      </c>
      <c r="BL95" s="8">
        <v>-27</v>
      </c>
      <c r="BM95" s="8">
        <v>9</v>
      </c>
      <c r="BN95" s="8">
        <v>-13</v>
      </c>
      <c r="BO95" s="8">
        <v>-59</v>
      </c>
      <c r="BP95" s="8">
        <v>59188</v>
      </c>
      <c r="BQ95" s="8">
        <v>288352</v>
      </c>
      <c r="BR95" s="8">
        <v>255179</v>
      </c>
      <c r="BS95" s="8"/>
      <c r="BT95" s="8"/>
      <c r="BU95" s="8"/>
    </row>
    <row r="96" spans="1:73" x14ac:dyDescent="0.25">
      <c r="A96" t="s">
        <v>655</v>
      </c>
      <c r="B96" s="8">
        <v>5670</v>
      </c>
      <c r="C96" s="8">
        <v>22186</v>
      </c>
      <c r="D96" s="8">
        <v>27856</v>
      </c>
      <c r="E96" s="8">
        <v>5199</v>
      </c>
      <c r="F96" s="8">
        <v>22657</v>
      </c>
      <c r="G96" s="2">
        <v>20.399999999999999</v>
      </c>
      <c r="H96" s="2">
        <v>79.599999999999994</v>
      </c>
      <c r="I96" s="2">
        <v>18.7</v>
      </c>
      <c r="J96" s="2">
        <v>81.3</v>
      </c>
      <c r="K96" s="8">
        <v>83</v>
      </c>
      <c r="L96" s="8">
        <v>214</v>
      </c>
      <c r="M96" s="8">
        <v>236</v>
      </c>
      <c r="N96" s="8">
        <v>1204</v>
      </c>
      <c r="O96" s="8">
        <v>1471</v>
      </c>
      <c r="P96" s="8">
        <v>1292</v>
      </c>
      <c r="Q96" s="8">
        <v>371</v>
      </c>
      <c r="R96" s="8">
        <v>797</v>
      </c>
      <c r="S96" s="8">
        <v>30313</v>
      </c>
      <c r="T96" s="8">
        <v>369</v>
      </c>
      <c r="U96" s="8">
        <v>74</v>
      </c>
      <c r="V96" s="8">
        <v>3676</v>
      </c>
      <c r="W96" s="8">
        <v>102</v>
      </c>
      <c r="X96" s="8">
        <v>168</v>
      </c>
      <c r="Y96" s="8">
        <v>2003</v>
      </c>
      <c r="Z96" s="8">
        <v>5000</v>
      </c>
      <c r="AA96" s="8">
        <v>1404</v>
      </c>
      <c r="AB96" s="8">
        <v>1864</v>
      </c>
      <c r="AC96" s="8">
        <v>1214</v>
      </c>
      <c r="AD96" s="8">
        <v>1203</v>
      </c>
      <c r="AE96" s="8">
        <v>329</v>
      </c>
      <c r="AF96" s="8">
        <v>1867</v>
      </c>
      <c r="AG96" s="8">
        <v>2211</v>
      </c>
      <c r="AH96" s="8">
        <v>1676</v>
      </c>
      <c r="AI96" s="8">
        <v>2259</v>
      </c>
      <c r="AJ96" s="8">
        <v>3169</v>
      </c>
      <c r="AK96" s="8">
        <v>778</v>
      </c>
      <c r="AL96" s="8">
        <v>814</v>
      </c>
      <c r="AM96" s="8">
        <v>131</v>
      </c>
      <c r="AN96" s="8">
        <v>23920</v>
      </c>
      <c r="AO96" s="8">
        <v>588.66666666666663</v>
      </c>
      <c r="AP96" s="8">
        <v>1515</v>
      </c>
      <c r="AQ96" s="2">
        <v>5.2</v>
      </c>
      <c r="AR96" s="2">
        <v>8.4</v>
      </c>
      <c r="AS96" s="2" t="e">
        <v>#N/A</v>
      </c>
      <c r="AT96" s="8">
        <v>60</v>
      </c>
      <c r="AU96" s="8">
        <v>60</v>
      </c>
      <c r="AV96" s="8">
        <v>334</v>
      </c>
      <c r="AW96" s="8">
        <v>46701</v>
      </c>
      <c r="AX96" s="2">
        <v>62.8</v>
      </c>
      <c r="AY96" s="2">
        <v>72.5</v>
      </c>
      <c r="AZ96" s="2">
        <v>32.5</v>
      </c>
      <c r="BA96" s="8">
        <v>333.33333333333331</v>
      </c>
      <c r="BB96" s="8">
        <v>27797</v>
      </c>
      <c r="BC96" s="8" t="e">
        <v>#N/A</v>
      </c>
      <c r="BD96" s="8">
        <v>24271</v>
      </c>
      <c r="BE96" s="8">
        <v>568</v>
      </c>
      <c r="BF96" s="8">
        <v>2357</v>
      </c>
      <c r="BG96" s="8">
        <v>1515</v>
      </c>
      <c r="BH96" s="2" t="e">
        <v>#N/A</v>
      </c>
      <c r="BI96" s="2" t="e">
        <v>#N/A</v>
      </c>
      <c r="BJ96" s="8">
        <v>8</v>
      </c>
      <c r="BK96" s="8">
        <v>24</v>
      </c>
      <c r="BL96" s="8">
        <v>-41</v>
      </c>
      <c r="BM96" s="8">
        <v>7</v>
      </c>
      <c r="BN96" s="8">
        <v>17</v>
      </c>
      <c r="BO96" s="8">
        <v>5</v>
      </c>
      <c r="BP96" s="8">
        <v>60667</v>
      </c>
      <c r="BQ96" s="8">
        <v>292486</v>
      </c>
      <c r="BR96" s="8">
        <v>258239</v>
      </c>
      <c r="BS96" s="8"/>
      <c r="BT96" s="8"/>
      <c r="BU96" s="8"/>
    </row>
    <row r="97" spans="1:73" x14ac:dyDescent="0.25">
      <c r="A97" t="s">
        <v>656</v>
      </c>
      <c r="B97" s="8">
        <v>5695</v>
      </c>
      <c r="C97" s="8">
        <v>22213</v>
      </c>
      <c r="D97" s="8">
        <v>27908</v>
      </c>
      <c r="E97" s="8">
        <v>5226</v>
      </c>
      <c r="F97" s="8">
        <v>22682</v>
      </c>
      <c r="G97" s="2">
        <v>20.399999999999999</v>
      </c>
      <c r="H97" s="2">
        <v>79.599999999999994</v>
      </c>
      <c r="I97" s="2">
        <v>18.7</v>
      </c>
      <c r="J97" s="2">
        <v>81.3</v>
      </c>
      <c r="K97" s="8">
        <v>82</v>
      </c>
      <c r="L97" s="8">
        <v>214</v>
      </c>
      <c r="M97" s="8">
        <v>238</v>
      </c>
      <c r="N97" s="8">
        <v>1212</v>
      </c>
      <c r="O97" s="8">
        <v>1473</v>
      </c>
      <c r="P97" s="8">
        <v>1309</v>
      </c>
      <c r="Q97" s="8">
        <v>370</v>
      </c>
      <c r="R97" s="8">
        <v>797</v>
      </c>
      <c r="S97" s="8">
        <v>30419</v>
      </c>
      <c r="T97" s="8">
        <v>364</v>
      </c>
      <c r="U97" s="8">
        <v>70</v>
      </c>
      <c r="V97" s="8">
        <v>3636</v>
      </c>
      <c r="W97" s="8">
        <v>100</v>
      </c>
      <c r="X97" s="8">
        <v>164</v>
      </c>
      <c r="Y97" s="8">
        <v>1997</v>
      </c>
      <c r="Z97" s="8">
        <v>5029</v>
      </c>
      <c r="AA97" s="8">
        <v>1409</v>
      </c>
      <c r="AB97" s="8">
        <v>1900</v>
      </c>
      <c r="AC97" s="8">
        <v>1207</v>
      </c>
      <c r="AD97" s="8">
        <v>1193</v>
      </c>
      <c r="AE97" s="8">
        <v>332</v>
      </c>
      <c r="AF97" s="8">
        <v>1861</v>
      </c>
      <c r="AG97" s="8">
        <v>2213</v>
      </c>
      <c r="AH97" s="8">
        <v>1685</v>
      </c>
      <c r="AI97" s="8">
        <v>2290</v>
      </c>
      <c r="AJ97" s="8">
        <v>3193</v>
      </c>
      <c r="AK97" s="8">
        <v>792</v>
      </c>
      <c r="AL97" s="8">
        <v>840</v>
      </c>
      <c r="AM97" s="8">
        <v>144</v>
      </c>
      <c r="AN97" s="8">
        <v>24088</v>
      </c>
      <c r="AO97" s="8">
        <v>619.66666666666663</v>
      </c>
      <c r="AP97" s="8">
        <v>1520</v>
      </c>
      <c r="AQ97" s="2">
        <v>5.2</v>
      </c>
      <c r="AR97" s="2">
        <v>8</v>
      </c>
      <c r="AS97" s="2" t="e">
        <v>#N/A</v>
      </c>
      <c r="AT97" s="8">
        <v>66</v>
      </c>
      <c r="AU97" s="8">
        <v>58</v>
      </c>
      <c r="AV97" s="8">
        <v>325</v>
      </c>
      <c r="AW97" s="8">
        <v>46782</v>
      </c>
      <c r="AX97" s="2">
        <v>63</v>
      </c>
      <c r="AY97" s="2">
        <v>72.7</v>
      </c>
      <c r="AZ97" s="2">
        <v>32.200000000000003</v>
      </c>
      <c r="BA97" s="8">
        <v>338.33333333333331</v>
      </c>
      <c r="BB97" s="8">
        <v>27933</v>
      </c>
      <c r="BC97" s="8" t="e">
        <v>#N/A</v>
      </c>
      <c r="BD97" s="8">
        <v>24395</v>
      </c>
      <c r="BE97" s="8">
        <v>589</v>
      </c>
      <c r="BF97" s="8">
        <v>2317</v>
      </c>
      <c r="BG97" s="8">
        <v>1520</v>
      </c>
      <c r="BH97" s="2" t="e">
        <v>#N/A</v>
      </c>
      <c r="BI97" s="2" t="e">
        <v>#N/A</v>
      </c>
      <c r="BJ97" s="8">
        <v>8</v>
      </c>
      <c r="BK97" s="8">
        <v>21</v>
      </c>
      <c r="BL97" s="8">
        <v>-23</v>
      </c>
      <c r="BM97" s="8">
        <v>-16</v>
      </c>
      <c r="BN97" s="8">
        <v>14</v>
      </c>
      <c r="BO97" s="8">
        <v>-1</v>
      </c>
      <c r="BP97" s="8">
        <v>62293</v>
      </c>
      <c r="BQ97" s="8">
        <v>295516</v>
      </c>
      <c r="BR97" s="8">
        <v>261161</v>
      </c>
      <c r="BS97" s="8"/>
      <c r="BT97" s="8"/>
      <c r="BU97" s="8"/>
    </row>
    <row r="98" spans="1:73" x14ac:dyDescent="0.25">
      <c r="A98" t="s">
        <v>657</v>
      </c>
      <c r="B98" s="8">
        <v>5724</v>
      </c>
      <c r="C98" s="8">
        <v>22299</v>
      </c>
      <c r="D98" s="8">
        <v>28023</v>
      </c>
      <c r="E98" s="8">
        <v>5262</v>
      </c>
      <c r="F98" s="8">
        <v>22761</v>
      </c>
      <c r="G98" s="2">
        <v>20.399999999999999</v>
      </c>
      <c r="H98" s="2">
        <v>79.599999999999994</v>
      </c>
      <c r="I98" s="2">
        <v>18.8</v>
      </c>
      <c r="J98" s="2">
        <v>81.2</v>
      </c>
      <c r="K98" s="8">
        <v>80</v>
      </c>
      <c r="L98" s="8">
        <v>215</v>
      </c>
      <c r="M98" s="8">
        <v>240</v>
      </c>
      <c r="N98" s="8">
        <v>1215</v>
      </c>
      <c r="O98" s="8">
        <v>1500</v>
      </c>
      <c r="P98" s="8">
        <v>1325</v>
      </c>
      <c r="Q98" s="8">
        <v>357</v>
      </c>
      <c r="R98" s="8">
        <v>791</v>
      </c>
      <c r="S98" s="8">
        <v>30507</v>
      </c>
      <c r="T98" s="8">
        <v>352</v>
      </c>
      <c r="U98" s="8">
        <v>67</v>
      </c>
      <c r="V98" s="8">
        <v>3583</v>
      </c>
      <c r="W98" s="8">
        <v>96</v>
      </c>
      <c r="X98" s="8">
        <v>161</v>
      </c>
      <c r="Y98" s="8">
        <v>2014</v>
      </c>
      <c r="Z98" s="8">
        <v>5035</v>
      </c>
      <c r="AA98" s="8">
        <v>1422</v>
      </c>
      <c r="AB98" s="8">
        <v>1925</v>
      </c>
      <c r="AC98" s="8">
        <v>1211</v>
      </c>
      <c r="AD98" s="8">
        <v>1189</v>
      </c>
      <c r="AE98" s="8">
        <v>335</v>
      </c>
      <c r="AF98" s="8">
        <v>1881</v>
      </c>
      <c r="AG98" s="8">
        <v>2203</v>
      </c>
      <c r="AH98" s="8">
        <v>1686</v>
      </c>
      <c r="AI98" s="8">
        <v>2322</v>
      </c>
      <c r="AJ98" s="8">
        <v>3243</v>
      </c>
      <c r="AK98" s="8">
        <v>792</v>
      </c>
      <c r="AL98" s="8">
        <v>839</v>
      </c>
      <c r="AM98" s="8">
        <v>151</v>
      </c>
      <c r="AN98" s="8">
        <v>24234</v>
      </c>
      <c r="AO98" s="8">
        <v>635.33333333333337</v>
      </c>
      <c r="AP98" s="8">
        <v>1566</v>
      </c>
      <c r="AQ98" s="2">
        <v>5.3</v>
      </c>
      <c r="AR98" s="2">
        <v>7.1</v>
      </c>
      <c r="AS98" s="2" t="e">
        <v>#N/A</v>
      </c>
      <c r="AT98" s="8">
        <v>62</v>
      </c>
      <c r="AU98" s="8">
        <v>60</v>
      </c>
      <c r="AV98" s="8">
        <v>336</v>
      </c>
      <c r="AW98" s="8">
        <v>46861</v>
      </c>
      <c r="AX98" s="2">
        <v>63</v>
      </c>
      <c r="AY98" s="2">
        <v>72.599999999999994</v>
      </c>
      <c r="AZ98" s="2">
        <v>32.4</v>
      </c>
      <c r="BA98" s="8">
        <v>340.33333333333331</v>
      </c>
      <c r="BB98" s="8">
        <v>27935</v>
      </c>
      <c r="BC98" s="8" t="e">
        <v>#N/A</v>
      </c>
      <c r="BD98" s="8">
        <v>24386</v>
      </c>
      <c r="BE98" s="8">
        <v>570</v>
      </c>
      <c r="BF98" s="8">
        <v>2302</v>
      </c>
      <c r="BG98" s="8">
        <v>1566</v>
      </c>
      <c r="BH98" s="2" t="e">
        <v>#N/A</v>
      </c>
      <c r="BI98" s="2" t="e">
        <v>#N/A</v>
      </c>
      <c r="BJ98" s="8">
        <v>5</v>
      </c>
      <c r="BK98" s="8">
        <v>17</v>
      </c>
      <c r="BL98" s="8">
        <v>-18</v>
      </c>
      <c r="BM98" s="8">
        <v>1</v>
      </c>
      <c r="BN98" s="8">
        <v>-14</v>
      </c>
      <c r="BO98" s="8">
        <v>20</v>
      </c>
      <c r="BP98" s="8">
        <v>64473</v>
      </c>
      <c r="BQ98" s="8">
        <v>299230</v>
      </c>
      <c r="BR98" s="8">
        <v>264656</v>
      </c>
      <c r="BS98" s="8"/>
      <c r="BT98" s="8"/>
      <c r="BU98" s="8"/>
    </row>
    <row r="99" spans="1:73" x14ac:dyDescent="0.25">
      <c r="A99" t="s">
        <v>658</v>
      </c>
      <c r="B99" s="8">
        <v>5776</v>
      </c>
      <c r="C99" s="8">
        <v>22305</v>
      </c>
      <c r="D99" s="8">
        <v>28081</v>
      </c>
      <c r="E99" s="8">
        <v>5325</v>
      </c>
      <c r="F99" s="8">
        <v>22756</v>
      </c>
      <c r="G99" s="2">
        <v>20.6</v>
      </c>
      <c r="H99" s="2">
        <v>79.400000000000006</v>
      </c>
      <c r="I99" s="2">
        <v>19</v>
      </c>
      <c r="J99" s="2">
        <v>81</v>
      </c>
      <c r="K99" s="8">
        <v>77</v>
      </c>
      <c r="L99" s="8">
        <v>215</v>
      </c>
      <c r="M99" s="8">
        <v>242</v>
      </c>
      <c r="N99" s="8">
        <v>1236</v>
      </c>
      <c r="O99" s="8">
        <v>1510</v>
      </c>
      <c r="P99" s="8">
        <v>1341</v>
      </c>
      <c r="Q99" s="8">
        <v>345</v>
      </c>
      <c r="R99" s="8">
        <v>807</v>
      </c>
      <c r="S99" s="8">
        <v>30487</v>
      </c>
      <c r="T99" s="8">
        <v>335</v>
      </c>
      <c r="U99" s="8">
        <v>65</v>
      </c>
      <c r="V99" s="8">
        <v>3536</v>
      </c>
      <c r="W99" s="8">
        <v>94</v>
      </c>
      <c r="X99" s="8">
        <v>159</v>
      </c>
      <c r="Y99" s="8">
        <v>2021</v>
      </c>
      <c r="Z99" s="8">
        <v>5039</v>
      </c>
      <c r="AA99" s="8">
        <v>1428</v>
      </c>
      <c r="AB99" s="8">
        <v>1925</v>
      </c>
      <c r="AC99" s="8">
        <v>1219</v>
      </c>
      <c r="AD99" s="8">
        <v>1195</v>
      </c>
      <c r="AE99" s="8">
        <v>331</v>
      </c>
      <c r="AF99" s="8">
        <v>1894</v>
      </c>
      <c r="AG99" s="8">
        <v>2195</v>
      </c>
      <c r="AH99" s="8">
        <v>1712</v>
      </c>
      <c r="AI99" s="8">
        <v>2349</v>
      </c>
      <c r="AJ99" s="8">
        <v>3236</v>
      </c>
      <c r="AK99" s="8">
        <v>780</v>
      </c>
      <c r="AL99" s="8">
        <v>832</v>
      </c>
      <c r="AM99" s="8">
        <v>143</v>
      </c>
      <c r="AN99" s="8">
        <v>24278</v>
      </c>
      <c r="AO99" s="8">
        <v>602.66666666666663</v>
      </c>
      <c r="AP99" s="8">
        <v>1516</v>
      </c>
      <c r="AQ99" s="2">
        <v>5.0999999999999996</v>
      </c>
      <c r="AR99" s="2">
        <v>7.1</v>
      </c>
      <c r="AS99" s="2" t="e">
        <v>#N/A</v>
      </c>
      <c r="AT99" s="8">
        <v>74</v>
      </c>
      <c r="AU99" s="8">
        <v>63</v>
      </c>
      <c r="AV99" s="8">
        <v>308</v>
      </c>
      <c r="AW99" s="8">
        <v>46940</v>
      </c>
      <c r="AX99" s="2">
        <v>63.1</v>
      </c>
      <c r="AY99" s="2">
        <v>72.900000000000006</v>
      </c>
      <c r="AZ99" s="2">
        <v>32.200000000000003</v>
      </c>
      <c r="BA99" s="8">
        <v>340.66666666666669</v>
      </c>
      <c r="BB99" s="8">
        <v>28110</v>
      </c>
      <c r="BC99" s="8" t="e">
        <v>#N/A</v>
      </c>
      <c r="BD99" s="8">
        <v>24576</v>
      </c>
      <c r="BE99" s="8">
        <v>557</v>
      </c>
      <c r="BF99" s="8">
        <v>2310</v>
      </c>
      <c r="BG99" s="8">
        <v>1516</v>
      </c>
      <c r="BH99" s="2" t="e">
        <v>#N/A</v>
      </c>
      <c r="BI99" s="2" t="e">
        <v>#N/A</v>
      </c>
      <c r="BJ99" s="8">
        <v>-3</v>
      </c>
      <c r="BK99" s="8">
        <v>10</v>
      </c>
      <c r="BL99" s="8">
        <v>-23</v>
      </c>
      <c r="BM99" s="8">
        <v>-11</v>
      </c>
      <c r="BN99" s="8">
        <v>6</v>
      </c>
      <c r="BO99" s="8">
        <v>33</v>
      </c>
      <c r="BP99" s="8">
        <v>67224</v>
      </c>
      <c r="BQ99" s="8">
        <v>304207</v>
      </c>
      <c r="BR99" s="8">
        <v>269814</v>
      </c>
      <c r="BS99" s="8"/>
      <c r="BT99" s="8"/>
      <c r="BU99" s="8"/>
    </row>
    <row r="100" spans="1:73" x14ac:dyDescent="0.25">
      <c r="A100" t="s">
        <v>659</v>
      </c>
      <c r="B100" s="8">
        <v>5827</v>
      </c>
      <c r="C100" s="8">
        <v>22315</v>
      </c>
      <c r="D100" s="8">
        <v>28142</v>
      </c>
      <c r="E100" s="8">
        <v>5374</v>
      </c>
      <c r="F100" s="8">
        <v>22768</v>
      </c>
      <c r="G100" s="2">
        <v>20.7</v>
      </c>
      <c r="H100" s="2">
        <v>79.3</v>
      </c>
      <c r="I100" s="2">
        <v>19.100000000000001</v>
      </c>
      <c r="J100" s="2">
        <v>80.900000000000006</v>
      </c>
      <c r="K100" s="8">
        <v>79</v>
      </c>
      <c r="L100" s="8">
        <v>221</v>
      </c>
      <c r="M100" s="8">
        <v>246</v>
      </c>
      <c r="N100" s="8">
        <v>1246</v>
      </c>
      <c r="O100" s="8">
        <v>1516</v>
      </c>
      <c r="P100" s="8">
        <v>1359</v>
      </c>
      <c r="Q100" s="8">
        <v>345</v>
      </c>
      <c r="R100" s="8">
        <v>812</v>
      </c>
      <c r="S100" s="8">
        <v>30533</v>
      </c>
      <c r="T100" s="8">
        <v>337</v>
      </c>
      <c r="U100" s="8">
        <v>63</v>
      </c>
      <c r="V100" s="8">
        <v>3496</v>
      </c>
      <c r="W100" s="8">
        <v>92</v>
      </c>
      <c r="X100" s="8">
        <v>155</v>
      </c>
      <c r="Y100" s="8">
        <v>2030</v>
      </c>
      <c r="Z100" s="8">
        <v>4980</v>
      </c>
      <c r="AA100" s="8">
        <v>1428</v>
      </c>
      <c r="AB100" s="8">
        <v>1941</v>
      </c>
      <c r="AC100" s="8">
        <v>1229</v>
      </c>
      <c r="AD100" s="8">
        <v>1191</v>
      </c>
      <c r="AE100" s="8">
        <v>339</v>
      </c>
      <c r="AF100" s="8">
        <v>1902</v>
      </c>
      <c r="AG100" s="8">
        <v>2204</v>
      </c>
      <c r="AH100" s="8">
        <v>1736</v>
      </c>
      <c r="AI100" s="8">
        <v>2371</v>
      </c>
      <c r="AJ100" s="8">
        <v>3256</v>
      </c>
      <c r="AK100" s="8">
        <v>789</v>
      </c>
      <c r="AL100" s="8">
        <v>827</v>
      </c>
      <c r="AM100" s="8">
        <v>166</v>
      </c>
      <c r="AN100" s="8">
        <v>24360</v>
      </c>
      <c r="AO100" s="8">
        <v>562.66666666666663</v>
      </c>
      <c r="AP100" s="8">
        <v>1531</v>
      </c>
      <c r="AQ100" s="2">
        <v>5.2</v>
      </c>
      <c r="AR100" s="2">
        <v>7.3</v>
      </c>
      <c r="AS100" s="2" t="e">
        <v>#N/A</v>
      </c>
      <c r="AT100" s="8">
        <v>61</v>
      </c>
      <c r="AU100" s="8">
        <v>62</v>
      </c>
      <c r="AV100" s="8">
        <v>327</v>
      </c>
      <c r="AW100" s="8">
        <v>47020</v>
      </c>
      <c r="AX100" s="2">
        <v>63</v>
      </c>
      <c r="AY100" s="2">
        <v>72.7</v>
      </c>
      <c r="AZ100" s="2">
        <v>32.200000000000003</v>
      </c>
      <c r="BA100" s="8">
        <v>342.33333333333331</v>
      </c>
      <c r="BB100" s="8">
        <v>28099</v>
      </c>
      <c r="BC100" s="8" t="e">
        <v>#N/A</v>
      </c>
      <c r="BD100" s="8">
        <v>24495</v>
      </c>
      <c r="BE100" s="8">
        <v>560</v>
      </c>
      <c r="BF100" s="8">
        <v>2239</v>
      </c>
      <c r="BG100" s="8">
        <v>1531</v>
      </c>
      <c r="BH100" s="2" t="e">
        <v>#N/A</v>
      </c>
      <c r="BI100" s="2" t="e">
        <v>#N/A</v>
      </c>
      <c r="BJ100" s="8">
        <v>0</v>
      </c>
      <c r="BK100" s="8">
        <v>13</v>
      </c>
      <c r="BL100" s="8">
        <v>-29</v>
      </c>
      <c r="BM100" s="8">
        <v>-6</v>
      </c>
      <c r="BN100" s="8">
        <v>2</v>
      </c>
      <c r="BO100" s="8">
        <v>-6</v>
      </c>
      <c r="BP100" s="8">
        <v>67091</v>
      </c>
      <c r="BQ100" s="8">
        <v>307485</v>
      </c>
      <c r="BR100" s="8">
        <v>272594</v>
      </c>
      <c r="BS100" s="8"/>
      <c r="BT100" s="8"/>
      <c r="BU100" s="8"/>
    </row>
    <row r="101" spans="1:73" x14ac:dyDescent="0.25">
      <c r="A101" t="s">
        <v>660</v>
      </c>
      <c r="B101" s="8">
        <v>5858</v>
      </c>
      <c r="C101" s="8">
        <v>22378</v>
      </c>
      <c r="D101" s="8">
        <v>28236</v>
      </c>
      <c r="E101" s="8">
        <v>5421</v>
      </c>
      <c r="F101" s="8">
        <v>22815</v>
      </c>
      <c r="G101" s="2">
        <v>20.7</v>
      </c>
      <c r="H101" s="2">
        <v>79.3</v>
      </c>
      <c r="I101" s="2">
        <v>19.2</v>
      </c>
      <c r="J101" s="2">
        <v>80.8</v>
      </c>
      <c r="K101" s="8">
        <v>77</v>
      </c>
      <c r="L101" s="8">
        <v>223</v>
      </c>
      <c r="M101" s="8">
        <v>248</v>
      </c>
      <c r="N101" s="8">
        <v>1257</v>
      </c>
      <c r="O101" s="8">
        <v>1531</v>
      </c>
      <c r="P101" s="8">
        <v>1374</v>
      </c>
      <c r="Q101" s="8">
        <v>350</v>
      </c>
      <c r="R101" s="8">
        <v>798</v>
      </c>
      <c r="S101" s="8">
        <v>30706</v>
      </c>
      <c r="T101" s="8">
        <v>348</v>
      </c>
      <c r="U101" s="8">
        <v>61</v>
      </c>
      <c r="V101" s="8">
        <v>3438</v>
      </c>
      <c r="W101" s="8">
        <v>93</v>
      </c>
      <c r="X101" s="8">
        <v>155</v>
      </c>
      <c r="Y101" s="8">
        <v>2057</v>
      </c>
      <c r="Z101" s="8">
        <v>5011</v>
      </c>
      <c r="AA101" s="8">
        <v>1436</v>
      </c>
      <c r="AB101" s="8">
        <v>1950</v>
      </c>
      <c r="AC101" s="8">
        <v>1241</v>
      </c>
      <c r="AD101" s="8">
        <v>1194</v>
      </c>
      <c r="AE101" s="8">
        <v>336</v>
      </c>
      <c r="AF101" s="8">
        <v>1944</v>
      </c>
      <c r="AG101" s="8">
        <v>2209</v>
      </c>
      <c r="AH101" s="8">
        <v>1748</v>
      </c>
      <c r="AI101" s="8">
        <v>2395</v>
      </c>
      <c r="AJ101" s="8">
        <v>3293</v>
      </c>
      <c r="AK101" s="8">
        <v>792</v>
      </c>
      <c r="AL101" s="8">
        <v>835</v>
      </c>
      <c r="AM101" s="8">
        <v>173</v>
      </c>
      <c r="AN101" s="8">
        <v>24555</v>
      </c>
      <c r="AO101" s="8">
        <v>582.66666666666663</v>
      </c>
      <c r="AP101" s="8">
        <v>1467</v>
      </c>
      <c r="AQ101" s="2">
        <v>4.9000000000000004</v>
      </c>
      <c r="AR101" s="2">
        <v>6.4</v>
      </c>
      <c r="AS101" s="2" t="e">
        <v>#N/A</v>
      </c>
      <c r="AT101" s="8">
        <v>60</v>
      </c>
      <c r="AU101" s="8">
        <v>59</v>
      </c>
      <c r="AV101" s="8">
        <v>314</v>
      </c>
      <c r="AW101" s="8">
        <v>47099</v>
      </c>
      <c r="AX101" s="2">
        <v>63</v>
      </c>
      <c r="AY101" s="2">
        <v>72.900000000000006</v>
      </c>
      <c r="AZ101" s="2">
        <v>32.200000000000003</v>
      </c>
      <c r="BA101" s="8">
        <v>346.66666666666669</v>
      </c>
      <c r="BB101" s="8">
        <v>28226</v>
      </c>
      <c r="BC101" s="8" t="e">
        <v>#N/A</v>
      </c>
      <c r="BD101" s="8">
        <v>24492</v>
      </c>
      <c r="BE101" s="8">
        <v>579</v>
      </c>
      <c r="BF101" s="8">
        <v>2223</v>
      </c>
      <c r="BG101" s="8">
        <v>1467</v>
      </c>
      <c r="BH101" s="2" t="e">
        <v>#N/A</v>
      </c>
      <c r="BI101" s="2" t="e">
        <v>#N/A</v>
      </c>
      <c r="BJ101" s="8">
        <v>-1</v>
      </c>
      <c r="BK101" s="8">
        <v>15</v>
      </c>
      <c r="BL101" s="8">
        <v>-31</v>
      </c>
      <c r="BM101" s="8">
        <v>6</v>
      </c>
      <c r="BN101" s="8">
        <v>-9</v>
      </c>
      <c r="BO101" s="8">
        <v>12</v>
      </c>
      <c r="BP101" s="8">
        <v>70002</v>
      </c>
      <c r="BQ101" s="8">
        <v>312948</v>
      </c>
      <c r="BR101" s="8">
        <v>277034</v>
      </c>
      <c r="BS101" s="8"/>
      <c r="BT101" s="8"/>
      <c r="BU101" s="8"/>
    </row>
    <row r="102" spans="1:73" x14ac:dyDescent="0.25">
      <c r="A102" t="s">
        <v>661</v>
      </c>
      <c r="B102" s="8">
        <v>5894</v>
      </c>
      <c r="C102" s="8">
        <v>22391</v>
      </c>
      <c r="D102" s="8">
        <v>28285</v>
      </c>
      <c r="E102" s="8">
        <v>5466</v>
      </c>
      <c r="F102" s="8">
        <v>22819</v>
      </c>
      <c r="G102" s="2">
        <v>20.8</v>
      </c>
      <c r="H102" s="2">
        <v>79.2</v>
      </c>
      <c r="I102" s="2">
        <v>19.3</v>
      </c>
      <c r="J102" s="2">
        <v>80.7</v>
      </c>
      <c r="K102" s="8">
        <v>80</v>
      </c>
      <c r="L102" s="8">
        <v>222</v>
      </c>
      <c r="M102" s="8">
        <v>252</v>
      </c>
      <c r="N102" s="8">
        <v>1260</v>
      </c>
      <c r="O102" s="8">
        <v>1535</v>
      </c>
      <c r="P102" s="8">
        <v>1391</v>
      </c>
      <c r="Q102" s="8">
        <v>354</v>
      </c>
      <c r="R102" s="8">
        <v>803</v>
      </c>
      <c r="S102" s="8">
        <v>30878</v>
      </c>
      <c r="T102" s="8">
        <v>369</v>
      </c>
      <c r="U102" s="8">
        <v>61</v>
      </c>
      <c r="V102" s="8">
        <v>3404</v>
      </c>
      <c r="W102" s="8">
        <v>92</v>
      </c>
      <c r="X102" s="8">
        <v>159</v>
      </c>
      <c r="Y102" s="8">
        <v>2091</v>
      </c>
      <c r="Z102" s="8">
        <v>5033</v>
      </c>
      <c r="AA102" s="8">
        <v>1430</v>
      </c>
      <c r="AB102" s="8">
        <v>1969</v>
      </c>
      <c r="AC102" s="8">
        <v>1227</v>
      </c>
      <c r="AD102" s="8">
        <v>1194</v>
      </c>
      <c r="AE102" s="8">
        <v>344</v>
      </c>
      <c r="AF102" s="8">
        <v>1982</v>
      </c>
      <c r="AG102" s="8">
        <v>2216</v>
      </c>
      <c r="AH102" s="8">
        <v>1746</v>
      </c>
      <c r="AI102" s="8">
        <v>2408</v>
      </c>
      <c r="AJ102" s="8">
        <v>3335</v>
      </c>
      <c r="AK102" s="8">
        <v>811</v>
      </c>
      <c r="AL102" s="8">
        <v>841</v>
      </c>
      <c r="AM102" s="8">
        <v>167</v>
      </c>
      <c r="AN102" s="8">
        <v>24702</v>
      </c>
      <c r="AO102" s="8">
        <v>617.66666666666663</v>
      </c>
      <c r="AP102" s="8">
        <v>1502</v>
      </c>
      <c r="AQ102" s="2">
        <v>5</v>
      </c>
      <c r="AR102" s="2">
        <v>6.3</v>
      </c>
      <c r="AS102" s="2" t="e">
        <v>#N/A</v>
      </c>
      <c r="AT102" s="8">
        <v>64</v>
      </c>
      <c r="AU102" s="8">
        <v>57</v>
      </c>
      <c r="AV102" s="8">
        <v>315</v>
      </c>
      <c r="AW102" s="8">
        <v>47186</v>
      </c>
      <c r="AX102" s="2">
        <v>63.1</v>
      </c>
      <c r="AY102" s="2">
        <v>72.8</v>
      </c>
      <c r="AZ102" s="2">
        <v>32.200000000000003</v>
      </c>
      <c r="BA102" s="8">
        <v>349.33333333333331</v>
      </c>
      <c r="BB102" s="8">
        <v>28256</v>
      </c>
      <c r="BC102" s="8" t="e">
        <v>#N/A</v>
      </c>
      <c r="BD102" s="8">
        <v>24391</v>
      </c>
      <c r="BE102" s="8">
        <v>567</v>
      </c>
      <c r="BF102" s="8">
        <v>2160</v>
      </c>
      <c r="BG102" s="8">
        <v>1502</v>
      </c>
      <c r="BH102" s="2" t="e">
        <v>#N/A</v>
      </c>
      <c r="BI102" s="2" t="e">
        <v>#N/A</v>
      </c>
      <c r="BJ102" s="8">
        <v>3</v>
      </c>
      <c r="BK102" s="8">
        <v>18</v>
      </c>
      <c r="BL102" s="8">
        <v>-26</v>
      </c>
      <c r="BM102" s="8">
        <v>3</v>
      </c>
      <c r="BN102" s="8">
        <v>5</v>
      </c>
      <c r="BO102" s="8">
        <v>-5</v>
      </c>
      <c r="BP102" s="8">
        <v>71030</v>
      </c>
      <c r="BQ102" s="8">
        <v>317463</v>
      </c>
      <c r="BR102" s="8">
        <v>282106</v>
      </c>
      <c r="BS102" s="8"/>
      <c r="BT102" s="8"/>
      <c r="BU102" s="8"/>
    </row>
    <row r="103" spans="1:73" x14ac:dyDescent="0.25">
      <c r="A103" t="s">
        <v>662</v>
      </c>
      <c r="B103" s="8">
        <v>5937</v>
      </c>
      <c r="C103" s="8">
        <v>22462</v>
      </c>
      <c r="D103" s="8">
        <v>28399</v>
      </c>
      <c r="E103" s="8">
        <v>5501</v>
      </c>
      <c r="F103" s="8">
        <v>22898</v>
      </c>
      <c r="G103" s="2">
        <v>20.9</v>
      </c>
      <c r="H103" s="2">
        <v>79.099999999999994</v>
      </c>
      <c r="I103" s="2">
        <v>19.399999999999999</v>
      </c>
      <c r="J103" s="2">
        <v>80.599999999999994</v>
      </c>
      <c r="K103" s="8">
        <v>80</v>
      </c>
      <c r="L103" s="8">
        <v>221</v>
      </c>
      <c r="M103" s="8">
        <v>256</v>
      </c>
      <c r="N103" s="8">
        <v>1258</v>
      </c>
      <c r="O103" s="8">
        <v>1557</v>
      </c>
      <c r="P103" s="8">
        <v>1408</v>
      </c>
      <c r="Q103" s="8">
        <v>363</v>
      </c>
      <c r="R103" s="8">
        <v>795</v>
      </c>
      <c r="S103" s="8">
        <v>30898</v>
      </c>
      <c r="T103" s="8">
        <v>371</v>
      </c>
      <c r="U103" s="8">
        <v>61</v>
      </c>
      <c r="V103" s="8">
        <v>3355</v>
      </c>
      <c r="W103" s="8">
        <v>90</v>
      </c>
      <c r="X103" s="8">
        <v>156</v>
      </c>
      <c r="Y103" s="8">
        <v>2095</v>
      </c>
      <c r="Z103" s="8">
        <v>5043</v>
      </c>
      <c r="AA103" s="8">
        <v>1428</v>
      </c>
      <c r="AB103" s="8">
        <v>1967</v>
      </c>
      <c r="AC103" s="8">
        <v>1207</v>
      </c>
      <c r="AD103" s="8">
        <v>1180</v>
      </c>
      <c r="AE103" s="8">
        <v>346</v>
      </c>
      <c r="AF103" s="8">
        <v>2009</v>
      </c>
      <c r="AG103" s="8">
        <v>2224</v>
      </c>
      <c r="AH103" s="8">
        <v>1757</v>
      </c>
      <c r="AI103" s="8">
        <v>2453</v>
      </c>
      <c r="AJ103" s="8">
        <v>3345</v>
      </c>
      <c r="AK103" s="8">
        <v>820</v>
      </c>
      <c r="AL103" s="8">
        <v>843</v>
      </c>
      <c r="AM103" s="8">
        <v>148</v>
      </c>
      <c r="AN103" s="8">
        <v>24771</v>
      </c>
      <c r="AO103" s="8">
        <v>614.33333333333337</v>
      </c>
      <c r="AP103" s="8">
        <v>1457</v>
      </c>
      <c r="AQ103" s="2">
        <v>4.9000000000000004</v>
      </c>
      <c r="AR103" s="2">
        <v>5.8</v>
      </c>
      <c r="AS103" s="2" t="e">
        <v>#N/A</v>
      </c>
      <c r="AT103" s="8">
        <v>73</v>
      </c>
      <c r="AU103" s="8">
        <v>63</v>
      </c>
      <c r="AV103" s="8">
        <v>314</v>
      </c>
      <c r="AW103" s="8">
        <v>47277</v>
      </c>
      <c r="AX103" s="2">
        <v>63</v>
      </c>
      <c r="AY103" s="2">
        <v>72.8</v>
      </c>
      <c r="AZ103" s="2">
        <v>32</v>
      </c>
      <c r="BA103" s="8">
        <v>353.33333333333331</v>
      </c>
      <c r="BB103" s="8">
        <v>28304</v>
      </c>
      <c r="BC103" s="8" t="e">
        <v>#N/A</v>
      </c>
      <c r="BD103" s="8">
        <v>24457</v>
      </c>
      <c r="BE103" s="8">
        <v>566</v>
      </c>
      <c r="BF103" s="8">
        <v>2186</v>
      </c>
      <c r="BG103" s="8">
        <v>1457</v>
      </c>
      <c r="BH103" s="2" t="e">
        <v>#N/A</v>
      </c>
      <c r="BI103" s="2" t="e">
        <v>#N/A</v>
      </c>
      <c r="BJ103" s="8">
        <v>-1</v>
      </c>
      <c r="BK103" s="8">
        <v>17</v>
      </c>
      <c r="BL103" s="8">
        <v>-26</v>
      </c>
      <c r="BM103" s="8">
        <v>-19</v>
      </c>
      <c r="BN103" s="8">
        <v>-1</v>
      </c>
      <c r="BO103" s="8">
        <v>7</v>
      </c>
      <c r="BP103" s="8">
        <v>69510</v>
      </c>
      <c r="BQ103" s="8">
        <v>320438</v>
      </c>
      <c r="BR103" s="8">
        <v>283277</v>
      </c>
      <c r="BS103" s="8"/>
      <c r="BT103" s="8"/>
      <c r="BU103" s="8"/>
    </row>
    <row r="104" spans="1:73" x14ac:dyDescent="0.25">
      <c r="A104" t="s">
        <v>663</v>
      </c>
      <c r="B104" s="8">
        <v>5970</v>
      </c>
      <c r="C104" s="8">
        <v>22479</v>
      </c>
      <c r="D104" s="8">
        <v>28449</v>
      </c>
      <c r="E104" s="8">
        <v>5534</v>
      </c>
      <c r="F104" s="8">
        <v>22915</v>
      </c>
      <c r="G104" s="2">
        <v>21</v>
      </c>
      <c r="H104" s="2">
        <v>79</v>
      </c>
      <c r="I104" s="2">
        <v>19.5</v>
      </c>
      <c r="J104" s="2">
        <v>80.5</v>
      </c>
      <c r="K104" s="8">
        <v>79</v>
      </c>
      <c r="L104" s="8">
        <v>219</v>
      </c>
      <c r="M104" s="8">
        <v>260</v>
      </c>
      <c r="N104" s="8">
        <v>1267</v>
      </c>
      <c r="O104" s="8">
        <v>1560</v>
      </c>
      <c r="P104" s="8">
        <v>1426</v>
      </c>
      <c r="Q104" s="8">
        <v>365</v>
      </c>
      <c r="R104" s="8">
        <v>794</v>
      </c>
      <c r="S104" s="8">
        <v>30976</v>
      </c>
      <c r="T104" s="8">
        <v>357</v>
      </c>
      <c r="U104" s="8">
        <v>58</v>
      </c>
      <c r="V104" s="8">
        <v>3314</v>
      </c>
      <c r="W104" s="8">
        <v>88</v>
      </c>
      <c r="X104" s="8">
        <v>155</v>
      </c>
      <c r="Y104" s="8">
        <v>2111</v>
      </c>
      <c r="Z104" s="8">
        <v>5034</v>
      </c>
      <c r="AA104" s="8">
        <v>1420</v>
      </c>
      <c r="AB104" s="8">
        <v>2009</v>
      </c>
      <c r="AC104" s="8">
        <v>1203</v>
      </c>
      <c r="AD104" s="8">
        <v>1174</v>
      </c>
      <c r="AE104" s="8">
        <v>356</v>
      </c>
      <c r="AF104" s="8">
        <v>2003</v>
      </c>
      <c r="AG104" s="8">
        <v>2252</v>
      </c>
      <c r="AH104" s="8">
        <v>1769</v>
      </c>
      <c r="AI104" s="8">
        <v>2474</v>
      </c>
      <c r="AJ104" s="8">
        <v>3373</v>
      </c>
      <c r="AK104" s="8">
        <v>817</v>
      </c>
      <c r="AL104" s="8">
        <v>836</v>
      </c>
      <c r="AM104" s="8">
        <v>175</v>
      </c>
      <c r="AN104" s="8">
        <v>24894</v>
      </c>
      <c r="AO104" s="8">
        <v>593</v>
      </c>
      <c r="AP104" s="8">
        <v>1434</v>
      </c>
      <c r="AQ104" s="2">
        <v>4.8</v>
      </c>
      <c r="AR104" s="2">
        <v>5.9</v>
      </c>
      <c r="AS104" s="2" t="e">
        <v>#N/A</v>
      </c>
      <c r="AT104" s="8">
        <v>64</v>
      </c>
      <c r="AU104" s="8">
        <v>63</v>
      </c>
      <c r="AV104" s="8">
        <v>307</v>
      </c>
      <c r="AW104" s="8">
        <v>47368</v>
      </c>
      <c r="AX104" s="2">
        <v>63.1</v>
      </c>
      <c r="AY104" s="2">
        <v>73</v>
      </c>
      <c r="AZ104" s="2">
        <v>32.1</v>
      </c>
      <c r="BA104" s="8">
        <v>354</v>
      </c>
      <c r="BB104" s="8">
        <v>28459</v>
      </c>
      <c r="BC104" s="8" t="e">
        <v>#N/A</v>
      </c>
      <c r="BD104" s="8">
        <v>24622</v>
      </c>
      <c r="BE104" s="8">
        <v>571</v>
      </c>
      <c r="BF104" s="8">
        <v>2133</v>
      </c>
      <c r="BG104" s="8">
        <v>1434</v>
      </c>
      <c r="BH104" s="2" t="e">
        <v>#N/A</v>
      </c>
      <c r="BI104" s="2" t="e">
        <v>#N/A</v>
      </c>
      <c r="BJ104" s="8">
        <v>12</v>
      </c>
      <c r="BK104" s="8">
        <v>27</v>
      </c>
      <c r="BL104" s="8">
        <v>-13</v>
      </c>
      <c r="BM104" s="8">
        <v>-15</v>
      </c>
      <c r="BN104" s="8">
        <v>25</v>
      </c>
      <c r="BO104" s="8">
        <v>14</v>
      </c>
      <c r="BP104" s="8">
        <v>66971</v>
      </c>
      <c r="BQ104" s="8">
        <v>322778</v>
      </c>
      <c r="BR104" s="8">
        <v>284664</v>
      </c>
      <c r="BS104" s="8"/>
      <c r="BT104" s="8"/>
      <c r="BU104" s="8"/>
    </row>
    <row r="105" spans="1:73" x14ac:dyDescent="0.25">
      <c r="A105" t="s">
        <v>664</v>
      </c>
      <c r="B105" s="8">
        <v>5995</v>
      </c>
      <c r="C105" s="8">
        <v>22469</v>
      </c>
      <c r="D105" s="8">
        <v>28464</v>
      </c>
      <c r="E105" s="8">
        <v>5545</v>
      </c>
      <c r="F105" s="8">
        <v>22919</v>
      </c>
      <c r="G105" s="2">
        <v>21.1</v>
      </c>
      <c r="H105" s="2">
        <v>78.900000000000006</v>
      </c>
      <c r="I105" s="2">
        <v>19.5</v>
      </c>
      <c r="J105" s="2">
        <v>80.5</v>
      </c>
      <c r="K105" s="8">
        <v>78</v>
      </c>
      <c r="L105" s="8">
        <v>218</v>
      </c>
      <c r="M105" s="8">
        <v>264</v>
      </c>
      <c r="N105" s="8">
        <v>1270</v>
      </c>
      <c r="O105" s="8">
        <v>1569</v>
      </c>
      <c r="P105" s="8">
        <v>1430</v>
      </c>
      <c r="Q105" s="8">
        <v>364</v>
      </c>
      <c r="R105" s="8">
        <v>803</v>
      </c>
      <c r="S105" s="8">
        <v>31030</v>
      </c>
      <c r="T105" s="8">
        <v>358</v>
      </c>
      <c r="U105" s="8">
        <v>58</v>
      </c>
      <c r="V105" s="8">
        <v>3290</v>
      </c>
      <c r="W105" s="8">
        <v>83</v>
      </c>
      <c r="X105" s="8">
        <v>155</v>
      </c>
      <c r="Y105" s="8">
        <v>2121</v>
      </c>
      <c r="Z105" s="8">
        <v>5029</v>
      </c>
      <c r="AA105" s="8">
        <v>1427</v>
      </c>
      <c r="AB105" s="8">
        <v>2002</v>
      </c>
      <c r="AC105" s="8">
        <v>1186</v>
      </c>
      <c r="AD105" s="8">
        <v>1177</v>
      </c>
      <c r="AE105" s="8">
        <v>359</v>
      </c>
      <c r="AF105" s="8">
        <v>2016</v>
      </c>
      <c r="AG105" s="8">
        <v>2294</v>
      </c>
      <c r="AH105" s="8">
        <v>1766</v>
      </c>
      <c r="AI105" s="8">
        <v>2485</v>
      </c>
      <c r="AJ105" s="8">
        <v>3398</v>
      </c>
      <c r="AK105" s="8">
        <v>823</v>
      </c>
      <c r="AL105" s="8">
        <v>828</v>
      </c>
      <c r="AM105" s="8">
        <v>175</v>
      </c>
      <c r="AN105" s="8">
        <v>24965</v>
      </c>
      <c r="AO105" s="8">
        <v>645</v>
      </c>
      <c r="AP105" s="8">
        <v>1437</v>
      </c>
      <c r="AQ105" s="2">
        <v>4.8</v>
      </c>
      <c r="AR105" s="2">
        <v>6</v>
      </c>
      <c r="AS105" s="2" t="e">
        <v>#N/A</v>
      </c>
      <c r="AT105" s="8">
        <v>66</v>
      </c>
      <c r="AU105" s="8">
        <v>55</v>
      </c>
      <c r="AV105" s="8">
        <v>286</v>
      </c>
      <c r="AW105" s="8">
        <v>47459</v>
      </c>
      <c r="AX105" s="2">
        <v>63</v>
      </c>
      <c r="AY105" s="2">
        <v>72.900000000000006</v>
      </c>
      <c r="AZ105" s="2">
        <v>32</v>
      </c>
      <c r="BA105" s="8">
        <v>361</v>
      </c>
      <c r="BB105" s="8">
        <v>28470</v>
      </c>
      <c r="BC105" s="8" t="e">
        <v>#N/A</v>
      </c>
      <c r="BD105" s="8">
        <v>24581</v>
      </c>
      <c r="BE105" s="8">
        <v>533</v>
      </c>
      <c r="BF105" s="8">
        <v>2080</v>
      </c>
      <c r="BG105" s="8">
        <v>1437</v>
      </c>
      <c r="BH105" s="2" t="e">
        <v>#N/A</v>
      </c>
      <c r="BI105" s="2" t="e">
        <v>#N/A</v>
      </c>
      <c r="BJ105" s="8">
        <v>14</v>
      </c>
      <c r="BK105" s="8">
        <v>30</v>
      </c>
      <c r="BL105" s="8">
        <v>-10</v>
      </c>
      <c r="BM105" s="8">
        <v>4</v>
      </c>
      <c r="BN105" s="8">
        <v>10</v>
      </c>
      <c r="BO105" s="8">
        <v>19</v>
      </c>
      <c r="BP105" s="8">
        <v>72939</v>
      </c>
      <c r="BQ105" s="8">
        <v>329732</v>
      </c>
      <c r="BR105" s="8">
        <v>292020</v>
      </c>
      <c r="BS105" s="8"/>
      <c r="BT105" s="8"/>
      <c r="BU105" s="8"/>
    </row>
    <row r="106" spans="1:73" x14ac:dyDescent="0.25">
      <c r="A106" t="s">
        <v>665</v>
      </c>
      <c r="B106" s="8">
        <v>6026</v>
      </c>
      <c r="C106" s="8">
        <v>22518</v>
      </c>
      <c r="D106" s="8">
        <v>28544</v>
      </c>
      <c r="E106" s="8">
        <v>5577</v>
      </c>
      <c r="F106" s="8">
        <v>22967</v>
      </c>
      <c r="G106" s="2">
        <v>21.1</v>
      </c>
      <c r="H106" s="2">
        <v>78.900000000000006</v>
      </c>
      <c r="I106" s="2">
        <v>19.5</v>
      </c>
      <c r="J106" s="2">
        <v>80.5</v>
      </c>
      <c r="K106" s="8">
        <v>76</v>
      </c>
      <c r="L106" s="8">
        <v>216</v>
      </c>
      <c r="M106" s="8">
        <v>265</v>
      </c>
      <c r="N106" s="8">
        <v>1279</v>
      </c>
      <c r="O106" s="8">
        <v>1573</v>
      </c>
      <c r="P106" s="8">
        <v>1443</v>
      </c>
      <c r="Q106" s="8">
        <v>368</v>
      </c>
      <c r="R106" s="8">
        <v>805</v>
      </c>
      <c r="S106" s="8">
        <v>31065</v>
      </c>
      <c r="T106" s="8">
        <v>372</v>
      </c>
      <c r="U106" s="8">
        <v>61</v>
      </c>
      <c r="V106" s="8">
        <v>3238</v>
      </c>
      <c r="W106" s="8">
        <v>80</v>
      </c>
      <c r="X106" s="8">
        <v>155</v>
      </c>
      <c r="Y106" s="8">
        <v>2128</v>
      </c>
      <c r="Z106" s="8">
        <v>5027</v>
      </c>
      <c r="AA106" s="8">
        <v>1435</v>
      </c>
      <c r="AB106" s="8">
        <v>2008</v>
      </c>
      <c r="AC106" s="8">
        <v>1174</v>
      </c>
      <c r="AD106" s="8">
        <v>1170</v>
      </c>
      <c r="AE106" s="8">
        <v>361</v>
      </c>
      <c r="AF106" s="8">
        <v>2032</v>
      </c>
      <c r="AG106" s="8">
        <v>2320</v>
      </c>
      <c r="AH106" s="8">
        <v>1778</v>
      </c>
      <c r="AI106" s="8">
        <v>2482</v>
      </c>
      <c r="AJ106" s="8">
        <v>3448</v>
      </c>
      <c r="AK106" s="8">
        <v>808</v>
      </c>
      <c r="AL106" s="8">
        <v>826</v>
      </c>
      <c r="AM106" s="8">
        <v>159</v>
      </c>
      <c r="AN106" s="8">
        <v>25030</v>
      </c>
      <c r="AO106" s="8">
        <v>679.33333333333337</v>
      </c>
      <c r="AP106" s="8">
        <v>1401</v>
      </c>
      <c r="AQ106" s="2">
        <v>4.7</v>
      </c>
      <c r="AR106" s="2">
        <v>5.3</v>
      </c>
      <c r="AS106" s="2" t="e">
        <v>#N/A</v>
      </c>
      <c r="AT106" s="8">
        <v>51</v>
      </c>
      <c r="AU106" s="8">
        <v>57</v>
      </c>
      <c r="AV106" s="8">
        <v>277</v>
      </c>
      <c r="AW106" s="8">
        <v>47570</v>
      </c>
      <c r="AX106" s="2">
        <v>62.9</v>
      </c>
      <c r="AY106" s="2">
        <v>72.900000000000006</v>
      </c>
      <c r="AZ106" s="2">
        <v>32</v>
      </c>
      <c r="BA106" s="8">
        <v>365.33333333333331</v>
      </c>
      <c r="BB106" s="8">
        <v>28518</v>
      </c>
      <c r="BC106" s="8" t="e">
        <v>#N/A</v>
      </c>
      <c r="BD106" s="8">
        <v>24714</v>
      </c>
      <c r="BE106" s="8">
        <v>555</v>
      </c>
      <c r="BF106" s="8">
        <v>2115</v>
      </c>
      <c r="BG106" s="8">
        <v>1401</v>
      </c>
      <c r="BH106" s="2" t="e">
        <v>#N/A</v>
      </c>
      <c r="BI106" s="2" t="e">
        <v>#N/A</v>
      </c>
      <c r="BJ106" s="8">
        <v>7</v>
      </c>
      <c r="BK106" s="8">
        <v>20</v>
      </c>
      <c r="BL106" s="8">
        <v>-7</v>
      </c>
      <c r="BM106" s="8">
        <v>8</v>
      </c>
      <c r="BN106" s="8">
        <v>26</v>
      </c>
      <c r="BO106" s="8">
        <v>8</v>
      </c>
      <c r="BP106" s="8">
        <v>71100</v>
      </c>
      <c r="BQ106" s="8">
        <v>331592</v>
      </c>
      <c r="BR106" s="8">
        <v>293968</v>
      </c>
      <c r="BS106" s="8"/>
      <c r="BT106" s="8"/>
      <c r="BU106" s="8"/>
    </row>
    <row r="107" spans="1:73" x14ac:dyDescent="0.25">
      <c r="A107" t="s">
        <v>666</v>
      </c>
      <c r="B107" s="8">
        <v>6039</v>
      </c>
      <c r="C107" s="8">
        <v>22687</v>
      </c>
      <c r="D107" s="8">
        <v>28726</v>
      </c>
      <c r="E107" s="8">
        <v>5597</v>
      </c>
      <c r="F107" s="8">
        <v>23129</v>
      </c>
      <c r="G107" s="2">
        <v>21</v>
      </c>
      <c r="H107" s="2">
        <v>79</v>
      </c>
      <c r="I107" s="2">
        <v>19.5</v>
      </c>
      <c r="J107" s="2">
        <v>80.5</v>
      </c>
      <c r="K107" s="8">
        <v>75</v>
      </c>
      <c r="L107" s="8">
        <v>214</v>
      </c>
      <c r="M107" s="8">
        <v>267</v>
      </c>
      <c r="N107" s="8">
        <v>1278</v>
      </c>
      <c r="O107" s="8">
        <v>1576</v>
      </c>
      <c r="P107" s="8">
        <v>1456</v>
      </c>
      <c r="Q107" s="8">
        <v>368</v>
      </c>
      <c r="R107" s="8">
        <v>805</v>
      </c>
      <c r="S107" s="8">
        <v>31215</v>
      </c>
      <c r="T107" s="8">
        <v>373</v>
      </c>
      <c r="U107" s="8">
        <v>59</v>
      </c>
      <c r="V107" s="8">
        <v>3207</v>
      </c>
      <c r="W107" s="8">
        <v>77</v>
      </c>
      <c r="X107" s="8">
        <v>158</v>
      </c>
      <c r="Y107" s="8">
        <v>2184</v>
      </c>
      <c r="Z107" s="8">
        <v>5065</v>
      </c>
      <c r="AA107" s="8">
        <v>1444</v>
      </c>
      <c r="AB107" s="8">
        <v>2021</v>
      </c>
      <c r="AC107" s="8">
        <v>1164</v>
      </c>
      <c r="AD107" s="8">
        <v>1172</v>
      </c>
      <c r="AE107" s="8">
        <v>369</v>
      </c>
      <c r="AF107" s="8">
        <v>2036</v>
      </c>
      <c r="AG107" s="8">
        <v>2342</v>
      </c>
      <c r="AH107" s="8">
        <v>1779</v>
      </c>
      <c r="AI107" s="8">
        <v>2493</v>
      </c>
      <c r="AJ107" s="8">
        <v>3471</v>
      </c>
      <c r="AK107" s="8">
        <v>816</v>
      </c>
      <c r="AL107" s="8">
        <v>827</v>
      </c>
      <c r="AM107" s="8">
        <v>160</v>
      </c>
      <c r="AN107" s="8">
        <v>25157</v>
      </c>
      <c r="AO107" s="8">
        <v>661</v>
      </c>
      <c r="AP107" s="8">
        <v>1423</v>
      </c>
      <c r="AQ107" s="2">
        <v>4.7</v>
      </c>
      <c r="AR107" s="2">
        <v>5.8</v>
      </c>
      <c r="AS107" s="2" t="e">
        <v>#N/A</v>
      </c>
      <c r="AT107" s="8">
        <v>60</v>
      </c>
      <c r="AU107" s="8">
        <v>66</v>
      </c>
      <c r="AV107" s="8">
        <v>279</v>
      </c>
      <c r="AW107" s="8">
        <v>47689</v>
      </c>
      <c r="AX107" s="2">
        <v>63.1</v>
      </c>
      <c r="AY107" s="2">
        <v>73</v>
      </c>
      <c r="AZ107" s="2">
        <v>32.200000000000003</v>
      </c>
      <c r="BA107" s="8">
        <v>370.33333333333331</v>
      </c>
      <c r="BB107" s="8">
        <v>28673</v>
      </c>
      <c r="BC107" s="8" t="e">
        <v>#N/A</v>
      </c>
      <c r="BD107" s="8">
        <v>24830</v>
      </c>
      <c r="BE107" s="8">
        <v>538</v>
      </c>
      <c r="BF107" s="8">
        <v>2073</v>
      </c>
      <c r="BG107" s="8">
        <v>1423</v>
      </c>
      <c r="BH107" s="2" t="e">
        <v>#N/A</v>
      </c>
      <c r="BI107" s="2" t="e">
        <v>#N/A</v>
      </c>
      <c r="BJ107" s="8">
        <v>4</v>
      </c>
      <c r="BK107" s="8">
        <v>19</v>
      </c>
      <c r="BL107" s="8">
        <v>-15</v>
      </c>
      <c r="BM107" s="8">
        <v>6</v>
      </c>
      <c r="BN107" s="8">
        <v>16</v>
      </c>
      <c r="BO107" s="8">
        <v>8</v>
      </c>
      <c r="BP107" s="8">
        <v>73776</v>
      </c>
      <c r="BQ107" s="8">
        <v>338535</v>
      </c>
      <c r="BR107" s="8">
        <v>300417</v>
      </c>
      <c r="BS107" s="8"/>
      <c r="BT107" s="8"/>
      <c r="BU107" s="8"/>
    </row>
    <row r="108" spans="1:73" x14ac:dyDescent="0.25">
      <c r="A108" t="s">
        <v>667</v>
      </c>
      <c r="B108" s="8">
        <v>6059</v>
      </c>
      <c r="C108" s="8">
        <v>22700</v>
      </c>
      <c r="D108" s="8">
        <v>28759</v>
      </c>
      <c r="E108" s="8">
        <v>5615</v>
      </c>
      <c r="F108" s="8">
        <v>23144</v>
      </c>
      <c r="G108" s="2">
        <v>21.1</v>
      </c>
      <c r="H108" s="2">
        <v>78.900000000000006</v>
      </c>
      <c r="I108" s="2">
        <v>19.5</v>
      </c>
      <c r="J108" s="2">
        <v>80.5</v>
      </c>
      <c r="K108" s="8">
        <v>74</v>
      </c>
      <c r="L108" s="8">
        <v>212</v>
      </c>
      <c r="M108" s="8">
        <v>271</v>
      </c>
      <c r="N108" s="8">
        <v>1280</v>
      </c>
      <c r="O108" s="8">
        <v>1581</v>
      </c>
      <c r="P108" s="8">
        <v>1466</v>
      </c>
      <c r="Q108" s="8">
        <v>370</v>
      </c>
      <c r="R108" s="8">
        <v>807</v>
      </c>
      <c r="S108" s="8">
        <v>31353</v>
      </c>
      <c r="T108" s="8">
        <v>396</v>
      </c>
      <c r="U108" s="8">
        <v>58</v>
      </c>
      <c r="V108" s="8">
        <v>3174</v>
      </c>
      <c r="W108" s="8">
        <v>75</v>
      </c>
      <c r="X108" s="8">
        <v>160</v>
      </c>
      <c r="Y108" s="8">
        <v>2218</v>
      </c>
      <c r="Z108" s="8">
        <v>5053</v>
      </c>
      <c r="AA108" s="8">
        <v>1456</v>
      </c>
      <c r="AB108" s="8">
        <v>2023</v>
      </c>
      <c r="AC108" s="8">
        <v>1185</v>
      </c>
      <c r="AD108" s="8">
        <v>1178</v>
      </c>
      <c r="AE108" s="8">
        <v>372</v>
      </c>
      <c r="AF108" s="8">
        <v>2066</v>
      </c>
      <c r="AG108" s="8">
        <v>2355</v>
      </c>
      <c r="AH108" s="8">
        <v>1787</v>
      </c>
      <c r="AI108" s="8">
        <v>2503</v>
      </c>
      <c r="AJ108" s="8">
        <v>3499</v>
      </c>
      <c r="AK108" s="8">
        <v>821</v>
      </c>
      <c r="AL108" s="8">
        <v>827</v>
      </c>
      <c r="AM108" s="8">
        <v>147</v>
      </c>
      <c r="AN108" s="8">
        <v>25273</v>
      </c>
      <c r="AO108" s="8">
        <v>613.66666666666663</v>
      </c>
      <c r="AP108" s="8">
        <v>1416</v>
      </c>
      <c r="AQ108" s="2">
        <v>4.7</v>
      </c>
      <c r="AR108" s="2">
        <v>5.6</v>
      </c>
      <c r="AS108" s="2">
        <v>1.9333333333333333</v>
      </c>
      <c r="AT108" s="8">
        <v>58</v>
      </c>
      <c r="AU108" s="8">
        <v>64</v>
      </c>
      <c r="AV108" s="8">
        <v>296</v>
      </c>
      <c r="AW108" s="8">
        <v>47811</v>
      </c>
      <c r="AX108" s="2">
        <v>63.2</v>
      </c>
      <c r="AY108" s="2">
        <v>73.099999999999994</v>
      </c>
      <c r="AZ108" s="2">
        <v>32.200000000000003</v>
      </c>
      <c r="BA108" s="8">
        <v>371</v>
      </c>
      <c r="BB108" s="8">
        <v>28789</v>
      </c>
      <c r="BC108" s="8" t="e">
        <v>#N/A</v>
      </c>
      <c r="BD108" s="8">
        <v>24949</v>
      </c>
      <c r="BE108" s="8">
        <v>568</v>
      </c>
      <c r="BF108" s="8">
        <v>2040</v>
      </c>
      <c r="BG108" s="8">
        <v>1416</v>
      </c>
      <c r="BH108" s="2" t="e">
        <v>#N/A</v>
      </c>
      <c r="BI108" s="2" t="e">
        <v>#N/A</v>
      </c>
      <c r="BJ108" s="8">
        <v>22</v>
      </c>
      <c r="BK108" s="8">
        <v>27</v>
      </c>
      <c r="BL108" s="8">
        <v>-17</v>
      </c>
      <c r="BM108" s="8">
        <v>-2</v>
      </c>
      <c r="BN108" s="8">
        <v>28</v>
      </c>
      <c r="BO108" s="8">
        <v>12</v>
      </c>
      <c r="BP108" s="8">
        <v>72678</v>
      </c>
      <c r="BQ108" s="8">
        <v>341254</v>
      </c>
      <c r="BR108" s="8">
        <v>303098</v>
      </c>
      <c r="BS108" s="8"/>
      <c r="BT108" s="8"/>
      <c r="BU108" s="8"/>
    </row>
    <row r="109" spans="1:73" x14ac:dyDescent="0.25">
      <c r="A109" t="s">
        <v>668</v>
      </c>
      <c r="B109" s="8">
        <v>6090</v>
      </c>
      <c r="C109" s="8">
        <v>22765</v>
      </c>
      <c r="D109" s="8">
        <v>28855</v>
      </c>
      <c r="E109" s="8">
        <v>5646</v>
      </c>
      <c r="F109" s="8">
        <v>23209</v>
      </c>
      <c r="G109" s="2">
        <v>21.1</v>
      </c>
      <c r="H109" s="2">
        <v>78.900000000000006</v>
      </c>
      <c r="I109" s="2">
        <v>19.600000000000001</v>
      </c>
      <c r="J109" s="2">
        <v>80.400000000000006</v>
      </c>
      <c r="K109" s="8">
        <v>72</v>
      </c>
      <c r="L109" s="8">
        <v>210</v>
      </c>
      <c r="M109" s="8">
        <v>272</v>
      </c>
      <c r="N109" s="8">
        <v>1287</v>
      </c>
      <c r="O109" s="8">
        <v>1583</v>
      </c>
      <c r="P109" s="8">
        <v>1480</v>
      </c>
      <c r="Q109" s="8">
        <v>372</v>
      </c>
      <c r="R109" s="8">
        <v>814</v>
      </c>
      <c r="S109" s="8">
        <v>31401</v>
      </c>
      <c r="T109" s="8">
        <v>389</v>
      </c>
      <c r="U109" s="8">
        <v>58</v>
      </c>
      <c r="V109" s="8">
        <v>3120</v>
      </c>
      <c r="W109" s="8">
        <v>73</v>
      </c>
      <c r="X109" s="8">
        <v>158</v>
      </c>
      <c r="Y109" s="8">
        <v>2198</v>
      </c>
      <c r="Z109" s="8">
        <v>5044</v>
      </c>
      <c r="AA109" s="8">
        <v>1471</v>
      </c>
      <c r="AB109" s="8">
        <v>2005</v>
      </c>
      <c r="AC109" s="8">
        <v>1188</v>
      </c>
      <c r="AD109" s="8">
        <v>1166</v>
      </c>
      <c r="AE109" s="8">
        <v>389</v>
      </c>
      <c r="AF109" s="8">
        <v>2105</v>
      </c>
      <c r="AG109" s="8">
        <v>2376</v>
      </c>
      <c r="AH109" s="8">
        <v>1786</v>
      </c>
      <c r="AI109" s="8">
        <v>2517</v>
      </c>
      <c r="AJ109" s="8">
        <v>3528</v>
      </c>
      <c r="AK109" s="8">
        <v>849</v>
      </c>
      <c r="AL109" s="8">
        <v>826</v>
      </c>
      <c r="AM109" s="8">
        <v>155</v>
      </c>
      <c r="AN109" s="8">
        <v>25404</v>
      </c>
      <c r="AO109" s="8">
        <v>645.33333333333337</v>
      </c>
      <c r="AP109" s="8">
        <v>1437</v>
      </c>
      <c r="AQ109" s="2">
        <v>4.8</v>
      </c>
      <c r="AR109" s="2">
        <v>5.2</v>
      </c>
      <c r="AS109" s="2">
        <v>1.1333333333333333</v>
      </c>
      <c r="AT109" s="8">
        <v>44</v>
      </c>
      <c r="AU109" s="8">
        <v>63</v>
      </c>
      <c r="AV109" s="8">
        <v>313</v>
      </c>
      <c r="AW109" s="8">
        <v>47932</v>
      </c>
      <c r="AX109" s="2">
        <v>63.1</v>
      </c>
      <c r="AY109" s="2">
        <v>72.900000000000006</v>
      </c>
      <c r="AZ109" s="2">
        <v>32.1</v>
      </c>
      <c r="BA109" s="8">
        <v>375</v>
      </c>
      <c r="BB109" s="8">
        <v>28802</v>
      </c>
      <c r="BC109" s="8" t="e">
        <v>#N/A</v>
      </c>
      <c r="BD109" s="8">
        <v>24974</v>
      </c>
      <c r="BE109" s="8">
        <v>588</v>
      </c>
      <c r="BF109" s="8">
        <v>2144</v>
      </c>
      <c r="BG109" s="8">
        <v>1437</v>
      </c>
      <c r="BH109" s="2" t="e">
        <v>#N/A</v>
      </c>
      <c r="BI109" s="2" t="e">
        <v>#N/A</v>
      </c>
      <c r="BJ109" s="8">
        <v>2</v>
      </c>
      <c r="BK109" s="8">
        <v>15</v>
      </c>
      <c r="BL109" s="8">
        <v>-14</v>
      </c>
      <c r="BM109" s="8">
        <v>-4</v>
      </c>
      <c r="BN109" s="8">
        <v>23</v>
      </c>
      <c r="BO109" s="8">
        <v>11</v>
      </c>
      <c r="BP109" s="8">
        <v>78380</v>
      </c>
      <c r="BQ109" s="8">
        <v>348491</v>
      </c>
      <c r="BR109" s="8">
        <v>310312</v>
      </c>
      <c r="BS109" s="8"/>
      <c r="BT109" s="8"/>
      <c r="BU109" s="8"/>
    </row>
    <row r="110" spans="1:73" x14ac:dyDescent="0.25">
      <c r="A110" t="s">
        <v>669</v>
      </c>
      <c r="B110" s="8">
        <v>6091</v>
      </c>
      <c r="C110" s="8">
        <v>22822</v>
      </c>
      <c r="D110" s="8">
        <v>28913</v>
      </c>
      <c r="E110" s="8">
        <v>5640</v>
      </c>
      <c r="F110" s="8">
        <v>23273</v>
      </c>
      <c r="G110" s="2">
        <v>21.1</v>
      </c>
      <c r="H110" s="2">
        <v>78.900000000000006</v>
      </c>
      <c r="I110" s="2">
        <v>19.5</v>
      </c>
      <c r="J110" s="2">
        <v>80.5</v>
      </c>
      <c r="K110" s="8">
        <v>69</v>
      </c>
      <c r="L110" s="8">
        <v>208</v>
      </c>
      <c r="M110" s="8">
        <v>271</v>
      </c>
      <c r="N110" s="8">
        <v>1284</v>
      </c>
      <c r="O110" s="8">
        <v>1593</v>
      </c>
      <c r="P110" s="8">
        <v>1485</v>
      </c>
      <c r="Q110" s="8">
        <v>366</v>
      </c>
      <c r="R110" s="8">
        <v>815</v>
      </c>
      <c r="S110" s="8">
        <v>31543</v>
      </c>
      <c r="T110" s="8">
        <v>384</v>
      </c>
      <c r="U110" s="8">
        <v>60</v>
      </c>
      <c r="V110" s="8">
        <v>3099</v>
      </c>
      <c r="W110" s="8">
        <v>75</v>
      </c>
      <c r="X110" s="8">
        <v>158</v>
      </c>
      <c r="Y110" s="8">
        <v>2236</v>
      </c>
      <c r="Z110" s="8">
        <v>5053</v>
      </c>
      <c r="AA110" s="8">
        <v>1479</v>
      </c>
      <c r="AB110" s="8">
        <v>2012</v>
      </c>
      <c r="AC110" s="8">
        <v>1186</v>
      </c>
      <c r="AD110" s="8">
        <v>1162</v>
      </c>
      <c r="AE110" s="8">
        <v>392</v>
      </c>
      <c r="AF110" s="8">
        <v>2143</v>
      </c>
      <c r="AG110" s="8">
        <v>2399</v>
      </c>
      <c r="AH110" s="8">
        <v>1778</v>
      </c>
      <c r="AI110" s="8">
        <v>2547</v>
      </c>
      <c r="AJ110" s="8">
        <v>3549</v>
      </c>
      <c r="AK110" s="8">
        <v>849</v>
      </c>
      <c r="AL110" s="8">
        <v>827</v>
      </c>
      <c r="AM110" s="8">
        <v>155</v>
      </c>
      <c r="AN110" s="8">
        <v>25531</v>
      </c>
      <c r="AO110" s="8">
        <v>646</v>
      </c>
      <c r="AP110" s="8">
        <v>1437</v>
      </c>
      <c r="AQ110" s="2">
        <v>4.7</v>
      </c>
      <c r="AR110" s="2">
        <v>6.2</v>
      </c>
      <c r="AS110" s="2">
        <v>0.46666666666666662</v>
      </c>
      <c r="AT110" s="8">
        <v>44</v>
      </c>
      <c r="AU110" s="8">
        <v>58</v>
      </c>
      <c r="AV110" s="8">
        <v>290</v>
      </c>
      <c r="AW110" s="8">
        <v>48044</v>
      </c>
      <c r="AX110" s="2">
        <v>63.2</v>
      </c>
      <c r="AY110" s="2">
        <v>73</v>
      </c>
      <c r="AZ110" s="2">
        <v>32.200000000000003</v>
      </c>
      <c r="BA110" s="8">
        <v>382.33333333333331</v>
      </c>
      <c r="BB110" s="8">
        <v>28928</v>
      </c>
      <c r="BC110" s="8" t="e">
        <v>#N/A</v>
      </c>
      <c r="BD110" s="8">
        <v>25066</v>
      </c>
      <c r="BE110" s="8">
        <v>598</v>
      </c>
      <c r="BF110" s="8">
        <v>2117</v>
      </c>
      <c r="BG110" s="8">
        <v>1437</v>
      </c>
      <c r="BH110" s="2" t="e">
        <v>#N/A</v>
      </c>
      <c r="BI110" s="2" t="e">
        <v>#N/A</v>
      </c>
      <c r="BJ110" s="8">
        <v>7</v>
      </c>
      <c r="BK110" s="8">
        <v>18</v>
      </c>
      <c r="BL110" s="8">
        <v>-11</v>
      </c>
      <c r="BM110" s="8">
        <v>-2</v>
      </c>
      <c r="BN110" s="8">
        <v>6</v>
      </c>
      <c r="BO110" s="8">
        <v>14</v>
      </c>
      <c r="BP110" s="8">
        <v>77251</v>
      </c>
      <c r="BQ110" s="8">
        <v>352001</v>
      </c>
      <c r="BR110" s="8">
        <v>312762</v>
      </c>
      <c r="BS110" s="8"/>
      <c r="BT110" s="8"/>
      <c r="BU110" s="8"/>
    </row>
    <row r="111" spans="1:73" x14ac:dyDescent="0.25">
      <c r="A111" t="s">
        <v>670</v>
      </c>
      <c r="B111" s="8">
        <v>6087</v>
      </c>
      <c r="C111" s="8">
        <v>22847</v>
      </c>
      <c r="D111" s="8">
        <v>28934</v>
      </c>
      <c r="E111" s="8">
        <v>5646</v>
      </c>
      <c r="F111" s="8">
        <v>23288</v>
      </c>
      <c r="G111" s="2">
        <v>21</v>
      </c>
      <c r="H111" s="2">
        <v>79</v>
      </c>
      <c r="I111" s="2">
        <v>19.5</v>
      </c>
      <c r="J111" s="2">
        <v>80.5</v>
      </c>
      <c r="K111" s="8">
        <v>68</v>
      </c>
      <c r="L111" s="8">
        <v>206</v>
      </c>
      <c r="M111" s="8">
        <v>274</v>
      </c>
      <c r="N111" s="8">
        <v>1284</v>
      </c>
      <c r="O111" s="8">
        <v>1599</v>
      </c>
      <c r="P111" s="8">
        <v>1488</v>
      </c>
      <c r="Q111" s="8">
        <v>366</v>
      </c>
      <c r="R111" s="8">
        <v>801</v>
      </c>
      <c r="S111" s="8">
        <v>31633</v>
      </c>
      <c r="T111" s="8">
        <v>386</v>
      </c>
      <c r="U111" s="8">
        <v>61</v>
      </c>
      <c r="V111" s="8">
        <v>3085</v>
      </c>
      <c r="W111" s="8">
        <v>73</v>
      </c>
      <c r="X111" s="8">
        <v>155</v>
      </c>
      <c r="Y111" s="8">
        <v>2241</v>
      </c>
      <c r="Z111" s="8">
        <v>5024</v>
      </c>
      <c r="AA111" s="8">
        <v>1494</v>
      </c>
      <c r="AB111" s="8">
        <v>1994</v>
      </c>
      <c r="AC111" s="8">
        <v>1195</v>
      </c>
      <c r="AD111" s="8">
        <v>1154</v>
      </c>
      <c r="AE111" s="8">
        <v>400</v>
      </c>
      <c r="AF111" s="8">
        <v>2185</v>
      </c>
      <c r="AG111" s="8">
        <v>2428</v>
      </c>
      <c r="AH111" s="8">
        <v>1781</v>
      </c>
      <c r="AI111" s="8">
        <v>2570</v>
      </c>
      <c r="AJ111" s="8">
        <v>3569</v>
      </c>
      <c r="AK111" s="8">
        <v>858</v>
      </c>
      <c r="AL111" s="8">
        <v>837</v>
      </c>
      <c r="AM111" s="8">
        <v>144</v>
      </c>
      <c r="AN111" s="8">
        <v>25632</v>
      </c>
      <c r="AO111" s="8">
        <v>607.66666666666663</v>
      </c>
      <c r="AP111" s="8">
        <v>1567</v>
      </c>
      <c r="AQ111" s="2">
        <v>5.0999999999999996</v>
      </c>
      <c r="AR111" s="2">
        <v>5.8</v>
      </c>
      <c r="AS111" s="2">
        <v>-0.23333333333333331</v>
      </c>
      <c r="AT111" s="8">
        <v>46</v>
      </c>
      <c r="AU111" s="8">
        <v>61</v>
      </c>
      <c r="AV111" s="8">
        <v>331</v>
      </c>
      <c r="AW111" s="8">
        <v>48150</v>
      </c>
      <c r="AX111" s="2">
        <v>63.2</v>
      </c>
      <c r="AY111" s="2">
        <v>72.7</v>
      </c>
      <c r="AZ111" s="2">
        <v>32.200000000000003</v>
      </c>
      <c r="BA111" s="8">
        <v>386</v>
      </c>
      <c r="BB111" s="8">
        <v>28880</v>
      </c>
      <c r="BC111" s="8" t="e">
        <v>#N/A</v>
      </c>
      <c r="BD111" s="8">
        <v>24999</v>
      </c>
      <c r="BE111" s="8">
        <v>606</v>
      </c>
      <c r="BF111" s="8">
        <v>2129</v>
      </c>
      <c r="BG111" s="8">
        <v>1567</v>
      </c>
      <c r="BH111" s="2" t="e">
        <v>#N/A</v>
      </c>
      <c r="BI111" s="2" t="e">
        <v>#N/A</v>
      </c>
      <c r="BJ111" s="8">
        <v>5</v>
      </c>
      <c r="BK111" s="8">
        <v>16</v>
      </c>
      <c r="BL111" s="8">
        <v>-17</v>
      </c>
      <c r="BM111" s="8">
        <v>13</v>
      </c>
      <c r="BN111" s="8">
        <v>12</v>
      </c>
      <c r="BO111" s="8">
        <v>-16</v>
      </c>
      <c r="BP111" s="8">
        <v>81107</v>
      </c>
      <c r="BQ111" s="8">
        <v>357003</v>
      </c>
      <c r="BR111" s="8">
        <v>318217</v>
      </c>
      <c r="BS111" s="8"/>
      <c r="BT111" s="8"/>
      <c r="BU111" s="8"/>
    </row>
    <row r="112" spans="1:73" x14ac:dyDescent="0.25">
      <c r="A112" t="s">
        <v>671</v>
      </c>
      <c r="B112" s="8">
        <v>6072</v>
      </c>
      <c r="C112" s="8">
        <v>23013</v>
      </c>
      <c r="D112" s="8">
        <v>29085</v>
      </c>
      <c r="E112" s="8">
        <v>5631</v>
      </c>
      <c r="F112" s="8">
        <v>23454</v>
      </c>
      <c r="G112" s="2">
        <v>20.9</v>
      </c>
      <c r="H112" s="2">
        <v>79.099999999999994</v>
      </c>
      <c r="I112" s="2">
        <v>19.399999999999999</v>
      </c>
      <c r="J112" s="2">
        <v>80.599999999999994</v>
      </c>
      <c r="K112" s="8">
        <v>67</v>
      </c>
      <c r="L112" s="8">
        <v>205</v>
      </c>
      <c r="M112" s="8">
        <v>274</v>
      </c>
      <c r="N112" s="8">
        <v>1284</v>
      </c>
      <c r="O112" s="8">
        <v>1603</v>
      </c>
      <c r="P112" s="8">
        <v>1484</v>
      </c>
      <c r="Q112" s="8">
        <v>364</v>
      </c>
      <c r="R112" s="8">
        <v>794</v>
      </c>
      <c r="S112" s="8">
        <v>31702</v>
      </c>
      <c r="T112" s="8">
        <v>374</v>
      </c>
      <c r="U112" s="8">
        <v>59</v>
      </c>
      <c r="V112" s="8">
        <v>3042</v>
      </c>
      <c r="W112" s="8">
        <v>73</v>
      </c>
      <c r="X112" s="8">
        <v>159</v>
      </c>
      <c r="Y112" s="8">
        <v>2256</v>
      </c>
      <c r="Z112" s="8">
        <v>5033</v>
      </c>
      <c r="AA112" s="8">
        <v>1507</v>
      </c>
      <c r="AB112" s="8">
        <v>2006</v>
      </c>
      <c r="AC112" s="8">
        <v>1218</v>
      </c>
      <c r="AD112" s="8">
        <v>1159</v>
      </c>
      <c r="AE112" s="8">
        <v>412</v>
      </c>
      <c r="AF112" s="8">
        <v>2191</v>
      </c>
      <c r="AG112" s="8">
        <v>2423</v>
      </c>
      <c r="AH112" s="8">
        <v>1783</v>
      </c>
      <c r="AI112" s="8">
        <v>2586</v>
      </c>
      <c r="AJ112" s="8">
        <v>3591</v>
      </c>
      <c r="AK112" s="8">
        <v>859</v>
      </c>
      <c r="AL112" s="8">
        <v>837</v>
      </c>
      <c r="AM112" s="8">
        <v>136</v>
      </c>
      <c r="AN112" s="8">
        <v>25739</v>
      </c>
      <c r="AO112" s="8">
        <v>571.33333333333337</v>
      </c>
      <c r="AP112" s="8">
        <v>1604</v>
      </c>
      <c r="AQ112" s="2">
        <v>5.2</v>
      </c>
      <c r="AR112" s="2">
        <v>5.9</v>
      </c>
      <c r="AS112" s="2">
        <v>-0.5</v>
      </c>
      <c r="AT112" s="8">
        <v>39</v>
      </c>
      <c r="AU112" s="8">
        <v>62</v>
      </c>
      <c r="AV112" s="8">
        <v>339</v>
      </c>
      <c r="AW112" s="8">
        <v>48257</v>
      </c>
      <c r="AX112" s="2">
        <v>63.5</v>
      </c>
      <c r="AY112" s="2">
        <v>72.900000000000006</v>
      </c>
      <c r="AZ112" s="2">
        <v>32.1</v>
      </c>
      <c r="BA112" s="8">
        <v>389.66666666666669</v>
      </c>
      <c r="BB112" s="8">
        <v>29048</v>
      </c>
      <c r="BC112" s="8" t="e">
        <v>#N/A</v>
      </c>
      <c r="BD112" s="8">
        <v>25143</v>
      </c>
      <c r="BE112" s="8">
        <v>620</v>
      </c>
      <c r="BF112" s="8">
        <v>2101</v>
      </c>
      <c r="BG112" s="8">
        <v>1604</v>
      </c>
      <c r="BH112" s="2" t="e">
        <v>#N/A</v>
      </c>
      <c r="BI112" s="2" t="e">
        <v>#N/A</v>
      </c>
      <c r="BJ112" s="8">
        <v>12</v>
      </c>
      <c r="BK112" s="8">
        <v>27</v>
      </c>
      <c r="BL112" s="8">
        <v>-18</v>
      </c>
      <c r="BM112" s="8">
        <v>-8</v>
      </c>
      <c r="BN112" s="8">
        <v>27</v>
      </c>
      <c r="BO112" s="8">
        <v>1</v>
      </c>
      <c r="BP112" s="8">
        <v>76934</v>
      </c>
      <c r="BQ112" s="8">
        <v>361213</v>
      </c>
      <c r="BR112" s="8">
        <v>321218</v>
      </c>
      <c r="BS112" s="8"/>
      <c r="BT112" s="8"/>
      <c r="BU112" s="8"/>
    </row>
    <row r="113" spans="1:73" x14ac:dyDescent="0.25">
      <c r="A113" t="s">
        <v>672</v>
      </c>
      <c r="B113" s="8">
        <v>6061</v>
      </c>
      <c r="C113" s="8">
        <v>23079</v>
      </c>
      <c r="D113" s="8">
        <v>29140</v>
      </c>
      <c r="E113" s="8">
        <v>5623</v>
      </c>
      <c r="F113" s="8">
        <v>23517</v>
      </c>
      <c r="G113" s="2">
        <v>20.8</v>
      </c>
      <c r="H113" s="2">
        <v>79.2</v>
      </c>
      <c r="I113" s="2">
        <v>19.3</v>
      </c>
      <c r="J113" s="2">
        <v>80.7</v>
      </c>
      <c r="K113" s="8">
        <v>67</v>
      </c>
      <c r="L113" s="8">
        <v>204</v>
      </c>
      <c r="M113" s="8">
        <v>274</v>
      </c>
      <c r="N113" s="8">
        <v>1283</v>
      </c>
      <c r="O113" s="8">
        <v>1609</v>
      </c>
      <c r="P113" s="8">
        <v>1477</v>
      </c>
      <c r="Q113" s="8">
        <v>364</v>
      </c>
      <c r="R113" s="8">
        <v>782</v>
      </c>
      <c r="S113" s="8">
        <v>31807</v>
      </c>
      <c r="T113" s="8">
        <v>381</v>
      </c>
      <c r="U113" s="8">
        <v>63</v>
      </c>
      <c r="V113" s="8">
        <v>3025</v>
      </c>
      <c r="W113" s="8">
        <v>77</v>
      </c>
      <c r="X113" s="8">
        <v>162</v>
      </c>
      <c r="Y113" s="8">
        <v>2269</v>
      </c>
      <c r="Z113" s="8">
        <v>5014</v>
      </c>
      <c r="AA113" s="8">
        <v>1503</v>
      </c>
      <c r="AB113" s="8">
        <v>2011</v>
      </c>
      <c r="AC113" s="8">
        <v>1228</v>
      </c>
      <c r="AD113" s="8">
        <v>1160</v>
      </c>
      <c r="AE113" s="8">
        <v>416</v>
      </c>
      <c r="AF113" s="8">
        <v>2196</v>
      </c>
      <c r="AG113" s="8">
        <v>2448</v>
      </c>
      <c r="AH113" s="8">
        <v>1780</v>
      </c>
      <c r="AI113" s="8">
        <v>2592</v>
      </c>
      <c r="AJ113" s="8">
        <v>3614</v>
      </c>
      <c r="AK113" s="8">
        <v>881</v>
      </c>
      <c r="AL113" s="8">
        <v>847</v>
      </c>
      <c r="AM113" s="8">
        <v>141</v>
      </c>
      <c r="AN113" s="8">
        <v>25831</v>
      </c>
      <c r="AO113" s="8">
        <v>607.66666666666663</v>
      </c>
      <c r="AP113" s="8">
        <v>1685</v>
      </c>
      <c r="AQ113" s="2">
        <v>5.5</v>
      </c>
      <c r="AR113" s="2">
        <v>5.4</v>
      </c>
      <c r="AS113" s="2">
        <v>-0.43333333333333335</v>
      </c>
      <c r="AT113" s="8">
        <v>43</v>
      </c>
      <c r="AU113" s="8">
        <v>60</v>
      </c>
      <c r="AV113" s="8">
        <v>361</v>
      </c>
      <c r="AW113" s="8">
        <v>48364</v>
      </c>
      <c r="AX113" s="2">
        <v>63.7</v>
      </c>
      <c r="AY113" s="2">
        <v>72.8</v>
      </c>
      <c r="AZ113" s="2">
        <v>32</v>
      </c>
      <c r="BA113" s="8">
        <v>396</v>
      </c>
      <c r="BB113" s="8">
        <v>29106</v>
      </c>
      <c r="BC113" s="8" t="e">
        <v>#N/A</v>
      </c>
      <c r="BD113" s="8">
        <v>25210</v>
      </c>
      <c r="BE113" s="8">
        <v>623</v>
      </c>
      <c r="BF113" s="8">
        <v>2159</v>
      </c>
      <c r="BG113" s="8">
        <v>1685</v>
      </c>
      <c r="BH113" s="2" t="e">
        <v>#N/A</v>
      </c>
      <c r="BI113" s="2" t="e">
        <v>#N/A</v>
      </c>
      <c r="BJ113" s="8">
        <v>9</v>
      </c>
      <c r="BK113" s="8">
        <v>24</v>
      </c>
      <c r="BL113" s="8">
        <v>-14</v>
      </c>
      <c r="BM113" s="8">
        <v>-40</v>
      </c>
      <c r="BN113" s="8">
        <v>16</v>
      </c>
      <c r="BO113" s="8">
        <v>3</v>
      </c>
      <c r="BP113" s="8">
        <v>83060</v>
      </c>
      <c r="BQ113" s="8">
        <v>367042</v>
      </c>
      <c r="BR113" s="8">
        <v>327267</v>
      </c>
      <c r="BS113" s="8"/>
      <c r="BT113" s="8"/>
      <c r="BU113" s="8"/>
    </row>
    <row r="114" spans="1:73" x14ac:dyDescent="0.25">
      <c r="A114" t="s">
        <v>673</v>
      </c>
      <c r="B114" s="8">
        <v>6045</v>
      </c>
      <c r="C114" s="8">
        <v>23144</v>
      </c>
      <c r="D114" s="8">
        <v>29189</v>
      </c>
      <c r="E114" s="8">
        <v>5601</v>
      </c>
      <c r="F114" s="8">
        <v>23588</v>
      </c>
      <c r="G114" s="2">
        <v>20.7</v>
      </c>
      <c r="H114" s="2">
        <v>79.3</v>
      </c>
      <c r="I114" s="2">
        <v>19.2</v>
      </c>
      <c r="J114" s="2">
        <v>80.8</v>
      </c>
      <c r="K114" s="8">
        <v>62</v>
      </c>
      <c r="L114" s="8">
        <v>203</v>
      </c>
      <c r="M114" s="8">
        <v>276</v>
      </c>
      <c r="N114" s="8">
        <v>1283</v>
      </c>
      <c r="O114" s="8">
        <v>1611</v>
      </c>
      <c r="P114" s="8">
        <v>1460</v>
      </c>
      <c r="Q114" s="8">
        <v>367</v>
      </c>
      <c r="R114" s="8">
        <v>780</v>
      </c>
      <c r="S114" s="8">
        <v>31951</v>
      </c>
      <c r="T114" s="8">
        <v>376</v>
      </c>
      <c r="U114" s="8">
        <v>69</v>
      </c>
      <c r="V114" s="8">
        <v>3018</v>
      </c>
      <c r="W114" s="8">
        <v>79</v>
      </c>
      <c r="X114" s="8">
        <v>162</v>
      </c>
      <c r="Y114" s="8">
        <v>2281</v>
      </c>
      <c r="Z114" s="8">
        <v>5034</v>
      </c>
      <c r="AA114" s="8">
        <v>1496</v>
      </c>
      <c r="AB114" s="8">
        <v>2015</v>
      </c>
      <c r="AC114" s="8">
        <v>1240</v>
      </c>
      <c r="AD114" s="8">
        <v>1164</v>
      </c>
      <c r="AE114" s="8">
        <v>421</v>
      </c>
      <c r="AF114" s="8">
        <v>2228</v>
      </c>
      <c r="AG114" s="8">
        <v>2479</v>
      </c>
      <c r="AH114" s="8">
        <v>1780</v>
      </c>
      <c r="AI114" s="8">
        <v>2583</v>
      </c>
      <c r="AJ114" s="8">
        <v>3626</v>
      </c>
      <c r="AK114" s="8">
        <v>898</v>
      </c>
      <c r="AL114" s="8">
        <v>847</v>
      </c>
      <c r="AM114" s="8">
        <v>157</v>
      </c>
      <c r="AN114" s="8">
        <v>25967</v>
      </c>
      <c r="AO114" s="8">
        <v>634.66666666666663</v>
      </c>
      <c r="AP114" s="8">
        <v>1693</v>
      </c>
      <c r="AQ114" s="2">
        <v>5.5</v>
      </c>
      <c r="AR114" s="2">
        <v>5.4</v>
      </c>
      <c r="AS114" s="2">
        <v>-0.56666666666666654</v>
      </c>
      <c r="AT114" s="8">
        <v>48</v>
      </c>
      <c r="AU114" s="8">
        <v>60</v>
      </c>
      <c r="AV114" s="8">
        <v>390</v>
      </c>
      <c r="AW114" s="8">
        <v>48481</v>
      </c>
      <c r="AX114" s="2">
        <v>63.7</v>
      </c>
      <c r="AY114" s="2">
        <v>72.8</v>
      </c>
      <c r="AZ114" s="2">
        <v>32</v>
      </c>
      <c r="BA114" s="8">
        <v>399.33333333333331</v>
      </c>
      <c r="BB114" s="8">
        <v>29183</v>
      </c>
      <c r="BC114" s="8" t="e">
        <v>#N/A</v>
      </c>
      <c r="BD114" s="8">
        <v>25211</v>
      </c>
      <c r="BE114" s="8">
        <v>646</v>
      </c>
      <c r="BF114" s="8">
        <v>2162</v>
      </c>
      <c r="BG114" s="8">
        <v>1693</v>
      </c>
      <c r="BH114" s="2" t="e">
        <v>#N/A</v>
      </c>
      <c r="BI114" s="2" t="e">
        <v>#N/A</v>
      </c>
      <c r="BJ114" s="8">
        <v>11</v>
      </c>
      <c r="BK114" s="8">
        <v>30</v>
      </c>
      <c r="BL114" s="8">
        <v>-12</v>
      </c>
      <c r="BM114" s="8">
        <v>-3</v>
      </c>
      <c r="BN114" s="8">
        <v>33</v>
      </c>
      <c r="BO114" s="8">
        <v>-7</v>
      </c>
      <c r="BP114" s="8">
        <v>82467</v>
      </c>
      <c r="BQ114" s="8">
        <v>370883</v>
      </c>
      <c r="BR114" s="8">
        <v>330131</v>
      </c>
      <c r="BS114" s="8"/>
      <c r="BT114" s="8"/>
      <c r="BU114" s="8"/>
    </row>
    <row r="115" spans="1:73" x14ac:dyDescent="0.25">
      <c r="A115" t="s">
        <v>674</v>
      </c>
      <c r="B115" s="8">
        <v>6037</v>
      </c>
      <c r="C115" s="8">
        <v>23165</v>
      </c>
      <c r="D115" s="8">
        <v>29202</v>
      </c>
      <c r="E115" s="8">
        <v>5582</v>
      </c>
      <c r="F115" s="8">
        <v>23620</v>
      </c>
      <c r="G115" s="2">
        <v>20.7</v>
      </c>
      <c r="H115" s="2">
        <v>79.3</v>
      </c>
      <c r="I115" s="2">
        <v>19.100000000000001</v>
      </c>
      <c r="J115" s="2">
        <v>80.900000000000006</v>
      </c>
      <c r="K115" s="8">
        <v>62</v>
      </c>
      <c r="L115" s="8">
        <v>202</v>
      </c>
      <c r="M115" s="8">
        <v>279</v>
      </c>
      <c r="N115" s="8">
        <v>1280</v>
      </c>
      <c r="O115" s="8">
        <v>1611</v>
      </c>
      <c r="P115" s="8">
        <v>1447</v>
      </c>
      <c r="Q115" s="8">
        <v>364</v>
      </c>
      <c r="R115" s="8">
        <v>791</v>
      </c>
      <c r="S115" s="8">
        <v>32071</v>
      </c>
      <c r="T115" s="8">
        <v>387</v>
      </c>
      <c r="U115" s="8">
        <v>67</v>
      </c>
      <c r="V115" s="8">
        <v>2999</v>
      </c>
      <c r="W115" s="8">
        <v>83</v>
      </c>
      <c r="X115" s="8">
        <v>161</v>
      </c>
      <c r="Y115" s="8">
        <v>2342</v>
      </c>
      <c r="Z115" s="8">
        <v>5033</v>
      </c>
      <c r="AA115" s="8">
        <v>1511</v>
      </c>
      <c r="AB115" s="8">
        <v>2012</v>
      </c>
      <c r="AC115" s="8">
        <v>1241</v>
      </c>
      <c r="AD115" s="8">
        <v>1171</v>
      </c>
      <c r="AE115" s="8">
        <v>425</v>
      </c>
      <c r="AF115" s="8">
        <v>2256</v>
      </c>
      <c r="AG115" s="8">
        <v>2522</v>
      </c>
      <c r="AH115" s="8">
        <v>1780</v>
      </c>
      <c r="AI115" s="8">
        <v>2585</v>
      </c>
      <c r="AJ115" s="8">
        <v>3625</v>
      </c>
      <c r="AK115" s="8">
        <v>873</v>
      </c>
      <c r="AL115" s="8">
        <v>853</v>
      </c>
      <c r="AM115" s="8">
        <v>144</v>
      </c>
      <c r="AN115" s="8">
        <v>26031</v>
      </c>
      <c r="AO115" s="8">
        <v>618.66666666666663</v>
      </c>
      <c r="AP115" s="8">
        <v>1701</v>
      </c>
      <c r="AQ115" s="2">
        <v>5.5</v>
      </c>
      <c r="AR115" s="2">
        <v>5.2</v>
      </c>
      <c r="AS115" s="2">
        <v>-0.16666666666666666</v>
      </c>
      <c r="AT115" s="8">
        <v>43</v>
      </c>
      <c r="AU115" s="8">
        <v>59</v>
      </c>
      <c r="AV115" s="8">
        <v>397</v>
      </c>
      <c r="AW115" s="8">
        <v>48602</v>
      </c>
      <c r="AX115" s="2">
        <v>63.6</v>
      </c>
      <c r="AY115" s="2">
        <v>72.7</v>
      </c>
      <c r="AZ115" s="2">
        <v>32.1</v>
      </c>
      <c r="BA115" s="8">
        <v>406.33333333333331</v>
      </c>
      <c r="BB115" s="8">
        <v>29214</v>
      </c>
      <c r="BC115" s="8" t="e">
        <v>#N/A</v>
      </c>
      <c r="BD115" s="8">
        <v>25217</v>
      </c>
      <c r="BE115" s="8">
        <v>664</v>
      </c>
      <c r="BF115" s="8">
        <v>2167</v>
      </c>
      <c r="BG115" s="8">
        <v>1701</v>
      </c>
      <c r="BH115" s="2" t="e">
        <v>#N/A</v>
      </c>
      <c r="BI115" s="2" t="e">
        <v>#N/A</v>
      </c>
      <c r="BJ115" s="8">
        <v>12</v>
      </c>
      <c r="BK115" s="8">
        <v>22</v>
      </c>
      <c r="BL115" s="8">
        <v>-21</v>
      </c>
      <c r="BM115" s="8">
        <v>-8</v>
      </c>
      <c r="BN115" s="8">
        <v>25</v>
      </c>
      <c r="BO115" s="8">
        <v>16</v>
      </c>
      <c r="BP115" s="8">
        <v>78146</v>
      </c>
      <c r="BQ115" s="8">
        <v>372900</v>
      </c>
      <c r="BR115" s="8">
        <v>331144</v>
      </c>
      <c r="BS115" s="8"/>
      <c r="BT115" s="8"/>
      <c r="BU115" s="8"/>
    </row>
    <row r="116" spans="1:73" x14ac:dyDescent="0.25">
      <c r="A116" t="s">
        <v>675</v>
      </c>
      <c r="B116" s="8">
        <v>6033</v>
      </c>
      <c r="C116" s="8">
        <v>23199</v>
      </c>
      <c r="D116" s="8">
        <v>29232</v>
      </c>
      <c r="E116" s="8">
        <v>5587</v>
      </c>
      <c r="F116" s="8">
        <v>23645</v>
      </c>
      <c r="G116" s="2">
        <v>20.6</v>
      </c>
      <c r="H116" s="2">
        <v>79.400000000000006</v>
      </c>
      <c r="I116" s="2">
        <v>19.100000000000001</v>
      </c>
      <c r="J116" s="2">
        <v>80.900000000000006</v>
      </c>
      <c r="K116" s="8">
        <v>62</v>
      </c>
      <c r="L116" s="8">
        <v>199</v>
      </c>
      <c r="M116" s="8">
        <v>282</v>
      </c>
      <c r="N116" s="8">
        <v>1276</v>
      </c>
      <c r="O116" s="8">
        <v>1618</v>
      </c>
      <c r="P116" s="8">
        <v>1448</v>
      </c>
      <c r="Q116" s="8">
        <v>363</v>
      </c>
      <c r="R116" s="8">
        <v>789</v>
      </c>
      <c r="S116" s="8">
        <v>31996</v>
      </c>
      <c r="T116" s="8">
        <v>376</v>
      </c>
      <c r="U116" s="8">
        <v>66</v>
      </c>
      <c r="V116" s="8">
        <v>2988</v>
      </c>
      <c r="W116" s="8">
        <v>85</v>
      </c>
      <c r="X116" s="8">
        <v>160</v>
      </c>
      <c r="Y116" s="8">
        <v>2318</v>
      </c>
      <c r="Z116" s="8">
        <v>5033</v>
      </c>
      <c r="AA116" s="8">
        <v>1501</v>
      </c>
      <c r="AB116" s="8">
        <v>2005</v>
      </c>
      <c r="AC116" s="8">
        <v>1245</v>
      </c>
      <c r="AD116" s="8">
        <v>1174</v>
      </c>
      <c r="AE116" s="8">
        <v>439</v>
      </c>
      <c r="AF116" s="8">
        <v>2256</v>
      </c>
      <c r="AG116" s="8">
        <v>2511</v>
      </c>
      <c r="AH116" s="8">
        <v>1777</v>
      </c>
      <c r="AI116" s="8">
        <v>2586</v>
      </c>
      <c r="AJ116" s="8">
        <v>3630</v>
      </c>
      <c r="AK116" s="8">
        <v>857</v>
      </c>
      <c r="AL116" s="8">
        <v>846</v>
      </c>
      <c r="AM116" s="8">
        <v>144</v>
      </c>
      <c r="AN116" s="8">
        <v>26004</v>
      </c>
      <c r="AO116" s="8">
        <v>615.66666666666663</v>
      </c>
      <c r="AP116" s="8">
        <v>1704</v>
      </c>
      <c r="AQ116" s="2">
        <v>5.5</v>
      </c>
      <c r="AR116" s="2">
        <v>6.1</v>
      </c>
      <c r="AS116" s="2">
        <v>0.56666666666666676</v>
      </c>
      <c r="AT116" s="8">
        <v>40</v>
      </c>
      <c r="AU116" s="8">
        <v>62</v>
      </c>
      <c r="AV116" s="8">
        <v>393</v>
      </c>
      <c r="AW116" s="8">
        <v>48722</v>
      </c>
      <c r="AX116" s="2">
        <v>63.4</v>
      </c>
      <c r="AY116" s="2">
        <v>72.5</v>
      </c>
      <c r="AZ116" s="2">
        <v>32.1</v>
      </c>
      <c r="BA116" s="8">
        <v>415.66666666666669</v>
      </c>
      <c r="BB116" s="8">
        <v>29194</v>
      </c>
      <c r="BC116" s="8" t="e">
        <v>#N/A</v>
      </c>
      <c r="BD116" s="8">
        <v>25169</v>
      </c>
      <c r="BE116" s="8">
        <v>660</v>
      </c>
      <c r="BF116" s="8">
        <v>2172</v>
      </c>
      <c r="BG116" s="8">
        <v>1704</v>
      </c>
      <c r="BH116" s="2" t="e">
        <v>#N/A</v>
      </c>
      <c r="BI116" s="2" t="e">
        <v>#N/A</v>
      </c>
      <c r="BJ116" s="8">
        <v>11</v>
      </c>
      <c r="BK116" s="8">
        <v>28</v>
      </c>
      <c r="BL116" s="8">
        <v>-29</v>
      </c>
      <c r="BM116" s="8">
        <v>17</v>
      </c>
      <c r="BN116" s="8">
        <v>39</v>
      </c>
      <c r="BO116" s="8">
        <v>18</v>
      </c>
      <c r="BP116" s="8">
        <v>76454</v>
      </c>
      <c r="BQ116" s="8">
        <v>376958</v>
      </c>
      <c r="BR116" s="8">
        <v>333787</v>
      </c>
      <c r="BS116" s="8"/>
      <c r="BT116" s="8"/>
      <c r="BU116" s="8"/>
    </row>
    <row r="117" spans="1:73" x14ac:dyDescent="0.25">
      <c r="A117" t="s">
        <v>676</v>
      </c>
      <c r="B117" s="8">
        <v>6028</v>
      </c>
      <c r="C117" s="8">
        <v>23324</v>
      </c>
      <c r="D117" s="8">
        <v>29352</v>
      </c>
      <c r="E117" s="8">
        <v>5580</v>
      </c>
      <c r="F117" s="8">
        <v>23772</v>
      </c>
      <c r="G117" s="2">
        <v>20.5</v>
      </c>
      <c r="H117" s="2">
        <v>79.5</v>
      </c>
      <c r="I117" s="2">
        <v>19</v>
      </c>
      <c r="J117" s="2">
        <v>81</v>
      </c>
      <c r="K117" s="8">
        <v>61</v>
      </c>
      <c r="L117" s="8">
        <v>197</v>
      </c>
      <c r="M117" s="8">
        <v>283</v>
      </c>
      <c r="N117" s="8">
        <v>1269</v>
      </c>
      <c r="O117" s="8">
        <v>1623</v>
      </c>
      <c r="P117" s="8">
        <v>1443</v>
      </c>
      <c r="Q117" s="8">
        <v>362</v>
      </c>
      <c r="R117" s="8">
        <v>788</v>
      </c>
      <c r="S117" s="8">
        <v>32084</v>
      </c>
      <c r="T117" s="8">
        <v>376</v>
      </c>
      <c r="U117" s="8">
        <v>69</v>
      </c>
      <c r="V117" s="8">
        <v>2985</v>
      </c>
      <c r="W117" s="8">
        <v>85</v>
      </c>
      <c r="X117" s="8">
        <v>158</v>
      </c>
      <c r="Y117" s="8">
        <v>2325</v>
      </c>
      <c r="Z117" s="8">
        <v>5058</v>
      </c>
      <c r="AA117" s="8">
        <v>1510</v>
      </c>
      <c r="AB117" s="8">
        <v>1997</v>
      </c>
      <c r="AC117" s="8">
        <v>1250</v>
      </c>
      <c r="AD117" s="8">
        <v>1180</v>
      </c>
      <c r="AE117" s="8">
        <v>445</v>
      </c>
      <c r="AF117" s="8">
        <v>2271</v>
      </c>
      <c r="AG117" s="8">
        <v>2548</v>
      </c>
      <c r="AH117" s="8">
        <v>1778</v>
      </c>
      <c r="AI117" s="8">
        <v>2600</v>
      </c>
      <c r="AJ117" s="8">
        <v>3602</v>
      </c>
      <c r="AK117" s="8">
        <v>864</v>
      </c>
      <c r="AL117" s="8">
        <v>837</v>
      </c>
      <c r="AM117" s="8">
        <v>145</v>
      </c>
      <c r="AN117" s="8">
        <v>26086</v>
      </c>
      <c r="AO117" s="8">
        <v>662.66666666666663</v>
      </c>
      <c r="AP117" s="8">
        <v>1658</v>
      </c>
      <c r="AQ117" s="2">
        <v>5.4</v>
      </c>
      <c r="AR117" s="2">
        <v>4.5999999999999996</v>
      </c>
      <c r="AS117" s="2">
        <v>1.3999999999999997</v>
      </c>
      <c r="AT117" s="8">
        <v>53</v>
      </c>
      <c r="AU117" s="8">
        <v>62</v>
      </c>
      <c r="AV117" s="8">
        <v>396</v>
      </c>
      <c r="AW117" s="8">
        <v>48843</v>
      </c>
      <c r="AX117" s="2">
        <v>63.4</v>
      </c>
      <c r="AY117" s="2">
        <v>72.7</v>
      </c>
      <c r="AZ117" s="2">
        <v>32.200000000000003</v>
      </c>
      <c r="BA117" s="8">
        <v>414.33333333333331</v>
      </c>
      <c r="BB117" s="8">
        <v>29322</v>
      </c>
      <c r="BC117" s="8" t="e">
        <v>#N/A</v>
      </c>
      <c r="BD117" s="8">
        <v>25310</v>
      </c>
      <c r="BE117" s="8">
        <v>682</v>
      </c>
      <c r="BF117" s="8">
        <v>2174</v>
      </c>
      <c r="BG117" s="8">
        <v>1658</v>
      </c>
      <c r="BH117" s="2" t="e">
        <v>#N/A</v>
      </c>
      <c r="BI117" s="2" t="e">
        <v>#N/A</v>
      </c>
      <c r="BJ117" s="8">
        <v>14</v>
      </c>
      <c r="BK117" s="8">
        <v>33</v>
      </c>
      <c r="BL117" s="8">
        <v>-16</v>
      </c>
      <c r="BM117" s="8">
        <v>-2</v>
      </c>
      <c r="BN117" s="8">
        <v>29</v>
      </c>
      <c r="BO117" s="8">
        <v>25</v>
      </c>
      <c r="BP117" s="8">
        <v>84643</v>
      </c>
      <c r="BQ117" s="8">
        <v>386144</v>
      </c>
      <c r="BR117" s="8">
        <v>343672</v>
      </c>
      <c r="BS117" s="8"/>
      <c r="BT117" s="8"/>
      <c r="BU117" s="8"/>
    </row>
    <row r="118" spans="1:73" x14ac:dyDescent="0.25">
      <c r="A118" t="s">
        <v>677</v>
      </c>
      <c r="B118" s="8">
        <v>6018</v>
      </c>
      <c r="C118" s="8">
        <v>23452</v>
      </c>
      <c r="D118" s="8">
        <v>29470</v>
      </c>
      <c r="E118" s="8">
        <v>5564</v>
      </c>
      <c r="F118" s="8">
        <v>23906</v>
      </c>
      <c r="G118" s="2">
        <v>20.399999999999999</v>
      </c>
      <c r="H118" s="2">
        <v>79.599999999999994</v>
      </c>
      <c r="I118" s="2">
        <v>18.899999999999999</v>
      </c>
      <c r="J118" s="2">
        <v>81.099999999999994</v>
      </c>
      <c r="K118" s="8">
        <v>61</v>
      </c>
      <c r="L118" s="8">
        <v>195</v>
      </c>
      <c r="M118" s="8">
        <v>284</v>
      </c>
      <c r="N118" s="8">
        <v>1269</v>
      </c>
      <c r="O118" s="8">
        <v>1628</v>
      </c>
      <c r="P118" s="8">
        <v>1444</v>
      </c>
      <c r="Q118" s="8">
        <v>360</v>
      </c>
      <c r="R118" s="8">
        <v>774</v>
      </c>
      <c r="S118" s="8">
        <v>32221</v>
      </c>
      <c r="T118" s="8">
        <v>379</v>
      </c>
      <c r="U118" s="8">
        <v>69</v>
      </c>
      <c r="V118" s="8">
        <v>2973</v>
      </c>
      <c r="W118" s="8">
        <v>88</v>
      </c>
      <c r="X118" s="8">
        <v>157</v>
      </c>
      <c r="Y118" s="8">
        <v>2350</v>
      </c>
      <c r="Z118" s="8">
        <v>5053</v>
      </c>
      <c r="AA118" s="8">
        <v>1519</v>
      </c>
      <c r="AB118" s="8">
        <v>2026</v>
      </c>
      <c r="AC118" s="8">
        <v>1245</v>
      </c>
      <c r="AD118" s="8">
        <v>1181</v>
      </c>
      <c r="AE118" s="8">
        <v>465</v>
      </c>
      <c r="AF118" s="8">
        <v>2307</v>
      </c>
      <c r="AG118" s="8">
        <v>2588</v>
      </c>
      <c r="AH118" s="8">
        <v>1771</v>
      </c>
      <c r="AI118" s="8">
        <v>2585</v>
      </c>
      <c r="AJ118" s="8">
        <v>3616</v>
      </c>
      <c r="AK118" s="8">
        <v>870</v>
      </c>
      <c r="AL118" s="8">
        <v>817</v>
      </c>
      <c r="AM118" s="8">
        <v>161</v>
      </c>
      <c r="AN118" s="8">
        <v>26204</v>
      </c>
      <c r="AO118" s="8">
        <v>706</v>
      </c>
      <c r="AP118" s="8">
        <v>1650</v>
      </c>
      <c r="AQ118" s="2">
        <v>5.3</v>
      </c>
      <c r="AR118" s="2">
        <v>5.0999999999999996</v>
      </c>
      <c r="AS118" s="2">
        <v>1.7333333333333332</v>
      </c>
      <c r="AT118" s="8">
        <v>66</v>
      </c>
      <c r="AU118" s="8">
        <v>65</v>
      </c>
      <c r="AV118" s="8">
        <v>391</v>
      </c>
      <c r="AW118" s="8">
        <v>48962</v>
      </c>
      <c r="AX118" s="2">
        <v>63.5</v>
      </c>
      <c r="AY118" s="2">
        <v>72.7</v>
      </c>
      <c r="AZ118" s="2">
        <v>32.1</v>
      </c>
      <c r="BA118" s="8">
        <v>421.66666666666669</v>
      </c>
      <c r="BB118" s="8">
        <v>29420</v>
      </c>
      <c r="BC118" s="8" t="e">
        <v>#N/A</v>
      </c>
      <c r="BD118" s="8">
        <v>25380</v>
      </c>
      <c r="BE118" s="8">
        <v>694</v>
      </c>
      <c r="BF118" s="8">
        <v>2176</v>
      </c>
      <c r="BG118" s="8">
        <v>1650</v>
      </c>
      <c r="BH118" s="2" t="e">
        <v>#N/A</v>
      </c>
      <c r="BI118" s="2" t="e">
        <v>#N/A</v>
      </c>
      <c r="BJ118" s="8">
        <v>19</v>
      </c>
      <c r="BK118" s="8">
        <v>24</v>
      </c>
      <c r="BL118" s="8">
        <v>-9</v>
      </c>
      <c r="BM118" s="8">
        <v>-18</v>
      </c>
      <c r="BN118" s="8">
        <v>25</v>
      </c>
      <c r="BO118" s="8">
        <v>11</v>
      </c>
      <c r="BP118" s="8">
        <v>82980</v>
      </c>
      <c r="BQ118" s="8">
        <v>389291</v>
      </c>
      <c r="BR118" s="8">
        <v>346281</v>
      </c>
      <c r="BS118" s="8"/>
      <c r="BT118" s="8"/>
      <c r="BU118" s="8"/>
    </row>
    <row r="119" spans="1:73" x14ac:dyDescent="0.25">
      <c r="A119" t="s">
        <v>678</v>
      </c>
      <c r="B119" s="8">
        <v>6023</v>
      </c>
      <c r="C119" s="8">
        <v>23591</v>
      </c>
      <c r="D119" s="8">
        <v>29614</v>
      </c>
      <c r="E119" s="8">
        <v>5553</v>
      </c>
      <c r="F119" s="8">
        <v>24061</v>
      </c>
      <c r="G119" s="2">
        <v>20.3</v>
      </c>
      <c r="H119" s="2">
        <v>79.7</v>
      </c>
      <c r="I119" s="2">
        <v>18.8</v>
      </c>
      <c r="J119" s="2">
        <v>81.2</v>
      </c>
      <c r="K119" s="8">
        <v>59</v>
      </c>
      <c r="L119" s="8">
        <v>195</v>
      </c>
      <c r="M119" s="8">
        <v>284</v>
      </c>
      <c r="N119" s="8">
        <v>1257</v>
      </c>
      <c r="O119" s="8">
        <v>1634</v>
      </c>
      <c r="P119" s="8">
        <v>1447</v>
      </c>
      <c r="Q119" s="8">
        <v>354</v>
      </c>
      <c r="R119" s="8">
        <v>792</v>
      </c>
      <c r="S119" s="8">
        <v>32259</v>
      </c>
      <c r="T119" s="8">
        <v>376</v>
      </c>
      <c r="U119" s="8">
        <v>67</v>
      </c>
      <c r="V119" s="8">
        <v>2931</v>
      </c>
      <c r="W119" s="8">
        <v>85</v>
      </c>
      <c r="X119" s="8">
        <v>160</v>
      </c>
      <c r="Y119" s="8">
        <v>2329</v>
      </c>
      <c r="Z119" s="8">
        <v>5081</v>
      </c>
      <c r="AA119" s="8">
        <v>1528</v>
      </c>
      <c r="AB119" s="8">
        <v>2043</v>
      </c>
      <c r="AC119" s="8">
        <v>1235</v>
      </c>
      <c r="AD119" s="8">
        <v>1185</v>
      </c>
      <c r="AE119" s="8">
        <v>470</v>
      </c>
      <c r="AF119" s="8">
        <v>2308</v>
      </c>
      <c r="AG119" s="8">
        <v>2607</v>
      </c>
      <c r="AH119" s="8">
        <v>1767</v>
      </c>
      <c r="AI119" s="8">
        <v>2595</v>
      </c>
      <c r="AJ119" s="8">
        <v>3626</v>
      </c>
      <c r="AK119" s="8">
        <v>865</v>
      </c>
      <c r="AL119" s="8">
        <v>827</v>
      </c>
      <c r="AM119" s="8">
        <v>171</v>
      </c>
      <c r="AN119" s="8">
        <v>26309</v>
      </c>
      <c r="AO119" s="8">
        <v>685</v>
      </c>
      <c r="AP119" s="8">
        <v>1608</v>
      </c>
      <c r="AQ119" s="2">
        <v>5.2</v>
      </c>
      <c r="AR119" s="2">
        <v>4.3</v>
      </c>
      <c r="AS119" s="2">
        <v>1.0999999999999999</v>
      </c>
      <c r="AT119" s="8">
        <v>48</v>
      </c>
      <c r="AU119" s="8">
        <v>67</v>
      </c>
      <c r="AV119" s="8">
        <v>384</v>
      </c>
      <c r="AW119" s="8">
        <v>49079</v>
      </c>
      <c r="AX119" s="2">
        <v>63.5</v>
      </c>
      <c r="AY119" s="2">
        <v>72.900000000000006</v>
      </c>
      <c r="AZ119" s="2">
        <v>31.9</v>
      </c>
      <c r="BA119" s="8">
        <v>423.66666666666669</v>
      </c>
      <c r="BB119" s="8">
        <v>29576</v>
      </c>
      <c r="BC119" s="8" t="e">
        <v>#N/A</v>
      </c>
      <c r="BD119" s="8">
        <v>25521</v>
      </c>
      <c r="BE119" s="8">
        <v>729</v>
      </c>
      <c r="BF119" s="8">
        <v>2175</v>
      </c>
      <c r="BG119" s="8">
        <v>1608</v>
      </c>
      <c r="BH119" s="2" t="e">
        <v>#N/A</v>
      </c>
      <c r="BI119" s="2" t="e">
        <v>#N/A</v>
      </c>
      <c r="BJ119" s="8">
        <v>8</v>
      </c>
      <c r="BK119" s="8">
        <v>29</v>
      </c>
      <c r="BL119" s="8">
        <v>-9</v>
      </c>
      <c r="BM119" s="8">
        <v>3</v>
      </c>
      <c r="BN119" s="8">
        <v>31</v>
      </c>
      <c r="BO119" s="8">
        <v>27</v>
      </c>
      <c r="BP119" s="8">
        <v>85474</v>
      </c>
      <c r="BQ119" s="8">
        <v>392244</v>
      </c>
      <c r="BR119" s="8">
        <v>349645</v>
      </c>
      <c r="BS119" s="8"/>
      <c r="BT119" s="8"/>
      <c r="BU119" s="8"/>
    </row>
    <row r="120" spans="1:73" x14ac:dyDescent="0.25">
      <c r="A120" t="s">
        <v>679</v>
      </c>
      <c r="B120" s="8">
        <v>5997</v>
      </c>
      <c r="C120" s="8">
        <v>23709</v>
      </c>
      <c r="D120" s="8">
        <v>29706</v>
      </c>
      <c r="E120" s="8">
        <v>5545</v>
      </c>
      <c r="F120" s="8">
        <v>24161</v>
      </c>
      <c r="G120" s="2">
        <v>20.2</v>
      </c>
      <c r="H120" s="2">
        <v>79.8</v>
      </c>
      <c r="I120" s="2">
        <v>18.7</v>
      </c>
      <c r="J120" s="2">
        <v>81.3</v>
      </c>
      <c r="K120" s="8">
        <v>56</v>
      </c>
      <c r="L120" s="8">
        <v>193</v>
      </c>
      <c r="M120" s="8">
        <v>286</v>
      </c>
      <c r="N120" s="8">
        <v>1234</v>
      </c>
      <c r="O120" s="8">
        <v>1630</v>
      </c>
      <c r="P120" s="8">
        <v>1451</v>
      </c>
      <c r="Q120" s="8">
        <v>359</v>
      </c>
      <c r="R120" s="8">
        <v>793</v>
      </c>
      <c r="S120" s="8">
        <v>32277</v>
      </c>
      <c r="T120" s="8">
        <v>387</v>
      </c>
      <c r="U120" s="8">
        <v>68</v>
      </c>
      <c r="V120" s="8">
        <v>2907</v>
      </c>
      <c r="W120" s="8">
        <v>86</v>
      </c>
      <c r="X120" s="8">
        <v>165</v>
      </c>
      <c r="Y120" s="8">
        <v>2306</v>
      </c>
      <c r="Z120" s="8">
        <v>5106</v>
      </c>
      <c r="AA120" s="8">
        <v>1514</v>
      </c>
      <c r="AB120" s="8">
        <v>2036</v>
      </c>
      <c r="AC120" s="8">
        <v>1223</v>
      </c>
      <c r="AD120" s="8">
        <v>1201</v>
      </c>
      <c r="AE120" s="8">
        <v>470</v>
      </c>
      <c r="AF120" s="8">
        <v>2318</v>
      </c>
      <c r="AG120" s="8">
        <v>2618</v>
      </c>
      <c r="AH120" s="8">
        <v>1750</v>
      </c>
      <c r="AI120" s="8">
        <v>2601</v>
      </c>
      <c r="AJ120" s="8">
        <v>3653</v>
      </c>
      <c r="AK120" s="8">
        <v>876</v>
      </c>
      <c r="AL120" s="8">
        <v>823</v>
      </c>
      <c r="AM120" s="8">
        <v>169</v>
      </c>
      <c r="AN120" s="8">
        <v>26359</v>
      </c>
      <c r="AO120" s="8">
        <v>674</v>
      </c>
      <c r="AP120" s="8">
        <v>1622</v>
      </c>
      <c r="AQ120" s="2">
        <v>5.2</v>
      </c>
      <c r="AR120" s="2">
        <v>4.7</v>
      </c>
      <c r="AS120" s="2">
        <v>0.6</v>
      </c>
      <c r="AT120" s="8">
        <v>54</v>
      </c>
      <c r="AU120" s="8">
        <v>63</v>
      </c>
      <c r="AV120" s="8">
        <v>398</v>
      </c>
      <c r="AW120" s="8">
        <v>49197</v>
      </c>
      <c r="AX120" s="2">
        <v>63.6</v>
      </c>
      <c r="AY120" s="2">
        <v>73</v>
      </c>
      <c r="AZ120" s="2">
        <v>32.200000000000003</v>
      </c>
      <c r="BA120" s="8">
        <v>434</v>
      </c>
      <c r="BB120" s="8">
        <v>29684</v>
      </c>
      <c r="BC120" s="8" t="e">
        <v>#N/A</v>
      </c>
      <c r="BD120" s="8">
        <v>25582</v>
      </c>
      <c r="BE120" s="8">
        <v>705</v>
      </c>
      <c r="BF120" s="8">
        <v>2225</v>
      </c>
      <c r="BG120" s="8">
        <v>1622</v>
      </c>
      <c r="BH120" s="2" t="e">
        <v>#N/A</v>
      </c>
      <c r="BI120" s="2" t="e">
        <v>#N/A</v>
      </c>
      <c r="BJ120" s="8">
        <v>9</v>
      </c>
      <c r="BK120" s="8">
        <v>21</v>
      </c>
      <c r="BL120" s="8">
        <v>-19</v>
      </c>
      <c r="BM120" s="8">
        <v>-23</v>
      </c>
      <c r="BN120" s="8">
        <v>12</v>
      </c>
      <c r="BO120" s="8">
        <v>-9</v>
      </c>
      <c r="BP120" s="8">
        <v>84691</v>
      </c>
      <c r="BQ120" s="8">
        <v>397800</v>
      </c>
      <c r="BR120" s="8">
        <v>354418</v>
      </c>
      <c r="BS120" s="8"/>
      <c r="BT120" s="8"/>
      <c r="BU120" s="8"/>
    </row>
    <row r="121" spans="1:73" x14ac:dyDescent="0.25">
      <c r="A121" t="s">
        <v>680</v>
      </c>
      <c r="B121" s="8">
        <v>6019</v>
      </c>
      <c r="C121" s="8">
        <v>23677</v>
      </c>
      <c r="D121" s="8">
        <v>29696</v>
      </c>
      <c r="E121" s="8">
        <v>5558</v>
      </c>
      <c r="F121" s="8">
        <v>24138</v>
      </c>
      <c r="G121" s="2">
        <v>20.3</v>
      </c>
      <c r="H121" s="2">
        <v>79.7</v>
      </c>
      <c r="I121" s="2">
        <v>18.7</v>
      </c>
      <c r="J121" s="2">
        <v>81.3</v>
      </c>
      <c r="K121" s="8">
        <v>55</v>
      </c>
      <c r="L121" s="8">
        <v>193</v>
      </c>
      <c r="M121" s="8">
        <v>286</v>
      </c>
      <c r="N121" s="8">
        <v>1226</v>
      </c>
      <c r="O121" s="8">
        <v>1637</v>
      </c>
      <c r="P121" s="8">
        <v>1463</v>
      </c>
      <c r="Q121" s="8">
        <v>359</v>
      </c>
      <c r="R121" s="8">
        <v>799</v>
      </c>
      <c r="S121" s="8">
        <v>32347</v>
      </c>
      <c r="T121" s="8">
        <v>400</v>
      </c>
      <c r="U121" s="8">
        <v>67</v>
      </c>
      <c r="V121" s="8">
        <v>2884</v>
      </c>
      <c r="W121" s="8">
        <v>86</v>
      </c>
      <c r="X121" s="8">
        <v>170</v>
      </c>
      <c r="Y121" s="8">
        <v>2300</v>
      </c>
      <c r="Z121" s="8">
        <v>5094</v>
      </c>
      <c r="AA121" s="8">
        <v>1522</v>
      </c>
      <c r="AB121" s="8">
        <v>2042</v>
      </c>
      <c r="AC121" s="8">
        <v>1234</v>
      </c>
      <c r="AD121" s="8">
        <v>1200</v>
      </c>
      <c r="AE121" s="8">
        <v>478</v>
      </c>
      <c r="AF121" s="8">
        <v>2333</v>
      </c>
      <c r="AG121" s="8">
        <v>2625</v>
      </c>
      <c r="AH121" s="8">
        <v>1743</v>
      </c>
      <c r="AI121" s="8">
        <v>2609</v>
      </c>
      <c r="AJ121" s="8">
        <v>3691</v>
      </c>
      <c r="AK121" s="8">
        <v>896</v>
      </c>
      <c r="AL121" s="8">
        <v>818</v>
      </c>
      <c r="AM121" s="8">
        <v>154</v>
      </c>
      <c r="AN121" s="8">
        <v>26440</v>
      </c>
      <c r="AO121" s="8">
        <v>661.66666666666663</v>
      </c>
      <c r="AP121" s="8">
        <v>1680</v>
      </c>
      <c r="AQ121" s="2">
        <v>5.4</v>
      </c>
      <c r="AR121" s="2">
        <v>4.8</v>
      </c>
      <c r="AS121" s="2">
        <v>-0.26666666666666666</v>
      </c>
      <c r="AT121" s="8">
        <v>58</v>
      </c>
      <c r="AU121" s="8">
        <v>60</v>
      </c>
      <c r="AV121" s="8">
        <v>416</v>
      </c>
      <c r="AW121" s="8">
        <v>49315</v>
      </c>
      <c r="AX121" s="2">
        <v>63.7</v>
      </c>
      <c r="AY121" s="2">
        <v>72.900000000000006</v>
      </c>
      <c r="AZ121" s="2">
        <v>31.8</v>
      </c>
      <c r="BA121" s="8">
        <v>432.33333333333331</v>
      </c>
      <c r="BB121" s="8">
        <v>29722</v>
      </c>
      <c r="BC121" s="8" t="e">
        <v>#N/A</v>
      </c>
      <c r="BD121" s="8">
        <v>25641</v>
      </c>
      <c r="BE121" s="8">
        <v>679</v>
      </c>
      <c r="BF121" s="8">
        <v>2257</v>
      </c>
      <c r="BG121" s="8">
        <v>1680</v>
      </c>
      <c r="BH121" s="2" t="e">
        <v>#N/A</v>
      </c>
      <c r="BI121" s="2" t="e">
        <v>#N/A</v>
      </c>
      <c r="BJ121" s="8">
        <v>-1</v>
      </c>
      <c r="BK121" s="8">
        <v>8</v>
      </c>
      <c r="BL121" s="8">
        <v>-17</v>
      </c>
      <c r="BM121" s="8">
        <v>-29</v>
      </c>
      <c r="BN121" s="8">
        <v>8</v>
      </c>
      <c r="BO121" s="8">
        <v>7</v>
      </c>
      <c r="BP121" s="8">
        <v>87843</v>
      </c>
      <c r="BQ121" s="8">
        <v>400685</v>
      </c>
      <c r="BR121" s="8">
        <v>356297</v>
      </c>
      <c r="BS121" s="8"/>
      <c r="BT121" s="8"/>
      <c r="BU121" s="8"/>
    </row>
    <row r="122" spans="1:73" x14ac:dyDescent="0.25">
      <c r="A122" t="s">
        <v>681</v>
      </c>
      <c r="B122" s="8">
        <v>6169</v>
      </c>
      <c r="C122" s="8">
        <v>23366</v>
      </c>
      <c r="D122" s="8">
        <v>29535</v>
      </c>
      <c r="E122" s="8">
        <v>5587</v>
      </c>
      <c r="F122" s="8">
        <v>23948</v>
      </c>
      <c r="G122" s="2">
        <v>20.9</v>
      </c>
      <c r="H122" s="2">
        <v>79.099999999999994</v>
      </c>
      <c r="I122" s="2">
        <v>18.899999999999999</v>
      </c>
      <c r="J122" s="2">
        <v>81.099999999999994</v>
      </c>
      <c r="K122" s="8">
        <v>56</v>
      </c>
      <c r="L122" s="8">
        <v>194</v>
      </c>
      <c r="M122" s="8">
        <v>287</v>
      </c>
      <c r="N122" s="8">
        <v>1208</v>
      </c>
      <c r="O122" s="8">
        <v>1646</v>
      </c>
      <c r="P122" s="8">
        <v>1483</v>
      </c>
      <c r="Q122" s="8">
        <v>395</v>
      </c>
      <c r="R122" s="8">
        <v>894</v>
      </c>
      <c r="S122" s="8">
        <v>32317</v>
      </c>
      <c r="T122" s="8">
        <v>390</v>
      </c>
      <c r="U122" s="8">
        <v>65</v>
      </c>
      <c r="V122" s="8">
        <v>2848</v>
      </c>
      <c r="W122" s="8">
        <v>86</v>
      </c>
      <c r="X122" s="8">
        <v>174</v>
      </c>
      <c r="Y122" s="8">
        <v>2373</v>
      </c>
      <c r="Z122" s="8">
        <v>5060</v>
      </c>
      <c r="AA122" s="8">
        <v>1521</v>
      </c>
      <c r="AB122" s="8">
        <v>2039</v>
      </c>
      <c r="AC122" s="8">
        <v>1239</v>
      </c>
      <c r="AD122" s="8">
        <v>1206</v>
      </c>
      <c r="AE122" s="8">
        <v>483</v>
      </c>
      <c r="AF122" s="8">
        <v>2327</v>
      </c>
      <c r="AG122" s="8">
        <v>2587</v>
      </c>
      <c r="AH122" s="8">
        <v>1717</v>
      </c>
      <c r="AI122" s="8">
        <v>2616</v>
      </c>
      <c r="AJ122" s="8">
        <v>3731</v>
      </c>
      <c r="AK122" s="8">
        <v>887</v>
      </c>
      <c r="AL122" s="8">
        <v>818</v>
      </c>
      <c r="AM122" s="8">
        <v>150</v>
      </c>
      <c r="AN122" s="8">
        <v>26380</v>
      </c>
      <c r="AO122" s="8">
        <v>634.66666666666663</v>
      </c>
      <c r="AP122" s="8">
        <v>1840</v>
      </c>
      <c r="AQ122" s="2">
        <v>5.9</v>
      </c>
      <c r="AR122" s="2">
        <v>6.1</v>
      </c>
      <c r="AS122" s="2">
        <v>-1.4000000000000001</v>
      </c>
      <c r="AT122" s="8">
        <v>57</v>
      </c>
      <c r="AU122" s="8">
        <v>64</v>
      </c>
      <c r="AV122" s="8">
        <v>444</v>
      </c>
      <c r="AW122" s="8">
        <v>49419</v>
      </c>
      <c r="AX122" s="2">
        <v>63.6</v>
      </c>
      <c r="AY122" s="2">
        <v>72.400000000000006</v>
      </c>
      <c r="AZ122" s="2">
        <v>32</v>
      </c>
      <c r="BA122" s="8">
        <v>433.33333333333331</v>
      </c>
      <c r="BB122" s="8">
        <v>29580</v>
      </c>
      <c r="BC122" s="8" t="e">
        <v>#N/A</v>
      </c>
      <c r="BD122" s="8">
        <v>25566</v>
      </c>
      <c r="BE122" s="8">
        <v>715</v>
      </c>
      <c r="BF122" s="8">
        <v>2219</v>
      </c>
      <c r="BG122" s="8">
        <v>1840</v>
      </c>
      <c r="BH122" s="2" t="e">
        <v>#N/A</v>
      </c>
      <c r="BI122" s="2" t="e">
        <v>#N/A</v>
      </c>
      <c r="BJ122" s="8">
        <v>-11</v>
      </c>
      <c r="BK122" s="8">
        <v>3</v>
      </c>
      <c r="BL122" s="8">
        <v>-27</v>
      </c>
      <c r="BM122" s="8">
        <v>-9</v>
      </c>
      <c r="BN122" s="8">
        <v>-20</v>
      </c>
      <c r="BO122" s="8">
        <v>6</v>
      </c>
      <c r="BP122" s="8">
        <v>90586</v>
      </c>
      <c r="BQ122" s="8">
        <v>399994</v>
      </c>
      <c r="BR122" s="8">
        <v>358142</v>
      </c>
      <c r="BS122" s="8"/>
      <c r="BT122" s="8"/>
      <c r="BU122" s="8"/>
    </row>
    <row r="123" spans="1:73" x14ac:dyDescent="0.25">
      <c r="A123" t="s">
        <v>682</v>
      </c>
      <c r="B123" s="8">
        <v>6429</v>
      </c>
      <c r="C123" s="8">
        <v>23110</v>
      </c>
      <c r="D123" s="8">
        <v>29539</v>
      </c>
      <c r="E123" s="8">
        <v>5608</v>
      </c>
      <c r="F123" s="8">
        <v>23931</v>
      </c>
      <c r="G123" s="2">
        <v>21.8</v>
      </c>
      <c r="H123" s="2">
        <v>78.2</v>
      </c>
      <c r="I123" s="2">
        <v>19</v>
      </c>
      <c r="J123" s="2">
        <v>81</v>
      </c>
      <c r="K123" s="8">
        <v>55</v>
      </c>
      <c r="L123" s="8">
        <v>193</v>
      </c>
      <c r="M123" s="8">
        <v>289</v>
      </c>
      <c r="N123" s="8">
        <v>1210</v>
      </c>
      <c r="O123" s="8">
        <v>1649</v>
      </c>
      <c r="P123" s="8">
        <v>1503</v>
      </c>
      <c r="Q123" s="8">
        <v>395</v>
      </c>
      <c r="R123" s="8">
        <v>1132</v>
      </c>
      <c r="S123" s="8">
        <v>32130</v>
      </c>
      <c r="T123" s="8">
        <v>388</v>
      </c>
      <c r="U123" s="8">
        <v>59</v>
      </c>
      <c r="V123" s="8">
        <v>2694</v>
      </c>
      <c r="W123" s="8">
        <v>92</v>
      </c>
      <c r="X123" s="8">
        <v>177</v>
      </c>
      <c r="Y123" s="8">
        <v>2333</v>
      </c>
      <c r="Z123" s="8">
        <v>5021</v>
      </c>
      <c r="AA123" s="8">
        <v>1527</v>
      </c>
      <c r="AB123" s="8">
        <v>2027</v>
      </c>
      <c r="AC123" s="8">
        <v>1213</v>
      </c>
      <c r="AD123" s="8">
        <v>1209</v>
      </c>
      <c r="AE123" s="8">
        <v>493</v>
      </c>
      <c r="AF123" s="8">
        <v>2374</v>
      </c>
      <c r="AG123" s="8">
        <v>2480</v>
      </c>
      <c r="AH123" s="8">
        <v>1746</v>
      </c>
      <c r="AI123" s="8">
        <v>2671</v>
      </c>
      <c r="AJ123" s="8">
        <v>3761</v>
      </c>
      <c r="AK123" s="8">
        <v>894</v>
      </c>
      <c r="AL123" s="8">
        <v>838</v>
      </c>
      <c r="AM123" s="8">
        <v>133</v>
      </c>
      <c r="AN123" s="8">
        <v>26387</v>
      </c>
      <c r="AO123" s="8">
        <v>525</v>
      </c>
      <c r="AP123" s="8">
        <v>2003</v>
      </c>
      <c r="AQ123" s="2">
        <v>6.4</v>
      </c>
      <c r="AR123" s="2">
        <v>10.3</v>
      </c>
      <c r="AS123" s="2">
        <v>-2.6666666666666665</v>
      </c>
      <c r="AT123" s="8">
        <v>42</v>
      </c>
      <c r="AU123" s="8">
        <v>56</v>
      </c>
      <c r="AV123" s="8">
        <v>454</v>
      </c>
      <c r="AW123" s="8">
        <v>49517</v>
      </c>
      <c r="AX123" s="2">
        <v>63.7</v>
      </c>
      <c r="AY123" s="2">
        <v>72.2</v>
      </c>
      <c r="AZ123" s="2">
        <v>31.9</v>
      </c>
      <c r="BA123" s="8">
        <v>435</v>
      </c>
      <c r="BB123" s="8">
        <v>29528</v>
      </c>
      <c r="BC123" s="8" t="e">
        <v>#N/A</v>
      </c>
      <c r="BD123" s="8">
        <v>25507</v>
      </c>
      <c r="BE123" s="8">
        <v>770</v>
      </c>
      <c r="BF123" s="8">
        <v>2177</v>
      </c>
      <c r="BG123" s="8">
        <v>2003</v>
      </c>
      <c r="BH123" s="2" t="e">
        <v>#N/A</v>
      </c>
      <c r="BI123" s="2" t="e">
        <v>#N/A</v>
      </c>
      <c r="BJ123" s="8">
        <v>-41</v>
      </c>
      <c r="BK123" s="8">
        <v>-24</v>
      </c>
      <c r="BL123" s="8">
        <v>-33</v>
      </c>
      <c r="BM123" s="8">
        <v>-27</v>
      </c>
      <c r="BN123" s="8">
        <v>-41</v>
      </c>
      <c r="BO123" s="8">
        <v>-25</v>
      </c>
      <c r="BP123" s="8">
        <v>87779</v>
      </c>
      <c r="BQ123" s="8">
        <v>395121</v>
      </c>
      <c r="BR123" s="8">
        <v>355323</v>
      </c>
      <c r="BS123" s="8"/>
      <c r="BT123" s="8"/>
      <c r="BU123" s="8"/>
    </row>
    <row r="124" spans="1:73" x14ac:dyDescent="0.25">
      <c r="A124" t="s">
        <v>683</v>
      </c>
      <c r="B124" s="8">
        <v>6429</v>
      </c>
      <c r="C124" s="8">
        <v>22843</v>
      </c>
      <c r="D124" s="8">
        <v>29272</v>
      </c>
      <c r="E124" s="8">
        <v>5612</v>
      </c>
      <c r="F124" s="8">
        <v>23660</v>
      </c>
      <c r="G124" s="2">
        <v>22</v>
      </c>
      <c r="H124" s="2">
        <v>78</v>
      </c>
      <c r="I124" s="2">
        <v>19.2</v>
      </c>
      <c r="J124" s="2">
        <v>80.8</v>
      </c>
      <c r="K124" s="8">
        <v>54</v>
      </c>
      <c r="L124" s="8">
        <v>196</v>
      </c>
      <c r="M124" s="8">
        <v>293</v>
      </c>
      <c r="N124" s="8">
        <v>1208</v>
      </c>
      <c r="O124" s="8">
        <v>1662</v>
      </c>
      <c r="P124" s="8">
        <v>1503</v>
      </c>
      <c r="Q124" s="8">
        <v>395</v>
      </c>
      <c r="R124" s="8">
        <v>1120</v>
      </c>
      <c r="S124" s="8">
        <v>31906</v>
      </c>
      <c r="T124" s="8">
        <v>383</v>
      </c>
      <c r="U124" s="8">
        <v>66</v>
      </c>
      <c r="V124" s="8">
        <v>2689</v>
      </c>
      <c r="W124" s="8">
        <v>103</v>
      </c>
      <c r="X124" s="8">
        <v>178</v>
      </c>
      <c r="Y124" s="8">
        <v>2321</v>
      </c>
      <c r="Z124" s="8">
        <v>4933</v>
      </c>
      <c r="AA124" s="8">
        <v>1521</v>
      </c>
      <c r="AB124" s="8">
        <v>1998</v>
      </c>
      <c r="AC124" s="8">
        <v>1221</v>
      </c>
      <c r="AD124" s="8">
        <v>1206</v>
      </c>
      <c r="AE124" s="8">
        <v>481</v>
      </c>
      <c r="AF124" s="8">
        <v>2392</v>
      </c>
      <c r="AG124" s="8">
        <v>2433</v>
      </c>
      <c r="AH124" s="8">
        <v>1746</v>
      </c>
      <c r="AI124" s="8">
        <v>2731</v>
      </c>
      <c r="AJ124" s="8">
        <v>3756</v>
      </c>
      <c r="AK124" s="8">
        <v>838</v>
      </c>
      <c r="AL124" s="8">
        <v>832</v>
      </c>
      <c r="AM124" s="8">
        <v>76</v>
      </c>
      <c r="AN124" s="8">
        <v>26165</v>
      </c>
      <c r="AO124" s="8">
        <v>441</v>
      </c>
      <c r="AP124" s="8">
        <v>2235</v>
      </c>
      <c r="AQ124" s="2">
        <v>7.1</v>
      </c>
      <c r="AR124" s="2">
        <v>11.8</v>
      </c>
      <c r="AS124" s="2">
        <v>-3.3666666666666667</v>
      </c>
      <c r="AT124" s="8">
        <v>59</v>
      </c>
      <c r="AU124" s="8">
        <v>50</v>
      </c>
      <c r="AV124" s="8">
        <v>508</v>
      </c>
      <c r="AW124" s="8">
        <v>49615</v>
      </c>
      <c r="AX124" s="2">
        <v>63.7</v>
      </c>
      <c r="AY124" s="2">
        <v>71.7</v>
      </c>
      <c r="AZ124" s="2">
        <v>31.5</v>
      </c>
      <c r="BA124" s="8">
        <v>418.66666666666669</v>
      </c>
      <c r="BB124" s="8">
        <v>29366</v>
      </c>
      <c r="BC124" s="8" t="e">
        <v>#N/A</v>
      </c>
      <c r="BD124" s="8">
        <v>25335</v>
      </c>
      <c r="BE124" s="8">
        <v>875</v>
      </c>
      <c r="BF124" s="8">
        <v>2163</v>
      </c>
      <c r="BG124" s="8">
        <v>2235</v>
      </c>
      <c r="BH124" s="2" t="e">
        <v>#N/A</v>
      </c>
      <c r="BI124" s="2" t="e">
        <v>#N/A</v>
      </c>
      <c r="BJ124" s="8">
        <v>-35</v>
      </c>
      <c r="BK124" s="8">
        <v>-12</v>
      </c>
      <c r="BL124" s="8">
        <v>-49</v>
      </c>
      <c r="BM124" s="8">
        <v>-38</v>
      </c>
      <c r="BN124" s="8">
        <v>-45</v>
      </c>
      <c r="BO124" s="8">
        <v>-44</v>
      </c>
      <c r="BP124" s="8">
        <v>87453</v>
      </c>
      <c r="BQ124" s="8">
        <v>386874</v>
      </c>
      <c r="BR124" s="8">
        <v>349254</v>
      </c>
      <c r="BS124" s="8"/>
      <c r="BT124" s="8"/>
      <c r="BU124" s="8"/>
    </row>
    <row r="125" spans="1:73" x14ac:dyDescent="0.25">
      <c r="A125" t="s">
        <v>684</v>
      </c>
      <c r="B125" s="8">
        <v>6439</v>
      </c>
      <c r="C125" s="8">
        <v>22579</v>
      </c>
      <c r="D125" s="8">
        <v>29018</v>
      </c>
      <c r="E125" s="8">
        <v>5621</v>
      </c>
      <c r="F125" s="8">
        <v>23397</v>
      </c>
      <c r="G125" s="2">
        <v>22.2</v>
      </c>
      <c r="H125" s="2">
        <v>77.8</v>
      </c>
      <c r="I125" s="2">
        <v>19.399999999999999</v>
      </c>
      <c r="J125" s="2">
        <v>80.599999999999994</v>
      </c>
      <c r="K125" s="8">
        <v>54</v>
      </c>
      <c r="L125" s="8">
        <v>197</v>
      </c>
      <c r="M125" s="8">
        <v>294</v>
      </c>
      <c r="N125" s="8">
        <v>1208</v>
      </c>
      <c r="O125" s="8">
        <v>1657</v>
      </c>
      <c r="P125" s="8">
        <v>1530</v>
      </c>
      <c r="Q125" s="8">
        <v>394</v>
      </c>
      <c r="R125" s="8">
        <v>1108</v>
      </c>
      <c r="S125" s="8">
        <v>31728</v>
      </c>
      <c r="T125" s="8">
        <v>390</v>
      </c>
      <c r="U125" s="8">
        <v>61</v>
      </c>
      <c r="V125" s="8">
        <v>2657</v>
      </c>
      <c r="W125" s="8">
        <v>108</v>
      </c>
      <c r="X125" s="8">
        <v>166</v>
      </c>
      <c r="Y125" s="8">
        <v>2243</v>
      </c>
      <c r="Z125" s="8">
        <v>4927</v>
      </c>
      <c r="AA125" s="8">
        <v>1505</v>
      </c>
      <c r="AB125" s="8">
        <v>1989</v>
      </c>
      <c r="AC125" s="8">
        <v>1215</v>
      </c>
      <c r="AD125" s="8">
        <v>1193</v>
      </c>
      <c r="AE125" s="8">
        <v>490</v>
      </c>
      <c r="AF125" s="8">
        <v>2367</v>
      </c>
      <c r="AG125" s="8">
        <v>2388</v>
      </c>
      <c r="AH125" s="8">
        <v>1757</v>
      </c>
      <c r="AI125" s="8">
        <v>2721</v>
      </c>
      <c r="AJ125" s="8">
        <v>3796</v>
      </c>
      <c r="AK125" s="8">
        <v>843</v>
      </c>
      <c r="AL125" s="8">
        <v>828</v>
      </c>
      <c r="AM125" s="8">
        <v>83</v>
      </c>
      <c r="AN125" s="8">
        <v>26102</v>
      </c>
      <c r="AO125" s="8">
        <v>436.66666666666669</v>
      </c>
      <c r="AP125" s="8">
        <v>2448</v>
      </c>
      <c r="AQ125" s="2">
        <v>7.8</v>
      </c>
      <c r="AR125" s="2">
        <v>10.6</v>
      </c>
      <c r="AS125" s="2">
        <v>-3.6333333333333333</v>
      </c>
      <c r="AT125" s="8">
        <v>52</v>
      </c>
      <c r="AU125" s="8">
        <v>46</v>
      </c>
      <c r="AV125" s="8">
        <v>552</v>
      </c>
      <c r="AW125" s="8">
        <v>49712</v>
      </c>
      <c r="AX125" s="2">
        <v>63.4</v>
      </c>
      <c r="AY125" s="2">
        <v>70.8</v>
      </c>
      <c r="AZ125" s="2">
        <v>31.7</v>
      </c>
      <c r="BA125" s="8">
        <v>434</v>
      </c>
      <c r="BB125" s="8">
        <v>29087</v>
      </c>
      <c r="BC125" s="8" t="e">
        <v>#N/A</v>
      </c>
      <c r="BD125" s="8">
        <v>25043</v>
      </c>
      <c r="BE125" s="8">
        <v>963</v>
      </c>
      <c r="BF125" s="8">
        <v>2237</v>
      </c>
      <c r="BG125" s="8">
        <v>2448</v>
      </c>
      <c r="BH125" s="2" t="e">
        <v>#N/A</v>
      </c>
      <c r="BI125" s="2" t="e">
        <v>#N/A</v>
      </c>
      <c r="BJ125" s="8">
        <v>-16</v>
      </c>
      <c r="BK125" s="8">
        <v>-9</v>
      </c>
      <c r="BL125" s="8">
        <v>-39</v>
      </c>
      <c r="BM125" s="8">
        <v>-34</v>
      </c>
      <c r="BN125" s="8">
        <v>-21</v>
      </c>
      <c r="BO125" s="8">
        <v>-6</v>
      </c>
      <c r="BP125" s="8">
        <v>84343</v>
      </c>
      <c r="BQ125" s="8">
        <v>386553</v>
      </c>
      <c r="BR125" s="8">
        <v>347783</v>
      </c>
      <c r="BS125" s="8"/>
      <c r="BT125" s="8"/>
      <c r="BU125" s="8"/>
    </row>
    <row r="126" spans="1:73" x14ac:dyDescent="0.25">
      <c r="A126" t="s">
        <v>685</v>
      </c>
      <c r="B126" s="8">
        <v>6463</v>
      </c>
      <c r="C126" s="8">
        <v>22621</v>
      </c>
      <c r="D126" s="8">
        <v>29084</v>
      </c>
      <c r="E126" s="8">
        <v>5646</v>
      </c>
      <c r="F126" s="8">
        <v>23438</v>
      </c>
      <c r="G126" s="2">
        <v>22.2</v>
      </c>
      <c r="H126" s="2">
        <v>77.8</v>
      </c>
      <c r="I126" s="2">
        <v>19.399999999999999</v>
      </c>
      <c r="J126" s="2">
        <v>80.599999999999994</v>
      </c>
      <c r="K126" s="8">
        <v>51</v>
      </c>
      <c r="L126" s="8">
        <v>199</v>
      </c>
      <c r="M126" s="8">
        <v>296</v>
      </c>
      <c r="N126" s="8">
        <v>1220</v>
      </c>
      <c r="O126" s="8">
        <v>1656</v>
      </c>
      <c r="P126" s="8">
        <v>1546</v>
      </c>
      <c r="Q126" s="8">
        <v>407</v>
      </c>
      <c r="R126" s="8">
        <v>1092</v>
      </c>
      <c r="S126" s="8">
        <v>31613</v>
      </c>
      <c r="T126" s="8">
        <v>399</v>
      </c>
      <c r="U126" s="8">
        <v>63</v>
      </c>
      <c r="V126" s="8">
        <v>2639</v>
      </c>
      <c r="W126" s="8">
        <v>118</v>
      </c>
      <c r="X126" s="8">
        <v>168</v>
      </c>
      <c r="Y126" s="8">
        <v>2185</v>
      </c>
      <c r="Z126" s="8">
        <v>4874</v>
      </c>
      <c r="AA126" s="8">
        <v>1509</v>
      </c>
      <c r="AB126" s="8">
        <v>1965</v>
      </c>
      <c r="AC126" s="8">
        <v>1186</v>
      </c>
      <c r="AD126" s="8">
        <v>1149</v>
      </c>
      <c r="AE126" s="8">
        <v>496</v>
      </c>
      <c r="AF126" s="8">
        <v>2405</v>
      </c>
      <c r="AG126" s="8">
        <v>2346</v>
      </c>
      <c r="AH126" s="8">
        <v>1764</v>
      </c>
      <c r="AI126" s="8">
        <v>2729</v>
      </c>
      <c r="AJ126" s="8">
        <v>3860</v>
      </c>
      <c r="AK126" s="8">
        <v>842</v>
      </c>
      <c r="AL126" s="8">
        <v>835</v>
      </c>
      <c r="AM126" s="8">
        <v>80</v>
      </c>
      <c r="AN126" s="8">
        <v>26040</v>
      </c>
      <c r="AO126" s="8">
        <v>453</v>
      </c>
      <c r="AP126" s="8">
        <v>2475</v>
      </c>
      <c r="AQ126" s="2">
        <v>7.8</v>
      </c>
      <c r="AR126" s="2">
        <v>8.1999999999999993</v>
      </c>
      <c r="AS126" s="2">
        <v>-3.7666666666666671</v>
      </c>
      <c r="AT126" s="8">
        <v>49</v>
      </c>
      <c r="AU126" s="8">
        <v>52</v>
      </c>
      <c r="AV126" s="8">
        <v>631</v>
      </c>
      <c r="AW126" s="8">
        <v>49820</v>
      </c>
      <c r="AX126" s="2">
        <v>63.3</v>
      </c>
      <c r="AY126" s="2">
        <v>70.599999999999994</v>
      </c>
      <c r="AZ126" s="2">
        <v>31.5</v>
      </c>
      <c r="BA126" s="8">
        <v>431.66666666666669</v>
      </c>
      <c r="BB126" s="8">
        <v>29069</v>
      </c>
      <c r="BC126" s="8" t="e">
        <v>#N/A</v>
      </c>
      <c r="BD126" s="8">
        <v>25002</v>
      </c>
      <c r="BE126" s="8">
        <v>1001</v>
      </c>
      <c r="BF126" s="8">
        <v>2346</v>
      </c>
      <c r="BG126" s="8">
        <v>2475</v>
      </c>
      <c r="BH126" s="2" t="e">
        <v>#N/A</v>
      </c>
      <c r="BI126" s="2" t="e">
        <v>#N/A</v>
      </c>
      <c r="BJ126" s="8">
        <v>-5</v>
      </c>
      <c r="BK126" s="8">
        <v>5</v>
      </c>
      <c r="BL126" s="8">
        <v>-32</v>
      </c>
      <c r="BM126" s="8">
        <v>-34</v>
      </c>
      <c r="BN126" s="8">
        <v>-11</v>
      </c>
      <c r="BO126" s="8">
        <v>9</v>
      </c>
      <c r="BP126" s="8">
        <v>86567</v>
      </c>
      <c r="BQ126" s="8">
        <v>388596</v>
      </c>
      <c r="BR126" s="8">
        <v>348250</v>
      </c>
      <c r="BS126" s="8"/>
      <c r="BT126" s="8"/>
      <c r="BU126" s="8"/>
    </row>
    <row r="127" spans="1:73" x14ac:dyDescent="0.25">
      <c r="A127" t="s">
        <v>686</v>
      </c>
      <c r="B127" s="8">
        <v>6460</v>
      </c>
      <c r="C127" s="8">
        <v>22597</v>
      </c>
      <c r="D127" s="8">
        <v>29057</v>
      </c>
      <c r="E127" s="8">
        <v>5658</v>
      </c>
      <c r="F127" s="8">
        <v>23399</v>
      </c>
      <c r="G127" s="2">
        <v>22.2</v>
      </c>
      <c r="H127" s="2">
        <v>77.8</v>
      </c>
      <c r="I127" s="2">
        <v>19.5</v>
      </c>
      <c r="J127" s="2">
        <v>80.5</v>
      </c>
      <c r="K127" s="8">
        <v>51</v>
      </c>
      <c r="L127" s="8">
        <v>199</v>
      </c>
      <c r="M127" s="8">
        <v>295</v>
      </c>
      <c r="N127" s="8">
        <v>1213</v>
      </c>
      <c r="O127" s="8">
        <v>1673</v>
      </c>
      <c r="P127" s="8">
        <v>1552</v>
      </c>
      <c r="Q127" s="8">
        <v>404</v>
      </c>
      <c r="R127" s="8">
        <v>1070</v>
      </c>
      <c r="S127" s="8">
        <v>31478</v>
      </c>
      <c r="T127" s="8">
        <v>381</v>
      </c>
      <c r="U127" s="8">
        <v>62</v>
      </c>
      <c r="V127" s="8">
        <v>2621</v>
      </c>
      <c r="W127" s="8">
        <v>114</v>
      </c>
      <c r="X127" s="8">
        <v>169</v>
      </c>
      <c r="Y127" s="8">
        <v>2158</v>
      </c>
      <c r="Z127" s="8">
        <v>4823</v>
      </c>
      <c r="AA127" s="8">
        <v>1486</v>
      </c>
      <c r="AB127" s="8">
        <v>1960</v>
      </c>
      <c r="AC127" s="8">
        <v>1193</v>
      </c>
      <c r="AD127" s="8">
        <v>1128</v>
      </c>
      <c r="AE127" s="8">
        <v>480</v>
      </c>
      <c r="AF127" s="8">
        <v>2409</v>
      </c>
      <c r="AG127" s="8">
        <v>2370</v>
      </c>
      <c r="AH127" s="8">
        <v>1765</v>
      </c>
      <c r="AI127" s="8">
        <v>2745</v>
      </c>
      <c r="AJ127" s="8">
        <v>3867</v>
      </c>
      <c r="AK127" s="8">
        <v>818</v>
      </c>
      <c r="AL127" s="8">
        <v>851</v>
      </c>
      <c r="AM127" s="8">
        <v>77</v>
      </c>
      <c r="AN127" s="8">
        <v>25971</v>
      </c>
      <c r="AO127" s="8">
        <v>453.33333333333331</v>
      </c>
      <c r="AP127" s="8">
        <v>2453</v>
      </c>
      <c r="AQ127" s="2">
        <v>7.8</v>
      </c>
      <c r="AR127" s="2">
        <v>6.7</v>
      </c>
      <c r="AS127" s="2">
        <v>-3.6</v>
      </c>
      <c r="AT127" s="8">
        <v>47</v>
      </c>
      <c r="AU127" s="8">
        <v>49</v>
      </c>
      <c r="AV127" s="8">
        <v>663</v>
      </c>
      <c r="AW127" s="8">
        <v>49932</v>
      </c>
      <c r="AX127" s="2">
        <v>63.2</v>
      </c>
      <c r="AY127" s="2">
        <v>70.599999999999994</v>
      </c>
      <c r="AZ127" s="2">
        <v>31.5</v>
      </c>
      <c r="BA127" s="8">
        <v>433</v>
      </c>
      <c r="BB127" s="8">
        <v>29102</v>
      </c>
      <c r="BC127" s="8" t="e">
        <v>#N/A</v>
      </c>
      <c r="BD127" s="8">
        <v>24988</v>
      </c>
      <c r="BE127" s="8">
        <v>1038</v>
      </c>
      <c r="BF127" s="8">
        <v>2420</v>
      </c>
      <c r="BG127" s="8">
        <v>2453</v>
      </c>
      <c r="BH127" s="2" t="e">
        <v>#N/A</v>
      </c>
      <c r="BI127" s="2" t="e">
        <v>#N/A</v>
      </c>
      <c r="BJ127" s="8">
        <v>-1</v>
      </c>
      <c r="BK127" s="8">
        <v>4</v>
      </c>
      <c r="BL127" s="8">
        <v>-23</v>
      </c>
      <c r="BM127" s="8">
        <v>-46</v>
      </c>
      <c r="BN127" s="8">
        <v>-7</v>
      </c>
      <c r="BO127" s="8">
        <v>17</v>
      </c>
      <c r="BP127" s="8">
        <v>81654</v>
      </c>
      <c r="BQ127" s="8">
        <v>386779</v>
      </c>
      <c r="BR127" s="8">
        <v>345839</v>
      </c>
      <c r="BS127" s="8"/>
      <c r="BT127" s="8"/>
      <c r="BU127" s="8"/>
    </row>
    <row r="128" spans="1:73" x14ac:dyDescent="0.25">
      <c r="A128" t="s">
        <v>687</v>
      </c>
      <c r="B128" s="8">
        <v>6446</v>
      </c>
      <c r="C128" s="8">
        <v>22602</v>
      </c>
      <c r="D128" s="8">
        <v>29048</v>
      </c>
      <c r="E128" s="8">
        <v>5652</v>
      </c>
      <c r="F128" s="8">
        <v>23396</v>
      </c>
      <c r="G128" s="2">
        <v>22.2</v>
      </c>
      <c r="H128" s="2">
        <v>77.8</v>
      </c>
      <c r="I128" s="2">
        <v>19.5</v>
      </c>
      <c r="J128" s="2">
        <v>80.5</v>
      </c>
      <c r="K128" s="8">
        <v>51</v>
      </c>
      <c r="L128" s="8">
        <v>199</v>
      </c>
      <c r="M128" s="8">
        <v>295</v>
      </c>
      <c r="N128" s="8">
        <v>1213</v>
      </c>
      <c r="O128" s="8">
        <v>1671</v>
      </c>
      <c r="P128" s="8">
        <v>1557</v>
      </c>
      <c r="Q128" s="8">
        <v>399</v>
      </c>
      <c r="R128" s="8">
        <v>1064</v>
      </c>
      <c r="S128" s="8">
        <v>31476</v>
      </c>
      <c r="T128" s="8">
        <v>398</v>
      </c>
      <c r="U128" s="8">
        <v>61</v>
      </c>
      <c r="V128" s="8">
        <v>2572</v>
      </c>
      <c r="W128" s="8">
        <v>130</v>
      </c>
      <c r="X128" s="8">
        <v>173</v>
      </c>
      <c r="Y128" s="8">
        <v>2065</v>
      </c>
      <c r="Z128" s="8">
        <v>4814</v>
      </c>
      <c r="AA128" s="8">
        <v>1460</v>
      </c>
      <c r="AB128" s="8">
        <v>1964</v>
      </c>
      <c r="AC128" s="8">
        <v>1168</v>
      </c>
      <c r="AD128" s="8">
        <v>1107</v>
      </c>
      <c r="AE128" s="8">
        <v>480</v>
      </c>
      <c r="AF128" s="8">
        <v>2441</v>
      </c>
      <c r="AG128" s="8">
        <v>2446</v>
      </c>
      <c r="AH128" s="8">
        <v>1762</v>
      </c>
      <c r="AI128" s="8">
        <v>2753</v>
      </c>
      <c r="AJ128" s="8">
        <v>3933</v>
      </c>
      <c r="AK128" s="8">
        <v>840</v>
      </c>
      <c r="AL128" s="8">
        <v>845</v>
      </c>
      <c r="AM128" s="8">
        <v>67</v>
      </c>
      <c r="AN128" s="8">
        <v>26077</v>
      </c>
      <c r="AO128" s="8">
        <v>441.66666666666669</v>
      </c>
      <c r="AP128" s="8">
        <v>2526</v>
      </c>
      <c r="AQ128" s="2">
        <v>8</v>
      </c>
      <c r="AR128" s="2">
        <v>7.1</v>
      </c>
      <c r="AS128" s="2">
        <v>-2.9</v>
      </c>
      <c r="AT128" s="8">
        <v>43</v>
      </c>
      <c r="AU128" s="8">
        <v>43</v>
      </c>
      <c r="AV128" s="8">
        <v>768</v>
      </c>
      <c r="AW128" s="8">
        <v>50043</v>
      </c>
      <c r="AX128" s="2">
        <v>63</v>
      </c>
      <c r="AY128" s="2">
        <v>70.2</v>
      </c>
      <c r="AZ128" s="2">
        <v>31.6</v>
      </c>
      <c r="BA128" s="8">
        <v>436.33333333333331</v>
      </c>
      <c r="BB128" s="8">
        <v>29013</v>
      </c>
      <c r="BC128" s="8" t="e">
        <v>#N/A</v>
      </c>
      <c r="BD128" s="8">
        <v>24844</v>
      </c>
      <c r="BE128" s="8">
        <v>1071</v>
      </c>
      <c r="BF128" s="8">
        <v>2408</v>
      </c>
      <c r="BG128" s="8">
        <v>2526</v>
      </c>
      <c r="BH128" s="2" t="e">
        <v>#N/A</v>
      </c>
      <c r="BI128" s="2" t="e">
        <v>#N/A</v>
      </c>
      <c r="BJ128" s="8">
        <v>-2</v>
      </c>
      <c r="BK128" s="8">
        <v>8</v>
      </c>
      <c r="BL128" s="8">
        <v>-14</v>
      </c>
      <c r="BM128" s="8">
        <v>-35</v>
      </c>
      <c r="BN128" s="8">
        <v>-7</v>
      </c>
      <c r="BO128" s="8">
        <v>-33</v>
      </c>
      <c r="BP128" s="8">
        <v>86382</v>
      </c>
      <c r="BQ128" s="8">
        <v>396176</v>
      </c>
      <c r="BR128" s="8">
        <v>351764</v>
      </c>
      <c r="BS128" s="8"/>
      <c r="BT128" s="8"/>
      <c r="BU128" s="8"/>
    </row>
    <row r="129" spans="1:73" x14ac:dyDescent="0.25">
      <c r="A129" t="s">
        <v>688</v>
      </c>
      <c r="B129" s="8">
        <v>6436</v>
      </c>
      <c r="C129" s="8">
        <v>22889</v>
      </c>
      <c r="D129" s="8">
        <v>29325</v>
      </c>
      <c r="E129" s="8">
        <v>5633</v>
      </c>
      <c r="F129" s="8">
        <v>23692</v>
      </c>
      <c r="G129" s="2">
        <v>21.9</v>
      </c>
      <c r="H129" s="2">
        <v>78.099999999999994</v>
      </c>
      <c r="I129" s="2">
        <v>19.2</v>
      </c>
      <c r="J129" s="2">
        <v>80.8</v>
      </c>
      <c r="K129" s="8">
        <v>49</v>
      </c>
      <c r="L129" s="8">
        <v>197</v>
      </c>
      <c r="M129" s="8">
        <v>292</v>
      </c>
      <c r="N129" s="8">
        <v>1200</v>
      </c>
      <c r="O129" s="8">
        <v>1688</v>
      </c>
      <c r="P129" s="8">
        <v>1559</v>
      </c>
      <c r="Q129" s="8">
        <v>398</v>
      </c>
      <c r="R129" s="8">
        <v>1055</v>
      </c>
      <c r="S129" s="8">
        <v>31558</v>
      </c>
      <c r="T129" s="8">
        <v>419</v>
      </c>
      <c r="U129" s="8">
        <v>61</v>
      </c>
      <c r="V129" s="8">
        <v>2570</v>
      </c>
      <c r="W129" s="8">
        <v>134</v>
      </c>
      <c r="X129" s="8">
        <v>177</v>
      </c>
      <c r="Y129" s="8">
        <v>2107</v>
      </c>
      <c r="Z129" s="8">
        <v>4836</v>
      </c>
      <c r="AA129" s="8">
        <v>1463</v>
      </c>
      <c r="AB129" s="8">
        <v>1949</v>
      </c>
      <c r="AC129" s="8">
        <v>1172</v>
      </c>
      <c r="AD129" s="8">
        <v>1125</v>
      </c>
      <c r="AE129" s="8">
        <v>486</v>
      </c>
      <c r="AF129" s="8">
        <v>2420</v>
      </c>
      <c r="AG129" s="8">
        <v>2426</v>
      </c>
      <c r="AH129" s="8">
        <v>1739</v>
      </c>
      <c r="AI129" s="8">
        <v>2772</v>
      </c>
      <c r="AJ129" s="8">
        <v>3936</v>
      </c>
      <c r="AK129" s="8">
        <v>855</v>
      </c>
      <c r="AL129" s="8">
        <v>832</v>
      </c>
      <c r="AM129" s="8">
        <v>78</v>
      </c>
      <c r="AN129" s="8">
        <v>26090</v>
      </c>
      <c r="AO129" s="8">
        <v>490.66666666666669</v>
      </c>
      <c r="AP129" s="8">
        <v>2488</v>
      </c>
      <c r="AQ129" s="2">
        <v>7.9</v>
      </c>
      <c r="AR129" s="2">
        <v>6.1</v>
      </c>
      <c r="AS129" s="2">
        <v>-2.3333333333333335</v>
      </c>
      <c r="AT129" s="8">
        <v>57</v>
      </c>
      <c r="AU129" s="8">
        <v>52</v>
      </c>
      <c r="AV129" s="8">
        <v>803</v>
      </c>
      <c r="AW129" s="8">
        <v>50155</v>
      </c>
      <c r="AX129" s="2">
        <v>63.2</v>
      </c>
      <c r="AY129" s="2">
        <v>70.400000000000006</v>
      </c>
      <c r="AZ129" s="2">
        <v>31.6</v>
      </c>
      <c r="BA129" s="8">
        <v>434.33333333333331</v>
      </c>
      <c r="BB129" s="8">
        <v>29192</v>
      </c>
      <c r="BC129" s="8" t="e">
        <v>#N/A</v>
      </c>
      <c r="BD129" s="8">
        <v>25019</v>
      </c>
      <c r="BE129" s="8">
        <v>1076</v>
      </c>
      <c r="BF129" s="8">
        <v>2369</v>
      </c>
      <c r="BG129" s="8">
        <v>2488</v>
      </c>
      <c r="BH129" s="2" t="e">
        <v>#N/A</v>
      </c>
      <c r="BI129" s="2" t="e">
        <v>#N/A</v>
      </c>
      <c r="BJ129" s="8">
        <v>14</v>
      </c>
      <c r="BK129" s="8">
        <v>11</v>
      </c>
      <c r="BL129" s="8">
        <v>-11</v>
      </c>
      <c r="BM129" s="8">
        <v>-20</v>
      </c>
      <c r="BN129" s="8">
        <v>-2</v>
      </c>
      <c r="BO129" s="8">
        <v>9</v>
      </c>
      <c r="BP129" s="8">
        <v>85496</v>
      </c>
      <c r="BQ129" s="8">
        <v>401223</v>
      </c>
      <c r="BR129" s="8">
        <v>352413</v>
      </c>
      <c r="BS129" s="8"/>
      <c r="BT129" s="8"/>
      <c r="BU129" s="8"/>
    </row>
    <row r="130" spans="1:73" x14ac:dyDescent="0.25">
      <c r="A130" t="s">
        <v>689</v>
      </c>
      <c r="B130" s="8">
        <v>6382</v>
      </c>
      <c r="C130" s="8">
        <v>22926</v>
      </c>
      <c r="D130" s="8">
        <v>29308</v>
      </c>
      <c r="E130" s="8">
        <v>5578</v>
      </c>
      <c r="F130" s="8">
        <v>23730</v>
      </c>
      <c r="G130" s="2">
        <v>21.8</v>
      </c>
      <c r="H130" s="2">
        <v>78.2</v>
      </c>
      <c r="I130" s="2">
        <v>19</v>
      </c>
      <c r="J130" s="2">
        <v>81</v>
      </c>
      <c r="K130" s="8">
        <v>49</v>
      </c>
      <c r="L130" s="8">
        <v>196</v>
      </c>
      <c r="M130" s="8">
        <v>290</v>
      </c>
      <c r="N130" s="8">
        <v>1181</v>
      </c>
      <c r="O130" s="8">
        <v>1664</v>
      </c>
      <c r="P130" s="8">
        <v>1551</v>
      </c>
      <c r="Q130" s="8">
        <v>398</v>
      </c>
      <c r="R130" s="8">
        <v>1053</v>
      </c>
      <c r="S130" s="8">
        <v>31514</v>
      </c>
      <c r="T130" s="8">
        <v>410</v>
      </c>
      <c r="U130" s="8">
        <v>64</v>
      </c>
      <c r="V130" s="8">
        <v>2565</v>
      </c>
      <c r="W130" s="8">
        <v>122</v>
      </c>
      <c r="X130" s="8">
        <v>180</v>
      </c>
      <c r="Y130" s="8">
        <v>2086</v>
      </c>
      <c r="Z130" s="8">
        <v>4846</v>
      </c>
      <c r="AA130" s="8">
        <v>1459</v>
      </c>
      <c r="AB130" s="8">
        <v>1952</v>
      </c>
      <c r="AC130" s="8">
        <v>1195</v>
      </c>
      <c r="AD130" s="8">
        <v>1115</v>
      </c>
      <c r="AE130" s="8">
        <v>473</v>
      </c>
      <c r="AF130" s="8">
        <v>2393</v>
      </c>
      <c r="AG130" s="8">
        <v>2434</v>
      </c>
      <c r="AH130" s="8">
        <v>1725</v>
      </c>
      <c r="AI130" s="8">
        <v>2763</v>
      </c>
      <c r="AJ130" s="8">
        <v>3951</v>
      </c>
      <c r="AK130" s="8">
        <v>880</v>
      </c>
      <c r="AL130" s="8">
        <v>819</v>
      </c>
      <c r="AM130" s="8">
        <v>84</v>
      </c>
      <c r="AN130" s="8">
        <v>26087</v>
      </c>
      <c r="AO130" s="8">
        <v>470.33333333333331</v>
      </c>
      <c r="AP130" s="8">
        <v>2470</v>
      </c>
      <c r="AQ130" s="2">
        <v>7.8</v>
      </c>
      <c r="AR130" s="2">
        <v>5.8</v>
      </c>
      <c r="AS130" s="2">
        <v>-1.6000000000000003</v>
      </c>
      <c r="AT130" s="8">
        <v>68</v>
      </c>
      <c r="AU130" s="8">
        <v>47</v>
      </c>
      <c r="AV130" s="8">
        <v>823</v>
      </c>
      <c r="AW130" s="8">
        <v>50268</v>
      </c>
      <c r="AX130" s="2">
        <v>63.4</v>
      </c>
      <c r="AY130" s="2">
        <v>70.7</v>
      </c>
      <c r="AZ130" s="2">
        <v>31.6</v>
      </c>
      <c r="BA130" s="8">
        <v>438.66666666666669</v>
      </c>
      <c r="BB130" s="8">
        <v>29385</v>
      </c>
      <c r="BC130" s="8" t="e">
        <v>#N/A</v>
      </c>
      <c r="BD130" s="8">
        <v>25106</v>
      </c>
      <c r="BE130" s="8">
        <v>1153</v>
      </c>
      <c r="BF130" s="8">
        <v>2413</v>
      </c>
      <c r="BG130" s="8">
        <v>2470</v>
      </c>
      <c r="BH130" s="2" t="e">
        <v>#N/A</v>
      </c>
      <c r="BI130" s="2" t="e">
        <v>#N/A</v>
      </c>
      <c r="BJ130" s="8">
        <v>8</v>
      </c>
      <c r="BK130" s="8">
        <v>1</v>
      </c>
      <c r="BL130" s="8">
        <v>-2</v>
      </c>
      <c r="BM130" s="8">
        <v>-25</v>
      </c>
      <c r="BN130" s="8">
        <v>23</v>
      </c>
      <c r="BO130" s="8">
        <v>-16</v>
      </c>
      <c r="BP130" s="8">
        <v>90085</v>
      </c>
      <c r="BQ130" s="8">
        <v>404365</v>
      </c>
      <c r="BR130" s="8">
        <v>359189</v>
      </c>
      <c r="BS130" s="8"/>
      <c r="BT130" s="8"/>
      <c r="BU130" s="8"/>
    </row>
    <row r="131" spans="1:73" x14ac:dyDescent="0.25">
      <c r="A131" t="s">
        <v>690</v>
      </c>
      <c r="B131" s="8">
        <v>6341</v>
      </c>
      <c r="C131" s="8">
        <v>23050</v>
      </c>
      <c r="D131" s="8">
        <v>29391</v>
      </c>
      <c r="E131" s="8">
        <v>5547</v>
      </c>
      <c r="F131" s="8">
        <v>23844</v>
      </c>
      <c r="G131" s="2">
        <v>21.6</v>
      </c>
      <c r="H131" s="2">
        <v>78.400000000000006</v>
      </c>
      <c r="I131" s="2">
        <v>18.899999999999999</v>
      </c>
      <c r="J131" s="2">
        <v>81.099999999999994</v>
      </c>
      <c r="K131" s="8">
        <v>47</v>
      </c>
      <c r="L131" s="8">
        <v>196</v>
      </c>
      <c r="M131" s="8">
        <v>286</v>
      </c>
      <c r="N131" s="8">
        <v>1175</v>
      </c>
      <c r="O131" s="8">
        <v>1658</v>
      </c>
      <c r="P131" s="8">
        <v>1545</v>
      </c>
      <c r="Q131" s="8">
        <v>391</v>
      </c>
      <c r="R131" s="8">
        <v>1040</v>
      </c>
      <c r="S131" s="8">
        <v>31567</v>
      </c>
      <c r="T131" s="8">
        <v>439</v>
      </c>
      <c r="U131" s="8">
        <v>65</v>
      </c>
      <c r="V131" s="8">
        <v>2567</v>
      </c>
      <c r="W131" s="8">
        <v>121</v>
      </c>
      <c r="X131" s="8">
        <v>180</v>
      </c>
      <c r="Y131" s="8">
        <v>2055</v>
      </c>
      <c r="Z131" s="8">
        <v>4869</v>
      </c>
      <c r="AA131" s="8">
        <v>1460</v>
      </c>
      <c r="AB131" s="8">
        <v>1943</v>
      </c>
      <c r="AC131" s="8">
        <v>1193</v>
      </c>
      <c r="AD131" s="8">
        <v>1116</v>
      </c>
      <c r="AE131" s="8">
        <v>450</v>
      </c>
      <c r="AF131" s="8">
        <v>2407</v>
      </c>
      <c r="AG131" s="8">
        <v>2461</v>
      </c>
      <c r="AH131" s="8">
        <v>1705</v>
      </c>
      <c r="AI131" s="8">
        <v>2737</v>
      </c>
      <c r="AJ131" s="8">
        <v>4011</v>
      </c>
      <c r="AK131" s="8">
        <v>884</v>
      </c>
      <c r="AL131" s="8">
        <v>835</v>
      </c>
      <c r="AM131" s="8">
        <v>70</v>
      </c>
      <c r="AN131" s="8">
        <v>26142</v>
      </c>
      <c r="AO131" s="8">
        <v>483.33333333333331</v>
      </c>
      <c r="AP131" s="8">
        <v>2503</v>
      </c>
      <c r="AQ131" s="2">
        <v>7.9</v>
      </c>
      <c r="AR131" s="2">
        <v>5.9</v>
      </c>
      <c r="AS131" s="2">
        <v>-1.2</v>
      </c>
      <c r="AT131" s="8">
        <v>50</v>
      </c>
      <c r="AU131" s="8">
        <v>49</v>
      </c>
      <c r="AV131" s="8">
        <v>838</v>
      </c>
      <c r="AW131" s="8">
        <v>50383</v>
      </c>
      <c r="AX131" s="2">
        <v>63.2</v>
      </c>
      <c r="AY131" s="2">
        <v>70.400000000000006</v>
      </c>
      <c r="AZ131" s="2">
        <v>31.8</v>
      </c>
      <c r="BA131" s="8">
        <v>440</v>
      </c>
      <c r="BB131" s="8">
        <v>29324</v>
      </c>
      <c r="BC131" s="8" t="e">
        <v>#N/A</v>
      </c>
      <c r="BD131" s="8">
        <v>25098</v>
      </c>
      <c r="BE131" s="8">
        <v>1192</v>
      </c>
      <c r="BF131" s="8">
        <v>2406</v>
      </c>
      <c r="BG131" s="8">
        <v>2503</v>
      </c>
      <c r="BH131" s="2" t="e">
        <v>#N/A</v>
      </c>
      <c r="BI131" s="2" t="e">
        <v>#N/A</v>
      </c>
      <c r="BJ131" s="8">
        <v>11</v>
      </c>
      <c r="BK131" s="8">
        <v>3</v>
      </c>
      <c r="BL131" s="8">
        <v>-5</v>
      </c>
      <c r="BM131" s="8">
        <v>-18</v>
      </c>
      <c r="BN131" s="8">
        <v>2</v>
      </c>
      <c r="BO131" s="8">
        <v>-12</v>
      </c>
      <c r="BP131" s="8">
        <v>91218</v>
      </c>
      <c r="BQ131" s="8">
        <v>406789</v>
      </c>
      <c r="BR131" s="8">
        <v>361388</v>
      </c>
      <c r="BS131" s="8"/>
      <c r="BT131" s="8"/>
      <c r="BU131" s="8"/>
    </row>
    <row r="132" spans="1:73" x14ac:dyDescent="0.25">
      <c r="A132" t="s">
        <v>691</v>
      </c>
      <c r="B132" s="8">
        <v>6316</v>
      </c>
      <c r="C132" s="8">
        <v>23120</v>
      </c>
      <c r="D132" s="8">
        <v>29436</v>
      </c>
      <c r="E132" s="8">
        <v>5526</v>
      </c>
      <c r="F132" s="8">
        <v>23910</v>
      </c>
      <c r="G132" s="2">
        <v>21.5</v>
      </c>
      <c r="H132" s="2">
        <v>78.5</v>
      </c>
      <c r="I132" s="2">
        <v>18.8</v>
      </c>
      <c r="J132" s="2">
        <v>81.2</v>
      </c>
      <c r="K132" s="8">
        <v>46</v>
      </c>
      <c r="L132" s="8">
        <v>194</v>
      </c>
      <c r="M132" s="8">
        <v>282</v>
      </c>
      <c r="N132" s="8">
        <v>1164</v>
      </c>
      <c r="O132" s="8">
        <v>1659</v>
      </c>
      <c r="P132" s="8">
        <v>1539</v>
      </c>
      <c r="Q132" s="8">
        <v>390</v>
      </c>
      <c r="R132" s="8">
        <v>1042</v>
      </c>
      <c r="S132" s="8">
        <v>31634</v>
      </c>
      <c r="T132" s="8">
        <v>403</v>
      </c>
      <c r="U132" s="8">
        <v>62</v>
      </c>
      <c r="V132" s="8">
        <v>2562</v>
      </c>
      <c r="W132" s="8">
        <v>131</v>
      </c>
      <c r="X132" s="8">
        <v>190</v>
      </c>
      <c r="Y132" s="8">
        <v>2061</v>
      </c>
      <c r="Z132" s="8">
        <v>4849</v>
      </c>
      <c r="AA132" s="8">
        <v>1500</v>
      </c>
      <c r="AB132" s="8">
        <v>1937</v>
      </c>
      <c r="AC132" s="8">
        <v>1225</v>
      </c>
      <c r="AD132" s="8">
        <v>1129</v>
      </c>
      <c r="AE132" s="8">
        <v>465</v>
      </c>
      <c r="AF132" s="8">
        <v>2404</v>
      </c>
      <c r="AG132" s="8">
        <v>2462</v>
      </c>
      <c r="AH132" s="8">
        <v>1687</v>
      </c>
      <c r="AI132" s="8">
        <v>2767</v>
      </c>
      <c r="AJ132" s="8">
        <v>4010</v>
      </c>
      <c r="AK132" s="8">
        <v>876</v>
      </c>
      <c r="AL132" s="8">
        <v>842</v>
      </c>
      <c r="AM132" s="8">
        <v>73</v>
      </c>
      <c r="AN132" s="8">
        <v>26226</v>
      </c>
      <c r="AO132" s="8">
        <v>459</v>
      </c>
      <c r="AP132" s="8">
        <v>2483</v>
      </c>
      <c r="AQ132" s="2">
        <v>7.8</v>
      </c>
      <c r="AR132" s="2">
        <v>4.9000000000000004</v>
      </c>
      <c r="AS132" s="2">
        <v>-0.83333333333333337</v>
      </c>
      <c r="AT132" s="8">
        <v>57</v>
      </c>
      <c r="AU132" s="8">
        <v>45</v>
      </c>
      <c r="AV132" s="8">
        <v>859</v>
      </c>
      <c r="AW132" s="8">
        <v>50497</v>
      </c>
      <c r="AX132" s="2">
        <v>63.2</v>
      </c>
      <c r="AY132" s="2">
        <v>70.5</v>
      </c>
      <c r="AZ132" s="2">
        <v>31.7</v>
      </c>
      <c r="BA132" s="8">
        <v>448.66666666666669</v>
      </c>
      <c r="BB132" s="8">
        <v>29441</v>
      </c>
      <c r="BC132" s="8" t="e">
        <v>#N/A</v>
      </c>
      <c r="BD132" s="8">
        <v>25235</v>
      </c>
      <c r="BE132" s="8">
        <v>1188</v>
      </c>
      <c r="BF132" s="8">
        <v>2394</v>
      </c>
      <c r="BG132" s="8">
        <v>2483</v>
      </c>
      <c r="BH132" s="2" t="e">
        <v>#N/A</v>
      </c>
      <c r="BI132" s="2" t="e">
        <v>#N/A</v>
      </c>
      <c r="BJ132" s="8">
        <v>9</v>
      </c>
      <c r="BK132" s="8">
        <v>10</v>
      </c>
      <c r="BL132" s="8">
        <v>2</v>
      </c>
      <c r="BM132" s="8">
        <v>-14</v>
      </c>
      <c r="BN132" s="8">
        <v>9</v>
      </c>
      <c r="BO132" s="8">
        <v>6</v>
      </c>
      <c r="BP132" s="8">
        <v>89806</v>
      </c>
      <c r="BQ132" s="8">
        <v>414806</v>
      </c>
      <c r="BR132" s="8">
        <v>364938</v>
      </c>
      <c r="BS132" s="8"/>
      <c r="BT132" s="8"/>
      <c r="BU132" s="8"/>
    </row>
    <row r="133" spans="1:73" x14ac:dyDescent="0.25">
      <c r="A133" t="s">
        <v>692</v>
      </c>
      <c r="B133" s="8">
        <v>6238</v>
      </c>
      <c r="C133" s="8">
        <v>23107</v>
      </c>
      <c r="D133" s="8">
        <v>29345</v>
      </c>
      <c r="E133" s="8">
        <v>5454</v>
      </c>
      <c r="F133" s="8">
        <v>23891</v>
      </c>
      <c r="G133" s="2">
        <v>21.3</v>
      </c>
      <c r="H133" s="2">
        <v>78.7</v>
      </c>
      <c r="I133" s="2">
        <v>18.600000000000001</v>
      </c>
      <c r="J133" s="2">
        <v>81.400000000000006</v>
      </c>
      <c r="K133" s="8">
        <v>45</v>
      </c>
      <c r="L133" s="8">
        <v>193</v>
      </c>
      <c r="M133" s="8">
        <v>277</v>
      </c>
      <c r="N133" s="8">
        <v>1120</v>
      </c>
      <c r="O133" s="8">
        <v>1662</v>
      </c>
      <c r="P133" s="8">
        <v>1531</v>
      </c>
      <c r="Q133" s="8">
        <v>385</v>
      </c>
      <c r="R133" s="8">
        <v>1027</v>
      </c>
      <c r="S133" s="8">
        <v>31557</v>
      </c>
      <c r="T133" s="8">
        <v>404</v>
      </c>
      <c r="U133" s="8">
        <v>61</v>
      </c>
      <c r="V133" s="8">
        <v>2564</v>
      </c>
      <c r="W133" s="8">
        <v>121</v>
      </c>
      <c r="X133" s="8">
        <v>190</v>
      </c>
      <c r="Y133" s="8">
        <v>2062</v>
      </c>
      <c r="Z133" s="8">
        <v>4807</v>
      </c>
      <c r="AA133" s="8">
        <v>1493</v>
      </c>
      <c r="AB133" s="8">
        <v>1989</v>
      </c>
      <c r="AC133" s="8">
        <v>1230</v>
      </c>
      <c r="AD133" s="8">
        <v>1132</v>
      </c>
      <c r="AE133" s="8">
        <v>467</v>
      </c>
      <c r="AF133" s="8">
        <v>2429</v>
      </c>
      <c r="AG133" s="8">
        <v>2445</v>
      </c>
      <c r="AH133" s="8">
        <v>1636</v>
      </c>
      <c r="AI133" s="8">
        <v>2752</v>
      </c>
      <c r="AJ133" s="8">
        <v>3992</v>
      </c>
      <c r="AK133" s="8">
        <v>872</v>
      </c>
      <c r="AL133" s="8">
        <v>835</v>
      </c>
      <c r="AM133" s="8">
        <v>76</v>
      </c>
      <c r="AN133" s="8">
        <v>26155</v>
      </c>
      <c r="AO133" s="8">
        <v>467.66666666666669</v>
      </c>
      <c r="AP133" s="8">
        <v>2540</v>
      </c>
      <c r="AQ133" s="2">
        <v>7.9</v>
      </c>
      <c r="AR133" s="2">
        <v>6.2</v>
      </c>
      <c r="AS133" s="2">
        <v>-0.6333333333333333</v>
      </c>
      <c r="AT133" s="8">
        <v>59</v>
      </c>
      <c r="AU133" s="8">
        <v>47</v>
      </c>
      <c r="AV133" s="8">
        <v>846</v>
      </c>
      <c r="AW133" s="8">
        <v>50611</v>
      </c>
      <c r="AX133" s="2">
        <v>63.2</v>
      </c>
      <c r="AY133" s="2">
        <v>70.5</v>
      </c>
      <c r="AZ133" s="2">
        <v>31.3</v>
      </c>
      <c r="BA133" s="8">
        <v>445.33333333333331</v>
      </c>
      <c r="BB133" s="8">
        <v>29447</v>
      </c>
      <c r="BC133" s="8" t="e">
        <v>#N/A</v>
      </c>
      <c r="BD133" s="8">
        <v>25247</v>
      </c>
      <c r="BE133" s="8">
        <v>1270</v>
      </c>
      <c r="BF133" s="8">
        <v>2316</v>
      </c>
      <c r="BG133" s="8">
        <v>2540</v>
      </c>
      <c r="BH133" s="2" t="e">
        <v>#N/A</v>
      </c>
      <c r="BI133" s="2" t="e">
        <v>#N/A</v>
      </c>
      <c r="BJ133" s="8">
        <v>15</v>
      </c>
      <c r="BK133" s="8">
        <v>12</v>
      </c>
      <c r="BL133" s="8">
        <v>7</v>
      </c>
      <c r="BM133" s="8">
        <v>-13</v>
      </c>
      <c r="BN133" s="8">
        <v>30</v>
      </c>
      <c r="BO133" s="8">
        <v>-18</v>
      </c>
      <c r="BP133" s="8">
        <v>90019</v>
      </c>
      <c r="BQ133" s="8">
        <v>412364</v>
      </c>
      <c r="BR133" s="8">
        <v>362993</v>
      </c>
      <c r="BS133" s="8"/>
      <c r="BT133" s="8"/>
      <c r="BU133" s="8"/>
    </row>
    <row r="134" spans="1:73" x14ac:dyDescent="0.25">
      <c r="A134" t="s">
        <v>693</v>
      </c>
      <c r="B134" s="8">
        <v>6200</v>
      </c>
      <c r="C134" s="8">
        <v>23106</v>
      </c>
      <c r="D134" s="8">
        <v>29306</v>
      </c>
      <c r="E134" s="8">
        <v>5420</v>
      </c>
      <c r="F134" s="8">
        <v>23886</v>
      </c>
      <c r="G134" s="2">
        <v>21.2</v>
      </c>
      <c r="H134" s="2">
        <v>78.8</v>
      </c>
      <c r="I134" s="2">
        <v>18.5</v>
      </c>
      <c r="J134" s="2">
        <v>81.5</v>
      </c>
      <c r="K134" s="8">
        <v>44</v>
      </c>
      <c r="L134" s="8">
        <v>191</v>
      </c>
      <c r="M134" s="8">
        <v>273</v>
      </c>
      <c r="N134" s="8">
        <v>1109</v>
      </c>
      <c r="O134" s="8">
        <v>1668</v>
      </c>
      <c r="P134" s="8">
        <v>1523</v>
      </c>
      <c r="Q134" s="8">
        <v>378</v>
      </c>
      <c r="R134" s="8">
        <v>1015</v>
      </c>
      <c r="S134" s="8">
        <v>31785</v>
      </c>
      <c r="T134" s="8">
        <v>434</v>
      </c>
      <c r="U134" s="8">
        <v>64</v>
      </c>
      <c r="V134" s="8">
        <v>2566</v>
      </c>
      <c r="W134" s="8">
        <v>122</v>
      </c>
      <c r="X134" s="8">
        <v>187</v>
      </c>
      <c r="Y134" s="8">
        <v>2087</v>
      </c>
      <c r="Z134" s="8">
        <v>4820</v>
      </c>
      <c r="AA134" s="8">
        <v>1488</v>
      </c>
      <c r="AB134" s="8">
        <v>2011</v>
      </c>
      <c r="AC134" s="8">
        <v>1233</v>
      </c>
      <c r="AD134" s="8">
        <v>1127</v>
      </c>
      <c r="AE134" s="8">
        <v>480</v>
      </c>
      <c r="AF134" s="8">
        <v>2462</v>
      </c>
      <c r="AG134" s="8">
        <v>2516</v>
      </c>
      <c r="AH134" s="8">
        <v>1616</v>
      </c>
      <c r="AI134" s="8">
        <v>2759</v>
      </c>
      <c r="AJ134" s="8">
        <v>3999</v>
      </c>
      <c r="AK134" s="8">
        <v>878</v>
      </c>
      <c r="AL134" s="8">
        <v>853</v>
      </c>
      <c r="AM134" s="8">
        <v>80</v>
      </c>
      <c r="AN134" s="8">
        <v>26323</v>
      </c>
      <c r="AO134" s="8">
        <v>477.66666666666669</v>
      </c>
      <c r="AP134" s="8">
        <v>2661</v>
      </c>
      <c r="AQ134" s="2">
        <v>8.3000000000000007</v>
      </c>
      <c r="AR134" s="2">
        <v>5.9</v>
      </c>
      <c r="AS134" s="2">
        <v>-0.6</v>
      </c>
      <c r="AT134" s="8">
        <v>57</v>
      </c>
      <c r="AU134" s="8">
        <v>48</v>
      </c>
      <c r="AV134" s="8">
        <v>878</v>
      </c>
      <c r="AW134" s="8">
        <v>50704</v>
      </c>
      <c r="AX134" s="2">
        <v>63</v>
      </c>
      <c r="AY134" s="2">
        <v>70.099999999999994</v>
      </c>
      <c r="AZ134" s="2">
        <v>31.7</v>
      </c>
      <c r="BA134" s="8">
        <v>448</v>
      </c>
      <c r="BB134" s="8">
        <v>29284</v>
      </c>
      <c r="BC134" s="8" t="e">
        <v>#N/A</v>
      </c>
      <c r="BD134" s="8">
        <v>24972</v>
      </c>
      <c r="BE134" s="8">
        <v>1275</v>
      </c>
      <c r="BF134" s="8">
        <v>2289</v>
      </c>
      <c r="BG134" s="8">
        <v>2661</v>
      </c>
      <c r="BH134" s="2" t="e">
        <v>#N/A</v>
      </c>
      <c r="BI134" s="2" t="e">
        <v>#N/A</v>
      </c>
      <c r="BJ134" s="8">
        <v>10</v>
      </c>
      <c r="BK134" s="8">
        <v>6</v>
      </c>
      <c r="BL134" s="8">
        <v>-10</v>
      </c>
      <c r="BM134" s="8">
        <v>-4</v>
      </c>
      <c r="BN134" s="8">
        <v>8</v>
      </c>
      <c r="BO134" s="8">
        <v>-11</v>
      </c>
      <c r="BP134" s="8">
        <v>91757</v>
      </c>
      <c r="BQ134" s="8">
        <v>416115</v>
      </c>
      <c r="BR134" s="8">
        <v>364836</v>
      </c>
      <c r="BS134" s="8"/>
      <c r="BT134" s="8"/>
      <c r="BU134" s="8"/>
    </row>
    <row r="135" spans="1:73" x14ac:dyDescent="0.25">
      <c r="A135" t="s">
        <v>694</v>
      </c>
      <c r="B135" s="8">
        <v>6162</v>
      </c>
      <c r="C135" s="8">
        <v>23196</v>
      </c>
      <c r="D135" s="8">
        <v>29358</v>
      </c>
      <c r="E135" s="8">
        <v>5388</v>
      </c>
      <c r="F135" s="8">
        <v>23970</v>
      </c>
      <c r="G135" s="2">
        <v>21</v>
      </c>
      <c r="H135" s="2">
        <v>79</v>
      </c>
      <c r="I135" s="2">
        <v>18.399999999999999</v>
      </c>
      <c r="J135" s="2">
        <v>81.599999999999994</v>
      </c>
      <c r="K135" s="8">
        <v>45</v>
      </c>
      <c r="L135" s="8">
        <v>190</v>
      </c>
      <c r="M135" s="8">
        <v>270</v>
      </c>
      <c r="N135" s="8">
        <v>1093</v>
      </c>
      <c r="O135" s="8">
        <v>1664</v>
      </c>
      <c r="P135" s="8">
        <v>1515</v>
      </c>
      <c r="Q135" s="8">
        <v>380</v>
      </c>
      <c r="R135" s="8">
        <v>1002</v>
      </c>
      <c r="S135" s="8">
        <v>31803</v>
      </c>
      <c r="T135" s="8">
        <v>434</v>
      </c>
      <c r="U135" s="8">
        <v>67</v>
      </c>
      <c r="V135" s="8">
        <v>2539</v>
      </c>
      <c r="W135" s="8">
        <v>121</v>
      </c>
      <c r="X135" s="8">
        <v>188</v>
      </c>
      <c r="Y135" s="8">
        <v>2095</v>
      </c>
      <c r="Z135" s="8">
        <v>4835</v>
      </c>
      <c r="AA135" s="8">
        <v>1494</v>
      </c>
      <c r="AB135" s="8">
        <v>1995</v>
      </c>
      <c r="AC135" s="8">
        <v>1227</v>
      </c>
      <c r="AD135" s="8">
        <v>1119</v>
      </c>
      <c r="AE135" s="8">
        <v>484</v>
      </c>
      <c r="AF135" s="8">
        <v>2481</v>
      </c>
      <c r="AG135" s="8">
        <v>2562</v>
      </c>
      <c r="AH135" s="8">
        <v>1597</v>
      </c>
      <c r="AI135" s="8">
        <v>2757</v>
      </c>
      <c r="AJ135" s="8">
        <v>4003</v>
      </c>
      <c r="AK135" s="8">
        <v>880</v>
      </c>
      <c r="AL135" s="8">
        <v>855</v>
      </c>
      <c r="AM135" s="8">
        <v>69</v>
      </c>
      <c r="AN135" s="8">
        <v>26357</v>
      </c>
      <c r="AO135" s="8">
        <v>467.33333333333331</v>
      </c>
      <c r="AP135" s="8">
        <v>2688</v>
      </c>
      <c r="AQ135" s="2">
        <v>8.4</v>
      </c>
      <c r="AR135" s="2">
        <v>6.6</v>
      </c>
      <c r="AS135" s="2">
        <v>-0.93333333333333324</v>
      </c>
      <c r="AT135" s="8">
        <v>61</v>
      </c>
      <c r="AU135" s="8">
        <v>55</v>
      </c>
      <c r="AV135" s="8">
        <v>867</v>
      </c>
      <c r="AW135" s="8">
        <v>50788</v>
      </c>
      <c r="AX135" s="2">
        <v>63.1</v>
      </c>
      <c r="AY135" s="2">
        <v>70.2</v>
      </c>
      <c r="AZ135" s="2">
        <v>31.6</v>
      </c>
      <c r="BA135" s="8">
        <v>449.66666666666669</v>
      </c>
      <c r="BB135" s="8">
        <v>29352</v>
      </c>
      <c r="BC135" s="8" t="e">
        <v>#N/A</v>
      </c>
      <c r="BD135" s="8">
        <v>25016</v>
      </c>
      <c r="BE135" s="8">
        <v>1363</v>
      </c>
      <c r="BF135" s="8">
        <v>2305</v>
      </c>
      <c r="BG135" s="8">
        <v>2688</v>
      </c>
      <c r="BH135" s="2" t="e">
        <v>#N/A</v>
      </c>
      <c r="BI135" s="2" t="e">
        <v>#N/A</v>
      </c>
      <c r="BJ135" s="8">
        <v>-8</v>
      </c>
      <c r="BK135" s="8">
        <v>2</v>
      </c>
      <c r="BL135" s="8">
        <v>-5</v>
      </c>
      <c r="BM135" s="8">
        <v>0</v>
      </c>
      <c r="BN135" s="8">
        <v>-11</v>
      </c>
      <c r="BO135" s="8">
        <v>-33</v>
      </c>
      <c r="BP135" s="8">
        <v>95118</v>
      </c>
      <c r="BQ135" s="8">
        <v>419305</v>
      </c>
      <c r="BR135" s="8">
        <v>368965</v>
      </c>
      <c r="BS135" s="8"/>
      <c r="BT135" s="8"/>
      <c r="BU135" s="8"/>
    </row>
    <row r="136" spans="1:73" x14ac:dyDescent="0.25">
      <c r="A136" t="s">
        <v>695</v>
      </c>
      <c r="B136" s="8">
        <v>6123</v>
      </c>
      <c r="C136" s="8">
        <v>23387</v>
      </c>
      <c r="D136" s="8">
        <v>29510</v>
      </c>
      <c r="E136" s="8">
        <v>5353</v>
      </c>
      <c r="F136" s="8">
        <v>24157</v>
      </c>
      <c r="G136" s="2">
        <v>20.7</v>
      </c>
      <c r="H136" s="2">
        <v>79.3</v>
      </c>
      <c r="I136" s="2">
        <v>18.100000000000001</v>
      </c>
      <c r="J136" s="2">
        <v>81.900000000000006</v>
      </c>
      <c r="K136" s="8">
        <v>44</v>
      </c>
      <c r="L136" s="8">
        <v>187</v>
      </c>
      <c r="M136" s="8">
        <v>268</v>
      </c>
      <c r="N136" s="8">
        <v>1080</v>
      </c>
      <c r="O136" s="8">
        <v>1683</v>
      </c>
      <c r="P136" s="8">
        <v>1507</v>
      </c>
      <c r="Q136" s="8">
        <v>367</v>
      </c>
      <c r="R136" s="8">
        <v>988</v>
      </c>
      <c r="S136" s="8">
        <v>32147</v>
      </c>
      <c r="T136" s="8">
        <v>429</v>
      </c>
      <c r="U136" s="8">
        <v>73</v>
      </c>
      <c r="V136" s="8">
        <v>2580</v>
      </c>
      <c r="W136" s="8">
        <v>122</v>
      </c>
      <c r="X136" s="8">
        <v>191</v>
      </c>
      <c r="Y136" s="8">
        <v>2090</v>
      </c>
      <c r="Z136" s="8">
        <v>4924</v>
      </c>
      <c r="AA136" s="8">
        <v>1514</v>
      </c>
      <c r="AB136" s="8">
        <v>2041</v>
      </c>
      <c r="AC136" s="8">
        <v>1230</v>
      </c>
      <c r="AD136" s="8">
        <v>1155</v>
      </c>
      <c r="AE136" s="8">
        <v>493</v>
      </c>
      <c r="AF136" s="8">
        <v>2490</v>
      </c>
      <c r="AG136" s="8">
        <v>2583</v>
      </c>
      <c r="AH136" s="8">
        <v>1579</v>
      </c>
      <c r="AI136" s="8">
        <v>2805</v>
      </c>
      <c r="AJ136" s="8">
        <v>4040</v>
      </c>
      <c r="AK136" s="8">
        <v>902</v>
      </c>
      <c r="AL136" s="8">
        <v>834</v>
      </c>
      <c r="AM136" s="8">
        <v>71</v>
      </c>
      <c r="AN136" s="8">
        <v>26664</v>
      </c>
      <c r="AO136" s="8">
        <v>444</v>
      </c>
      <c r="AP136" s="8">
        <v>2633</v>
      </c>
      <c r="AQ136" s="2">
        <v>8.1999999999999993</v>
      </c>
      <c r="AR136" s="2">
        <v>6.9</v>
      </c>
      <c r="AS136" s="2">
        <v>-1.0333333333333334</v>
      </c>
      <c r="AT136" s="8">
        <v>70</v>
      </c>
      <c r="AU136" s="8">
        <v>50</v>
      </c>
      <c r="AV136" s="8">
        <v>887</v>
      </c>
      <c r="AW136" s="8">
        <v>50873</v>
      </c>
      <c r="AX136" s="2">
        <v>63.1</v>
      </c>
      <c r="AY136" s="2">
        <v>70.5</v>
      </c>
      <c r="AZ136" s="2">
        <v>31.7</v>
      </c>
      <c r="BA136" s="8">
        <v>450.66666666666669</v>
      </c>
      <c r="BB136" s="8">
        <v>29470</v>
      </c>
      <c r="BC136" s="8" t="e">
        <v>#N/A</v>
      </c>
      <c r="BD136" s="8">
        <v>25042</v>
      </c>
      <c r="BE136" s="8">
        <v>1414</v>
      </c>
      <c r="BF136" s="8">
        <v>2371</v>
      </c>
      <c r="BG136" s="8">
        <v>2633</v>
      </c>
      <c r="BH136" s="2" t="e">
        <v>#N/A</v>
      </c>
      <c r="BI136" s="2" t="e">
        <v>#N/A</v>
      </c>
      <c r="BJ136" s="8">
        <v>15</v>
      </c>
      <c r="BK136" s="8">
        <v>11</v>
      </c>
      <c r="BL136" s="8">
        <v>-1</v>
      </c>
      <c r="BM136" s="8">
        <v>-15</v>
      </c>
      <c r="BN136" s="8">
        <v>8</v>
      </c>
      <c r="BO136" s="8">
        <v>-20</v>
      </c>
      <c r="BP136" s="8">
        <v>93359</v>
      </c>
      <c r="BQ136" s="8">
        <v>424540</v>
      </c>
      <c r="BR136" s="8">
        <v>372799</v>
      </c>
      <c r="BS136" s="8"/>
      <c r="BT136" s="8"/>
      <c r="BU136" s="8"/>
    </row>
    <row r="137" spans="1:73" x14ac:dyDescent="0.25">
      <c r="A137" t="s">
        <v>696</v>
      </c>
      <c r="B137" s="8">
        <v>6082</v>
      </c>
      <c r="C137" s="8">
        <v>23686</v>
      </c>
      <c r="D137" s="8">
        <v>29768</v>
      </c>
      <c r="E137" s="8">
        <v>5318</v>
      </c>
      <c r="F137" s="8">
        <v>24450</v>
      </c>
      <c r="G137" s="2">
        <v>20.399999999999999</v>
      </c>
      <c r="H137" s="2">
        <v>79.599999999999994</v>
      </c>
      <c r="I137" s="2">
        <v>17.899999999999999</v>
      </c>
      <c r="J137" s="2">
        <v>82.1</v>
      </c>
      <c r="K137" s="8">
        <v>46</v>
      </c>
      <c r="L137" s="8">
        <v>186</v>
      </c>
      <c r="M137" s="8">
        <v>266</v>
      </c>
      <c r="N137" s="8">
        <v>1078</v>
      </c>
      <c r="O137" s="8">
        <v>1663</v>
      </c>
      <c r="P137" s="8">
        <v>1504</v>
      </c>
      <c r="Q137" s="8">
        <v>362</v>
      </c>
      <c r="R137" s="8">
        <v>981</v>
      </c>
      <c r="S137" s="8">
        <v>32093</v>
      </c>
      <c r="T137" s="8">
        <v>426</v>
      </c>
      <c r="U137" s="8">
        <v>77</v>
      </c>
      <c r="V137" s="8">
        <v>2603</v>
      </c>
      <c r="W137" s="8">
        <v>123</v>
      </c>
      <c r="X137" s="8">
        <v>195</v>
      </c>
      <c r="Y137" s="8">
        <v>2072</v>
      </c>
      <c r="Z137" s="8">
        <v>4878</v>
      </c>
      <c r="AA137" s="8">
        <v>1511</v>
      </c>
      <c r="AB137" s="8">
        <v>2043</v>
      </c>
      <c r="AC137" s="8">
        <v>1226</v>
      </c>
      <c r="AD137" s="8">
        <v>1145</v>
      </c>
      <c r="AE137" s="8">
        <v>495</v>
      </c>
      <c r="AF137" s="8">
        <v>2531</v>
      </c>
      <c r="AG137" s="8">
        <v>2636</v>
      </c>
      <c r="AH137" s="8">
        <v>1577</v>
      </c>
      <c r="AI137" s="8">
        <v>2771</v>
      </c>
      <c r="AJ137" s="8">
        <v>3998</v>
      </c>
      <c r="AK137" s="8">
        <v>897</v>
      </c>
      <c r="AL137" s="8">
        <v>822</v>
      </c>
      <c r="AM137" s="8">
        <v>65</v>
      </c>
      <c r="AN137" s="8">
        <v>26596</v>
      </c>
      <c r="AO137" s="8">
        <v>482.33333333333331</v>
      </c>
      <c r="AP137" s="8">
        <v>2575</v>
      </c>
      <c r="AQ137" s="2">
        <v>8</v>
      </c>
      <c r="AR137" s="2">
        <v>6</v>
      </c>
      <c r="AS137" s="2">
        <v>-1.1000000000000001</v>
      </c>
      <c r="AT137" s="8">
        <v>70</v>
      </c>
      <c r="AU137" s="8">
        <v>45</v>
      </c>
      <c r="AV137" s="8">
        <v>888</v>
      </c>
      <c r="AW137" s="8">
        <v>50957</v>
      </c>
      <c r="AX137" s="2">
        <v>63.3</v>
      </c>
      <c r="AY137" s="2">
        <v>70.900000000000006</v>
      </c>
      <c r="AZ137" s="2">
        <v>31.7</v>
      </c>
      <c r="BA137" s="8">
        <v>453.66666666666669</v>
      </c>
      <c r="BB137" s="8">
        <v>29689</v>
      </c>
      <c r="BC137" s="8" t="e">
        <v>#N/A</v>
      </c>
      <c r="BD137" s="8">
        <v>25187</v>
      </c>
      <c r="BE137" s="8">
        <v>1427</v>
      </c>
      <c r="BF137" s="8">
        <v>2418</v>
      </c>
      <c r="BG137" s="8">
        <v>2575</v>
      </c>
      <c r="BH137" s="2" t="e">
        <v>#N/A</v>
      </c>
      <c r="BI137" s="2" t="e">
        <v>#N/A</v>
      </c>
      <c r="BJ137" s="8">
        <v>13</v>
      </c>
      <c r="BK137" s="8">
        <v>12</v>
      </c>
      <c r="BL137" s="8">
        <v>16</v>
      </c>
      <c r="BM137" s="8">
        <v>-5</v>
      </c>
      <c r="BN137" s="8">
        <v>18</v>
      </c>
      <c r="BO137" s="8">
        <v>-4</v>
      </c>
      <c r="BP137" s="8">
        <v>92968</v>
      </c>
      <c r="BQ137" s="8">
        <v>424939</v>
      </c>
      <c r="BR137" s="8">
        <v>374559</v>
      </c>
      <c r="BS137" s="8"/>
      <c r="BT137" s="8"/>
      <c r="BU137" s="8"/>
    </row>
    <row r="138" spans="1:73" x14ac:dyDescent="0.25">
      <c r="A138" t="s">
        <v>697</v>
      </c>
      <c r="B138" s="8">
        <v>6058</v>
      </c>
      <c r="C138" s="8">
        <v>23718</v>
      </c>
      <c r="D138" s="8">
        <v>29776</v>
      </c>
      <c r="E138" s="8">
        <v>5299</v>
      </c>
      <c r="F138" s="8">
        <v>24477</v>
      </c>
      <c r="G138" s="2">
        <v>20.3</v>
      </c>
      <c r="H138" s="2">
        <v>79.7</v>
      </c>
      <c r="I138" s="2">
        <v>17.8</v>
      </c>
      <c r="J138" s="2">
        <v>82.2</v>
      </c>
      <c r="K138" s="8">
        <v>46</v>
      </c>
      <c r="L138" s="8">
        <v>183</v>
      </c>
      <c r="M138" s="8">
        <v>264</v>
      </c>
      <c r="N138" s="8">
        <v>1070</v>
      </c>
      <c r="O138" s="8">
        <v>1660</v>
      </c>
      <c r="P138" s="8">
        <v>1502</v>
      </c>
      <c r="Q138" s="8">
        <v>356</v>
      </c>
      <c r="R138" s="8">
        <v>978</v>
      </c>
      <c r="S138" s="8">
        <v>32035</v>
      </c>
      <c r="T138" s="8">
        <v>404</v>
      </c>
      <c r="U138" s="8">
        <v>78</v>
      </c>
      <c r="V138" s="8">
        <v>2587</v>
      </c>
      <c r="W138" s="8">
        <v>126</v>
      </c>
      <c r="X138" s="8">
        <v>194</v>
      </c>
      <c r="Y138" s="8">
        <v>2070</v>
      </c>
      <c r="Z138" s="8">
        <v>4836</v>
      </c>
      <c r="AA138" s="8">
        <v>1513</v>
      </c>
      <c r="AB138" s="8">
        <v>2041</v>
      </c>
      <c r="AC138" s="8">
        <v>1238</v>
      </c>
      <c r="AD138" s="8">
        <v>1128</v>
      </c>
      <c r="AE138" s="8">
        <v>509</v>
      </c>
      <c r="AF138" s="8">
        <v>2500</v>
      </c>
      <c r="AG138" s="8">
        <v>2664</v>
      </c>
      <c r="AH138" s="8">
        <v>1564</v>
      </c>
      <c r="AI138" s="8">
        <v>2774</v>
      </c>
      <c r="AJ138" s="8">
        <v>4018</v>
      </c>
      <c r="AK138" s="8">
        <v>915</v>
      </c>
      <c r="AL138" s="8">
        <v>809</v>
      </c>
      <c r="AM138" s="8">
        <v>69</v>
      </c>
      <c r="AN138" s="8">
        <v>26577</v>
      </c>
      <c r="AO138" s="8">
        <v>501</v>
      </c>
      <c r="AP138" s="8">
        <v>2537</v>
      </c>
      <c r="AQ138" s="2">
        <v>7.8</v>
      </c>
      <c r="AR138" s="2">
        <v>5.0999999999999996</v>
      </c>
      <c r="AS138" s="2">
        <v>-0.66666666666666663</v>
      </c>
      <c r="AT138" s="8">
        <v>67</v>
      </c>
      <c r="AU138" s="8">
        <v>52</v>
      </c>
      <c r="AV138" s="8">
        <v>902</v>
      </c>
      <c r="AW138" s="8">
        <v>51045</v>
      </c>
      <c r="AX138" s="2">
        <v>63.3</v>
      </c>
      <c r="AY138" s="2">
        <v>71.099999999999994</v>
      </c>
      <c r="AZ138" s="2">
        <v>32</v>
      </c>
      <c r="BA138" s="8">
        <v>455.66666666666669</v>
      </c>
      <c r="BB138" s="8">
        <v>29788</v>
      </c>
      <c r="BC138" s="8" t="e">
        <v>#N/A</v>
      </c>
      <c r="BD138" s="8">
        <v>25255</v>
      </c>
      <c r="BE138" s="8">
        <v>1412</v>
      </c>
      <c r="BF138" s="8">
        <v>2365</v>
      </c>
      <c r="BG138" s="8">
        <v>2537</v>
      </c>
      <c r="BH138" s="2" t="e">
        <v>#N/A</v>
      </c>
      <c r="BI138" s="2" t="e">
        <v>#N/A</v>
      </c>
      <c r="BJ138" s="8">
        <v>1</v>
      </c>
      <c r="BK138" s="8">
        <v>9</v>
      </c>
      <c r="BL138" s="8">
        <v>-2</v>
      </c>
      <c r="BM138" s="8">
        <v>10</v>
      </c>
      <c r="BN138" s="8">
        <v>4</v>
      </c>
      <c r="BO138" s="8">
        <v>-19</v>
      </c>
      <c r="BP138" s="8">
        <v>98031</v>
      </c>
      <c r="BQ138" s="8">
        <v>430964</v>
      </c>
      <c r="BR138" s="8">
        <v>379351</v>
      </c>
      <c r="BS138" s="8"/>
      <c r="BT138" s="8"/>
      <c r="BU138" s="8"/>
    </row>
    <row r="139" spans="1:73" x14ac:dyDescent="0.25">
      <c r="A139" t="s">
        <v>698</v>
      </c>
      <c r="B139" s="8">
        <v>6044</v>
      </c>
      <c r="C139" s="8">
        <v>23886</v>
      </c>
      <c r="D139" s="8">
        <v>29930</v>
      </c>
      <c r="E139" s="8">
        <v>5284</v>
      </c>
      <c r="F139" s="8">
        <v>24646</v>
      </c>
      <c r="G139" s="2">
        <v>20.2</v>
      </c>
      <c r="H139" s="2">
        <v>79.8</v>
      </c>
      <c r="I139" s="2">
        <v>17.7</v>
      </c>
      <c r="J139" s="2">
        <v>82.3</v>
      </c>
      <c r="K139" s="8">
        <v>46</v>
      </c>
      <c r="L139" s="8">
        <v>179</v>
      </c>
      <c r="M139" s="8">
        <v>263</v>
      </c>
      <c r="N139" s="8">
        <v>1069</v>
      </c>
      <c r="O139" s="8">
        <v>1659</v>
      </c>
      <c r="P139" s="8">
        <v>1505</v>
      </c>
      <c r="Q139" s="8">
        <v>351</v>
      </c>
      <c r="R139" s="8">
        <v>970</v>
      </c>
      <c r="S139" s="8">
        <v>31990</v>
      </c>
      <c r="T139" s="8">
        <v>380</v>
      </c>
      <c r="U139" s="8">
        <v>73</v>
      </c>
      <c r="V139" s="8">
        <v>2547</v>
      </c>
      <c r="W139" s="8">
        <v>120</v>
      </c>
      <c r="X139" s="8">
        <v>194</v>
      </c>
      <c r="Y139" s="8">
        <v>2053</v>
      </c>
      <c r="Z139" s="8">
        <v>4859</v>
      </c>
      <c r="AA139" s="8">
        <v>1517</v>
      </c>
      <c r="AB139" s="8">
        <v>2007</v>
      </c>
      <c r="AC139" s="8">
        <v>1264</v>
      </c>
      <c r="AD139" s="8">
        <v>1144</v>
      </c>
      <c r="AE139" s="8">
        <v>505</v>
      </c>
      <c r="AF139" s="8">
        <v>2575</v>
      </c>
      <c r="AG139" s="8">
        <v>2565</v>
      </c>
      <c r="AH139" s="8">
        <v>1562</v>
      </c>
      <c r="AI139" s="8">
        <v>2765</v>
      </c>
      <c r="AJ139" s="8">
        <v>4055</v>
      </c>
      <c r="AK139" s="8">
        <v>899</v>
      </c>
      <c r="AL139" s="8">
        <v>831</v>
      </c>
      <c r="AM139" s="8">
        <v>75</v>
      </c>
      <c r="AN139" s="8">
        <v>26624</v>
      </c>
      <c r="AO139" s="8">
        <v>503.66666666666669</v>
      </c>
      <c r="AP139" s="8">
        <v>2534</v>
      </c>
      <c r="AQ139" s="2">
        <v>7.8</v>
      </c>
      <c r="AR139" s="2">
        <v>5.8</v>
      </c>
      <c r="AS139" s="2">
        <v>-0.6</v>
      </c>
      <c r="AT139" s="8">
        <v>73</v>
      </c>
      <c r="AU139" s="8">
        <v>54</v>
      </c>
      <c r="AV139" s="8">
        <v>885</v>
      </c>
      <c r="AW139" s="8">
        <v>51135</v>
      </c>
      <c r="AX139" s="2">
        <v>63.5</v>
      </c>
      <c r="AY139" s="2">
        <v>71.400000000000006</v>
      </c>
      <c r="AZ139" s="2">
        <v>31.9</v>
      </c>
      <c r="BA139" s="8">
        <v>454.66666666666669</v>
      </c>
      <c r="BB139" s="8">
        <v>29945</v>
      </c>
      <c r="BC139" s="8" t="e">
        <v>#N/A</v>
      </c>
      <c r="BD139" s="8">
        <v>25369</v>
      </c>
      <c r="BE139" s="8">
        <v>1392</v>
      </c>
      <c r="BF139" s="8">
        <v>2344</v>
      </c>
      <c r="BG139" s="8">
        <v>2534</v>
      </c>
      <c r="BH139" s="2" t="e">
        <v>#N/A</v>
      </c>
      <c r="BI139" s="2" t="e">
        <v>#N/A</v>
      </c>
      <c r="BJ139" s="8">
        <v>14</v>
      </c>
      <c r="BK139" s="8">
        <v>12</v>
      </c>
      <c r="BL139" s="8">
        <v>-4</v>
      </c>
      <c r="BM139" s="8">
        <v>-12</v>
      </c>
      <c r="BN139" s="8">
        <v>13</v>
      </c>
      <c r="BO139" s="8">
        <v>7</v>
      </c>
      <c r="BP139" s="8">
        <v>98174</v>
      </c>
      <c r="BQ139" s="8">
        <v>433272</v>
      </c>
      <c r="BR139" s="8">
        <v>380397</v>
      </c>
      <c r="BS139" s="8"/>
      <c r="BT139" s="8"/>
      <c r="BU139" s="8"/>
    </row>
    <row r="140" spans="1:73" x14ac:dyDescent="0.25">
      <c r="A140" t="s">
        <v>699</v>
      </c>
      <c r="B140" s="8">
        <v>6024</v>
      </c>
      <c r="C140" s="8">
        <v>23906</v>
      </c>
      <c r="D140" s="8">
        <v>29930</v>
      </c>
      <c r="E140" s="8">
        <v>5280</v>
      </c>
      <c r="F140" s="8">
        <v>24650</v>
      </c>
      <c r="G140" s="2">
        <v>20.100000000000001</v>
      </c>
      <c r="H140" s="2">
        <v>79.900000000000006</v>
      </c>
      <c r="I140" s="2">
        <v>17.600000000000001</v>
      </c>
      <c r="J140" s="2">
        <v>82.4</v>
      </c>
      <c r="K140" s="8">
        <v>45</v>
      </c>
      <c r="L140" s="8">
        <v>178</v>
      </c>
      <c r="M140" s="8">
        <v>261</v>
      </c>
      <c r="N140" s="8">
        <v>1072</v>
      </c>
      <c r="O140" s="8">
        <v>1659</v>
      </c>
      <c r="P140" s="8">
        <v>1508</v>
      </c>
      <c r="Q140" s="8">
        <v>347</v>
      </c>
      <c r="R140" s="8">
        <v>956</v>
      </c>
      <c r="S140" s="8">
        <v>32173</v>
      </c>
      <c r="T140" s="8">
        <v>373</v>
      </c>
      <c r="U140" s="8">
        <v>71</v>
      </c>
      <c r="V140" s="8">
        <v>2546</v>
      </c>
      <c r="W140" s="8">
        <v>126</v>
      </c>
      <c r="X140" s="8">
        <v>196</v>
      </c>
      <c r="Y140" s="8">
        <v>2049</v>
      </c>
      <c r="Z140" s="8">
        <v>4900</v>
      </c>
      <c r="AA140" s="8">
        <v>1501</v>
      </c>
      <c r="AB140" s="8">
        <v>1997</v>
      </c>
      <c r="AC140" s="8">
        <v>1268</v>
      </c>
      <c r="AD140" s="8">
        <v>1139</v>
      </c>
      <c r="AE140" s="8">
        <v>510</v>
      </c>
      <c r="AF140" s="8">
        <v>2604</v>
      </c>
      <c r="AG140" s="8">
        <v>2602</v>
      </c>
      <c r="AH140" s="8">
        <v>1562</v>
      </c>
      <c r="AI140" s="8">
        <v>2787</v>
      </c>
      <c r="AJ140" s="8">
        <v>4122</v>
      </c>
      <c r="AK140" s="8">
        <v>902</v>
      </c>
      <c r="AL140" s="8">
        <v>845</v>
      </c>
      <c r="AM140" s="8">
        <v>75</v>
      </c>
      <c r="AN140" s="8">
        <v>26813</v>
      </c>
      <c r="AO140" s="8">
        <v>482.66666666666669</v>
      </c>
      <c r="AP140" s="8">
        <v>2540</v>
      </c>
      <c r="AQ140" s="2">
        <v>7.8</v>
      </c>
      <c r="AR140" s="2">
        <v>5.6</v>
      </c>
      <c r="AS140" s="2">
        <v>-0.56666666666666676</v>
      </c>
      <c r="AT140" s="8">
        <v>57</v>
      </c>
      <c r="AU140" s="8">
        <v>55</v>
      </c>
      <c r="AV140" s="8">
        <v>907</v>
      </c>
      <c r="AW140" s="8">
        <v>51225</v>
      </c>
      <c r="AX140" s="2">
        <v>63.3</v>
      </c>
      <c r="AY140" s="2">
        <v>71.2</v>
      </c>
      <c r="AZ140" s="2">
        <v>32</v>
      </c>
      <c r="BA140" s="8">
        <v>452.66666666666669</v>
      </c>
      <c r="BB140" s="8">
        <v>29884</v>
      </c>
      <c r="BC140" s="8" t="e">
        <v>#N/A</v>
      </c>
      <c r="BD140" s="8">
        <v>25398</v>
      </c>
      <c r="BE140" s="8">
        <v>1418</v>
      </c>
      <c r="BF140" s="8">
        <v>2327</v>
      </c>
      <c r="BG140" s="8">
        <v>2540</v>
      </c>
      <c r="BH140" s="2" t="e">
        <v>#N/A</v>
      </c>
      <c r="BI140" s="2" t="e">
        <v>#N/A</v>
      </c>
      <c r="BJ140" s="8">
        <v>14</v>
      </c>
      <c r="BK140" s="8">
        <v>11</v>
      </c>
      <c r="BL140" s="8">
        <v>13</v>
      </c>
      <c r="BM140" s="8">
        <v>2</v>
      </c>
      <c r="BN140" s="8">
        <v>15</v>
      </c>
      <c r="BO140" s="8">
        <v>15</v>
      </c>
      <c r="BP140" s="8">
        <v>100765</v>
      </c>
      <c r="BQ140" s="8">
        <v>438283</v>
      </c>
      <c r="BR140" s="8">
        <v>384945</v>
      </c>
      <c r="BS140" s="8"/>
      <c r="BT140" s="8"/>
      <c r="BU140" s="8"/>
    </row>
    <row r="141" spans="1:73" x14ac:dyDescent="0.25">
      <c r="A141" t="s">
        <v>700</v>
      </c>
      <c r="B141" s="8">
        <v>6024</v>
      </c>
      <c r="C141" s="8">
        <v>24025</v>
      </c>
      <c r="D141" s="8">
        <v>30049</v>
      </c>
      <c r="E141" s="8">
        <v>5285</v>
      </c>
      <c r="F141" s="8">
        <v>24764</v>
      </c>
      <c r="G141" s="2">
        <v>20</v>
      </c>
      <c r="H141" s="2">
        <v>80</v>
      </c>
      <c r="I141" s="2">
        <v>17.600000000000001</v>
      </c>
      <c r="J141" s="2">
        <v>82.4</v>
      </c>
      <c r="K141" s="8">
        <v>44</v>
      </c>
      <c r="L141" s="8">
        <v>175</v>
      </c>
      <c r="M141" s="8">
        <v>261</v>
      </c>
      <c r="N141" s="8">
        <v>1072</v>
      </c>
      <c r="O141" s="8">
        <v>1683</v>
      </c>
      <c r="P141" s="8">
        <v>1505</v>
      </c>
      <c r="Q141" s="8">
        <v>343</v>
      </c>
      <c r="R141" s="8">
        <v>944</v>
      </c>
      <c r="S141" s="8">
        <v>32236</v>
      </c>
      <c r="T141" s="8">
        <v>380</v>
      </c>
      <c r="U141" s="8">
        <v>69</v>
      </c>
      <c r="V141" s="8">
        <v>2560</v>
      </c>
      <c r="W141" s="8">
        <v>122</v>
      </c>
      <c r="X141" s="8">
        <v>189</v>
      </c>
      <c r="Y141" s="8">
        <v>2045</v>
      </c>
      <c r="Z141" s="8">
        <v>4850</v>
      </c>
      <c r="AA141" s="8">
        <v>1489</v>
      </c>
      <c r="AB141" s="8">
        <v>2089</v>
      </c>
      <c r="AC141" s="8">
        <v>1269</v>
      </c>
      <c r="AD141" s="8">
        <v>1118</v>
      </c>
      <c r="AE141" s="8">
        <v>542</v>
      </c>
      <c r="AF141" s="8">
        <v>2630</v>
      </c>
      <c r="AG141" s="8">
        <v>2595</v>
      </c>
      <c r="AH141" s="8">
        <v>1560</v>
      </c>
      <c r="AI141" s="8">
        <v>2818</v>
      </c>
      <c r="AJ141" s="8">
        <v>4099</v>
      </c>
      <c r="AK141" s="8">
        <v>909</v>
      </c>
      <c r="AL141" s="8">
        <v>836</v>
      </c>
      <c r="AM141" s="8">
        <v>69</v>
      </c>
      <c r="AN141" s="8">
        <v>26873</v>
      </c>
      <c r="AO141" s="8">
        <v>542</v>
      </c>
      <c r="AP141" s="8">
        <v>2515</v>
      </c>
      <c r="AQ141" s="2">
        <v>7.7</v>
      </c>
      <c r="AR141" s="2">
        <v>4.9000000000000004</v>
      </c>
      <c r="AS141" s="2">
        <v>-0.53333333333333333</v>
      </c>
      <c r="AT141" s="8">
        <v>52</v>
      </c>
      <c r="AU141" s="8">
        <v>37</v>
      </c>
      <c r="AV141" s="8">
        <v>913</v>
      </c>
      <c r="AW141" s="8">
        <v>51316</v>
      </c>
      <c r="AX141" s="2">
        <v>63.3</v>
      </c>
      <c r="AY141" s="2">
        <v>71.3</v>
      </c>
      <c r="AZ141" s="2">
        <v>32</v>
      </c>
      <c r="BA141" s="8">
        <v>465</v>
      </c>
      <c r="BB141" s="8">
        <v>29990</v>
      </c>
      <c r="BC141" s="8" t="e">
        <v>#N/A</v>
      </c>
      <c r="BD141" s="8">
        <v>25462</v>
      </c>
      <c r="BE141" s="8">
        <v>1455</v>
      </c>
      <c r="BF141" s="8">
        <v>2300</v>
      </c>
      <c r="BG141" s="8">
        <v>2515</v>
      </c>
      <c r="BH141" s="2" t="e">
        <v>#N/A</v>
      </c>
      <c r="BI141" s="2" t="e">
        <v>#N/A</v>
      </c>
      <c r="BJ141" s="8">
        <v>20</v>
      </c>
      <c r="BK141" s="8">
        <v>22</v>
      </c>
      <c r="BL141" s="8">
        <v>8</v>
      </c>
      <c r="BM141" s="8">
        <v>-9</v>
      </c>
      <c r="BN141" s="8">
        <v>21</v>
      </c>
      <c r="BO141" s="8">
        <v>3</v>
      </c>
      <c r="BP141" s="8">
        <v>96733</v>
      </c>
      <c r="BQ141" s="8">
        <v>442095</v>
      </c>
      <c r="BR141" s="8">
        <v>388869</v>
      </c>
      <c r="BS141" s="8"/>
      <c r="BT141" s="8"/>
      <c r="BU141" s="8"/>
    </row>
    <row r="142" spans="1:73" x14ac:dyDescent="0.25">
      <c r="A142" t="s">
        <v>701</v>
      </c>
      <c r="B142" s="8">
        <v>6028</v>
      </c>
      <c r="C142" s="8">
        <v>24252</v>
      </c>
      <c r="D142" s="8">
        <v>30280</v>
      </c>
      <c r="E142" s="8">
        <v>5300</v>
      </c>
      <c r="F142" s="8">
        <v>24980</v>
      </c>
      <c r="G142" s="2">
        <v>19.899999999999999</v>
      </c>
      <c r="H142" s="2">
        <v>80.099999999999994</v>
      </c>
      <c r="I142" s="2">
        <v>17.5</v>
      </c>
      <c r="J142" s="2">
        <v>82.5</v>
      </c>
      <c r="K142" s="8">
        <v>44</v>
      </c>
      <c r="L142" s="8">
        <v>174</v>
      </c>
      <c r="M142" s="8">
        <v>259</v>
      </c>
      <c r="N142" s="8">
        <v>1073</v>
      </c>
      <c r="O142" s="8">
        <v>1693</v>
      </c>
      <c r="P142" s="8">
        <v>1512</v>
      </c>
      <c r="Q142" s="8">
        <v>341</v>
      </c>
      <c r="R142" s="8">
        <v>936</v>
      </c>
      <c r="S142" s="8">
        <v>32464</v>
      </c>
      <c r="T142" s="8">
        <v>374</v>
      </c>
      <c r="U142" s="8">
        <v>68</v>
      </c>
      <c r="V142" s="8">
        <v>2575</v>
      </c>
      <c r="W142" s="8">
        <v>121</v>
      </c>
      <c r="X142" s="8">
        <v>193</v>
      </c>
      <c r="Y142" s="8">
        <v>2073</v>
      </c>
      <c r="Z142" s="8">
        <v>4850</v>
      </c>
      <c r="AA142" s="8">
        <v>1506</v>
      </c>
      <c r="AB142" s="8">
        <v>2113</v>
      </c>
      <c r="AC142" s="8">
        <v>1276</v>
      </c>
      <c r="AD142" s="8">
        <v>1107</v>
      </c>
      <c r="AE142" s="8">
        <v>546</v>
      </c>
      <c r="AF142" s="8">
        <v>2670</v>
      </c>
      <c r="AG142" s="8">
        <v>2615</v>
      </c>
      <c r="AH142" s="8">
        <v>1553</v>
      </c>
      <c r="AI142" s="8">
        <v>2846</v>
      </c>
      <c r="AJ142" s="8">
        <v>4114</v>
      </c>
      <c r="AK142" s="8">
        <v>915</v>
      </c>
      <c r="AL142" s="8">
        <v>888</v>
      </c>
      <c r="AM142" s="8">
        <v>63</v>
      </c>
      <c r="AN142" s="8">
        <v>27061</v>
      </c>
      <c r="AO142" s="8">
        <v>560.66666666666663</v>
      </c>
      <c r="AP142" s="8">
        <v>2483</v>
      </c>
      <c r="AQ142" s="2">
        <v>7.6</v>
      </c>
      <c r="AR142" s="2">
        <v>4.9000000000000004</v>
      </c>
      <c r="AS142" s="2">
        <v>-0.56666666666666665</v>
      </c>
      <c r="AT142" s="8">
        <v>67</v>
      </c>
      <c r="AU142" s="8">
        <v>54</v>
      </c>
      <c r="AV142" s="8">
        <v>893</v>
      </c>
      <c r="AW142" s="8">
        <v>51412</v>
      </c>
      <c r="AX142" s="2">
        <v>63.5</v>
      </c>
      <c r="AY142" s="2">
        <v>71.599999999999994</v>
      </c>
      <c r="AZ142" s="2">
        <v>32.200000000000003</v>
      </c>
      <c r="BA142" s="8">
        <v>460</v>
      </c>
      <c r="BB142" s="8">
        <v>30163</v>
      </c>
      <c r="BC142" s="8" t="e">
        <v>#N/A</v>
      </c>
      <c r="BD142" s="8">
        <v>25579</v>
      </c>
      <c r="BE142" s="8">
        <v>1462</v>
      </c>
      <c r="BF142" s="8">
        <v>2341</v>
      </c>
      <c r="BG142" s="8">
        <v>2483</v>
      </c>
      <c r="BH142" s="2" t="e">
        <v>#N/A</v>
      </c>
      <c r="BI142" s="2" t="e">
        <v>#N/A</v>
      </c>
      <c r="BJ142" s="8">
        <v>29</v>
      </c>
      <c r="BK142" s="8">
        <v>26</v>
      </c>
      <c r="BL142" s="8">
        <v>5</v>
      </c>
      <c r="BM142" s="8">
        <v>-9</v>
      </c>
      <c r="BN142" s="8">
        <v>36</v>
      </c>
      <c r="BO142" s="8">
        <v>-24</v>
      </c>
      <c r="BP142" s="8">
        <v>99537</v>
      </c>
      <c r="BQ142" s="8">
        <v>448800</v>
      </c>
      <c r="BR142" s="8">
        <v>393175</v>
      </c>
      <c r="BS142" s="8"/>
      <c r="BT142" s="8"/>
      <c r="BU142" s="8"/>
    </row>
    <row r="143" spans="1:73" x14ac:dyDescent="0.25">
      <c r="A143" t="s">
        <v>702</v>
      </c>
      <c r="B143" s="8">
        <v>5858</v>
      </c>
      <c r="C143" s="8">
        <v>24532</v>
      </c>
      <c r="D143" s="8">
        <v>30390</v>
      </c>
      <c r="E143" s="8">
        <v>5287</v>
      </c>
      <c r="F143" s="8">
        <v>25103</v>
      </c>
      <c r="G143" s="2">
        <v>19.3</v>
      </c>
      <c r="H143" s="2">
        <v>80.7</v>
      </c>
      <c r="I143" s="2">
        <v>17.399999999999999</v>
      </c>
      <c r="J143" s="2">
        <v>82.6</v>
      </c>
      <c r="K143" s="8">
        <v>43</v>
      </c>
      <c r="L143" s="8">
        <v>169</v>
      </c>
      <c r="M143" s="8">
        <v>258</v>
      </c>
      <c r="N143" s="8">
        <v>1061</v>
      </c>
      <c r="O143" s="8">
        <v>1699</v>
      </c>
      <c r="P143" s="8">
        <v>1516</v>
      </c>
      <c r="Q143" s="8">
        <v>337</v>
      </c>
      <c r="R143" s="8">
        <v>772</v>
      </c>
      <c r="S143" s="8">
        <v>32836</v>
      </c>
      <c r="T143" s="8">
        <v>414</v>
      </c>
      <c r="U143" s="8">
        <v>72</v>
      </c>
      <c r="V143" s="8">
        <v>2576</v>
      </c>
      <c r="W143" s="8">
        <v>122</v>
      </c>
      <c r="X143" s="8">
        <v>198</v>
      </c>
      <c r="Y143" s="8">
        <v>2113</v>
      </c>
      <c r="Z143" s="8">
        <v>4901</v>
      </c>
      <c r="AA143" s="8">
        <v>1505</v>
      </c>
      <c r="AB143" s="8">
        <v>2135</v>
      </c>
      <c r="AC143" s="8">
        <v>1309</v>
      </c>
      <c r="AD143" s="8">
        <v>1115</v>
      </c>
      <c r="AE143" s="8">
        <v>547</v>
      </c>
      <c r="AF143" s="8">
        <v>2733</v>
      </c>
      <c r="AG143" s="8">
        <v>2671</v>
      </c>
      <c r="AH143" s="8">
        <v>1540</v>
      </c>
      <c r="AI143" s="8">
        <v>2862</v>
      </c>
      <c r="AJ143" s="8">
        <v>4133</v>
      </c>
      <c r="AK143" s="8">
        <v>919</v>
      </c>
      <c r="AL143" s="8">
        <v>892</v>
      </c>
      <c r="AM143" s="8">
        <v>78</v>
      </c>
      <c r="AN143" s="8">
        <v>27341</v>
      </c>
      <c r="AO143" s="8">
        <v>574.66666666666663</v>
      </c>
      <c r="AP143" s="8">
        <v>2358</v>
      </c>
      <c r="AQ143" s="2">
        <v>7.2</v>
      </c>
      <c r="AR143" s="2">
        <v>4.3</v>
      </c>
      <c r="AS143" s="2">
        <v>-0.23333333333333331</v>
      </c>
      <c r="AT143" s="8">
        <v>81</v>
      </c>
      <c r="AU143" s="8">
        <v>60</v>
      </c>
      <c r="AV143" s="8">
        <v>847</v>
      </c>
      <c r="AW143" s="8">
        <v>51511</v>
      </c>
      <c r="AX143" s="2">
        <v>63.5</v>
      </c>
      <c r="AY143" s="2">
        <v>72</v>
      </c>
      <c r="AZ143" s="2">
        <v>32</v>
      </c>
      <c r="BA143" s="8">
        <v>461</v>
      </c>
      <c r="BB143" s="8">
        <v>30350</v>
      </c>
      <c r="BC143" s="8" t="e">
        <v>#N/A</v>
      </c>
      <c r="BD143" s="8">
        <v>25615</v>
      </c>
      <c r="BE143" s="8">
        <v>1430</v>
      </c>
      <c r="BF143" s="8">
        <v>2315</v>
      </c>
      <c r="BG143" s="8">
        <v>2358</v>
      </c>
      <c r="BH143" s="2" t="e">
        <v>#N/A</v>
      </c>
      <c r="BI143" s="2" t="e">
        <v>#N/A</v>
      </c>
      <c r="BJ143" s="8">
        <v>31</v>
      </c>
      <c r="BK143" s="8">
        <v>27</v>
      </c>
      <c r="BL143" s="8">
        <v>7</v>
      </c>
      <c r="BM143" s="8">
        <v>2</v>
      </c>
      <c r="BN143" s="8">
        <v>26</v>
      </c>
      <c r="BO143" s="8">
        <v>5</v>
      </c>
      <c r="BP143" s="8">
        <v>99553</v>
      </c>
      <c r="BQ143" s="8">
        <v>452183</v>
      </c>
      <c r="BR143" s="8">
        <v>396680</v>
      </c>
      <c r="BS143" s="8"/>
      <c r="BT143" s="8"/>
      <c r="BU143" s="8"/>
    </row>
    <row r="144" spans="1:73" x14ac:dyDescent="0.25">
      <c r="A144" t="s">
        <v>703</v>
      </c>
      <c r="B144" s="8">
        <v>5749</v>
      </c>
      <c r="C144" s="8">
        <v>24956</v>
      </c>
      <c r="D144" s="8">
        <v>30705</v>
      </c>
      <c r="E144" s="8">
        <v>5280</v>
      </c>
      <c r="F144" s="8">
        <v>25425</v>
      </c>
      <c r="G144" s="2">
        <v>18.7</v>
      </c>
      <c r="H144" s="2">
        <v>81.3</v>
      </c>
      <c r="I144" s="2">
        <v>17.2</v>
      </c>
      <c r="J144" s="2">
        <v>82.8</v>
      </c>
      <c r="K144" s="8">
        <v>43</v>
      </c>
      <c r="L144" s="8">
        <v>166</v>
      </c>
      <c r="M144" s="8">
        <v>257</v>
      </c>
      <c r="N144" s="8">
        <v>1059</v>
      </c>
      <c r="O144" s="8">
        <v>1699</v>
      </c>
      <c r="P144" s="8">
        <v>1523</v>
      </c>
      <c r="Q144" s="8">
        <v>333</v>
      </c>
      <c r="R144" s="8">
        <v>668</v>
      </c>
      <c r="S144" s="8">
        <v>33134</v>
      </c>
      <c r="T144" s="8">
        <v>447</v>
      </c>
      <c r="U144" s="8">
        <v>67</v>
      </c>
      <c r="V144" s="8">
        <v>2580</v>
      </c>
      <c r="W144" s="8">
        <v>120</v>
      </c>
      <c r="X144" s="8">
        <v>196</v>
      </c>
      <c r="Y144" s="8">
        <v>2120</v>
      </c>
      <c r="Z144" s="8">
        <v>4878</v>
      </c>
      <c r="AA144" s="8">
        <v>1515</v>
      </c>
      <c r="AB144" s="8">
        <v>2148</v>
      </c>
      <c r="AC144" s="8">
        <v>1345</v>
      </c>
      <c r="AD144" s="8">
        <v>1124</v>
      </c>
      <c r="AE144" s="8">
        <v>552</v>
      </c>
      <c r="AF144" s="8">
        <v>2783</v>
      </c>
      <c r="AG144" s="8">
        <v>2710</v>
      </c>
      <c r="AH144" s="8">
        <v>1540</v>
      </c>
      <c r="AI144" s="8">
        <v>2878</v>
      </c>
      <c r="AJ144" s="8">
        <v>4197</v>
      </c>
      <c r="AK144" s="8">
        <v>944</v>
      </c>
      <c r="AL144" s="8">
        <v>901</v>
      </c>
      <c r="AM144" s="8">
        <v>86</v>
      </c>
      <c r="AN144" s="8">
        <v>27603</v>
      </c>
      <c r="AO144" s="8">
        <v>592.33333333333337</v>
      </c>
      <c r="AP144" s="8">
        <v>2212</v>
      </c>
      <c r="AQ144" s="2">
        <v>6.7</v>
      </c>
      <c r="AR144" s="2">
        <v>4.9000000000000004</v>
      </c>
      <c r="AS144" s="2">
        <v>0.3666666666666667</v>
      </c>
      <c r="AT144" s="8">
        <v>72</v>
      </c>
      <c r="AU144" s="8">
        <v>62</v>
      </c>
      <c r="AV144" s="8">
        <v>817</v>
      </c>
      <c r="AW144" s="8">
        <v>51610</v>
      </c>
      <c r="AX144" s="2">
        <v>63.6</v>
      </c>
      <c r="AY144" s="2">
        <v>72.5</v>
      </c>
      <c r="AZ144" s="2">
        <v>32.1</v>
      </c>
      <c r="BA144" s="8">
        <v>461.33333333333331</v>
      </c>
      <c r="BB144" s="8">
        <v>30595</v>
      </c>
      <c r="BC144" s="8" t="e">
        <v>#N/A</v>
      </c>
      <c r="BD144" s="8">
        <v>25706</v>
      </c>
      <c r="BE144" s="8">
        <v>1419</v>
      </c>
      <c r="BF144" s="8">
        <v>2307</v>
      </c>
      <c r="BG144" s="8">
        <v>2212</v>
      </c>
      <c r="BH144" s="2" t="e">
        <v>#N/A</v>
      </c>
      <c r="BI144" s="2" t="e">
        <v>#N/A</v>
      </c>
      <c r="BJ144" s="8">
        <v>40</v>
      </c>
      <c r="BK144" s="8">
        <v>29</v>
      </c>
      <c r="BL144" s="8">
        <v>14</v>
      </c>
      <c r="BM144" s="8">
        <v>8</v>
      </c>
      <c r="BN144" s="8">
        <v>21</v>
      </c>
      <c r="BO144" s="8">
        <v>42</v>
      </c>
      <c r="BP144" s="8">
        <v>99297</v>
      </c>
      <c r="BQ144" s="8">
        <v>457683</v>
      </c>
      <c r="BR144" s="8">
        <v>400512</v>
      </c>
      <c r="BS144" s="8"/>
      <c r="BT144" s="8"/>
      <c r="BU144" s="8"/>
    </row>
    <row r="145" spans="1:73" x14ac:dyDescent="0.25">
      <c r="A145" t="s">
        <v>704</v>
      </c>
      <c r="B145" s="8">
        <v>5737</v>
      </c>
      <c r="C145" s="8">
        <v>25033</v>
      </c>
      <c r="D145" s="8">
        <v>30770</v>
      </c>
      <c r="E145" s="8">
        <v>5271</v>
      </c>
      <c r="F145" s="8">
        <v>25499</v>
      </c>
      <c r="G145" s="2">
        <v>18.600000000000001</v>
      </c>
      <c r="H145" s="2">
        <v>81.400000000000006</v>
      </c>
      <c r="I145" s="2">
        <v>17.100000000000001</v>
      </c>
      <c r="J145" s="2">
        <v>82.9</v>
      </c>
      <c r="K145" s="8">
        <v>43</v>
      </c>
      <c r="L145" s="8">
        <v>164</v>
      </c>
      <c r="M145" s="8">
        <v>256</v>
      </c>
      <c r="N145" s="8">
        <v>1059</v>
      </c>
      <c r="O145" s="8">
        <v>1694</v>
      </c>
      <c r="P145" s="8">
        <v>1528</v>
      </c>
      <c r="Q145" s="8">
        <v>322</v>
      </c>
      <c r="R145" s="8">
        <v>668</v>
      </c>
      <c r="S145" s="8">
        <v>33446</v>
      </c>
      <c r="T145" s="8">
        <v>437</v>
      </c>
      <c r="U145" s="8">
        <v>66</v>
      </c>
      <c r="V145" s="8">
        <v>2621</v>
      </c>
      <c r="W145" s="8">
        <v>115</v>
      </c>
      <c r="X145" s="8">
        <v>197</v>
      </c>
      <c r="Y145" s="8">
        <v>2125</v>
      </c>
      <c r="Z145" s="8">
        <v>4936</v>
      </c>
      <c r="AA145" s="8">
        <v>1511</v>
      </c>
      <c r="AB145" s="8">
        <v>2193</v>
      </c>
      <c r="AC145" s="8">
        <v>1355</v>
      </c>
      <c r="AD145" s="8">
        <v>1132</v>
      </c>
      <c r="AE145" s="8">
        <v>550</v>
      </c>
      <c r="AF145" s="8">
        <v>2826</v>
      </c>
      <c r="AG145" s="8">
        <v>2818</v>
      </c>
      <c r="AH145" s="8">
        <v>1540</v>
      </c>
      <c r="AI145" s="8">
        <v>2887</v>
      </c>
      <c r="AJ145" s="8">
        <v>4203</v>
      </c>
      <c r="AK145" s="8">
        <v>946</v>
      </c>
      <c r="AL145" s="8">
        <v>893</v>
      </c>
      <c r="AM145" s="8">
        <v>95</v>
      </c>
      <c r="AN145" s="8">
        <v>27885</v>
      </c>
      <c r="AO145" s="8">
        <v>669.33333333333337</v>
      </c>
      <c r="AP145" s="8">
        <v>2061</v>
      </c>
      <c r="AQ145" s="2">
        <v>6.3</v>
      </c>
      <c r="AR145" s="2">
        <v>4.4000000000000004</v>
      </c>
      <c r="AS145" s="2">
        <v>0.6333333333333333</v>
      </c>
      <c r="AT145" s="8">
        <v>72</v>
      </c>
      <c r="AU145" s="8">
        <v>52</v>
      </c>
      <c r="AV145" s="8">
        <v>740</v>
      </c>
      <c r="AW145" s="8">
        <v>51710</v>
      </c>
      <c r="AX145" s="2">
        <v>63.5</v>
      </c>
      <c r="AY145" s="2">
        <v>72.8</v>
      </c>
      <c r="AZ145" s="2">
        <v>32.200000000000003</v>
      </c>
      <c r="BA145" s="8">
        <v>465.33333333333331</v>
      </c>
      <c r="BB145" s="8">
        <v>30771</v>
      </c>
      <c r="BC145" s="8" t="e">
        <v>#N/A</v>
      </c>
      <c r="BD145" s="8">
        <v>25858</v>
      </c>
      <c r="BE145" s="8">
        <v>1347</v>
      </c>
      <c r="BF145" s="8">
        <v>2303</v>
      </c>
      <c r="BG145" s="8">
        <v>2061</v>
      </c>
      <c r="BH145" s="2" t="e">
        <v>#N/A</v>
      </c>
      <c r="BI145" s="2" t="e">
        <v>#N/A</v>
      </c>
      <c r="BJ145" s="8">
        <v>31</v>
      </c>
      <c r="BK145" s="8">
        <v>26</v>
      </c>
      <c r="BL145" s="8">
        <v>16</v>
      </c>
      <c r="BM145" s="8">
        <v>3</v>
      </c>
      <c r="BN145" s="8">
        <v>28</v>
      </c>
      <c r="BO145" s="8">
        <v>36</v>
      </c>
      <c r="BP145" s="8">
        <v>103492</v>
      </c>
      <c r="BQ145" s="8">
        <v>461549</v>
      </c>
      <c r="BR145" s="8">
        <v>405285</v>
      </c>
      <c r="BS145" s="8"/>
      <c r="BT145" s="8"/>
      <c r="BU145" s="8"/>
    </row>
    <row r="146" spans="1:73" x14ac:dyDescent="0.25">
      <c r="A146" t="s">
        <v>705</v>
      </c>
      <c r="B146" s="8">
        <v>5722</v>
      </c>
      <c r="C146" s="8">
        <v>25192</v>
      </c>
      <c r="D146" s="8">
        <v>30914</v>
      </c>
      <c r="E146" s="8">
        <v>5258</v>
      </c>
      <c r="F146" s="8">
        <v>25656</v>
      </c>
      <c r="G146" s="2">
        <v>18.5</v>
      </c>
      <c r="H146" s="2">
        <v>81.5</v>
      </c>
      <c r="I146" s="2">
        <v>17</v>
      </c>
      <c r="J146" s="2">
        <v>83</v>
      </c>
      <c r="K146" s="8">
        <v>43</v>
      </c>
      <c r="L146" s="8">
        <v>163</v>
      </c>
      <c r="M146" s="8">
        <v>256</v>
      </c>
      <c r="N146" s="8">
        <v>1053</v>
      </c>
      <c r="O146" s="8">
        <v>1689</v>
      </c>
      <c r="P146" s="8">
        <v>1534</v>
      </c>
      <c r="Q146" s="8">
        <v>319</v>
      </c>
      <c r="R146" s="8">
        <v>663</v>
      </c>
      <c r="S146" s="8">
        <v>33575</v>
      </c>
      <c r="T146" s="8">
        <v>444</v>
      </c>
      <c r="U146" s="8">
        <v>68</v>
      </c>
      <c r="V146" s="8">
        <v>2640</v>
      </c>
      <c r="W146" s="8">
        <v>121</v>
      </c>
      <c r="X146" s="8">
        <v>195</v>
      </c>
      <c r="Y146" s="8">
        <v>2134</v>
      </c>
      <c r="Z146" s="8">
        <v>4961</v>
      </c>
      <c r="AA146" s="8">
        <v>1534</v>
      </c>
      <c r="AB146" s="8">
        <v>2197</v>
      </c>
      <c r="AC146" s="8">
        <v>1361</v>
      </c>
      <c r="AD146" s="8">
        <v>1128</v>
      </c>
      <c r="AE146" s="8">
        <v>539</v>
      </c>
      <c r="AF146" s="8">
        <v>2813</v>
      </c>
      <c r="AG146" s="8">
        <v>2842</v>
      </c>
      <c r="AH146" s="8">
        <v>1530</v>
      </c>
      <c r="AI146" s="8">
        <v>2884</v>
      </c>
      <c r="AJ146" s="8">
        <v>4222</v>
      </c>
      <c r="AK146" s="8">
        <v>970</v>
      </c>
      <c r="AL146" s="8">
        <v>908</v>
      </c>
      <c r="AM146" s="8">
        <v>84</v>
      </c>
      <c r="AN146" s="8">
        <v>27973</v>
      </c>
      <c r="AO146" s="8">
        <v>699.66666666666663</v>
      </c>
      <c r="AP146" s="8">
        <v>1962</v>
      </c>
      <c r="AQ146" s="2">
        <v>6</v>
      </c>
      <c r="AR146" s="2">
        <v>3.5</v>
      </c>
      <c r="AS146" s="2">
        <v>1.3666666666666669</v>
      </c>
      <c r="AT146" s="8">
        <v>72</v>
      </c>
      <c r="AU146" s="8">
        <v>58</v>
      </c>
      <c r="AV146" s="8">
        <v>690</v>
      </c>
      <c r="AW146" s="8">
        <v>51807</v>
      </c>
      <c r="AX146" s="2">
        <v>63.4</v>
      </c>
      <c r="AY146" s="2">
        <v>73</v>
      </c>
      <c r="AZ146" s="2">
        <v>32.200000000000003</v>
      </c>
      <c r="BA146" s="8">
        <v>465</v>
      </c>
      <c r="BB146" s="8">
        <v>30899</v>
      </c>
      <c r="BC146" s="8">
        <v>26831444</v>
      </c>
      <c r="BD146" s="8">
        <v>26058</v>
      </c>
      <c r="BE146" s="8">
        <v>1336</v>
      </c>
      <c r="BF146" s="8">
        <v>2279</v>
      </c>
      <c r="BG146" s="8">
        <v>1962</v>
      </c>
      <c r="BH146" s="2" t="e">
        <v>#N/A</v>
      </c>
      <c r="BI146" s="2" t="e">
        <v>#N/A</v>
      </c>
      <c r="BJ146" s="8">
        <v>34</v>
      </c>
      <c r="BK146" s="8">
        <v>30</v>
      </c>
      <c r="BL146" s="8">
        <v>11</v>
      </c>
      <c r="BM146" s="8">
        <v>22</v>
      </c>
      <c r="BN146" s="8">
        <v>46</v>
      </c>
      <c r="BO146" s="8">
        <v>12</v>
      </c>
      <c r="BP146" s="8">
        <v>111995</v>
      </c>
      <c r="BQ146" s="8">
        <v>470624</v>
      </c>
      <c r="BR146" s="8">
        <v>413498</v>
      </c>
      <c r="BS146" s="8"/>
      <c r="BT146" s="8"/>
      <c r="BU146" s="8"/>
    </row>
    <row r="147" spans="1:73" x14ac:dyDescent="0.25">
      <c r="A147" t="s">
        <v>706</v>
      </c>
      <c r="B147" s="8">
        <v>5711</v>
      </c>
      <c r="C147" s="8">
        <v>25356</v>
      </c>
      <c r="D147" s="8">
        <v>31067</v>
      </c>
      <c r="E147" s="8">
        <v>5254</v>
      </c>
      <c r="F147" s="8">
        <v>25813</v>
      </c>
      <c r="G147" s="2">
        <v>18.399999999999999</v>
      </c>
      <c r="H147" s="2">
        <v>81.599999999999994</v>
      </c>
      <c r="I147" s="2">
        <v>16.899999999999999</v>
      </c>
      <c r="J147" s="2">
        <v>83.1</v>
      </c>
      <c r="K147" s="8">
        <v>42</v>
      </c>
      <c r="L147" s="8">
        <v>162</v>
      </c>
      <c r="M147" s="8">
        <v>255</v>
      </c>
      <c r="N147" s="8">
        <v>1045</v>
      </c>
      <c r="O147" s="8">
        <v>1691</v>
      </c>
      <c r="P147" s="8">
        <v>1538</v>
      </c>
      <c r="Q147" s="8">
        <v>314</v>
      </c>
      <c r="R147" s="8">
        <v>663</v>
      </c>
      <c r="S147" s="8">
        <v>33686</v>
      </c>
      <c r="T147" s="8">
        <v>420</v>
      </c>
      <c r="U147" s="8">
        <v>70</v>
      </c>
      <c r="V147" s="8">
        <v>2631</v>
      </c>
      <c r="W147" s="8">
        <v>125</v>
      </c>
      <c r="X147" s="8">
        <v>194</v>
      </c>
      <c r="Y147" s="8">
        <v>2153</v>
      </c>
      <c r="Z147" s="8">
        <v>4979</v>
      </c>
      <c r="AA147" s="8">
        <v>1560</v>
      </c>
      <c r="AB147" s="8">
        <v>2204</v>
      </c>
      <c r="AC147" s="8">
        <v>1365</v>
      </c>
      <c r="AD147" s="8">
        <v>1113</v>
      </c>
      <c r="AE147" s="8">
        <v>566</v>
      </c>
      <c r="AF147" s="8">
        <v>2840</v>
      </c>
      <c r="AG147" s="8">
        <v>2894</v>
      </c>
      <c r="AH147" s="8">
        <v>1519</v>
      </c>
      <c r="AI147" s="8">
        <v>2902</v>
      </c>
      <c r="AJ147" s="8">
        <v>4223</v>
      </c>
      <c r="AK147" s="8">
        <v>943</v>
      </c>
      <c r="AL147" s="8">
        <v>904</v>
      </c>
      <c r="AM147" s="8">
        <v>79</v>
      </c>
      <c r="AN147" s="8">
        <v>28094</v>
      </c>
      <c r="AO147" s="8">
        <v>709.66666666666663</v>
      </c>
      <c r="AP147" s="8">
        <v>1870</v>
      </c>
      <c r="AQ147" s="2">
        <v>5.7</v>
      </c>
      <c r="AR147" s="2">
        <v>4.0999999999999996</v>
      </c>
      <c r="AS147" s="2">
        <v>1.7</v>
      </c>
      <c r="AT147" s="8">
        <v>67</v>
      </c>
      <c r="AU147" s="8">
        <v>55</v>
      </c>
      <c r="AV147" s="8">
        <v>638</v>
      </c>
      <c r="AW147" s="8">
        <v>51903</v>
      </c>
      <c r="AX147" s="2">
        <v>63.3</v>
      </c>
      <c r="AY147" s="2">
        <v>73.2</v>
      </c>
      <c r="AZ147" s="2">
        <v>32.200000000000003</v>
      </c>
      <c r="BA147" s="8">
        <v>472.33333333333331</v>
      </c>
      <c r="BB147" s="8">
        <v>31008</v>
      </c>
      <c r="BC147" s="8">
        <v>26969918</v>
      </c>
      <c r="BD147" s="8">
        <v>26216</v>
      </c>
      <c r="BE147" s="8">
        <v>1310</v>
      </c>
      <c r="BF147" s="8">
        <v>2280</v>
      </c>
      <c r="BG147" s="8">
        <v>1870</v>
      </c>
      <c r="BH147" s="2" t="e">
        <v>#N/A</v>
      </c>
      <c r="BI147" s="2" t="e">
        <v>#N/A</v>
      </c>
      <c r="BJ147" s="8">
        <v>33</v>
      </c>
      <c r="BK147" s="8">
        <v>27</v>
      </c>
      <c r="BL147" s="8">
        <v>7</v>
      </c>
      <c r="BM147" s="8">
        <v>19</v>
      </c>
      <c r="BN147" s="8">
        <v>38</v>
      </c>
      <c r="BO147" s="8">
        <v>25</v>
      </c>
      <c r="BP147" s="8">
        <v>110568</v>
      </c>
      <c r="BQ147" s="8">
        <v>472658</v>
      </c>
      <c r="BR147" s="8">
        <v>414971</v>
      </c>
      <c r="BS147" s="8"/>
      <c r="BT147" s="8"/>
      <c r="BU147" s="8"/>
    </row>
    <row r="148" spans="1:73" x14ac:dyDescent="0.25">
      <c r="A148" t="s">
        <v>707</v>
      </c>
      <c r="B148" s="8">
        <v>5689</v>
      </c>
      <c r="C148" s="8">
        <v>25501</v>
      </c>
      <c r="D148" s="8">
        <v>31190</v>
      </c>
      <c r="E148" s="8">
        <v>5244</v>
      </c>
      <c r="F148" s="8">
        <v>25946</v>
      </c>
      <c r="G148" s="2">
        <v>18.2</v>
      </c>
      <c r="H148" s="2">
        <v>81.8</v>
      </c>
      <c r="I148" s="2">
        <v>16.8</v>
      </c>
      <c r="J148" s="2">
        <v>83.2</v>
      </c>
      <c r="K148" s="8">
        <v>40</v>
      </c>
      <c r="L148" s="8">
        <v>160</v>
      </c>
      <c r="M148" s="8">
        <v>255</v>
      </c>
      <c r="N148" s="8">
        <v>1034</v>
      </c>
      <c r="O148" s="8">
        <v>1688</v>
      </c>
      <c r="P148" s="8">
        <v>1545</v>
      </c>
      <c r="Q148" s="8">
        <v>308</v>
      </c>
      <c r="R148" s="8">
        <v>656</v>
      </c>
      <c r="S148" s="8">
        <v>33806</v>
      </c>
      <c r="T148" s="8">
        <v>390</v>
      </c>
      <c r="U148" s="8">
        <v>75</v>
      </c>
      <c r="V148" s="8">
        <v>2650</v>
      </c>
      <c r="W148" s="8">
        <v>132</v>
      </c>
      <c r="X148" s="8">
        <v>195</v>
      </c>
      <c r="Y148" s="8">
        <v>2141</v>
      </c>
      <c r="Z148" s="8">
        <v>5032</v>
      </c>
      <c r="AA148" s="8">
        <v>1544</v>
      </c>
      <c r="AB148" s="8">
        <v>2209</v>
      </c>
      <c r="AC148" s="8">
        <v>1388</v>
      </c>
      <c r="AD148" s="8">
        <v>1118</v>
      </c>
      <c r="AE148" s="8">
        <v>556</v>
      </c>
      <c r="AF148" s="8">
        <v>2891</v>
      </c>
      <c r="AG148" s="8">
        <v>2870</v>
      </c>
      <c r="AH148" s="8">
        <v>1503</v>
      </c>
      <c r="AI148" s="8">
        <v>2936</v>
      </c>
      <c r="AJ148" s="8">
        <v>4223</v>
      </c>
      <c r="AK148" s="8">
        <v>955</v>
      </c>
      <c r="AL148" s="8">
        <v>932</v>
      </c>
      <c r="AM148" s="8">
        <v>66</v>
      </c>
      <c r="AN148" s="8">
        <v>28223</v>
      </c>
      <c r="AO148" s="8">
        <v>707</v>
      </c>
      <c r="AP148" s="8">
        <v>1826</v>
      </c>
      <c r="AQ148" s="2">
        <v>5.5</v>
      </c>
      <c r="AR148" s="2">
        <v>4.2</v>
      </c>
      <c r="AS148" s="2">
        <v>1.5333333333333332</v>
      </c>
      <c r="AT148" s="8">
        <v>69</v>
      </c>
      <c r="AU148" s="8">
        <v>65</v>
      </c>
      <c r="AV148" s="8">
        <v>589</v>
      </c>
      <c r="AW148" s="8">
        <v>52000</v>
      </c>
      <c r="AX148" s="2">
        <v>63.5</v>
      </c>
      <c r="AY148" s="2">
        <v>73.400000000000006</v>
      </c>
      <c r="AZ148" s="2">
        <v>32.1</v>
      </c>
      <c r="BA148" s="8">
        <v>474</v>
      </c>
      <c r="BB148" s="8">
        <v>31218</v>
      </c>
      <c r="BC148" s="8">
        <v>27222686</v>
      </c>
      <c r="BD148" s="8">
        <v>26409</v>
      </c>
      <c r="BE148" s="8">
        <v>1325</v>
      </c>
      <c r="BF148" s="8">
        <v>2309</v>
      </c>
      <c r="BG148" s="8">
        <v>1826</v>
      </c>
      <c r="BH148" s="2" t="e">
        <v>#N/A</v>
      </c>
      <c r="BI148" s="2" t="e">
        <v>#N/A</v>
      </c>
      <c r="BJ148" s="8">
        <v>32</v>
      </c>
      <c r="BK148" s="8">
        <v>26</v>
      </c>
      <c r="BL148" s="8">
        <v>13</v>
      </c>
      <c r="BM148" s="8">
        <v>22</v>
      </c>
      <c r="BN148" s="8">
        <v>32</v>
      </c>
      <c r="BO148" s="8">
        <v>30</v>
      </c>
      <c r="BP148" s="8">
        <v>108361</v>
      </c>
      <c r="BQ148" s="8">
        <v>474680</v>
      </c>
      <c r="BR148" s="8">
        <v>416785</v>
      </c>
      <c r="BS148" s="8"/>
      <c r="BT148" s="8"/>
      <c r="BU148" s="8"/>
    </row>
    <row r="149" spans="1:73" x14ac:dyDescent="0.25">
      <c r="A149" t="s">
        <v>708</v>
      </c>
      <c r="B149" s="8">
        <v>5671</v>
      </c>
      <c r="C149" s="8">
        <v>25576</v>
      </c>
      <c r="D149" s="8">
        <v>31247</v>
      </c>
      <c r="E149" s="8">
        <v>5228</v>
      </c>
      <c r="F149" s="8">
        <v>26019</v>
      </c>
      <c r="G149" s="2">
        <v>18.100000000000001</v>
      </c>
      <c r="H149" s="2">
        <v>81.900000000000006</v>
      </c>
      <c r="I149" s="2">
        <v>16.7</v>
      </c>
      <c r="J149" s="2">
        <v>83.3</v>
      </c>
      <c r="K149" s="8">
        <v>40</v>
      </c>
      <c r="L149" s="8">
        <v>159</v>
      </c>
      <c r="M149" s="8">
        <v>254</v>
      </c>
      <c r="N149" s="8">
        <v>1020</v>
      </c>
      <c r="O149" s="8">
        <v>1689</v>
      </c>
      <c r="P149" s="8">
        <v>1551</v>
      </c>
      <c r="Q149" s="8">
        <v>305</v>
      </c>
      <c r="R149" s="8">
        <v>655</v>
      </c>
      <c r="S149" s="8">
        <v>33892</v>
      </c>
      <c r="T149" s="8">
        <v>388</v>
      </c>
      <c r="U149" s="8">
        <v>74</v>
      </c>
      <c r="V149" s="8">
        <v>2641</v>
      </c>
      <c r="W149" s="8">
        <v>133</v>
      </c>
      <c r="X149" s="8">
        <v>200</v>
      </c>
      <c r="Y149" s="8">
        <v>2121</v>
      </c>
      <c r="Z149" s="8">
        <v>5010</v>
      </c>
      <c r="AA149" s="8">
        <v>1611</v>
      </c>
      <c r="AB149" s="8">
        <v>2241</v>
      </c>
      <c r="AC149" s="8">
        <v>1384</v>
      </c>
      <c r="AD149" s="8">
        <v>1112</v>
      </c>
      <c r="AE149" s="8">
        <v>569</v>
      </c>
      <c r="AF149" s="8">
        <v>2914</v>
      </c>
      <c r="AG149" s="8">
        <v>2851</v>
      </c>
      <c r="AH149" s="8">
        <v>1491</v>
      </c>
      <c r="AI149" s="8">
        <v>2952</v>
      </c>
      <c r="AJ149" s="8">
        <v>4242</v>
      </c>
      <c r="AK149" s="8">
        <v>988</v>
      </c>
      <c r="AL149" s="8">
        <v>901</v>
      </c>
      <c r="AM149" s="8">
        <v>68</v>
      </c>
      <c r="AN149" s="8">
        <v>28335</v>
      </c>
      <c r="AO149" s="8">
        <v>737</v>
      </c>
      <c r="AP149" s="8">
        <v>1848</v>
      </c>
      <c r="AQ149" s="2">
        <v>5.6</v>
      </c>
      <c r="AR149" s="2">
        <v>4.3</v>
      </c>
      <c r="AS149" s="2">
        <v>1.6333333333333335</v>
      </c>
      <c r="AT149" s="8">
        <v>81</v>
      </c>
      <c r="AU149" s="8">
        <v>65</v>
      </c>
      <c r="AV149" s="8">
        <v>577</v>
      </c>
      <c r="AW149" s="8">
        <v>52096</v>
      </c>
      <c r="AX149" s="2">
        <v>63.4</v>
      </c>
      <c r="AY149" s="2">
        <v>73.400000000000006</v>
      </c>
      <c r="AZ149" s="2">
        <v>32.1</v>
      </c>
      <c r="BA149" s="8">
        <v>478.66666666666669</v>
      </c>
      <c r="BB149" s="8">
        <v>31170</v>
      </c>
      <c r="BC149" s="8">
        <v>27400933.333333332</v>
      </c>
      <c r="BD149" s="8">
        <v>26385</v>
      </c>
      <c r="BE149" s="8">
        <v>1291</v>
      </c>
      <c r="BF149" s="8">
        <v>2337</v>
      </c>
      <c r="BG149" s="8">
        <v>1848</v>
      </c>
      <c r="BH149" s="2" t="e">
        <v>#N/A</v>
      </c>
      <c r="BI149" s="2" t="e">
        <v>#N/A</v>
      </c>
      <c r="BJ149" s="8">
        <v>27</v>
      </c>
      <c r="BK149" s="8">
        <v>30</v>
      </c>
      <c r="BL149" s="8">
        <v>-2</v>
      </c>
      <c r="BM149" s="8">
        <v>13</v>
      </c>
      <c r="BN149" s="8">
        <v>21</v>
      </c>
      <c r="BO149" s="8">
        <v>53</v>
      </c>
      <c r="BP149" s="8">
        <v>106717</v>
      </c>
      <c r="BQ149" s="8">
        <v>476591</v>
      </c>
      <c r="BR149" s="8">
        <v>419114</v>
      </c>
      <c r="BS149" s="8"/>
      <c r="BT149" s="8"/>
      <c r="BU149" s="8"/>
    </row>
    <row r="150" spans="1:73" x14ac:dyDescent="0.25">
      <c r="A150" t="s">
        <v>709</v>
      </c>
      <c r="B150" s="8">
        <v>5659</v>
      </c>
      <c r="C150" s="8">
        <v>25838</v>
      </c>
      <c r="D150" s="8">
        <v>31497</v>
      </c>
      <c r="E150" s="8">
        <v>5216</v>
      </c>
      <c r="F150" s="8">
        <v>26281</v>
      </c>
      <c r="G150" s="2">
        <v>18</v>
      </c>
      <c r="H150" s="2">
        <v>82</v>
      </c>
      <c r="I150" s="2">
        <v>16.600000000000001</v>
      </c>
      <c r="J150" s="2">
        <v>83.4</v>
      </c>
      <c r="K150" s="8">
        <v>38</v>
      </c>
      <c r="L150" s="8">
        <v>159</v>
      </c>
      <c r="M150" s="8">
        <v>252</v>
      </c>
      <c r="N150" s="8">
        <v>1016</v>
      </c>
      <c r="O150" s="8">
        <v>1682</v>
      </c>
      <c r="P150" s="8">
        <v>1559</v>
      </c>
      <c r="Q150" s="8">
        <v>302</v>
      </c>
      <c r="R150" s="8">
        <v>652</v>
      </c>
      <c r="S150" s="8">
        <v>34083</v>
      </c>
      <c r="T150" s="8">
        <v>428</v>
      </c>
      <c r="U150" s="8">
        <v>67</v>
      </c>
      <c r="V150" s="8">
        <v>2620</v>
      </c>
      <c r="W150" s="8">
        <v>134</v>
      </c>
      <c r="X150" s="8">
        <v>201</v>
      </c>
      <c r="Y150" s="8">
        <v>2183</v>
      </c>
      <c r="Z150" s="8">
        <v>5024</v>
      </c>
      <c r="AA150" s="8">
        <v>1615</v>
      </c>
      <c r="AB150" s="8">
        <v>2267</v>
      </c>
      <c r="AC150" s="8">
        <v>1381</v>
      </c>
      <c r="AD150" s="8">
        <v>1109</v>
      </c>
      <c r="AE150" s="8">
        <v>564</v>
      </c>
      <c r="AF150" s="8">
        <v>2949</v>
      </c>
      <c r="AG150" s="8">
        <v>2919</v>
      </c>
      <c r="AH150" s="8">
        <v>1478</v>
      </c>
      <c r="AI150" s="8">
        <v>2957</v>
      </c>
      <c r="AJ150" s="8">
        <v>4222</v>
      </c>
      <c r="AK150" s="8">
        <v>983</v>
      </c>
      <c r="AL150" s="8">
        <v>923</v>
      </c>
      <c r="AM150" s="8">
        <v>58</v>
      </c>
      <c r="AN150" s="8">
        <v>28451</v>
      </c>
      <c r="AO150" s="8">
        <v>755</v>
      </c>
      <c r="AP150" s="8">
        <v>1760</v>
      </c>
      <c r="AQ150" s="2">
        <v>5.3</v>
      </c>
      <c r="AR150" s="2">
        <v>4.2</v>
      </c>
      <c r="AS150" s="2">
        <v>2.2999999999999998</v>
      </c>
      <c r="AT150" s="8">
        <v>72</v>
      </c>
      <c r="AU150" s="8">
        <v>63</v>
      </c>
      <c r="AV150" s="8">
        <v>516</v>
      </c>
      <c r="AW150" s="8">
        <v>52196</v>
      </c>
      <c r="AX150" s="2">
        <v>63.5</v>
      </c>
      <c r="AY150" s="2">
        <v>73.7</v>
      </c>
      <c r="AZ150" s="2">
        <v>31.9</v>
      </c>
      <c r="BA150" s="8">
        <v>480.66666666666669</v>
      </c>
      <c r="BB150" s="8">
        <v>31393</v>
      </c>
      <c r="BC150" s="8">
        <v>27564772</v>
      </c>
      <c r="BD150" s="8">
        <v>26554</v>
      </c>
      <c r="BE150" s="8">
        <v>1255</v>
      </c>
      <c r="BF150" s="8">
        <v>2261</v>
      </c>
      <c r="BG150" s="8">
        <v>1760</v>
      </c>
      <c r="BH150" s="2" t="e">
        <v>#N/A</v>
      </c>
      <c r="BI150" s="2" t="e">
        <v>#N/A</v>
      </c>
      <c r="BJ150" s="8">
        <v>22</v>
      </c>
      <c r="BK150" s="8">
        <v>24</v>
      </c>
      <c r="BL150" s="8">
        <v>7</v>
      </c>
      <c r="BM150" s="8">
        <v>8</v>
      </c>
      <c r="BN150" s="8">
        <v>20</v>
      </c>
      <c r="BO150" s="8">
        <v>-3</v>
      </c>
      <c r="BP150" s="8">
        <v>103717</v>
      </c>
      <c r="BQ150" s="8">
        <v>479924</v>
      </c>
      <c r="BR150" s="8">
        <v>420654</v>
      </c>
      <c r="BS150" s="8"/>
      <c r="BT150" s="8"/>
      <c r="BU150" s="8"/>
    </row>
    <row r="151" spans="1:73" x14ac:dyDescent="0.25">
      <c r="A151" t="s">
        <v>710</v>
      </c>
      <c r="B151" s="8">
        <v>5665</v>
      </c>
      <c r="C151" s="8">
        <v>25938</v>
      </c>
      <c r="D151" s="8">
        <v>31603</v>
      </c>
      <c r="E151" s="8">
        <v>5225</v>
      </c>
      <c r="F151" s="8">
        <v>26378</v>
      </c>
      <c r="G151" s="2">
        <v>17.899999999999999</v>
      </c>
      <c r="H151" s="2">
        <v>82.1</v>
      </c>
      <c r="I151" s="2">
        <v>16.5</v>
      </c>
      <c r="J151" s="2">
        <v>83.5</v>
      </c>
      <c r="K151" s="8">
        <v>38</v>
      </c>
      <c r="L151" s="8">
        <v>159</v>
      </c>
      <c r="M151" s="8">
        <v>250</v>
      </c>
      <c r="N151" s="8">
        <v>1015</v>
      </c>
      <c r="O151" s="8">
        <v>1681</v>
      </c>
      <c r="P151" s="8">
        <v>1571</v>
      </c>
      <c r="Q151" s="8">
        <v>300</v>
      </c>
      <c r="R151" s="8">
        <v>650</v>
      </c>
      <c r="S151" s="8">
        <v>34157</v>
      </c>
      <c r="T151" s="8">
        <v>417</v>
      </c>
      <c r="U151" s="8">
        <v>65</v>
      </c>
      <c r="V151" s="8">
        <v>2626</v>
      </c>
      <c r="W151" s="8">
        <v>140</v>
      </c>
      <c r="X151" s="8">
        <v>194</v>
      </c>
      <c r="Y151" s="8">
        <v>2183</v>
      </c>
      <c r="Z151" s="8">
        <v>5020</v>
      </c>
      <c r="AA151" s="8">
        <v>1657</v>
      </c>
      <c r="AB151" s="8">
        <v>2281</v>
      </c>
      <c r="AC151" s="8">
        <v>1376</v>
      </c>
      <c r="AD151" s="8">
        <v>1110</v>
      </c>
      <c r="AE151" s="8">
        <v>568</v>
      </c>
      <c r="AF151" s="8">
        <v>2967</v>
      </c>
      <c r="AG151" s="8">
        <v>2911</v>
      </c>
      <c r="AH151" s="8">
        <v>1478</v>
      </c>
      <c r="AI151" s="8">
        <v>2969</v>
      </c>
      <c r="AJ151" s="8">
        <v>4232</v>
      </c>
      <c r="AK151" s="8">
        <v>981</v>
      </c>
      <c r="AL151" s="8">
        <v>916</v>
      </c>
      <c r="AM151" s="8">
        <v>64</v>
      </c>
      <c r="AN151" s="8">
        <v>28531</v>
      </c>
      <c r="AO151" s="8">
        <v>747</v>
      </c>
      <c r="AP151" s="8">
        <v>1688</v>
      </c>
      <c r="AQ151" s="2">
        <v>5.0999999999999996</v>
      </c>
      <c r="AR151" s="2">
        <v>3.7</v>
      </c>
      <c r="AS151" s="2">
        <v>2.3333333333333335</v>
      </c>
      <c r="AT151" s="8">
        <v>79</v>
      </c>
      <c r="AU151" s="8">
        <v>64</v>
      </c>
      <c r="AV151" s="8">
        <v>490</v>
      </c>
      <c r="AW151" s="8">
        <v>52299</v>
      </c>
      <c r="AX151" s="2">
        <v>63.7</v>
      </c>
      <c r="AY151" s="2">
        <v>74.099999999999994</v>
      </c>
      <c r="AZ151" s="2">
        <v>32.299999999999997</v>
      </c>
      <c r="BA151" s="8">
        <v>481.66666666666669</v>
      </c>
      <c r="BB151" s="8">
        <v>31602</v>
      </c>
      <c r="BC151" s="8">
        <v>27692803</v>
      </c>
      <c r="BD151" s="8">
        <v>26666</v>
      </c>
      <c r="BE151" s="8">
        <v>1236</v>
      </c>
      <c r="BF151" s="8">
        <v>2250</v>
      </c>
      <c r="BG151" s="8">
        <v>1688</v>
      </c>
      <c r="BH151" s="2" t="e">
        <v>#N/A</v>
      </c>
      <c r="BI151" s="2" t="e">
        <v>#N/A</v>
      </c>
      <c r="BJ151" s="8">
        <v>17</v>
      </c>
      <c r="BK151" s="8">
        <v>21</v>
      </c>
      <c r="BL151" s="8">
        <v>-8</v>
      </c>
      <c r="BM151" s="8">
        <v>29</v>
      </c>
      <c r="BN151" s="8">
        <v>26</v>
      </c>
      <c r="BO151" s="8">
        <v>16</v>
      </c>
      <c r="BP151" s="8">
        <v>107050</v>
      </c>
      <c r="BQ151" s="8">
        <v>485256</v>
      </c>
      <c r="BR151" s="8">
        <v>426198</v>
      </c>
      <c r="BS151" s="8"/>
      <c r="BT151" s="8"/>
      <c r="BU151" s="8"/>
    </row>
    <row r="152" spans="1:73" x14ac:dyDescent="0.25">
      <c r="A152" t="s">
        <v>711</v>
      </c>
      <c r="B152" s="8">
        <v>5661</v>
      </c>
      <c r="C152" s="8">
        <v>26007</v>
      </c>
      <c r="D152" s="8">
        <v>31668</v>
      </c>
      <c r="E152" s="8">
        <v>5224</v>
      </c>
      <c r="F152" s="8">
        <v>26444</v>
      </c>
      <c r="G152" s="2">
        <v>17.899999999999999</v>
      </c>
      <c r="H152" s="2">
        <v>82.1</v>
      </c>
      <c r="I152" s="2">
        <v>16.5</v>
      </c>
      <c r="J152" s="2">
        <v>83.5</v>
      </c>
      <c r="K152" s="8">
        <v>39</v>
      </c>
      <c r="L152" s="8">
        <v>158</v>
      </c>
      <c r="M152" s="8">
        <v>248</v>
      </c>
      <c r="N152" s="8">
        <v>1010</v>
      </c>
      <c r="O152" s="8">
        <v>1680</v>
      </c>
      <c r="P152" s="8">
        <v>1579</v>
      </c>
      <c r="Q152" s="8">
        <v>294</v>
      </c>
      <c r="R152" s="8">
        <v>652</v>
      </c>
      <c r="S152" s="8">
        <v>34369</v>
      </c>
      <c r="T152" s="8">
        <v>402</v>
      </c>
      <c r="U152" s="8">
        <v>63</v>
      </c>
      <c r="V152" s="8">
        <v>2636</v>
      </c>
      <c r="W152" s="8">
        <v>146</v>
      </c>
      <c r="X152" s="8">
        <v>201</v>
      </c>
      <c r="Y152" s="8">
        <v>2229</v>
      </c>
      <c r="Z152" s="8">
        <v>5019</v>
      </c>
      <c r="AA152" s="8">
        <v>1690</v>
      </c>
      <c r="AB152" s="8">
        <v>2278</v>
      </c>
      <c r="AC152" s="8">
        <v>1387</v>
      </c>
      <c r="AD152" s="8">
        <v>1119</v>
      </c>
      <c r="AE152" s="8">
        <v>556</v>
      </c>
      <c r="AF152" s="8">
        <v>3008</v>
      </c>
      <c r="AG152" s="8">
        <v>2944</v>
      </c>
      <c r="AH152" s="8">
        <v>1484</v>
      </c>
      <c r="AI152" s="8">
        <v>2960</v>
      </c>
      <c r="AJ152" s="8">
        <v>4284</v>
      </c>
      <c r="AK152" s="8">
        <v>964</v>
      </c>
      <c r="AL152" s="8">
        <v>927</v>
      </c>
      <c r="AM152" s="8">
        <v>71</v>
      </c>
      <c r="AN152" s="8">
        <v>28691</v>
      </c>
      <c r="AO152" s="8">
        <v>724.66666666666663</v>
      </c>
      <c r="AP152" s="8">
        <v>1688</v>
      </c>
      <c r="AQ152" s="2">
        <v>5.0999999999999996</v>
      </c>
      <c r="AR152" s="2">
        <v>4.2</v>
      </c>
      <c r="AS152" s="2">
        <v>1.6333333333333335</v>
      </c>
      <c r="AT152" s="8">
        <v>72</v>
      </c>
      <c r="AU152" s="8">
        <v>68</v>
      </c>
      <c r="AV152" s="8">
        <v>468</v>
      </c>
      <c r="AW152" s="8">
        <v>52401</v>
      </c>
      <c r="AX152" s="2">
        <v>63.6</v>
      </c>
      <c r="AY152" s="2">
        <v>74.099999999999994</v>
      </c>
      <c r="AZ152" s="2">
        <v>32.1</v>
      </c>
      <c r="BA152" s="8">
        <v>485.33333333333331</v>
      </c>
      <c r="BB152" s="8">
        <v>31636</v>
      </c>
      <c r="BC152" s="8">
        <v>27794734.333333332</v>
      </c>
      <c r="BD152" s="8">
        <v>26665</v>
      </c>
      <c r="BE152" s="8">
        <v>1198</v>
      </c>
      <c r="BF152" s="8">
        <v>2196</v>
      </c>
      <c r="BG152" s="8">
        <v>1688</v>
      </c>
      <c r="BH152" s="2" t="e">
        <v>#N/A</v>
      </c>
      <c r="BI152" s="2" t="e">
        <v>#N/A</v>
      </c>
      <c r="BJ152" s="8">
        <v>13</v>
      </c>
      <c r="BK152" s="8">
        <v>27</v>
      </c>
      <c r="BL152" s="8">
        <v>8</v>
      </c>
      <c r="BM152" s="8">
        <v>15</v>
      </c>
      <c r="BN152" s="8">
        <v>21</v>
      </c>
      <c r="BO152" s="8">
        <v>33</v>
      </c>
      <c r="BP152" s="8">
        <v>107542</v>
      </c>
      <c r="BQ152" s="8">
        <v>489683</v>
      </c>
      <c r="BR152" s="8">
        <v>429358</v>
      </c>
      <c r="BS152" s="8"/>
      <c r="BT152" s="8"/>
      <c r="BU152" s="8"/>
    </row>
    <row r="153" spans="1:73" x14ac:dyDescent="0.25">
      <c r="A153" t="s">
        <v>712</v>
      </c>
      <c r="B153" s="8">
        <v>5649</v>
      </c>
      <c r="C153" s="8">
        <v>26196</v>
      </c>
      <c r="D153" s="8">
        <v>31845</v>
      </c>
      <c r="E153" s="8">
        <v>5218</v>
      </c>
      <c r="F153" s="8">
        <v>26627</v>
      </c>
      <c r="G153" s="2">
        <v>17.7</v>
      </c>
      <c r="H153" s="2">
        <v>82.3</v>
      </c>
      <c r="I153" s="2">
        <v>16.399999999999999</v>
      </c>
      <c r="J153" s="2">
        <v>83.6</v>
      </c>
      <c r="K153" s="8">
        <v>39</v>
      </c>
      <c r="L153" s="8">
        <v>158</v>
      </c>
      <c r="M153" s="8">
        <v>247</v>
      </c>
      <c r="N153" s="8">
        <v>1003</v>
      </c>
      <c r="O153" s="8">
        <v>1676</v>
      </c>
      <c r="P153" s="8">
        <v>1589</v>
      </c>
      <c r="Q153" s="8">
        <v>293</v>
      </c>
      <c r="R153" s="8">
        <v>645</v>
      </c>
      <c r="S153" s="8">
        <v>34562</v>
      </c>
      <c r="T153" s="8">
        <v>385</v>
      </c>
      <c r="U153" s="8">
        <v>62</v>
      </c>
      <c r="V153" s="8">
        <v>2655</v>
      </c>
      <c r="W153" s="8">
        <v>141</v>
      </c>
      <c r="X153" s="8">
        <v>199</v>
      </c>
      <c r="Y153" s="8">
        <v>2239</v>
      </c>
      <c r="Z153" s="8">
        <v>5038</v>
      </c>
      <c r="AA153" s="8">
        <v>1716</v>
      </c>
      <c r="AB153" s="8">
        <v>2340</v>
      </c>
      <c r="AC153" s="8">
        <v>1423</v>
      </c>
      <c r="AD153" s="8">
        <v>1120</v>
      </c>
      <c r="AE153" s="8">
        <v>581</v>
      </c>
      <c r="AF153" s="8">
        <v>3022</v>
      </c>
      <c r="AG153" s="8">
        <v>2955</v>
      </c>
      <c r="AH153" s="8">
        <v>1480</v>
      </c>
      <c r="AI153" s="8">
        <v>2960</v>
      </c>
      <c r="AJ153" s="8">
        <v>4285</v>
      </c>
      <c r="AK153" s="8">
        <v>965</v>
      </c>
      <c r="AL153" s="8">
        <v>920</v>
      </c>
      <c r="AM153" s="8">
        <v>76</v>
      </c>
      <c r="AN153" s="8">
        <v>28881</v>
      </c>
      <c r="AO153" s="8">
        <v>754</v>
      </c>
      <c r="AP153" s="8">
        <v>1645</v>
      </c>
      <c r="AQ153" s="2">
        <v>4.9000000000000004</v>
      </c>
      <c r="AR153" s="2">
        <v>4.2</v>
      </c>
      <c r="AS153" s="2">
        <v>1.4000000000000001</v>
      </c>
      <c r="AT153" s="8">
        <v>68</v>
      </c>
      <c r="AU153" s="8">
        <v>64</v>
      </c>
      <c r="AV153" s="8">
        <v>447</v>
      </c>
      <c r="AW153" s="8">
        <v>52504</v>
      </c>
      <c r="AX153" s="2">
        <v>63.7</v>
      </c>
      <c r="AY153" s="2">
        <v>74.400000000000006</v>
      </c>
      <c r="AZ153" s="2">
        <v>32</v>
      </c>
      <c r="BA153" s="8">
        <v>491</v>
      </c>
      <c r="BB153" s="8">
        <v>31813</v>
      </c>
      <c r="BC153" s="8">
        <v>27868690.333333332</v>
      </c>
      <c r="BD153" s="8">
        <v>26757</v>
      </c>
      <c r="BE153" s="8">
        <v>1154</v>
      </c>
      <c r="BF153" s="8">
        <v>2191</v>
      </c>
      <c r="BG153" s="8">
        <v>1645</v>
      </c>
      <c r="BH153" s="2" t="e">
        <v>#N/A</v>
      </c>
      <c r="BI153" s="2" t="e">
        <v>#N/A</v>
      </c>
      <c r="BJ153" s="8">
        <v>19</v>
      </c>
      <c r="BK153" s="8">
        <v>28</v>
      </c>
      <c r="BL153" s="8">
        <v>2</v>
      </c>
      <c r="BM153" s="8">
        <v>9</v>
      </c>
      <c r="BN153" s="8">
        <v>32</v>
      </c>
      <c r="BO153" s="8">
        <v>35</v>
      </c>
      <c r="BP153" s="8">
        <v>106640</v>
      </c>
      <c r="BQ153" s="8">
        <v>493710</v>
      </c>
      <c r="BR153" s="8">
        <v>434220</v>
      </c>
      <c r="BS153" s="8"/>
      <c r="BT153" s="8"/>
      <c r="BU153" s="8"/>
    </row>
    <row r="154" spans="1:73" x14ac:dyDescent="0.25">
      <c r="A154" t="s">
        <v>713</v>
      </c>
      <c r="B154" s="8">
        <v>5647</v>
      </c>
      <c r="C154" s="8">
        <v>26216</v>
      </c>
      <c r="D154" s="8">
        <v>31863</v>
      </c>
      <c r="E154" s="8">
        <v>5218</v>
      </c>
      <c r="F154" s="8">
        <v>26645</v>
      </c>
      <c r="G154" s="2">
        <v>17.7</v>
      </c>
      <c r="H154" s="2">
        <v>82.3</v>
      </c>
      <c r="I154" s="2">
        <v>16.399999999999999</v>
      </c>
      <c r="J154" s="2">
        <v>83.6</v>
      </c>
      <c r="K154" s="8">
        <v>38</v>
      </c>
      <c r="L154" s="8">
        <v>158</v>
      </c>
      <c r="M154" s="8">
        <v>247</v>
      </c>
      <c r="N154" s="8">
        <v>1002</v>
      </c>
      <c r="O154" s="8">
        <v>1678</v>
      </c>
      <c r="P154" s="8">
        <v>1596</v>
      </c>
      <c r="Q154" s="8">
        <v>286</v>
      </c>
      <c r="R154" s="8">
        <v>643</v>
      </c>
      <c r="S154" s="8">
        <v>34595</v>
      </c>
      <c r="T154" s="8">
        <v>404</v>
      </c>
      <c r="U154" s="8">
        <v>62</v>
      </c>
      <c r="V154" s="8">
        <v>2626</v>
      </c>
      <c r="W154" s="8">
        <v>137</v>
      </c>
      <c r="X154" s="8">
        <v>207</v>
      </c>
      <c r="Y154" s="8">
        <v>2206</v>
      </c>
      <c r="Z154" s="8">
        <v>5001</v>
      </c>
      <c r="AA154" s="8">
        <v>1737</v>
      </c>
      <c r="AB154" s="8">
        <v>2374</v>
      </c>
      <c r="AC154" s="8">
        <v>1417</v>
      </c>
      <c r="AD154" s="8">
        <v>1138</v>
      </c>
      <c r="AE154" s="8">
        <v>557</v>
      </c>
      <c r="AF154" s="8">
        <v>3053</v>
      </c>
      <c r="AG154" s="8">
        <v>2948</v>
      </c>
      <c r="AH154" s="8">
        <v>1475</v>
      </c>
      <c r="AI154" s="8">
        <v>2959</v>
      </c>
      <c r="AJ154" s="8">
        <v>4273</v>
      </c>
      <c r="AK154" s="8">
        <v>1007</v>
      </c>
      <c r="AL154" s="8">
        <v>920</v>
      </c>
      <c r="AM154" s="8">
        <v>92</v>
      </c>
      <c r="AN154" s="8">
        <v>28952</v>
      </c>
      <c r="AO154" s="8">
        <v>769</v>
      </c>
      <c r="AP154" s="8">
        <v>1619</v>
      </c>
      <c r="AQ154" s="2">
        <v>4.8</v>
      </c>
      <c r="AR154" s="2">
        <v>4.3</v>
      </c>
      <c r="AS154" s="2">
        <v>1.3</v>
      </c>
      <c r="AT154" s="8">
        <v>64</v>
      </c>
      <c r="AU154" s="8">
        <v>56</v>
      </c>
      <c r="AV154" s="8">
        <v>434</v>
      </c>
      <c r="AW154" s="8">
        <v>52585</v>
      </c>
      <c r="AX154" s="2">
        <v>63.7</v>
      </c>
      <c r="AY154" s="2">
        <v>74.400000000000006</v>
      </c>
      <c r="AZ154" s="2">
        <v>32</v>
      </c>
      <c r="BA154" s="8">
        <v>493</v>
      </c>
      <c r="BB154" s="8">
        <v>31878</v>
      </c>
      <c r="BC154" s="8">
        <v>27965558.333333332</v>
      </c>
      <c r="BD154" s="8">
        <v>26826</v>
      </c>
      <c r="BE154" s="8">
        <v>1144</v>
      </c>
      <c r="BF154" s="8">
        <v>2231</v>
      </c>
      <c r="BG154" s="8">
        <v>1619</v>
      </c>
      <c r="BH154" s="2" t="e">
        <v>#N/A</v>
      </c>
      <c r="BI154" s="2" t="e">
        <v>#N/A</v>
      </c>
      <c r="BJ154" s="8">
        <v>16</v>
      </c>
      <c r="BK154" s="8">
        <v>15</v>
      </c>
      <c r="BL154" s="8">
        <v>-6</v>
      </c>
      <c r="BM154" s="8">
        <v>11</v>
      </c>
      <c r="BN154" s="8">
        <v>7</v>
      </c>
      <c r="BO154" s="8">
        <v>15</v>
      </c>
      <c r="BP154" s="8">
        <v>110732</v>
      </c>
      <c r="BQ154" s="8">
        <v>500801</v>
      </c>
      <c r="BR154" s="8">
        <v>440183</v>
      </c>
      <c r="BS154" s="8"/>
      <c r="BT154" s="8"/>
      <c r="BU154" s="8"/>
    </row>
    <row r="155" spans="1:73" x14ac:dyDescent="0.25">
      <c r="A155" t="s">
        <v>714</v>
      </c>
      <c r="B155" s="8">
        <v>5634</v>
      </c>
      <c r="C155" s="8">
        <v>26284</v>
      </c>
      <c r="D155" s="8">
        <v>31918</v>
      </c>
      <c r="E155" s="8">
        <v>5208</v>
      </c>
      <c r="F155" s="8">
        <v>26710</v>
      </c>
      <c r="G155" s="2">
        <v>17.7</v>
      </c>
      <c r="H155" s="2">
        <v>82.3</v>
      </c>
      <c r="I155" s="2">
        <v>16.3</v>
      </c>
      <c r="J155" s="2">
        <v>83.7</v>
      </c>
      <c r="K155" s="8">
        <v>39</v>
      </c>
      <c r="L155" s="8">
        <v>158</v>
      </c>
      <c r="M155" s="8">
        <v>246</v>
      </c>
      <c r="N155" s="8">
        <v>1003</v>
      </c>
      <c r="O155" s="8">
        <v>1671</v>
      </c>
      <c r="P155" s="8">
        <v>1601</v>
      </c>
      <c r="Q155" s="8">
        <v>280</v>
      </c>
      <c r="R155" s="8">
        <v>635</v>
      </c>
      <c r="S155" s="8">
        <v>34669</v>
      </c>
      <c r="T155" s="8">
        <v>413</v>
      </c>
      <c r="U155" s="8">
        <v>61</v>
      </c>
      <c r="V155" s="8">
        <v>2634</v>
      </c>
      <c r="W155" s="8">
        <v>145</v>
      </c>
      <c r="X155" s="8">
        <v>213</v>
      </c>
      <c r="Y155" s="8">
        <v>2250</v>
      </c>
      <c r="Z155" s="8">
        <v>4991</v>
      </c>
      <c r="AA155" s="8">
        <v>1724</v>
      </c>
      <c r="AB155" s="8">
        <v>2369</v>
      </c>
      <c r="AC155" s="8">
        <v>1433</v>
      </c>
      <c r="AD155" s="8">
        <v>1121</v>
      </c>
      <c r="AE155" s="8">
        <v>553</v>
      </c>
      <c r="AF155" s="8">
        <v>3053</v>
      </c>
      <c r="AG155" s="8">
        <v>2977</v>
      </c>
      <c r="AH155" s="8">
        <v>1470</v>
      </c>
      <c r="AI155" s="8">
        <v>2969</v>
      </c>
      <c r="AJ155" s="8">
        <v>4283</v>
      </c>
      <c r="AK155" s="8">
        <v>1024</v>
      </c>
      <c r="AL155" s="8">
        <v>914</v>
      </c>
      <c r="AM155" s="8">
        <v>71</v>
      </c>
      <c r="AN155" s="8">
        <v>28954</v>
      </c>
      <c r="AO155" s="8">
        <v>755</v>
      </c>
      <c r="AP155" s="8">
        <v>1587</v>
      </c>
      <c r="AQ155" s="2">
        <v>4.7</v>
      </c>
      <c r="AR155" s="2">
        <v>4.5</v>
      </c>
      <c r="AS155" s="2">
        <v>1.1000000000000001</v>
      </c>
      <c r="AT155" s="8">
        <v>76</v>
      </c>
      <c r="AU155" s="8">
        <v>51</v>
      </c>
      <c r="AV155" s="8">
        <v>404</v>
      </c>
      <c r="AW155" s="8">
        <v>52654</v>
      </c>
      <c r="AX155" s="2">
        <v>63.6</v>
      </c>
      <c r="AY155" s="2">
        <v>74.5</v>
      </c>
      <c r="AZ155" s="2">
        <v>32.1</v>
      </c>
      <c r="BA155" s="8">
        <v>494.66666666666669</v>
      </c>
      <c r="BB155" s="8">
        <v>31914</v>
      </c>
      <c r="BC155" s="8">
        <v>28051686</v>
      </c>
      <c r="BD155" s="8">
        <v>26836</v>
      </c>
      <c r="BE155" s="8">
        <v>1116</v>
      </c>
      <c r="BF155" s="8">
        <v>2189</v>
      </c>
      <c r="BG155" s="8">
        <v>1587</v>
      </c>
      <c r="BH155" s="2">
        <v>1.3</v>
      </c>
      <c r="BI155" s="2" t="e">
        <v>#N/A</v>
      </c>
      <c r="BJ155" s="8">
        <v>19</v>
      </c>
      <c r="BK155" s="8">
        <v>18</v>
      </c>
      <c r="BL155" s="8">
        <v>-15</v>
      </c>
      <c r="BM155" s="8">
        <v>9</v>
      </c>
      <c r="BN155" s="8">
        <v>17</v>
      </c>
      <c r="BO155" s="8">
        <v>31</v>
      </c>
      <c r="BP155" s="8">
        <v>114569</v>
      </c>
      <c r="BQ155" s="8">
        <v>507451</v>
      </c>
      <c r="BR155" s="8">
        <v>445826</v>
      </c>
      <c r="BS155" s="8"/>
      <c r="BT155" s="8"/>
      <c r="BU155" s="8"/>
    </row>
    <row r="156" spans="1:73" x14ac:dyDescent="0.25">
      <c r="A156" t="s">
        <v>715</v>
      </c>
      <c r="B156" s="8">
        <v>5636</v>
      </c>
      <c r="C156" s="8">
        <v>26391</v>
      </c>
      <c r="D156" s="8">
        <v>32027</v>
      </c>
      <c r="E156" s="8">
        <v>5210</v>
      </c>
      <c r="F156" s="8">
        <v>26817</v>
      </c>
      <c r="G156" s="2">
        <v>17.600000000000001</v>
      </c>
      <c r="H156" s="2">
        <v>82.4</v>
      </c>
      <c r="I156" s="2">
        <v>16.3</v>
      </c>
      <c r="J156" s="2">
        <v>83.7</v>
      </c>
      <c r="K156" s="8">
        <v>40</v>
      </c>
      <c r="L156" s="8">
        <v>157</v>
      </c>
      <c r="M156" s="8">
        <v>245</v>
      </c>
      <c r="N156" s="8">
        <v>1005</v>
      </c>
      <c r="O156" s="8">
        <v>1668</v>
      </c>
      <c r="P156" s="8">
        <v>1613</v>
      </c>
      <c r="Q156" s="8">
        <v>277</v>
      </c>
      <c r="R156" s="8">
        <v>629</v>
      </c>
      <c r="S156" s="8">
        <v>34846</v>
      </c>
      <c r="T156" s="8">
        <v>421</v>
      </c>
      <c r="U156" s="8">
        <v>56</v>
      </c>
      <c r="V156" s="8">
        <v>2649</v>
      </c>
      <c r="W156" s="8">
        <v>144</v>
      </c>
      <c r="X156" s="8">
        <v>216</v>
      </c>
      <c r="Y156" s="8">
        <v>2328</v>
      </c>
      <c r="Z156" s="8">
        <v>5004</v>
      </c>
      <c r="AA156" s="8">
        <v>1732</v>
      </c>
      <c r="AB156" s="8">
        <v>2373</v>
      </c>
      <c r="AC156" s="8">
        <v>1463</v>
      </c>
      <c r="AD156" s="8">
        <v>1115</v>
      </c>
      <c r="AE156" s="8">
        <v>582</v>
      </c>
      <c r="AF156" s="8">
        <v>3037</v>
      </c>
      <c r="AG156" s="8">
        <v>2989</v>
      </c>
      <c r="AH156" s="8">
        <v>1466</v>
      </c>
      <c r="AI156" s="8">
        <v>2941</v>
      </c>
      <c r="AJ156" s="8">
        <v>4334</v>
      </c>
      <c r="AK156" s="8">
        <v>1013</v>
      </c>
      <c r="AL156" s="8">
        <v>914</v>
      </c>
      <c r="AM156" s="8">
        <v>66</v>
      </c>
      <c r="AN156" s="8">
        <v>29030</v>
      </c>
      <c r="AO156" s="8">
        <v>747</v>
      </c>
      <c r="AP156" s="8">
        <v>1530</v>
      </c>
      <c r="AQ156" s="2">
        <v>4.5999999999999996</v>
      </c>
      <c r="AR156" s="2">
        <v>3.5</v>
      </c>
      <c r="AS156" s="2">
        <v>1.2999999999999998</v>
      </c>
      <c r="AT156" s="8">
        <v>74</v>
      </c>
      <c r="AU156" s="8">
        <v>58</v>
      </c>
      <c r="AV156" s="8">
        <v>385</v>
      </c>
      <c r="AW156" s="8">
        <v>52724</v>
      </c>
      <c r="AX156" s="2">
        <v>63.6</v>
      </c>
      <c r="AY156" s="2">
        <v>74.7</v>
      </c>
      <c r="AZ156" s="2">
        <v>32.200000000000003</v>
      </c>
      <c r="BA156" s="8">
        <v>496.66666666666669</v>
      </c>
      <c r="BB156" s="8">
        <v>32017</v>
      </c>
      <c r="BC156" s="8">
        <v>28132678.666666668</v>
      </c>
      <c r="BD156" s="8">
        <v>26937</v>
      </c>
      <c r="BE156" s="8">
        <v>1026</v>
      </c>
      <c r="BF156" s="8">
        <v>2117</v>
      </c>
      <c r="BG156" s="8">
        <v>1530</v>
      </c>
      <c r="BH156" s="2">
        <v>0.9</v>
      </c>
      <c r="BI156" s="2" t="e">
        <v>#N/A</v>
      </c>
      <c r="BJ156" s="8">
        <v>24</v>
      </c>
      <c r="BK156" s="8">
        <v>23</v>
      </c>
      <c r="BL156" s="8">
        <v>3</v>
      </c>
      <c r="BM156" s="8">
        <v>19</v>
      </c>
      <c r="BN156" s="8">
        <v>20</v>
      </c>
      <c r="BO156" s="8">
        <v>8</v>
      </c>
      <c r="BP156" s="8">
        <v>115888</v>
      </c>
      <c r="BQ156" s="8">
        <v>513814</v>
      </c>
      <c r="BR156" s="8">
        <v>451511</v>
      </c>
      <c r="BS156" s="8"/>
      <c r="BT156" s="8"/>
      <c r="BU156" s="8"/>
    </row>
    <row r="157" spans="1:73" x14ac:dyDescent="0.25">
      <c r="A157" t="s">
        <v>716</v>
      </c>
      <c r="B157" s="8">
        <v>5638</v>
      </c>
      <c r="C157" s="8">
        <v>26568</v>
      </c>
      <c r="D157" s="8">
        <v>32206</v>
      </c>
      <c r="E157" s="8">
        <v>5219</v>
      </c>
      <c r="F157" s="8">
        <v>26987</v>
      </c>
      <c r="G157" s="2">
        <v>17.5</v>
      </c>
      <c r="H157" s="2">
        <v>82.5</v>
      </c>
      <c r="I157" s="2">
        <v>16.2</v>
      </c>
      <c r="J157" s="2">
        <v>83.8</v>
      </c>
      <c r="K157" s="8">
        <v>39</v>
      </c>
      <c r="L157" s="8">
        <v>156</v>
      </c>
      <c r="M157" s="8">
        <v>245</v>
      </c>
      <c r="N157" s="8">
        <v>1012</v>
      </c>
      <c r="O157" s="8">
        <v>1662</v>
      </c>
      <c r="P157" s="8">
        <v>1623</v>
      </c>
      <c r="Q157" s="8">
        <v>273</v>
      </c>
      <c r="R157" s="8">
        <v>629</v>
      </c>
      <c r="S157" s="8">
        <v>34856</v>
      </c>
      <c r="T157" s="8">
        <v>407</v>
      </c>
      <c r="U157" s="8">
        <v>59</v>
      </c>
      <c r="V157" s="8">
        <v>2680</v>
      </c>
      <c r="W157" s="8">
        <v>147</v>
      </c>
      <c r="X157" s="8">
        <v>218</v>
      </c>
      <c r="Y157" s="8">
        <v>2322</v>
      </c>
      <c r="Z157" s="8">
        <v>5019</v>
      </c>
      <c r="AA157" s="8">
        <v>1725</v>
      </c>
      <c r="AB157" s="8">
        <v>2402</v>
      </c>
      <c r="AC157" s="8">
        <v>1503</v>
      </c>
      <c r="AD157" s="8">
        <v>1120</v>
      </c>
      <c r="AE157" s="8">
        <v>557</v>
      </c>
      <c r="AF157" s="8">
        <v>2990</v>
      </c>
      <c r="AG157" s="8">
        <v>2983</v>
      </c>
      <c r="AH157" s="8">
        <v>1487</v>
      </c>
      <c r="AI157" s="8">
        <v>2922</v>
      </c>
      <c r="AJ157" s="8">
        <v>4360</v>
      </c>
      <c r="AK157" s="8">
        <v>989</v>
      </c>
      <c r="AL157" s="8">
        <v>905</v>
      </c>
      <c r="AM157" s="8">
        <v>63</v>
      </c>
      <c r="AN157" s="8">
        <v>29025</v>
      </c>
      <c r="AO157" s="8">
        <v>795.33333333333337</v>
      </c>
      <c r="AP157" s="8">
        <v>1488</v>
      </c>
      <c r="AQ157" s="2">
        <v>4.4000000000000004</v>
      </c>
      <c r="AR157" s="2">
        <v>4.0999999999999996</v>
      </c>
      <c r="AS157" s="2">
        <v>1.8</v>
      </c>
      <c r="AT157" s="8">
        <v>71</v>
      </c>
      <c r="AU157" s="8">
        <v>65</v>
      </c>
      <c r="AV157" s="8">
        <v>373</v>
      </c>
      <c r="AW157" s="8">
        <v>52793</v>
      </c>
      <c r="AX157" s="2">
        <v>63.7</v>
      </c>
      <c r="AY157" s="2">
        <v>75</v>
      </c>
      <c r="AZ157" s="2">
        <v>32.299999999999997</v>
      </c>
      <c r="BA157" s="8">
        <v>503.33333333333331</v>
      </c>
      <c r="BB157" s="8">
        <v>32138</v>
      </c>
      <c r="BC157" s="8">
        <v>28244394</v>
      </c>
      <c r="BD157" s="8">
        <v>27075</v>
      </c>
      <c r="BE157" s="8">
        <v>1025</v>
      </c>
      <c r="BF157" s="8">
        <v>2045</v>
      </c>
      <c r="BG157" s="8">
        <v>1488</v>
      </c>
      <c r="BH157" s="2">
        <v>0.5</v>
      </c>
      <c r="BI157" s="2" t="e">
        <v>#N/A</v>
      </c>
      <c r="BJ157" s="8">
        <v>29</v>
      </c>
      <c r="BK157" s="8">
        <v>21</v>
      </c>
      <c r="BL157" s="8">
        <v>3</v>
      </c>
      <c r="BM157" s="8">
        <v>15</v>
      </c>
      <c r="BN157" s="8">
        <v>23</v>
      </c>
      <c r="BO157" s="8">
        <v>19</v>
      </c>
      <c r="BP157" s="8">
        <v>114975</v>
      </c>
      <c r="BQ157" s="8">
        <v>517656</v>
      </c>
      <c r="BR157" s="8">
        <v>455472</v>
      </c>
      <c r="BS157" s="8"/>
      <c r="BT157" s="8"/>
      <c r="BU157" s="8"/>
    </row>
    <row r="158" spans="1:73" x14ac:dyDescent="0.25">
      <c r="A158" t="s">
        <v>717</v>
      </c>
      <c r="B158" s="8">
        <v>5629</v>
      </c>
      <c r="C158" s="8">
        <v>26536</v>
      </c>
      <c r="D158" s="8">
        <v>32165</v>
      </c>
      <c r="E158" s="8">
        <v>5216</v>
      </c>
      <c r="F158" s="8">
        <v>26949</v>
      </c>
      <c r="G158" s="2">
        <v>17.5</v>
      </c>
      <c r="H158" s="2">
        <v>82.5</v>
      </c>
      <c r="I158" s="2">
        <v>16.2</v>
      </c>
      <c r="J158" s="2">
        <v>83.8</v>
      </c>
      <c r="K158" s="8">
        <v>38</v>
      </c>
      <c r="L158" s="8">
        <v>156</v>
      </c>
      <c r="M158" s="8">
        <v>245</v>
      </c>
      <c r="N158" s="8">
        <v>1017</v>
      </c>
      <c r="O158" s="8">
        <v>1650</v>
      </c>
      <c r="P158" s="8">
        <v>1629</v>
      </c>
      <c r="Q158" s="8">
        <v>273</v>
      </c>
      <c r="R158" s="8">
        <v>626</v>
      </c>
      <c r="S158" s="8">
        <v>34960</v>
      </c>
      <c r="T158" s="8">
        <v>416</v>
      </c>
      <c r="U158" s="8">
        <v>57</v>
      </c>
      <c r="V158" s="8">
        <v>2693</v>
      </c>
      <c r="W158" s="8">
        <v>144</v>
      </c>
      <c r="X158" s="8">
        <v>221</v>
      </c>
      <c r="Y158" s="8">
        <v>2349</v>
      </c>
      <c r="Z158" s="8">
        <v>4976</v>
      </c>
      <c r="AA158" s="8">
        <v>1697</v>
      </c>
      <c r="AB158" s="8">
        <v>2390</v>
      </c>
      <c r="AC158" s="8">
        <v>1487</v>
      </c>
      <c r="AD158" s="8">
        <v>1106</v>
      </c>
      <c r="AE158" s="8">
        <v>573</v>
      </c>
      <c r="AF158" s="8">
        <v>3025</v>
      </c>
      <c r="AG158" s="8">
        <v>3063</v>
      </c>
      <c r="AH158" s="8">
        <v>1484</v>
      </c>
      <c r="AI158" s="8">
        <v>2928</v>
      </c>
      <c r="AJ158" s="8">
        <v>4332</v>
      </c>
      <c r="AK158" s="8">
        <v>1041</v>
      </c>
      <c r="AL158" s="8">
        <v>906</v>
      </c>
      <c r="AM158" s="8">
        <v>71</v>
      </c>
      <c r="AN158" s="8">
        <v>29080</v>
      </c>
      <c r="AO158" s="8">
        <v>817.33333333333337</v>
      </c>
      <c r="AP158" s="8">
        <v>1432</v>
      </c>
      <c r="AQ158" s="2">
        <v>4.3</v>
      </c>
      <c r="AR158" s="2">
        <v>3.8</v>
      </c>
      <c r="AS158" s="2">
        <v>2.0499999999999998</v>
      </c>
      <c r="AT158" s="8">
        <v>74</v>
      </c>
      <c r="AU158" s="8">
        <v>67</v>
      </c>
      <c r="AV158" s="8">
        <v>391</v>
      </c>
      <c r="AW158" s="8">
        <v>52862</v>
      </c>
      <c r="AX158" s="2">
        <v>63.5</v>
      </c>
      <c r="AY158" s="2">
        <v>74.900000000000006</v>
      </c>
      <c r="AZ158" s="2">
        <v>32</v>
      </c>
      <c r="BA158" s="8">
        <v>505.33333333333331</v>
      </c>
      <c r="BB158" s="8">
        <v>32134</v>
      </c>
      <c r="BC158" s="8">
        <v>28337681</v>
      </c>
      <c r="BD158" s="8">
        <v>27074</v>
      </c>
      <c r="BE158" s="8">
        <v>1045</v>
      </c>
      <c r="BF158" s="8">
        <v>2027</v>
      </c>
      <c r="BG158" s="8">
        <v>1432</v>
      </c>
      <c r="BH158" s="2">
        <v>0.9</v>
      </c>
      <c r="BI158" s="2" t="e">
        <v>#N/A</v>
      </c>
      <c r="BJ158" s="8">
        <v>29</v>
      </c>
      <c r="BK158" s="8">
        <v>21</v>
      </c>
      <c r="BL158" s="8">
        <v>10</v>
      </c>
      <c r="BM158" s="8">
        <v>-4</v>
      </c>
      <c r="BN158" s="8">
        <v>36</v>
      </c>
      <c r="BO158" s="8">
        <v>18</v>
      </c>
      <c r="BP158" s="8">
        <v>115131</v>
      </c>
      <c r="BQ158" s="8">
        <v>521257</v>
      </c>
      <c r="BR158" s="8">
        <v>457063</v>
      </c>
      <c r="BS158" s="8"/>
      <c r="BT158" s="8"/>
      <c r="BU158" s="8"/>
    </row>
    <row r="159" spans="1:73" x14ac:dyDescent="0.25">
      <c r="A159" t="s">
        <v>718</v>
      </c>
      <c r="B159" s="8">
        <v>5497</v>
      </c>
      <c r="C159" s="8">
        <v>26813</v>
      </c>
      <c r="D159" s="8">
        <v>32310</v>
      </c>
      <c r="E159" s="8">
        <v>5222</v>
      </c>
      <c r="F159" s="8">
        <v>27088</v>
      </c>
      <c r="G159" s="2">
        <v>17</v>
      </c>
      <c r="H159" s="2">
        <v>83</v>
      </c>
      <c r="I159" s="2">
        <v>16.2</v>
      </c>
      <c r="J159" s="2">
        <v>83.8</v>
      </c>
      <c r="K159" s="8">
        <v>37</v>
      </c>
      <c r="L159" s="8">
        <v>156</v>
      </c>
      <c r="M159" s="8">
        <v>246</v>
      </c>
      <c r="N159" s="8">
        <v>1017</v>
      </c>
      <c r="O159" s="8">
        <v>1644</v>
      </c>
      <c r="P159" s="8">
        <v>1639</v>
      </c>
      <c r="Q159" s="8">
        <v>230</v>
      </c>
      <c r="R159" s="8">
        <v>525</v>
      </c>
      <c r="S159" s="8">
        <v>34874</v>
      </c>
      <c r="T159" s="8">
        <v>419</v>
      </c>
      <c r="U159" s="8">
        <v>59</v>
      </c>
      <c r="V159" s="8">
        <v>2699</v>
      </c>
      <c r="W159" s="8">
        <v>144</v>
      </c>
      <c r="X159" s="8">
        <v>228</v>
      </c>
      <c r="Y159" s="8">
        <v>2330</v>
      </c>
      <c r="Z159" s="8">
        <v>4995</v>
      </c>
      <c r="AA159" s="8">
        <v>1697</v>
      </c>
      <c r="AB159" s="8">
        <v>2348</v>
      </c>
      <c r="AC159" s="8">
        <v>1468</v>
      </c>
      <c r="AD159" s="8">
        <v>1114</v>
      </c>
      <c r="AE159" s="8">
        <v>589</v>
      </c>
      <c r="AF159" s="8">
        <v>3026</v>
      </c>
      <c r="AG159" s="8">
        <v>3015</v>
      </c>
      <c r="AH159" s="8">
        <v>1482</v>
      </c>
      <c r="AI159" s="8">
        <v>2915</v>
      </c>
      <c r="AJ159" s="8">
        <v>4361</v>
      </c>
      <c r="AK159" s="8">
        <v>1018</v>
      </c>
      <c r="AL159" s="8">
        <v>911</v>
      </c>
      <c r="AM159" s="8">
        <v>56</v>
      </c>
      <c r="AN159" s="8">
        <v>28994</v>
      </c>
      <c r="AO159" s="8">
        <v>818.66666666666663</v>
      </c>
      <c r="AP159" s="8">
        <v>1467</v>
      </c>
      <c r="AQ159" s="2">
        <v>4.4000000000000004</v>
      </c>
      <c r="AR159" s="2">
        <v>3.9</v>
      </c>
      <c r="AS159" s="2">
        <v>2.4000000000000004</v>
      </c>
      <c r="AT159" s="8">
        <v>75</v>
      </c>
      <c r="AU159" s="8">
        <v>71</v>
      </c>
      <c r="AV159" s="8">
        <v>368</v>
      </c>
      <c r="AW159" s="8">
        <v>52930</v>
      </c>
      <c r="AX159" s="2">
        <v>63.6</v>
      </c>
      <c r="AY159" s="2">
        <v>75.099999999999994</v>
      </c>
      <c r="AZ159" s="2">
        <v>31.9</v>
      </c>
      <c r="BA159" s="8">
        <v>508.33333333333331</v>
      </c>
      <c r="BB159" s="8">
        <v>32222</v>
      </c>
      <c r="BC159" s="8">
        <v>28437559</v>
      </c>
      <c r="BD159" s="8">
        <v>27174</v>
      </c>
      <c r="BE159" s="8">
        <v>996</v>
      </c>
      <c r="BF159" s="8">
        <v>2018</v>
      </c>
      <c r="BG159" s="8">
        <v>1467</v>
      </c>
      <c r="BH159" s="2">
        <v>1.2</v>
      </c>
      <c r="BI159" s="2">
        <v>0.8</v>
      </c>
      <c r="BJ159" s="8">
        <v>23</v>
      </c>
      <c r="BK159" s="8">
        <v>19</v>
      </c>
      <c r="BL159" s="8">
        <v>8</v>
      </c>
      <c r="BM159" s="8">
        <v>-3</v>
      </c>
      <c r="BN159" s="8">
        <v>12</v>
      </c>
      <c r="BO159" s="8">
        <v>34</v>
      </c>
      <c r="BP159" s="8">
        <v>120994</v>
      </c>
      <c r="BQ159" s="8">
        <v>529755</v>
      </c>
      <c r="BR159" s="8">
        <v>465893</v>
      </c>
      <c r="BS159" s="8"/>
      <c r="BT159" s="8"/>
      <c r="BU159" s="8"/>
    </row>
    <row r="160" spans="1:73" x14ac:dyDescent="0.25">
      <c r="A160" t="s">
        <v>719</v>
      </c>
      <c r="B160" s="8">
        <v>5498</v>
      </c>
      <c r="C160" s="8">
        <v>26957</v>
      </c>
      <c r="D160" s="8">
        <v>32455</v>
      </c>
      <c r="E160" s="8">
        <v>5230</v>
      </c>
      <c r="F160" s="8">
        <v>27225</v>
      </c>
      <c r="G160" s="2">
        <v>16.899999999999999</v>
      </c>
      <c r="H160" s="2">
        <v>83.1</v>
      </c>
      <c r="I160" s="2">
        <v>16.100000000000001</v>
      </c>
      <c r="J160" s="2">
        <v>83.9</v>
      </c>
      <c r="K160" s="8">
        <v>35</v>
      </c>
      <c r="L160" s="8">
        <v>155</v>
      </c>
      <c r="M160" s="8">
        <v>246</v>
      </c>
      <c r="N160" s="8">
        <v>1022</v>
      </c>
      <c r="O160" s="8">
        <v>1644</v>
      </c>
      <c r="P160" s="8">
        <v>1642</v>
      </c>
      <c r="Q160" s="8">
        <v>228</v>
      </c>
      <c r="R160" s="8">
        <v>527</v>
      </c>
      <c r="S160" s="8">
        <v>34946</v>
      </c>
      <c r="T160" s="8">
        <v>413</v>
      </c>
      <c r="U160" s="8">
        <v>62</v>
      </c>
      <c r="V160" s="8">
        <v>2696</v>
      </c>
      <c r="W160" s="8">
        <v>147</v>
      </c>
      <c r="X160" s="8">
        <v>226</v>
      </c>
      <c r="Y160" s="8">
        <v>2316</v>
      </c>
      <c r="Z160" s="8">
        <v>4999</v>
      </c>
      <c r="AA160" s="8">
        <v>1695</v>
      </c>
      <c r="AB160" s="8">
        <v>2397</v>
      </c>
      <c r="AC160" s="8">
        <v>1474</v>
      </c>
      <c r="AD160" s="8">
        <v>1125</v>
      </c>
      <c r="AE160" s="8">
        <v>591</v>
      </c>
      <c r="AF160" s="8">
        <v>3026</v>
      </c>
      <c r="AG160" s="8">
        <v>2999</v>
      </c>
      <c r="AH160" s="8">
        <v>1485</v>
      </c>
      <c r="AI160" s="8">
        <v>2940</v>
      </c>
      <c r="AJ160" s="8">
        <v>4353</v>
      </c>
      <c r="AK160" s="8">
        <v>1005</v>
      </c>
      <c r="AL160" s="8">
        <v>941</v>
      </c>
      <c r="AM160" s="8">
        <v>59</v>
      </c>
      <c r="AN160" s="8">
        <v>29086</v>
      </c>
      <c r="AO160" s="8">
        <v>791</v>
      </c>
      <c r="AP160" s="8">
        <v>1422</v>
      </c>
      <c r="AQ160" s="2">
        <v>4.2</v>
      </c>
      <c r="AR160" s="2">
        <v>3.5</v>
      </c>
      <c r="AS160" s="2">
        <v>2.6</v>
      </c>
      <c r="AT160" s="8">
        <v>69</v>
      </c>
      <c r="AU160" s="8">
        <v>60</v>
      </c>
      <c r="AV160" s="8">
        <v>358</v>
      </c>
      <c r="AW160" s="8">
        <v>52997</v>
      </c>
      <c r="AX160" s="2">
        <v>63.8</v>
      </c>
      <c r="AY160" s="2">
        <v>75.5</v>
      </c>
      <c r="AZ160" s="2">
        <v>31.9</v>
      </c>
      <c r="BA160" s="8">
        <v>511</v>
      </c>
      <c r="BB160" s="8">
        <v>32410</v>
      </c>
      <c r="BC160" s="8">
        <v>28494408</v>
      </c>
      <c r="BD160" s="8">
        <v>27425</v>
      </c>
      <c r="BE160" s="8">
        <v>1011</v>
      </c>
      <c r="BF160" s="8">
        <v>1996</v>
      </c>
      <c r="BG160" s="8">
        <v>1422</v>
      </c>
      <c r="BH160" s="2">
        <v>1.1000000000000001</v>
      </c>
      <c r="BI160" s="2">
        <v>0.64999999999999991</v>
      </c>
      <c r="BJ160" s="8">
        <v>30</v>
      </c>
      <c r="BK160" s="8">
        <v>22</v>
      </c>
      <c r="BL160" s="8">
        <v>10</v>
      </c>
      <c r="BM160" s="8">
        <v>-3</v>
      </c>
      <c r="BN160" s="8">
        <v>22</v>
      </c>
      <c r="BO160" s="8">
        <v>31</v>
      </c>
      <c r="BP160" s="8">
        <v>116160</v>
      </c>
      <c r="BQ160" s="8">
        <v>531131</v>
      </c>
      <c r="BR160" s="8">
        <v>468008</v>
      </c>
      <c r="BS160" s="8"/>
      <c r="BT160" s="8"/>
      <c r="BU160" s="8"/>
    </row>
    <row r="161" spans="1:73" x14ac:dyDescent="0.25">
      <c r="A161" t="s">
        <v>720</v>
      </c>
      <c r="B161" s="8">
        <v>5496</v>
      </c>
      <c r="C161" s="8">
        <v>26975</v>
      </c>
      <c r="D161" s="8">
        <v>32471</v>
      </c>
      <c r="E161" s="8">
        <v>5244</v>
      </c>
      <c r="F161" s="8">
        <v>27227</v>
      </c>
      <c r="G161" s="2">
        <v>16.899999999999999</v>
      </c>
      <c r="H161" s="2">
        <v>83.1</v>
      </c>
      <c r="I161" s="2">
        <v>16.100000000000001</v>
      </c>
      <c r="J161" s="2">
        <v>83.9</v>
      </c>
      <c r="K161" s="8">
        <v>35</v>
      </c>
      <c r="L161" s="8">
        <v>154</v>
      </c>
      <c r="M161" s="8">
        <v>247</v>
      </c>
      <c r="N161" s="8">
        <v>1028</v>
      </c>
      <c r="O161" s="8">
        <v>1644</v>
      </c>
      <c r="P161" s="8">
        <v>1650</v>
      </c>
      <c r="Q161" s="8">
        <v>223</v>
      </c>
      <c r="R161" s="8">
        <v>518</v>
      </c>
      <c r="S161" s="8">
        <v>34972</v>
      </c>
      <c r="T161" s="8">
        <v>409</v>
      </c>
      <c r="U161" s="8">
        <v>63</v>
      </c>
      <c r="V161" s="8">
        <v>2715</v>
      </c>
      <c r="W161" s="8">
        <v>150</v>
      </c>
      <c r="X161" s="8">
        <v>227</v>
      </c>
      <c r="Y161" s="8">
        <v>2311</v>
      </c>
      <c r="Z161" s="8">
        <v>4992</v>
      </c>
      <c r="AA161" s="8">
        <v>1727</v>
      </c>
      <c r="AB161" s="8">
        <v>2435</v>
      </c>
      <c r="AC161" s="8">
        <v>1473</v>
      </c>
      <c r="AD161" s="8">
        <v>1111</v>
      </c>
      <c r="AE161" s="8">
        <v>567</v>
      </c>
      <c r="AF161" s="8">
        <v>3029</v>
      </c>
      <c r="AG161" s="8">
        <v>3006</v>
      </c>
      <c r="AH161" s="8">
        <v>1492</v>
      </c>
      <c r="AI161" s="8">
        <v>2935</v>
      </c>
      <c r="AJ161" s="8">
        <v>4332</v>
      </c>
      <c r="AK161" s="8">
        <v>1006</v>
      </c>
      <c r="AL161" s="8">
        <v>926</v>
      </c>
      <c r="AM161" s="8">
        <v>66</v>
      </c>
      <c r="AN161" s="8">
        <v>29098</v>
      </c>
      <c r="AO161" s="8">
        <v>842.66666666666663</v>
      </c>
      <c r="AP161" s="8">
        <v>1367</v>
      </c>
      <c r="AQ161" s="2">
        <v>4</v>
      </c>
      <c r="AR161" s="2">
        <v>3.6</v>
      </c>
      <c r="AS161" s="2">
        <v>2.5</v>
      </c>
      <c r="AT161" s="8">
        <v>71</v>
      </c>
      <c r="AU161" s="8">
        <v>63</v>
      </c>
      <c r="AV161" s="8">
        <v>354</v>
      </c>
      <c r="AW161" s="8">
        <v>53065</v>
      </c>
      <c r="AX161" s="2">
        <v>63.7</v>
      </c>
      <c r="AY161" s="2">
        <v>75.400000000000006</v>
      </c>
      <c r="AZ161" s="2">
        <v>31.9</v>
      </c>
      <c r="BA161" s="8">
        <v>515</v>
      </c>
      <c r="BB161" s="8">
        <v>32451</v>
      </c>
      <c r="BC161" s="8">
        <v>28562145</v>
      </c>
      <c r="BD161" s="8">
        <v>27452</v>
      </c>
      <c r="BE161" s="8">
        <v>975</v>
      </c>
      <c r="BF161" s="8">
        <v>1941</v>
      </c>
      <c r="BG161" s="8">
        <v>1367</v>
      </c>
      <c r="BH161" s="2">
        <v>1.2</v>
      </c>
      <c r="BI161" s="2">
        <v>0.44999999999999996</v>
      </c>
      <c r="BJ161" s="8">
        <v>29</v>
      </c>
      <c r="BK161" s="8">
        <v>23</v>
      </c>
      <c r="BL161" s="8">
        <v>8</v>
      </c>
      <c r="BM161" s="8">
        <v>1</v>
      </c>
      <c r="BN161" s="8">
        <v>20</v>
      </c>
      <c r="BO161" s="8">
        <v>-2</v>
      </c>
      <c r="BP161" s="8">
        <v>117940</v>
      </c>
      <c r="BQ161" s="8">
        <v>535707</v>
      </c>
      <c r="BR161" s="8">
        <v>470397</v>
      </c>
      <c r="BS161" s="8"/>
      <c r="BT161" s="8"/>
      <c r="BU161" s="8"/>
    </row>
    <row r="162" spans="1:73" x14ac:dyDescent="0.25">
      <c r="A162" t="s">
        <v>721</v>
      </c>
      <c r="B162" s="8">
        <v>5490</v>
      </c>
      <c r="C162" s="8">
        <v>27070</v>
      </c>
      <c r="D162" s="8">
        <v>32560</v>
      </c>
      <c r="E162" s="8">
        <v>5255</v>
      </c>
      <c r="F162" s="8">
        <v>27305</v>
      </c>
      <c r="G162" s="2">
        <v>16.899999999999999</v>
      </c>
      <c r="H162" s="2">
        <v>83.1</v>
      </c>
      <c r="I162" s="2">
        <v>16.100000000000001</v>
      </c>
      <c r="J162" s="2">
        <v>83.9</v>
      </c>
      <c r="K162" s="8">
        <v>34</v>
      </c>
      <c r="L162" s="8">
        <v>153</v>
      </c>
      <c r="M162" s="8">
        <v>247</v>
      </c>
      <c r="N162" s="8">
        <v>1033</v>
      </c>
      <c r="O162" s="8">
        <v>1636</v>
      </c>
      <c r="P162" s="8">
        <v>1663</v>
      </c>
      <c r="Q162" s="8">
        <v>215</v>
      </c>
      <c r="R162" s="8">
        <v>511</v>
      </c>
      <c r="S162" s="8">
        <v>35075</v>
      </c>
      <c r="T162" s="8">
        <v>411</v>
      </c>
      <c r="U162" s="8">
        <v>61</v>
      </c>
      <c r="V162" s="8">
        <v>2700</v>
      </c>
      <c r="W162" s="8">
        <v>154</v>
      </c>
      <c r="X162" s="8">
        <v>227</v>
      </c>
      <c r="Y162" s="8">
        <v>2321</v>
      </c>
      <c r="Z162" s="8">
        <v>4994</v>
      </c>
      <c r="AA162" s="8">
        <v>1740</v>
      </c>
      <c r="AB162" s="8">
        <v>2421</v>
      </c>
      <c r="AC162" s="8">
        <v>1460</v>
      </c>
      <c r="AD162" s="8">
        <v>1124</v>
      </c>
      <c r="AE162" s="8">
        <v>587</v>
      </c>
      <c r="AF162" s="8">
        <v>3083</v>
      </c>
      <c r="AG162" s="8">
        <v>3036</v>
      </c>
      <c r="AH162" s="8">
        <v>1495</v>
      </c>
      <c r="AI162" s="8">
        <v>2934</v>
      </c>
      <c r="AJ162" s="8">
        <v>4352</v>
      </c>
      <c r="AK162" s="8">
        <v>1000</v>
      </c>
      <c r="AL162" s="8">
        <v>917</v>
      </c>
      <c r="AM162" s="8">
        <v>57</v>
      </c>
      <c r="AN162" s="8">
        <v>29201</v>
      </c>
      <c r="AO162" s="8">
        <v>864</v>
      </c>
      <c r="AP162" s="8">
        <v>1382</v>
      </c>
      <c r="AQ162" s="2">
        <v>4.0999999999999996</v>
      </c>
      <c r="AR162" s="2">
        <v>3.1</v>
      </c>
      <c r="AS162" s="2">
        <v>2.7</v>
      </c>
      <c r="AT162" s="8">
        <v>75</v>
      </c>
      <c r="AU162" s="8">
        <v>72</v>
      </c>
      <c r="AV162" s="8">
        <v>368</v>
      </c>
      <c r="AW162" s="8">
        <v>53141</v>
      </c>
      <c r="AX162" s="2">
        <v>63.8</v>
      </c>
      <c r="AY162" s="2">
        <v>75.400000000000006</v>
      </c>
      <c r="AZ162" s="2">
        <v>32.200000000000003</v>
      </c>
      <c r="BA162" s="8">
        <v>521.33333333333337</v>
      </c>
      <c r="BB162" s="8">
        <v>32497</v>
      </c>
      <c r="BC162" s="8">
        <v>28652674.666666668</v>
      </c>
      <c r="BD162" s="8">
        <v>27510</v>
      </c>
      <c r="BE162" s="8">
        <v>912</v>
      </c>
      <c r="BF162" s="8">
        <v>1896</v>
      </c>
      <c r="BG162" s="8">
        <v>1382</v>
      </c>
      <c r="BH162" s="2">
        <v>1.1000000000000001</v>
      </c>
      <c r="BI162" s="2">
        <v>0.6</v>
      </c>
      <c r="BJ162" s="8">
        <v>23</v>
      </c>
      <c r="BK162" s="8">
        <v>22</v>
      </c>
      <c r="BL162" s="8">
        <v>8</v>
      </c>
      <c r="BM162" s="8">
        <v>10</v>
      </c>
      <c r="BN162" s="8">
        <v>13</v>
      </c>
      <c r="BO162" s="8">
        <v>18</v>
      </c>
      <c r="BP162" s="8">
        <v>117461</v>
      </c>
      <c r="BQ162" s="8">
        <v>540205</v>
      </c>
      <c r="BR162" s="8">
        <v>475083</v>
      </c>
      <c r="BS162" s="8"/>
      <c r="BT162" s="8"/>
      <c r="BU162" s="8"/>
    </row>
    <row r="163" spans="1:73" x14ac:dyDescent="0.25">
      <c r="A163" t="s">
        <v>722</v>
      </c>
      <c r="B163" s="8">
        <v>5507</v>
      </c>
      <c r="C163" s="8">
        <v>27279</v>
      </c>
      <c r="D163" s="8">
        <v>32786</v>
      </c>
      <c r="E163" s="8">
        <v>5269</v>
      </c>
      <c r="F163" s="8">
        <v>27517</v>
      </c>
      <c r="G163" s="2">
        <v>16.8</v>
      </c>
      <c r="H163" s="2">
        <v>83.2</v>
      </c>
      <c r="I163" s="2">
        <v>16.100000000000001</v>
      </c>
      <c r="J163" s="2">
        <v>83.9</v>
      </c>
      <c r="K163" s="8">
        <v>35</v>
      </c>
      <c r="L163" s="8">
        <v>153</v>
      </c>
      <c r="M163" s="8">
        <v>247</v>
      </c>
      <c r="N163" s="8">
        <v>1038</v>
      </c>
      <c r="O163" s="8">
        <v>1637</v>
      </c>
      <c r="P163" s="8">
        <v>1671</v>
      </c>
      <c r="Q163" s="8">
        <v>214</v>
      </c>
      <c r="R163" s="8">
        <v>507</v>
      </c>
      <c r="S163" s="8">
        <v>35244</v>
      </c>
      <c r="T163" s="8">
        <v>380</v>
      </c>
      <c r="U163" s="8">
        <v>59</v>
      </c>
      <c r="V163" s="8">
        <v>2683</v>
      </c>
      <c r="W163" s="8">
        <v>148</v>
      </c>
      <c r="X163" s="8">
        <v>224</v>
      </c>
      <c r="Y163" s="8">
        <v>2352</v>
      </c>
      <c r="Z163" s="8">
        <v>5008</v>
      </c>
      <c r="AA163" s="8">
        <v>1806</v>
      </c>
      <c r="AB163" s="8">
        <v>2454</v>
      </c>
      <c r="AC163" s="8">
        <v>1479</v>
      </c>
      <c r="AD163" s="8">
        <v>1123</v>
      </c>
      <c r="AE163" s="8">
        <v>591</v>
      </c>
      <c r="AF163" s="8">
        <v>3126</v>
      </c>
      <c r="AG163" s="8">
        <v>3009</v>
      </c>
      <c r="AH163" s="8">
        <v>1505</v>
      </c>
      <c r="AI163" s="8">
        <v>2947</v>
      </c>
      <c r="AJ163" s="8">
        <v>4348</v>
      </c>
      <c r="AK163" s="8">
        <v>1018</v>
      </c>
      <c r="AL163" s="8">
        <v>938</v>
      </c>
      <c r="AM163" s="8">
        <v>45</v>
      </c>
      <c r="AN163" s="8">
        <v>29397</v>
      </c>
      <c r="AO163" s="8">
        <v>852.66666666666663</v>
      </c>
      <c r="AP163" s="8">
        <v>1369</v>
      </c>
      <c r="AQ163" s="2">
        <v>4</v>
      </c>
      <c r="AR163" s="2">
        <v>3.3</v>
      </c>
      <c r="AS163" s="2">
        <v>3.0999999999999996</v>
      </c>
      <c r="AT163" s="8">
        <v>81</v>
      </c>
      <c r="AU163" s="8">
        <v>70</v>
      </c>
      <c r="AV163" s="8">
        <v>350</v>
      </c>
      <c r="AW163" s="8">
        <v>53221</v>
      </c>
      <c r="AX163" s="2">
        <v>64</v>
      </c>
      <c r="AY163" s="2">
        <v>75.7</v>
      </c>
      <c r="AZ163" s="2">
        <v>32</v>
      </c>
      <c r="BA163" s="8">
        <v>527.33333333333337</v>
      </c>
      <c r="BB163" s="8">
        <v>32669</v>
      </c>
      <c r="BC163" s="8">
        <v>28741704.333333332</v>
      </c>
      <c r="BD163" s="8">
        <v>27590</v>
      </c>
      <c r="BE163" s="8">
        <v>892</v>
      </c>
      <c r="BF163" s="8">
        <v>1839</v>
      </c>
      <c r="BG163" s="8">
        <v>1369</v>
      </c>
      <c r="BH163" s="2">
        <v>1</v>
      </c>
      <c r="BI163" s="2">
        <v>0.3</v>
      </c>
      <c r="BJ163" s="8">
        <v>23</v>
      </c>
      <c r="BK163" s="8">
        <v>20</v>
      </c>
      <c r="BL163" s="8">
        <v>-6</v>
      </c>
      <c r="BM163" s="8">
        <v>-7</v>
      </c>
      <c r="BN163" s="8">
        <v>17</v>
      </c>
      <c r="BO163" s="8">
        <v>33</v>
      </c>
      <c r="BP163" s="8">
        <v>117040</v>
      </c>
      <c r="BQ163" s="8">
        <v>545261</v>
      </c>
      <c r="BR163" s="8">
        <v>479678</v>
      </c>
      <c r="BS163" s="8"/>
      <c r="BT163" s="8"/>
      <c r="BU163" s="8"/>
    </row>
    <row r="164" spans="1:73" x14ac:dyDescent="0.25">
      <c r="A164" t="s">
        <v>723</v>
      </c>
      <c r="B164" s="8">
        <v>5519</v>
      </c>
      <c r="C164" s="8">
        <v>27325</v>
      </c>
      <c r="D164" s="8">
        <v>32844</v>
      </c>
      <c r="E164" s="8">
        <v>5285</v>
      </c>
      <c r="F164" s="8">
        <v>27559</v>
      </c>
      <c r="G164" s="2">
        <v>16.8</v>
      </c>
      <c r="H164" s="2">
        <v>83.2</v>
      </c>
      <c r="I164" s="2">
        <v>16.100000000000001</v>
      </c>
      <c r="J164" s="2">
        <v>83.9</v>
      </c>
      <c r="K164" s="8">
        <v>36</v>
      </c>
      <c r="L164" s="8">
        <v>153</v>
      </c>
      <c r="M164" s="8">
        <v>249</v>
      </c>
      <c r="N164" s="8">
        <v>1049</v>
      </c>
      <c r="O164" s="8">
        <v>1635</v>
      </c>
      <c r="P164" s="8">
        <v>1682</v>
      </c>
      <c r="Q164" s="8">
        <v>213</v>
      </c>
      <c r="R164" s="8">
        <v>500</v>
      </c>
      <c r="S164" s="8">
        <v>35438</v>
      </c>
      <c r="T164" s="8">
        <v>387</v>
      </c>
      <c r="U164" s="8">
        <v>62</v>
      </c>
      <c r="V164" s="8">
        <v>2705</v>
      </c>
      <c r="W164" s="8">
        <v>141</v>
      </c>
      <c r="X164" s="8">
        <v>228</v>
      </c>
      <c r="Y164" s="8">
        <v>2361</v>
      </c>
      <c r="Z164" s="8">
        <v>5033</v>
      </c>
      <c r="AA164" s="8">
        <v>1781</v>
      </c>
      <c r="AB164" s="8">
        <v>2466</v>
      </c>
      <c r="AC164" s="8">
        <v>1489</v>
      </c>
      <c r="AD164" s="8">
        <v>1132</v>
      </c>
      <c r="AE164" s="8">
        <v>579</v>
      </c>
      <c r="AF164" s="8">
        <v>3180</v>
      </c>
      <c r="AG164" s="8">
        <v>3015</v>
      </c>
      <c r="AH164" s="8">
        <v>1510</v>
      </c>
      <c r="AI164" s="8">
        <v>2954</v>
      </c>
      <c r="AJ164" s="8">
        <v>4378</v>
      </c>
      <c r="AK164" s="8">
        <v>1031</v>
      </c>
      <c r="AL164" s="8">
        <v>954</v>
      </c>
      <c r="AM164" s="8">
        <v>54</v>
      </c>
      <c r="AN164" s="8">
        <v>29555</v>
      </c>
      <c r="AO164" s="8">
        <v>819.66666666666663</v>
      </c>
      <c r="AP164" s="8">
        <v>1304</v>
      </c>
      <c r="AQ164" s="2">
        <v>3.8</v>
      </c>
      <c r="AR164" s="2">
        <v>3.3</v>
      </c>
      <c r="AS164" s="2">
        <v>3.25</v>
      </c>
      <c r="AT164" s="8">
        <v>79</v>
      </c>
      <c r="AU164" s="8">
        <v>70</v>
      </c>
      <c r="AV164" s="8">
        <v>345</v>
      </c>
      <c r="AW164" s="8">
        <v>53301</v>
      </c>
      <c r="AX164" s="2">
        <v>63.9</v>
      </c>
      <c r="AY164" s="2">
        <v>75.900000000000006</v>
      </c>
      <c r="AZ164" s="2">
        <v>32.299999999999997</v>
      </c>
      <c r="BA164" s="8">
        <v>527.33333333333337</v>
      </c>
      <c r="BB164" s="8">
        <v>32773</v>
      </c>
      <c r="BC164" s="8">
        <v>28835086.333333332</v>
      </c>
      <c r="BD164" s="8">
        <v>27692</v>
      </c>
      <c r="BE164" s="8">
        <v>911</v>
      </c>
      <c r="BF164" s="8">
        <v>1862</v>
      </c>
      <c r="BG164" s="8">
        <v>1304</v>
      </c>
      <c r="BH164" s="2">
        <v>0.7</v>
      </c>
      <c r="BI164" s="2">
        <v>0.15</v>
      </c>
      <c r="BJ164" s="8">
        <v>20</v>
      </c>
      <c r="BK164" s="8">
        <v>19</v>
      </c>
      <c r="BL164" s="8">
        <v>-2</v>
      </c>
      <c r="BM164" s="8">
        <v>4</v>
      </c>
      <c r="BN164" s="8">
        <v>6</v>
      </c>
      <c r="BO164" s="8">
        <v>-2</v>
      </c>
      <c r="BP164" s="8">
        <v>116521</v>
      </c>
      <c r="BQ164" s="8">
        <v>549060</v>
      </c>
      <c r="BR164" s="8">
        <v>482919</v>
      </c>
      <c r="BS164" s="8"/>
      <c r="BT164" s="8"/>
      <c r="BU164" s="8"/>
    </row>
    <row r="165" spans="1:73" x14ac:dyDescent="0.25">
      <c r="A165" t="s">
        <v>724</v>
      </c>
      <c r="B165" s="8">
        <v>5536</v>
      </c>
      <c r="C165" s="8">
        <v>27370</v>
      </c>
      <c r="D165" s="8">
        <v>32906</v>
      </c>
      <c r="E165" s="8">
        <v>5305</v>
      </c>
      <c r="F165" s="8">
        <v>27601</v>
      </c>
      <c r="G165" s="2">
        <v>16.8</v>
      </c>
      <c r="H165" s="2">
        <v>83.2</v>
      </c>
      <c r="I165" s="2">
        <v>16.100000000000001</v>
      </c>
      <c r="J165" s="2">
        <v>83.9</v>
      </c>
      <c r="K165" s="8">
        <v>36</v>
      </c>
      <c r="L165" s="8">
        <v>153</v>
      </c>
      <c r="M165" s="8">
        <v>249</v>
      </c>
      <c r="N165" s="8">
        <v>1053</v>
      </c>
      <c r="O165" s="8">
        <v>1636</v>
      </c>
      <c r="P165" s="8">
        <v>1695</v>
      </c>
      <c r="Q165" s="8">
        <v>216</v>
      </c>
      <c r="R165" s="8">
        <v>502</v>
      </c>
      <c r="S165" s="8">
        <v>35546</v>
      </c>
      <c r="T165" s="8">
        <v>398</v>
      </c>
      <c r="U165" s="8">
        <v>60</v>
      </c>
      <c r="V165" s="8">
        <v>2689</v>
      </c>
      <c r="W165" s="8">
        <v>141</v>
      </c>
      <c r="X165" s="8">
        <v>223</v>
      </c>
      <c r="Y165" s="8">
        <v>2339</v>
      </c>
      <c r="Z165" s="8">
        <v>5017</v>
      </c>
      <c r="AA165" s="8">
        <v>1814</v>
      </c>
      <c r="AB165" s="8">
        <v>2512</v>
      </c>
      <c r="AC165" s="8">
        <v>1494</v>
      </c>
      <c r="AD165" s="8">
        <v>1135</v>
      </c>
      <c r="AE165" s="8">
        <v>591</v>
      </c>
      <c r="AF165" s="8">
        <v>3216</v>
      </c>
      <c r="AG165" s="8">
        <v>3016</v>
      </c>
      <c r="AH165" s="8">
        <v>1511</v>
      </c>
      <c r="AI165" s="8">
        <v>2939</v>
      </c>
      <c r="AJ165" s="8">
        <v>4414</v>
      </c>
      <c r="AK165" s="8">
        <v>1027</v>
      </c>
      <c r="AL165" s="8">
        <v>949</v>
      </c>
      <c r="AM165" s="8">
        <v>60</v>
      </c>
      <c r="AN165" s="8">
        <v>29695</v>
      </c>
      <c r="AO165" s="8">
        <v>837</v>
      </c>
      <c r="AP165" s="8">
        <v>1331</v>
      </c>
      <c r="AQ165" s="2">
        <v>3.9</v>
      </c>
      <c r="AR165" s="2">
        <v>3.7</v>
      </c>
      <c r="AS165" s="2">
        <v>3.1</v>
      </c>
      <c r="AT165" s="8">
        <v>70</v>
      </c>
      <c r="AU165" s="8">
        <v>58</v>
      </c>
      <c r="AV165" s="8">
        <v>339</v>
      </c>
      <c r="AW165" s="8">
        <v>53381</v>
      </c>
      <c r="AX165" s="2">
        <v>64.2</v>
      </c>
      <c r="AY165" s="2">
        <v>76.099999999999994</v>
      </c>
      <c r="AZ165" s="2">
        <v>32.1</v>
      </c>
      <c r="BA165" s="8">
        <v>536</v>
      </c>
      <c r="BB165" s="8">
        <v>32965</v>
      </c>
      <c r="BC165" s="8">
        <v>28900159</v>
      </c>
      <c r="BD165" s="8">
        <v>27812</v>
      </c>
      <c r="BE165" s="8">
        <v>925</v>
      </c>
      <c r="BF165" s="8">
        <v>1840</v>
      </c>
      <c r="BG165" s="8">
        <v>1331</v>
      </c>
      <c r="BH165" s="2">
        <v>0.8</v>
      </c>
      <c r="BI165" s="2">
        <v>-0.05</v>
      </c>
      <c r="BJ165" s="8">
        <v>24</v>
      </c>
      <c r="BK165" s="8">
        <v>20</v>
      </c>
      <c r="BL165" s="8">
        <v>3</v>
      </c>
      <c r="BM165" s="8">
        <v>9</v>
      </c>
      <c r="BN165" s="8">
        <v>15</v>
      </c>
      <c r="BO165" s="8">
        <v>25</v>
      </c>
      <c r="BP165" s="8">
        <v>118367</v>
      </c>
      <c r="BQ165" s="8">
        <v>556104</v>
      </c>
      <c r="BR165" s="8">
        <v>489856</v>
      </c>
      <c r="BS165" s="8"/>
      <c r="BT165" s="8"/>
      <c r="BU165" s="8"/>
    </row>
    <row r="166" spans="1:73" x14ac:dyDescent="0.25">
      <c r="A166" t="s">
        <v>725</v>
      </c>
      <c r="B166" s="8">
        <v>5561</v>
      </c>
      <c r="C166" s="8">
        <v>27344</v>
      </c>
      <c r="D166" s="8">
        <v>32905</v>
      </c>
      <c r="E166" s="8">
        <v>5329</v>
      </c>
      <c r="F166" s="8">
        <v>27576</v>
      </c>
      <c r="G166" s="2">
        <v>16.899999999999999</v>
      </c>
      <c r="H166" s="2">
        <v>83.1</v>
      </c>
      <c r="I166" s="2">
        <v>16.2</v>
      </c>
      <c r="J166" s="2">
        <v>83.8</v>
      </c>
      <c r="K166" s="8">
        <v>35</v>
      </c>
      <c r="L166" s="8">
        <v>154</v>
      </c>
      <c r="M166" s="8">
        <v>252</v>
      </c>
      <c r="N166" s="8">
        <v>1057</v>
      </c>
      <c r="O166" s="8">
        <v>1630</v>
      </c>
      <c r="P166" s="8">
        <v>1711</v>
      </c>
      <c r="Q166" s="8">
        <v>213</v>
      </c>
      <c r="R166" s="8">
        <v>511</v>
      </c>
      <c r="S166" s="8">
        <v>35615</v>
      </c>
      <c r="T166" s="8">
        <v>403</v>
      </c>
      <c r="U166" s="8">
        <v>61</v>
      </c>
      <c r="V166" s="8">
        <v>2694</v>
      </c>
      <c r="W166" s="8">
        <v>139</v>
      </c>
      <c r="X166" s="8">
        <v>220</v>
      </c>
      <c r="Y166" s="8">
        <v>2308</v>
      </c>
      <c r="Z166" s="8">
        <v>5001</v>
      </c>
      <c r="AA166" s="8">
        <v>1803</v>
      </c>
      <c r="AB166" s="8">
        <v>2506</v>
      </c>
      <c r="AC166" s="8">
        <v>1505</v>
      </c>
      <c r="AD166" s="8">
        <v>1143</v>
      </c>
      <c r="AE166" s="8">
        <v>612</v>
      </c>
      <c r="AF166" s="8">
        <v>3205</v>
      </c>
      <c r="AG166" s="8">
        <v>3054</v>
      </c>
      <c r="AH166" s="8">
        <v>1524</v>
      </c>
      <c r="AI166" s="8">
        <v>2948</v>
      </c>
      <c r="AJ166" s="8">
        <v>4432</v>
      </c>
      <c r="AK166" s="8">
        <v>1039</v>
      </c>
      <c r="AL166" s="8">
        <v>968</v>
      </c>
      <c r="AM166" s="8">
        <v>51</v>
      </c>
      <c r="AN166" s="8">
        <v>29791</v>
      </c>
      <c r="AO166" s="8">
        <v>836.66666666666663</v>
      </c>
      <c r="AP166" s="8">
        <v>1326</v>
      </c>
      <c r="AQ166" s="2">
        <v>3.9</v>
      </c>
      <c r="AR166" s="2">
        <v>4.3</v>
      </c>
      <c r="AS166" s="2">
        <v>3</v>
      </c>
      <c r="AT166" s="8">
        <v>79</v>
      </c>
      <c r="AU166" s="8">
        <v>71</v>
      </c>
      <c r="AV166" s="8">
        <v>311</v>
      </c>
      <c r="AW166" s="8">
        <v>53435</v>
      </c>
      <c r="AX166" s="2">
        <v>64</v>
      </c>
      <c r="AY166" s="2">
        <v>76</v>
      </c>
      <c r="AZ166" s="2">
        <v>32</v>
      </c>
      <c r="BA166" s="8">
        <v>542</v>
      </c>
      <c r="BB166" s="8">
        <v>32894</v>
      </c>
      <c r="BC166" s="8">
        <v>28932859.333333332</v>
      </c>
      <c r="BD166" s="8">
        <v>27762</v>
      </c>
      <c r="BE166" s="8">
        <v>881</v>
      </c>
      <c r="BF166" s="8">
        <v>1880</v>
      </c>
      <c r="BG166" s="8">
        <v>1326</v>
      </c>
      <c r="BH166" s="2">
        <v>0.9</v>
      </c>
      <c r="BI166" s="2">
        <v>-0.1</v>
      </c>
      <c r="BJ166" s="8">
        <v>16</v>
      </c>
      <c r="BK166" s="8">
        <v>18</v>
      </c>
      <c r="BL166" s="8">
        <v>16</v>
      </c>
      <c r="BM166" s="8">
        <v>9</v>
      </c>
      <c r="BN166" s="8">
        <v>7</v>
      </c>
      <c r="BO166" s="8">
        <v>-1</v>
      </c>
      <c r="BP166" s="8">
        <v>124088</v>
      </c>
      <c r="BQ166" s="8">
        <v>562999</v>
      </c>
      <c r="BR166" s="8">
        <v>496133</v>
      </c>
      <c r="BS166" s="8"/>
      <c r="BT166" s="8"/>
      <c r="BU166" s="8"/>
    </row>
    <row r="167" spans="1:73" x14ac:dyDescent="0.25">
      <c r="A167" t="s">
        <v>726</v>
      </c>
      <c r="B167" s="8">
        <v>5577</v>
      </c>
      <c r="C167" s="8">
        <v>27526</v>
      </c>
      <c r="D167" s="8">
        <v>33103</v>
      </c>
      <c r="E167" s="8">
        <v>5344</v>
      </c>
      <c r="F167" s="8">
        <v>27759</v>
      </c>
      <c r="G167" s="2">
        <v>16.8</v>
      </c>
      <c r="H167" s="2">
        <v>83.2</v>
      </c>
      <c r="I167" s="2">
        <v>16.100000000000001</v>
      </c>
      <c r="J167" s="2">
        <v>83.9</v>
      </c>
      <c r="K167" s="8">
        <v>35</v>
      </c>
      <c r="L167" s="8">
        <v>154</v>
      </c>
      <c r="M167" s="8">
        <v>253</v>
      </c>
      <c r="N167" s="8">
        <v>1065</v>
      </c>
      <c r="O167" s="8">
        <v>1624</v>
      </c>
      <c r="P167" s="8">
        <v>1727</v>
      </c>
      <c r="Q167" s="8">
        <v>212</v>
      </c>
      <c r="R167" s="8">
        <v>504</v>
      </c>
      <c r="S167" s="8">
        <v>35661</v>
      </c>
      <c r="T167" s="8">
        <v>405</v>
      </c>
      <c r="U167" s="8">
        <v>62</v>
      </c>
      <c r="V167" s="8">
        <v>2675</v>
      </c>
      <c r="W167" s="8">
        <v>146</v>
      </c>
      <c r="X167" s="8">
        <v>219</v>
      </c>
      <c r="Y167" s="8">
        <v>2325</v>
      </c>
      <c r="Z167" s="8">
        <v>4971</v>
      </c>
      <c r="AA167" s="8">
        <v>1806</v>
      </c>
      <c r="AB167" s="8">
        <v>2512</v>
      </c>
      <c r="AC167" s="8">
        <v>1533</v>
      </c>
      <c r="AD167" s="8">
        <v>1131</v>
      </c>
      <c r="AE167" s="8">
        <v>633</v>
      </c>
      <c r="AF167" s="8">
        <v>3179</v>
      </c>
      <c r="AG167" s="8">
        <v>3045</v>
      </c>
      <c r="AH167" s="8">
        <v>1534</v>
      </c>
      <c r="AI167" s="8">
        <v>2959</v>
      </c>
      <c r="AJ167" s="8">
        <v>4441</v>
      </c>
      <c r="AK167" s="8">
        <v>1050</v>
      </c>
      <c r="AL167" s="8">
        <v>981</v>
      </c>
      <c r="AM167" s="8">
        <v>53</v>
      </c>
      <c r="AN167" s="8">
        <v>29829</v>
      </c>
      <c r="AO167" s="8">
        <v>804</v>
      </c>
      <c r="AP167" s="8">
        <v>1285</v>
      </c>
      <c r="AQ167" s="2">
        <v>3.7</v>
      </c>
      <c r="AR167" s="2">
        <v>4</v>
      </c>
      <c r="AS167" s="2">
        <v>2.8</v>
      </c>
      <c r="AT167" s="8">
        <v>77</v>
      </c>
      <c r="AU167" s="8">
        <v>72</v>
      </c>
      <c r="AV167" s="8">
        <v>294</v>
      </c>
      <c r="AW167" s="8">
        <v>53475</v>
      </c>
      <c r="AX167" s="2">
        <v>64.2</v>
      </c>
      <c r="AY167" s="2">
        <v>76.400000000000006</v>
      </c>
      <c r="AZ167" s="2">
        <v>31.8</v>
      </c>
      <c r="BA167" s="8">
        <v>541</v>
      </c>
      <c r="BB167" s="8">
        <v>33055</v>
      </c>
      <c r="BC167" s="8">
        <v>28981853.333333332</v>
      </c>
      <c r="BD167" s="8">
        <v>27855</v>
      </c>
      <c r="BE167" s="8">
        <v>919</v>
      </c>
      <c r="BF167" s="8">
        <v>1914</v>
      </c>
      <c r="BG167" s="8">
        <v>1285</v>
      </c>
      <c r="BH167" s="2">
        <v>-1.5</v>
      </c>
      <c r="BI167" s="2">
        <v>-0.25</v>
      </c>
      <c r="BJ167" s="8">
        <v>14</v>
      </c>
      <c r="BK167" s="8">
        <v>18</v>
      </c>
      <c r="BL167" s="8">
        <v>-22</v>
      </c>
      <c r="BM167" s="8">
        <v>-2</v>
      </c>
      <c r="BN167" s="8">
        <v>-4</v>
      </c>
      <c r="BO167" s="8">
        <v>8</v>
      </c>
      <c r="BP167" s="8">
        <v>126032</v>
      </c>
      <c r="BQ167" s="8">
        <v>565758</v>
      </c>
      <c r="BR167" s="8">
        <v>499477</v>
      </c>
      <c r="BS167" s="8"/>
      <c r="BT167" s="8"/>
      <c r="BU167" s="8"/>
    </row>
    <row r="168" spans="1:73" x14ac:dyDescent="0.25">
      <c r="A168" t="s">
        <v>727</v>
      </c>
      <c r="B168" s="8">
        <v>5605</v>
      </c>
      <c r="C168" s="8">
        <v>27215</v>
      </c>
      <c r="D168" s="8">
        <v>32820</v>
      </c>
      <c r="E168" s="8">
        <v>5369</v>
      </c>
      <c r="F168" s="8">
        <v>27451</v>
      </c>
      <c r="G168" s="2">
        <v>17.100000000000001</v>
      </c>
      <c r="H168" s="2">
        <v>82.9</v>
      </c>
      <c r="I168" s="2">
        <v>16.399999999999999</v>
      </c>
      <c r="J168" s="2">
        <v>83.6</v>
      </c>
      <c r="K168" s="8">
        <v>36</v>
      </c>
      <c r="L168" s="8">
        <v>155</v>
      </c>
      <c r="M168" s="8">
        <v>258</v>
      </c>
      <c r="N168" s="8">
        <v>1067</v>
      </c>
      <c r="O168" s="8">
        <v>1622</v>
      </c>
      <c r="P168" s="8">
        <v>1744</v>
      </c>
      <c r="Q168" s="8">
        <v>210</v>
      </c>
      <c r="R168" s="8">
        <v>512</v>
      </c>
      <c r="S168" s="8">
        <v>35609</v>
      </c>
      <c r="T168" s="8">
        <v>384</v>
      </c>
      <c r="U168" s="8">
        <v>68</v>
      </c>
      <c r="V168" s="8">
        <v>2676</v>
      </c>
      <c r="W168" s="8">
        <v>147</v>
      </c>
      <c r="X168" s="8">
        <v>219</v>
      </c>
      <c r="Y168" s="8">
        <v>2293</v>
      </c>
      <c r="Z168" s="8">
        <v>4938</v>
      </c>
      <c r="AA168" s="8">
        <v>1802</v>
      </c>
      <c r="AB168" s="8">
        <v>2519</v>
      </c>
      <c r="AC168" s="8">
        <v>1554</v>
      </c>
      <c r="AD168" s="8">
        <v>1137</v>
      </c>
      <c r="AE168" s="8">
        <v>641</v>
      </c>
      <c r="AF168" s="8">
        <v>3220</v>
      </c>
      <c r="AG168" s="8">
        <v>3037</v>
      </c>
      <c r="AH168" s="8">
        <v>1546</v>
      </c>
      <c r="AI168" s="8">
        <v>2958</v>
      </c>
      <c r="AJ168" s="8">
        <v>4450</v>
      </c>
      <c r="AK168" s="8">
        <v>1032</v>
      </c>
      <c r="AL168" s="8">
        <v>931</v>
      </c>
      <c r="AM168" s="8">
        <v>58</v>
      </c>
      <c r="AN168" s="8">
        <v>29823</v>
      </c>
      <c r="AO168" s="8">
        <v>770</v>
      </c>
      <c r="AP168" s="8">
        <v>1411</v>
      </c>
      <c r="AQ168" s="2">
        <v>4.0999999999999996</v>
      </c>
      <c r="AR168" s="2">
        <v>3.8</v>
      </c>
      <c r="AS168" s="2">
        <v>2.2999999999999998</v>
      </c>
      <c r="AT168" s="8">
        <v>77</v>
      </c>
      <c r="AU168" s="8">
        <v>72</v>
      </c>
      <c r="AV168" s="8">
        <v>311</v>
      </c>
      <c r="AW168" s="8">
        <v>53515</v>
      </c>
      <c r="AX168" s="2">
        <v>64.2</v>
      </c>
      <c r="AY168" s="2">
        <v>75.900000000000006</v>
      </c>
      <c r="AZ168" s="2">
        <v>31.2</v>
      </c>
      <c r="BA168" s="8">
        <v>538.33333333333337</v>
      </c>
      <c r="BB168" s="8">
        <v>32972</v>
      </c>
      <c r="BC168" s="8">
        <v>29035653.666666668</v>
      </c>
      <c r="BD168" s="8">
        <v>27879</v>
      </c>
      <c r="BE168" s="8">
        <v>895</v>
      </c>
      <c r="BF168" s="8">
        <v>1954</v>
      </c>
      <c r="BG168" s="8">
        <v>1411</v>
      </c>
      <c r="BH168" s="2">
        <v>-4.9000000000000004</v>
      </c>
      <c r="BI168" s="2">
        <v>-0.3</v>
      </c>
      <c r="BJ168" s="8">
        <v>25</v>
      </c>
      <c r="BK168" s="8">
        <v>23</v>
      </c>
      <c r="BL168" s="8">
        <v>-8</v>
      </c>
      <c r="BM168" s="8">
        <v>-12</v>
      </c>
      <c r="BN168" s="8">
        <v>28</v>
      </c>
      <c r="BO168" s="8">
        <v>-3</v>
      </c>
      <c r="BP168" s="8">
        <v>120061</v>
      </c>
      <c r="BQ168" s="8">
        <v>555891</v>
      </c>
      <c r="BR168" s="8">
        <v>493315</v>
      </c>
      <c r="BS168" s="8"/>
      <c r="BT168" s="8"/>
      <c r="BU168" s="8"/>
    </row>
    <row r="169" spans="1:73" x14ac:dyDescent="0.25">
      <c r="A169" t="s">
        <v>728</v>
      </c>
      <c r="B169" s="8">
        <v>5692</v>
      </c>
      <c r="C169" s="8">
        <v>26886</v>
      </c>
      <c r="D169" s="8">
        <v>32578</v>
      </c>
      <c r="E169" s="8">
        <v>5413</v>
      </c>
      <c r="F169" s="8">
        <v>27165</v>
      </c>
      <c r="G169" s="2">
        <v>17.5</v>
      </c>
      <c r="H169" s="2">
        <v>82.5</v>
      </c>
      <c r="I169" s="2">
        <v>16.600000000000001</v>
      </c>
      <c r="J169" s="2">
        <v>83.4</v>
      </c>
      <c r="K169" s="8">
        <v>36</v>
      </c>
      <c r="L169" s="8">
        <v>157</v>
      </c>
      <c r="M169" s="8">
        <v>261</v>
      </c>
      <c r="N169" s="8">
        <v>1071</v>
      </c>
      <c r="O169" s="8">
        <v>1618</v>
      </c>
      <c r="P169" s="8">
        <v>1783</v>
      </c>
      <c r="Q169" s="8">
        <v>208</v>
      </c>
      <c r="R169" s="8">
        <v>561</v>
      </c>
      <c r="S169" s="8">
        <v>35135</v>
      </c>
      <c r="T169" s="8">
        <v>377</v>
      </c>
      <c r="U169" s="8">
        <v>61</v>
      </c>
      <c r="V169" s="8">
        <v>2618</v>
      </c>
      <c r="W169" s="8">
        <v>146</v>
      </c>
      <c r="X169" s="8">
        <v>218</v>
      </c>
      <c r="Y169" s="8">
        <v>2276</v>
      </c>
      <c r="Z169" s="8">
        <v>4976</v>
      </c>
      <c r="AA169" s="8">
        <v>1802</v>
      </c>
      <c r="AB169" s="8">
        <v>2347</v>
      </c>
      <c r="AC169" s="8">
        <v>1526</v>
      </c>
      <c r="AD169" s="8">
        <v>1129</v>
      </c>
      <c r="AE169" s="8">
        <v>626</v>
      </c>
      <c r="AF169" s="8">
        <v>3127</v>
      </c>
      <c r="AG169" s="8">
        <v>2928</v>
      </c>
      <c r="AH169" s="8">
        <v>1561</v>
      </c>
      <c r="AI169" s="8">
        <v>2964</v>
      </c>
      <c r="AJ169" s="8">
        <v>4490</v>
      </c>
      <c r="AK169" s="8">
        <v>985</v>
      </c>
      <c r="AL169" s="8">
        <v>935</v>
      </c>
      <c r="AM169" s="8">
        <v>42</v>
      </c>
      <c r="AN169" s="8">
        <v>29439</v>
      </c>
      <c r="AO169" s="8">
        <v>345.33333333333331</v>
      </c>
      <c r="AP169" s="8">
        <v>1388</v>
      </c>
      <c r="AQ169" s="2">
        <v>4.0999999999999996</v>
      </c>
      <c r="AR169" s="2">
        <v>4.8</v>
      </c>
      <c r="AS169" s="2">
        <v>4.9999999999999989E-2</v>
      </c>
      <c r="AT169" s="8">
        <v>67</v>
      </c>
      <c r="AU169" s="8">
        <v>65</v>
      </c>
      <c r="AV169" s="8">
        <v>245</v>
      </c>
      <c r="AW169" s="8">
        <v>53555</v>
      </c>
      <c r="AX169" s="2">
        <v>63.5</v>
      </c>
      <c r="AY169" s="2">
        <v>75.400000000000006</v>
      </c>
      <c r="AZ169" s="2">
        <v>25.9</v>
      </c>
      <c r="BA169" s="8">
        <v>523.33333333333337</v>
      </c>
      <c r="BB169" s="8">
        <v>32636</v>
      </c>
      <c r="BC169" s="8">
        <v>28442091</v>
      </c>
      <c r="BD169" s="8">
        <v>27833</v>
      </c>
      <c r="BE169" s="8">
        <v>912</v>
      </c>
      <c r="BF169" s="8">
        <v>2233</v>
      </c>
      <c r="BG169" s="8">
        <v>1388</v>
      </c>
      <c r="BH169" s="2">
        <v>-1.9</v>
      </c>
      <c r="BI169" s="2">
        <v>-4</v>
      </c>
      <c r="BJ169" s="8">
        <v>-20</v>
      </c>
      <c r="BK169" s="8">
        <v>-17</v>
      </c>
      <c r="BL169" s="8">
        <v>-61</v>
      </c>
      <c r="BM169" s="8">
        <v>-20</v>
      </c>
      <c r="BN169" s="8">
        <v>-49</v>
      </c>
      <c r="BO169" s="8">
        <v>-58</v>
      </c>
      <c r="BP169" s="8">
        <v>115664</v>
      </c>
      <c r="BQ169" s="8">
        <v>476160</v>
      </c>
      <c r="BR169" s="8">
        <v>480066</v>
      </c>
      <c r="BS169" s="8"/>
      <c r="BT169" s="8"/>
      <c r="BU169" s="8"/>
    </row>
    <row r="170" spans="1:73" x14ac:dyDescent="0.25">
      <c r="A170" t="s">
        <v>729</v>
      </c>
      <c r="B170" s="8">
        <v>5698</v>
      </c>
      <c r="C170" s="8">
        <v>26622</v>
      </c>
      <c r="D170" s="8">
        <v>32320</v>
      </c>
      <c r="E170" s="8">
        <v>5420</v>
      </c>
      <c r="F170" s="8">
        <v>26900</v>
      </c>
      <c r="G170" s="2">
        <v>17.600000000000001</v>
      </c>
      <c r="H170" s="2">
        <v>82.4</v>
      </c>
      <c r="I170" s="2">
        <v>16.8</v>
      </c>
      <c r="J170" s="2">
        <v>83.2</v>
      </c>
      <c r="K170" s="8">
        <v>36</v>
      </c>
      <c r="L170" s="8">
        <v>157</v>
      </c>
      <c r="M170" s="8">
        <v>263</v>
      </c>
      <c r="N170" s="8">
        <v>1081</v>
      </c>
      <c r="O170" s="8">
        <v>1623</v>
      </c>
      <c r="P170" s="8">
        <v>1778</v>
      </c>
      <c r="Q170" s="8">
        <v>210</v>
      </c>
      <c r="R170" s="8">
        <v>554</v>
      </c>
      <c r="S170" s="8">
        <v>34594</v>
      </c>
      <c r="T170" s="8">
        <v>417</v>
      </c>
      <c r="U170" s="8">
        <v>54</v>
      </c>
      <c r="V170" s="8">
        <v>2570</v>
      </c>
      <c r="W170" s="8">
        <v>143</v>
      </c>
      <c r="X170" s="8">
        <v>223</v>
      </c>
      <c r="Y170" s="8">
        <v>2143</v>
      </c>
      <c r="Z170" s="8">
        <v>4842</v>
      </c>
      <c r="AA170" s="8">
        <v>1785</v>
      </c>
      <c r="AB170" s="8">
        <v>2285</v>
      </c>
      <c r="AC170" s="8">
        <v>1517</v>
      </c>
      <c r="AD170" s="8">
        <v>1115</v>
      </c>
      <c r="AE170" s="8">
        <v>614</v>
      </c>
      <c r="AF170" s="8">
        <v>3116</v>
      </c>
      <c r="AG170" s="8">
        <v>2927</v>
      </c>
      <c r="AH170" s="8">
        <v>1564</v>
      </c>
      <c r="AI170" s="8">
        <v>2952</v>
      </c>
      <c r="AJ170" s="8">
        <v>4457</v>
      </c>
      <c r="AK170" s="8">
        <v>931</v>
      </c>
      <c r="AL170" s="8">
        <v>889</v>
      </c>
      <c r="AM170" s="8">
        <v>50</v>
      </c>
      <c r="AN170" s="8">
        <v>29043</v>
      </c>
      <c r="AO170" s="8">
        <v>508</v>
      </c>
      <c r="AP170" s="8">
        <v>1691</v>
      </c>
      <c r="AQ170" s="2">
        <v>5</v>
      </c>
      <c r="AR170" s="2">
        <v>11.4</v>
      </c>
      <c r="AS170" s="2">
        <v>-2.1500000000000004</v>
      </c>
      <c r="AT170" s="8">
        <v>65</v>
      </c>
      <c r="AU170" s="8">
        <v>59</v>
      </c>
      <c r="AV170" s="8">
        <v>349</v>
      </c>
      <c r="AW170" s="8">
        <v>53618</v>
      </c>
      <c r="AX170" s="2">
        <v>63.5</v>
      </c>
      <c r="AY170" s="2">
        <v>74.599999999999994</v>
      </c>
      <c r="AZ170" s="2">
        <v>28.2</v>
      </c>
      <c r="BA170" s="8">
        <v>547</v>
      </c>
      <c r="BB170" s="8">
        <v>32352</v>
      </c>
      <c r="BC170" s="8">
        <v>28258382</v>
      </c>
      <c r="BD170" s="8">
        <v>27799</v>
      </c>
      <c r="BE170" s="8">
        <v>909</v>
      </c>
      <c r="BF170" s="8">
        <v>2037</v>
      </c>
      <c r="BG170" s="8">
        <v>1691</v>
      </c>
      <c r="BH170" s="2">
        <v>1.6</v>
      </c>
      <c r="BI170" s="2">
        <v>-4.9000000000000004</v>
      </c>
      <c r="BJ170" s="8">
        <v>-3</v>
      </c>
      <c r="BK170" s="8">
        <v>-3</v>
      </c>
      <c r="BL170" s="8">
        <v>-38</v>
      </c>
      <c r="BM170" s="8">
        <v>-41</v>
      </c>
      <c r="BN170" s="8">
        <v>-18</v>
      </c>
      <c r="BO170" s="8">
        <v>-48</v>
      </c>
      <c r="BP170" s="8">
        <v>125991</v>
      </c>
      <c r="BQ170" s="8">
        <v>533806</v>
      </c>
      <c r="BR170" s="8">
        <v>498979</v>
      </c>
      <c r="BS170" s="8"/>
      <c r="BT170" s="8"/>
      <c r="BU170" s="8"/>
    </row>
    <row r="171" spans="1:73" x14ac:dyDescent="0.25">
      <c r="A171" t="s">
        <v>730</v>
      </c>
      <c r="B171" s="8">
        <v>5733</v>
      </c>
      <c r="C171" s="8">
        <v>26539</v>
      </c>
      <c r="D171" s="8">
        <v>32272</v>
      </c>
      <c r="E171" s="8">
        <v>5450</v>
      </c>
      <c r="F171" s="8">
        <v>26822</v>
      </c>
      <c r="G171" s="2">
        <v>17.8</v>
      </c>
      <c r="H171" s="2">
        <v>82.2</v>
      </c>
      <c r="I171" s="2">
        <v>16.899999999999999</v>
      </c>
      <c r="J171" s="2">
        <v>83.1</v>
      </c>
      <c r="K171" s="8">
        <v>35</v>
      </c>
      <c r="L171" s="8">
        <v>159</v>
      </c>
      <c r="M171" s="8">
        <v>264</v>
      </c>
      <c r="N171" s="8">
        <v>1096</v>
      </c>
      <c r="O171" s="8">
        <v>1623</v>
      </c>
      <c r="P171" s="8">
        <v>1792</v>
      </c>
      <c r="Q171" s="8">
        <v>210</v>
      </c>
      <c r="R171" s="8">
        <v>550</v>
      </c>
      <c r="S171" s="8">
        <v>34522</v>
      </c>
      <c r="T171" s="8">
        <v>380</v>
      </c>
      <c r="U171" s="8">
        <v>53</v>
      </c>
      <c r="V171" s="8">
        <v>2556</v>
      </c>
      <c r="W171" s="8">
        <v>146</v>
      </c>
      <c r="X171" s="8">
        <v>223</v>
      </c>
      <c r="Y171" s="8">
        <v>2154</v>
      </c>
      <c r="Z171" s="8">
        <v>4831</v>
      </c>
      <c r="AA171" s="8">
        <v>1754</v>
      </c>
      <c r="AB171" s="8">
        <v>2195</v>
      </c>
      <c r="AC171" s="8">
        <v>1510</v>
      </c>
      <c r="AD171" s="8">
        <v>1143</v>
      </c>
      <c r="AE171" s="8">
        <v>645</v>
      </c>
      <c r="AF171" s="8">
        <v>3140</v>
      </c>
      <c r="AG171" s="8">
        <v>2920</v>
      </c>
      <c r="AH171" s="8">
        <v>1587</v>
      </c>
      <c r="AI171" s="8">
        <v>2939</v>
      </c>
      <c r="AJ171" s="8">
        <v>4502</v>
      </c>
      <c r="AK171" s="8">
        <v>917</v>
      </c>
      <c r="AL171" s="8">
        <v>883</v>
      </c>
      <c r="AM171" s="8">
        <v>46</v>
      </c>
      <c r="AN171" s="8">
        <v>29011</v>
      </c>
      <c r="AO171" s="8">
        <v>590.33333333333337</v>
      </c>
      <c r="AP171" s="8">
        <v>1794</v>
      </c>
      <c r="AQ171" s="2">
        <v>5.3</v>
      </c>
      <c r="AR171" s="2">
        <v>12.7</v>
      </c>
      <c r="AS171" s="2">
        <v>-2.4500000000000002</v>
      </c>
      <c r="AT171" s="8">
        <v>57</v>
      </c>
      <c r="AU171" s="8">
        <v>54</v>
      </c>
      <c r="AV171" s="8">
        <v>388</v>
      </c>
      <c r="AW171" s="8">
        <v>53692</v>
      </c>
      <c r="AX171" s="2">
        <v>63.4</v>
      </c>
      <c r="AY171" s="2">
        <v>74.3</v>
      </c>
      <c r="AZ171" s="2">
        <v>30.2</v>
      </c>
      <c r="BA171" s="8">
        <v>566</v>
      </c>
      <c r="BB171" s="8">
        <v>32266</v>
      </c>
      <c r="BC171" s="8">
        <v>28126450.666666668</v>
      </c>
      <c r="BD171" s="8">
        <v>27845</v>
      </c>
      <c r="BE171" s="8">
        <v>1036</v>
      </c>
      <c r="BF171" s="8">
        <v>2014</v>
      </c>
      <c r="BG171" s="8">
        <v>1794</v>
      </c>
      <c r="BH171" s="2">
        <v>2.8</v>
      </c>
      <c r="BI171" s="2">
        <v>-4.1500000000000004</v>
      </c>
      <c r="BJ171" s="8">
        <v>6</v>
      </c>
      <c r="BK171" s="8">
        <v>0</v>
      </c>
      <c r="BL171" s="8">
        <v>3</v>
      </c>
      <c r="BM171" s="8">
        <v>-48</v>
      </c>
      <c r="BN171" s="8">
        <v>-6</v>
      </c>
      <c r="BO171" s="8">
        <v>-48</v>
      </c>
      <c r="BP171" s="8">
        <v>117012</v>
      </c>
      <c r="BQ171" s="8">
        <v>537629</v>
      </c>
      <c r="BR171" s="8">
        <v>497960</v>
      </c>
      <c r="BS171" s="8"/>
      <c r="BT171" s="8"/>
      <c r="BU171" s="8"/>
    </row>
    <row r="172" spans="1:73" x14ac:dyDescent="0.25">
      <c r="A172" t="s">
        <v>731</v>
      </c>
      <c r="B172" s="8">
        <v>5812</v>
      </c>
      <c r="C172" s="8">
        <v>26501</v>
      </c>
      <c r="D172" s="8">
        <v>32313</v>
      </c>
      <c r="E172" s="8">
        <v>5530</v>
      </c>
      <c r="F172" s="8">
        <v>26783</v>
      </c>
      <c r="G172" s="2">
        <v>18</v>
      </c>
      <c r="H172" s="2">
        <v>82</v>
      </c>
      <c r="I172" s="2">
        <v>17.100000000000001</v>
      </c>
      <c r="J172" s="2">
        <v>82.9</v>
      </c>
      <c r="K172" s="8">
        <v>35</v>
      </c>
      <c r="L172" s="8">
        <v>160</v>
      </c>
      <c r="M172" s="8">
        <v>268</v>
      </c>
      <c r="N172" s="8">
        <v>1126</v>
      </c>
      <c r="O172" s="8">
        <v>1621</v>
      </c>
      <c r="P172" s="8">
        <v>1835</v>
      </c>
      <c r="Q172" s="8">
        <v>211</v>
      </c>
      <c r="R172" s="8">
        <v>552</v>
      </c>
      <c r="S172" s="8">
        <v>34734</v>
      </c>
      <c r="T172" s="8">
        <v>375</v>
      </c>
      <c r="U172" s="8">
        <v>53</v>
      </c>
      <c r="V172" s="8">
        <v>2537</v>
      </c>
      <c r="W172" s="8">
        <v>145</v>
      </c>
      <c r="X172" s="8">
        <v>218</v>
      </c>
      <c r="Y172" s="8">
        <v>2171</v>
      </c>
      <c r="Z172" s="8">
        <v>4809</v>
      </c>
      <c r="AA172" s="8">
        <v>1825</v>
      </c>
      <c r="AB172" s="8">
        <v>2235</v>
      </c>
      <c r="AC172" s="8">
        <v>1517</v>
      </c>
      <c r="AD172" s="8">
        <v>1155</v>
      </c>
      <c r="AE172" s="8">
        <v>637</v>
      </c>
      <c r="AF172" s="8">
        <v>3159</v>
      </c>
      <c r="AG172" s="8">
        <v>2935</v>
      </c>
      <c r="AH172" s="8">
        <v>1611</v>
      </c>
      <c r="AI172" s="8">
        <v>2934</v>
      </c>
      <c r="AJ172" s="8">
        <v>4568</v>
      </c>
      <c r="AK172" s="8">
        <v>894</v>
      </c>
      <c r="AL172" s="8">
        <v>905</v>
      </c>
      <c r="AM172" s="8">
        <v>52</v>
      </c>
      <c r="AN172" s="8">
        <v>29235</v>
      </c>
      <c r="AO172" s="8">
        <v>602.33333333333337</v>
      </c>
      <c r="AP172" s="8">
        <v>1667</v>
      </c>
      <c r="AQ172" s="2">
        <v>4.9000000000000004</v>
      </c>
      <c r="AR172" s="2">
        <v>5.5</v>
      </c>
      <c r="AS172" s="2">
        <v>-2.4500000000000002</v>
      </c>
      <c r="AT172" s="8">
        <v>65</v>
      </c>
      <c r="AU172" s="8">
        <v>63</v>
      </c>
      <c r="AV172" s="8">
        <v>397</v>
      </c>
      <c r="AW172" s="8">
        <v>53767</v>
      </c>
      <c r="AX172" s="2">
        <v>63.2</v>
      </c>
      <c r="AY172" s="2">
        <v>74.400000000000006</v>
      </c>
      <c r="AZ172" s="2">
        <v>29.5</v>
      </c>
      <c r="BA172" s="8">
        <v>559.66666666666663</v>
      </c>
      <c r="BB172" s="8">
        <v>32308</v>
      </c>
      <c r="BC172" s="8">
        <v>28175701.333333332</v>
      </c>
      <c r="BD172" s="8">
        <v>27945</v>
      </c>
      <c r="BE172" s="8">
        <v>1027</v>
      </c>
      <c r="BF172" s="8">
        <v>1947</v>
      </c>
      <c r="BG172" s="8">
        <v>1667</v>
      </c>
      <c r="BH172" s="2">
        <v>3.3</v>
      </c>
      <c r="BI172" s="2">
        <v>-2.2999999999999998</v>
      </c>
      <c r="BJ172" s="8">
        <v>19</v>
      </c>
      <c r="BK172" s="8">
        <v>15</v>
      </c>
      <c r="BL172" s="8">
        <v>-1</v>
      </c>
      <c r="BM172" s="8">
        <v>-35</v>
      </c>
      <c r="BN172" s="8">
        <v>29</v>
      </c>
      <c r="BO172" s="8">
        <v>-33</v>
      </c>
      <c r="BP172" s="8">
        <v>118117</v>
      </c>
      <c r="BQ172" s="8">
        <v>537992</v>
      </c>
      <c r="BR172" s="8">
        <v>502049</v>
      </c>
      <c r="BS172" s="8"/>
      <c r="BT172" s="8"/>
      <c r="BU172" s="8"/>
    </row>
    <row r="173" spans="1:73" x14ac:dyDescent="0.25">
      <c r="A173" t="s">
        <v>732</v>
      </c>
      <c r="B173" s="8">
        <v>5816</v>
      </c>
      <c r="C173" s="8">
        <v>26709</v>
      </c>
      <c r="D173" s="8">
        <v>32525</v>
      </c>
      <c r="E173" s="8">
        <v>5541</v>
      </c>
      <c r="F173" s="8">
        <v>26984</v>
      </c>
      <c r="G173" s="2">
        <v>17.899999999999999</v>
      </c>
      <c r="H173" s="2">
        <v>82.1</v>
      </c>
      <c r="I173" s="2">
        <v>17</v>
      </c>
      <c r="J173" s="2">
        <v>83</v>
      </c>
      <c r="K173" s="8">
        <v>34</v>
      </c>
      <c r="L173" s="8">
        <v>160</v>
      </c>
      <c r="M173" s="8">
        <v>269</v>
      </c>
      <c r="N173" s="8">
        <v>1119</v>
      </c>
      <c r="O173" s="8">
        <v>1625</v>
      </c>
      <c r="P173" s="8">
        <v>1847</v>
      </c>
      <c r="Q173" s="8">
        <v>209</v>
      </c>
      <c r="R173" s="8">
        <v>553</v>
      </c>
      <c r="S173" s="8">
        <v>35072</v>
      </c>
      <c r="T173" s="8">
        <v>374</v>
      </c>
      <c r="U173" s="8">
        <v>54</v>
      </c>
      <c r="V173" s="8">
        <v>2544</v>
      </c>
      <c r="W173" s="8">
        <v>147</v>
      </c>
      <c r="X173" s="8">
        <v>230</v>
      </c>
      <c r="Y173" s="8">
        <v>2241</v>
      </c>
      <c r="Z173" s="8">
        <v>4771</v>
      </c>
      <c r="AA173" s="8">
        <v>1811</v>
      </c>
      <c r="AB173" s="8">
        <v>2370</v>
      </c>
      <c r="AC173" s="8">
        <v>1495</v>
      </c>
      <c r="AD173" s="8">
        <v>1162</v>
      </c>
      <c r="AE173" s="8">
        <v>633</v>
      </c>
      <c r="AF173" s="8">
        <v>3166</v>
      </c>
      <c r="AG173" s="8">
        <v>2996</v>
      </c>
      <c r="AH173" s="8">
        <v>1612</v>
      </c>
      <c r="AI173" s="8">
        <v>2942</v>
      </c>
      <c r="AJ173" s="8">
        <v>4584</v>
      </c>
      <c r="AK173" s="8">
        <v>959</v>
      </c>
      <c r="AL173" s="8">
        <v>918</v>
      </c>
      <c r="AM173" s="8">
        <v>63</v>
      </c>
      <c r="AN173" s="8">
        <v>29481</v>
      </c>
      <c r="AO173" s="8">
        <v>887.33333333333337</v>
      </c>
      <c r="AP173" s="8">
        <v>1588</v>
      </c>
      <c r="AQ173" s="2">
        <v>4.7</v>
      </c>
      <c r="AR173" s="2">
        <v>3.6</v>
      </c>
      <c r="AS173" s="2">
        <v>-0.8</v>
      </c>
      <c r="AT173" s="8">
        <v>71</v>
      </c>
      <c r="AU173" s="8">
        <v>69</v>
      </c>
      <c r="AV173" s="8">
        <v>448</v>
      </c>
      <c r="AW173" s="8">
        <v>53842</v>
      </c>
      <c r="AX173" s="2">
        <v>63.2</v>
      </c>
      <c r="AY173" s="2">
        <v>74.7</v>
      </c>
      <c r="AZ173" s="2">
        <v>31</v>
      </c>
      <c r="BA173" s="8">
        <v>577.33333333333337</v>
      </c>
      <c r="BB173" s="8">
        <v>32454</v>
      </c>
      <c r="BC173" s="8">
        <v>28506861</v>
      </c>
      <c r="BD173" s="8">
        <v>28080</v>
      </c>
      <c r="BE173" s="8">
        <v>995</v>
      </c>
      <c r="BF173" s="8">
        <v>1836</v>
      </c>
      <c r="BG173" s="8">
        <v>1588</v>
      </c>
      <c r="BH173" s="2">
        <v>3.2</v>
      </c>
      <c r="BI173" s="2">
        <v>-0.2</v>
      </c>
      <c r="BJ173" s="8">
        <v>37</v>
      </c>
      <c r="BK173" s="8">
        <v>30</v>
      </c>
      <c r="BL173" s="8">
        <v>19</v>
      </c>
      <c r="BM173" s="8">
        <v>-48</v>
      </c>
      <c r="BN173" s="8">
        <v>53</v>
      </c>
      <c r="BO173" s="8">
        <v>39</v>
      </c>
      <c r="BP173" s="8">
        <v>128410</v>
      </c>
      <c r="BQ173" s="8">
        <v>568521</v>
      </c>
      <c r="BR173" s="8">
        <v>521159</v>
      </c>
      <c r="BS173" s="8"/>
      <c r="BT173" s="8"/>
      <c r="BU173" s="8"/>
    </row>
    <row r="174" spans="1:73" x14ac:dyDescent="0.25">
      <c r="A174" t="s">
        <v>733</v>
      </c>
      <c r="B174" s="8">
        <v>5836</v>
      </c>
      <c r="C174" s="8">
        <v>26854</v>
      </c>
      <c r="D174" s="8">
        <v>32690</v>
      </c>
      <c r="E174" s="8">
        <v>5558</v>
      </c>
      <c r="F174" s="8">
        <v>27132</v>
      </c>
      <c r="G174" s="2">
        <v>17.899999999999999</v>
      </c>
      <c r="H174" s="2">
        <v>82.1</v>
      </c>
      <c r="I174" s="2">
        <v>17</v>
      </c>
      <c r="J174" s="2">
        <v>83</v>
      </c>
      <c r="K174" s="8">
        <v>35</v>
      </c>
      <c r="L174" s="8">
        <v>160</v>
      </c>
      <c r="M174" s="8">
        <v>271</v>
      </c>
      <c r="N174" s="8">
        <v>1127</v>
      </c>
      <c r="O174" s="8">
        <v>1628</v>
      </c>
      <c r="P174" s="8">
        <v>1850</v>
      </c>
      <c r="Q174" s="8">
        <v>212</v>
      </c>
      <c r="R174" s="8">
        <v>555</v>
      </c>
      <c r="S174" s="8">
        <v>35286</v>
      </c>
      <c r="T174" s="8">
        <v>367</v>
      </c>
      <c r="U174" s="8">
        <v>52</v>
      </c>
      <c r="V174" s="8">
        <v>2537</v>
      </c>
      <c r="W174" s="8">
        <v>146</v>
      </c>
      <c r="X174" s="8">
        <v>235</v>
      </c>
      <c r="Y174" s="8">
        <v>2225</v>
      </c>
      <c r="Z174" s="8">
        <v>4823</v>
      </c>
      <c r="AA174" s="8">
        <v>1817</v>
      </c>
      <c r="AB174" s="8">
        <v>2464</v>
      </c>
      <c r="AC174" s="8">
        <v>1533</v>
      </c>
      <c r="AD174" s="8">
        <v>1161</v>
      </c>
      <c r="AE174" s="8">
        <v>639</v>
      </c>
      <c r="AF174" s="8">
        <v>3185</v>
      </c>
      <c r="AG174" s="8">
        <v>2985</v>
      </c>
      <c r="AH174" s="8">
        <v>1612</v>
      </c>
      <c r="AI174" s="8">
        <v>2944</v>
      </c>
      <c r="AJ174" s="8">
        <v>4599</v>
      </c>
      <c r="AK174" s="8">
        <v>978</v>
      </c>
      <c r="AL174" s="8">
        <v>919</v>
      </c>
      <c r="AM174" s="8">
        <v>64</v>
      </c>
      <c r="AN174" s="8">
        <v>29723</v>
      </c>
      <c r="AO174" s="8">
        <v>1142.6666666666667</v>
      </c>
      <c r="AP174" s="8">
        <v>1500</v>
      </c>
      <c r="AQ174" s="2">
        <v>4.4000000000000004</v>
      </c>
      <c r="AR174" s="2">
        <v>3.8</v>
      </c>
      <c r="AS174" s="2">
        <v>2.8499999999999996</v>
      </c>
      <c r="AT174" s="8">
        <v>80</v>
      </c>
      <c r="AU174" s="8">
        <v>75</v>
      </c>
      <c r="AV174" s="8">
        <v>471</v>
      </c>
      <c r="AW174" s="8">
        <v>53949</v>
      </c>
      <c r="AX174" s="2">
        <v>63.4</v>
      </c>
      <c r="AY174" s="2">
        <v>75</v>
      </c>
      <c r="AZ174" s="2">
        <v>31.6</v>
      </c>
      <c r="BA174" s="8">
        <v>583.66666666666663</v>
      </c>
      <c r="BB174" s="8">
        <v>32712</v>
      </c>
      <c r="BC174" s="8">
        <v>28930828</v>
      </c>
      <c r="BD174" s="8">
        <v>28328</v>
      </c>
      <c r="BE174" s="8">
        <v>1000</v>
      </c>
      <c r="BF174" s="8">
        <v>1780</v>
      </c>
      <c r="BG174" s="8">
        <v>1500</v>
      </c>
      <c r="BH174" s="2">
        <v>3.3</v>
      </c>
      <c r="BI174" s="2">
        <v>1.6</v>
      </c>
      <c r="BJ174" s="8">
        <v>35</v>
      </c>
      <c r="BK174" s="8">
        <v>32</v>
      </c>
      <c r="BL174" s="8">
        <v>28</v>
      </c>
      <c r="BM174" s="8">
        <v>-25</v>
      </c>
      <c r="BN174" s="8">
        <v>32</v>
      </c>
      <c r="BO174" s="8">
        <v>-35</v>
      </c>
      <c r="BP174" s="8">
        <v>126311</v>
      </c>
      <c r="BQ174" s="8">
        <v>581805</v>
      </c>
      <c r="BR174" s="8">
        <v>522474</v>
      </c>
      <c r="BS174" s="8"/>
      <c r="BT174" s="8"/>
      <c r="BU174" s="8"/>
    </row>
    <row r="175" spans="1:73" x14ac:dyDescent="0.25">
      <c r="A175" t="s">
        <v>734</v>
      </c>
      <c r="B175" s="8">
        <v>5858</v>
      </c>
      <c r="C175" s="8">
        <v>26882</v>
      </c>
      <c r="D175" s="8">
        <v>32740</v>
      </c>
      <c r="E175" s="8">
        <v>5577</v>
      </c>
      <c r="F175" s="8">
        <v>27163</v>
      </c>
      <c r="G175" s="2">
        <v>17.899999999999999</v>
      </c>
      <c r="H175" s="2">
        <v>82.1</v>
      </c>
      <c r="I175" s="2">
        <v>17</v>
      </c>
      <c r="J175" s="2">
        <v>83</v>
      </c>
      <c r="K175" s="8">
        <v>35</v>
      </c>
      <c r="L175" s="8">
        <v>159</v>
      </c>
      <c r="M175" s="8">
        <v>270</v>
      </c>
      <c r="N175" s="8">
        <v>1132</v>
      </c>
      <c r="O175" s="8">
        <v>1630</v>
      </c>
      <c r="P175" s="8">
        <v>1862</v>
      </c>
      <c r="Q175" s="8">
        <v>211</v>
      </c>
      <c r="R175" s="8">
        <v>555</v>
      </c>
      <c r="S175" s="8">
        <v>35328</v>
      </c>
      <c r="T175" s="8">
        <v>348</v>
      </c>
      <c r="U175" s="8">
        <v>51</v>
      </c>
      <c r="V175" s="8">
        <v>2553</v>
      </c>
      <c r="W175" s="8">
        <v>140</v>
      </c>
      <c r="X175" s="8">
        <v>231</v>
      </c>
      <c r="Y175" s="8">
        <v>2223</v>
      </c>
      <c r="Z175" s="8">
        <v>4760</v>
      </c>
      <c r="AA175" s="8">
        <v>1824</v>
      </c>
      <c r="AB175" s="8">
        <v>2495</v>
      </c>
      <c r="AC175" s="8">
        <v>1564</v>
      </c>
      <c r="AD175" s="8">
        <v>1143</v>
      </c>
      <c r="AE175" s="8">
        <v>618</v>
      </c>
      <c r="AF175" s="8">
        <v>3208</v>
      </c>
      <c r="AG175" s="8">
        <v>3027</v>
      </c>
      <c r="AH175" s="8">
        <v>1618</v>
      </c>
      <c r="AI175" s="8">
        <v>2977</v>
      </c>
      <c r="AJ175" s="8">
        <v>4589</v>
      </c>
      <c r="AK175" s="8">
        <v>987</v>
      </c>
      <c r="AL175" s="8">
        <v>915</v>
      </c>
      <c r="AM175" s="8">
        <v>57</v>
      </c>
      <c r="AN175" s="8">
        <v>29782</v>
      </c>
      <c r="AO175" s="8">
        <v>1227.3333333333333</v>
      </c>
      <c r="AP175" s="8">
        <v>1430</v>
      </c>
      <c r="AQ175" s="2">
        <v>4.2</v>
      </c>
      <c r="AR175" s="2">
        <v>2.6</v>
      </c>
      <c r="AS175" s="2">
        <v>4</v>
      </c>
      <c r="AT175" s="8">
        <v>81</v>
      </c>
      <c r="AU175" s="8">
        <v>75</v>
      </c>
      <c r="AV175" s="8">
        <v>434</v>
      </c>
      <c r="AW175" s="8">
        <v>54073</v>
      </c>
      <c r="AX175" s="2">
        <v>63.2</v>
      </c>
      <c r="AY175" s="2">
        <v>75.099999999999994</v>
      </c>
      <c r="AZ175" s="2">
        <v>31.7</v>
      </c>
      <c r="BA175" s="8">
        <v>594.66666666666663</v>
      </c>
      <c r="BB175" s="8">
        <v>32729</v>
      </c>
      <c r="BC175" s="8">
        <v>29164801</v>
      </c>
      <c r="BD175" s="8">
        <v>28419</v>
      </c>
      <c r="BE175" s="8">
        <v>912</v>
      </c>
      <c r="BF175" s="8">
        <v>1742</v>
      </c>
      <c r="BG175" s="8">
        <v>1430</v>
      </c>
      <c r="BH175" s="2">
        <v>3.5</v>
      </c>
      <c r="BI175" s="2">
        <v>2.7</v>
      </c>
      <c r="BJ175" s="8">
        <v>35</v>
      </c>
      <c r="BK175" s="8">
        <v>29</v>
      </c>
      <c r="BL175" s="8">
        <v>33</v>
      </c>
      <c r="BM175" s="8">
        <v>-2</v>
      </c>
      <c r="BN175" s="8">
        <v>32</v>
      </c>
      <c r="BO175" s="8">
        <v>12</v>
      </c>
      <c r="BP175" s="8">
        <v>128877</v>
      </c>
      <c r="BQ175" s="8">
        <v>597082</v>
      </c>
      <c r="BR175" s="8">
        <v>528685</v>
      </c>
      <c r="BS175" s="8"/>
      <c r="BT175" s="8"/>
      <c r="BU175" s="8"/>
    </row>
    <row r="176" spans="1:73" x14ac:dyDescent="0.25">
      <c r="A176" t="s">
        <v>735</v>
      </c>
      <c r="B176" s="8">
        <v>5873</v>
      </c>
      <c r="C176" s="8">
        <v>27003</v>
      </c>
      <c r="D176" s="8">
        <v>32876</v>
      </c>
      <c r="E176" s="8">
        <v>5596</v>
      </c>
      <c r="F176" s="8">
        <v>27280</v>
      </c>
      <c r="G176" s="2">
        <v>17.899999999999999</v>
      </c>
      <c r="H176" s="2">
        <v>82.1</v>
      </c>
      <c r="I176" s="2">
        <v>17</v>
      </c>
      <c r="J176" s="2">
        <v>83</v>
      </c>
      <c r="K176" s="8">
        <v>35</v>
      </c>
      <c r="L176" s="8">
        <v>159</v>
      </c>
      <c r="M176" s="8">
        <v>272</v>
      </c>
      <c r="N176" s="8">
        <v>1143</v>
      </c>
      <c r="O176" s="8">
        <v>1632</v>
      </c>
      <c r="P176" s="8">
        <v>1874</v>
      </c>
      <c r="Q176" s="8">
        <v>212</v>
      </c>
      <c r="R176" s="8">
        <v>547</v>
      </c>
      <c r="S176" s="8">
        <v>35712</v>
      </c>
      <c r="T176" s="8">
        <v>345</v>
      </c>
      <c r="U176" s="8">
        <v>51</v>
      </c>
      <c r="V176" s="8">
        <v>2612</v>
      </c>
      <c r="W176" s="8">
        <v>129</v>
      </c>
      <c r="X176" s="8">
        <v>239</v>
      </c>
      <c r="Y176" s="8">
        <v>2255</v>
      </c>
      <c r="Z176" s="8">
        <v>4797</v>
      </c>
      <c r="AA176" s="8">
        <v>1823</v>
      </c>
      <c r="AB176" s="8">
        <v>2558</v>
      </c>
      <c r="AC176" s="8">
        <v>1577</v>
      </c>
      <c r="AD176" s="8">
        <v>1114</v>
      </c>
      <c r="AE176" s="8">
        <v>629</v>
      </c>
      <c r="AF176" s="8">
        <v>3273</v>
      </c>
      <c r="AG176" s="8">
        <v>3071</v>
      </c>
      <c r="AH176" s="8">
        <v>1638</v>
      </c>
      <c r="AI176" s="8">
        <v>3023</v>
      </c>
      <c r="AJ176" s="8">
        <v>4618</v>
      </c>
      <c r="AK176" s="8">
        <v>989</v>
      </c>
      <c r="AL176" s="8">
        <v>915</v>
      </c>
      <c r="AM176" s="8">
        <v>55</v>
      </c>
      <c r="AN176" s="8">
        <v>30080</v>
      </c>
      <c r="AO176" s="8">
        <v>1258.6666666666667</v>
      </c>
      <c r="AP176" s="8">
        <v>1290</v>
      </c>
      <c r="AQ176" s="2">
        <v>3.8</v>
      </c>
      <c r="AR176" s="2">
        <v>2.5</v>
      </c>
      <c r="AS176" s="2">
        <v>4</v>
      </c>
      <c r="AT176" s="8">
        <v>81</v>
      </c>
      <c r="AU176" s="8">
        <v>76</v>
      </c>
      <c r="AV176" s="8">
        <v>376</v>
      </c>
      <c r="AW176" s="8">
        <v>54198</v>
      </c>
      <c r="AX176" s="2">
        <v>62.9</v>
      </c>
      <c r="AY176" s="2">
        <v>75.099999999999994</v>
      </c>
      <c r="AZ176" s="2">
        <v>31.8</v>
      </c>
      <c r="BA176" s="8">
        <v>605.33333333333337</v>
      </c>
      <c r="BB176" s="8">
        <v>32784</v>
      </c>
      <c r="BC176" s="8">
        <v>29408272.666666668</v>
      </c>
      <c r="BD176" s="8">
        <v>28424</v>
      </c>
      <c r="BE176" s="8">
        <v>895</v>
      </c>
      <c r="BF176" s="8">
        <v>1812</v>
      </c>
      <c r="BG176" s="8">
        <v>1290</v>
      </c>
      <c r="BH176" s="2">
        <v>2.4</v>
      </c>
      <c r="BI176" s="2">
        <v>2</v>
      </c>
      <c r="BJ176" s="8">
        <v>37</v>
      </c>
      <c r="BK176" s="8">
        <v>32</v>
      </c>
      <c r="BL176" s="8">
        <v>38</v>
      </c>
      <c r="BM176" s="8">
        <v>16</v>
      </c>
      <c r="BN176" s="8">
        <v>43</v>
      </c>
      <c r="BO176" s="8">
        <v>51</v>
      </c>
      <c r="BP176" s="8">
        <v>128748</v>
      </c>
      <c r="BQ176" s="8">
        <v>610346</v>
      </c>
      <c r="BR176" s="8">
        <v>540082</v>
      </c>
      <c r="BS176" s="8"/>
      <c r="BT176" s="8"/>
      <c r="BU176" s="8"/>
    </row>
    <row r="177" spans="1:73" x14ac:dyDescent="0.25">
      <c r="A177" t="s">
        <v>736</v>
      </c>
      <c r="B177" s="8">
        <v>5880</v>
      </c>
      <c r="C177" s="8">
        <v>27038</v>
      </c>
      <c r="D177" s="8">
        <v>32918</v>
      </c>
      <c r="E177" s="8">
        <v>5609</v>
      </c>
      <c r="F177" s="8">
        <v>27309</v>
      </c>
      <c r="G177" s="2">
        <v>17.899999999999999</v>
      </c>
      <c r="H177" s="2">
        <v>82.1</v>
      </c>
      <c r="I177" s="2">
        <v>17</v>
      </c>
      <c r="J177" s="2">
        <v>83</v>
      </c>
      <c r="K177" s="8">
        <v>34</v>
      </c>
      <c r="L177" s="8">
        <v>157</v>
      </c>
      <c r="M177" s="8">
        <v>272</v>
      </c>
      <c r="N177" s="8">
        <v>1143</v>
      </c>
      <c r="O177" s="8">
        <v>1632</v>
      </c>
      <c r="P177" s="8">
        <v>1884</v>
      </c>
      <c r="Q177" s="8">
        <v>213</v>
      </c>
      <c r="R177" s="8">
        <v>547</v>
      </c>
      <c r="S177" s="8">
        <v>35920</v>
      </c>
      <c r="T177" s="8">
        <v>368</v>
      </c>
      <c r="U177" s="8">
        <v>51</v>
      </c>
      <c r="V177" s="8">
        <v>2612</v>
      </c>
      <c r="W177" s="8">
        <v>131</v>
      </c>
      <c r="X177" s="8">
        <v>237</v>
      </c>
      <c r="Y177" s="8">
        <v>2251</v>
      </c>
      <c r="Z177" s="8">
        <v>4751</v>
      </c>
      <c r="AA177" s="8">
        <v>1843</v>
      </c>
      <c r="AB177" s="8">
        <v>2595</v>
      </c>
      <c r="AC177" s="8">
        <v>1608</v>
      </c>
      <c r="AD177" s="8">
        <v>1094</v>
      </c>
      <c r="AE177" s="8">
        <v>652</v>
      </c>
      <c r="AF177" s="8">
        <v>3261</v>
      </c>
      <c r="AG177" s="8">
        <v>3136</v>
      </c>
      <c r="AH177" s="8">
        <v>1628</v>
      </c>
      <c r="AI177" s="8">
        <v>3057</v>
      </c>
      <c r="AJ177" s="8">
        <v>4636</v>
      </c>
      <c r="AK177" s="8">
        <v>1019</v>
      </c>
      <c r="AL177" s="8">
        <v>935</v>
      </c>
      <c r="AM177" s="8">
        <v>56</v>
      </c>
      <c r="AN177" s="8">
        <v>30270</v>
      </c>
      <c r="AO177" s="8">
        <v>1320.3333333333333</v>
      </c>
      <c r="AP177" s="8">
        <v>1296</v>
      </c>
      <c r="AQ177" s="2">
        <v>3.8</v>
      </c>
      <c r="AR177" s="2">
        <v>1.9</v>
      </c>
      <c r="AS177" s="2">
        <v>4</v>
      </c>
      <c r="AT177" s="8">
        <v>80</v>
      </c>
      <c r="AU177" s="8">
        <v>72</v>
      </c>
      <c r="AV177" s="8">
        <v>360</v>
      </c>
      <c r="AW177" s="8">
        <v>54322</v>
      </c>
      <c r="AX177" s="2">
        <v>63.1</v>
      </c>
      <c r="AY177" s="2">
        <v>75.099999999999994</v>
      </c>
      <c r="AZ177" s="2">
        <v>31.7</v>
      </c>
      <c r="BA177" s="8">
        <v>611.33333333333337</v>
      </c>
      <c r="BB177" s="8">
        <v>33007</v>
      </c>
      <c r="BC177" s="8">
        <v>29555097</v>
      </c>
      <c r="BD177" s="8">
        <v>28619</v>
      </c>
      <c r="BE177" s="8">
        <v>830</v>
      </c>
      <c r="BF177" s="8">
        <v>1842</v>
      </c>
      <c r="BG177" s="8">
        <v>1296</v>
      </c>
      <c r="BH177" s="2">
        <v>1.8</v>
      </c>
      <c r="BI177" s="2">
        <v>2</v>
      </c>
      <c r="BJ177" s="8">
        <v>34</v>
      </c>
      <c r="BK177" s="8">
        <v>33</v>
      </c>
      <c r="BL177" s="8">
        <v>28</v>
      </c>
      <c r="BM177" s="8">
        <v>13</v>
      </c>
      <c r="BN177" s="8">
        <v>36</v>
      </c>
      <c r="BO177" s="8">
        <v>23</v>
      </c>
      <c r="BP177" s="8">
        <v>133727</v>
      </c>
      <c r="BQ177" s="8">
        <v>625467</v>
      </c>
      <c r="BR177" s="8">
        <v>553147</v>
      </c>
      <c r="BS177" s="8"/>
      <c r="BT177" s="8"/>
      <c r="BU177" s="8"/>
    </row>
    <row r="178" spans="1:73" x14ac:dyDescent="0.25">
      <c r="A178" t="s">
        <v>737</v>
      </c>
      <c r="B178" s="8">
        <v>5900</v>
      </c>
      <c r="C178" s="8">
        <v>27068</v>
      </c>
      <c r="D178" s="8">
        <v>32968</v>
      </c>
      <c r="E178" s="8">
        <v>5625</v>
      </c>
      <c r="F178" s="8">
        <v>27343</v>
      </c>
      <c r="G178" s="2">
        <v>17.899999999999999</v>
      </c>
      <c r="H178" s="2">
        <v>82.1</v>
      </c>
      <c r="I178" s="2">
        <v>17.100000000000001</v>
      </c>
      <c r="J178" s="2">
        <v>82.9</v>
      </c>
      <c r="K178" s="8">
        <v>34</v>
      </c>
      <c r="L178" s="8">
        <v>156</v>
      </c>
      <c r="M178" s="8">
        <v>274</v>
      </c>
      <c r="N178" s="8">
        <v>1148</v>
      </c>
      <c r="O178" s="8">
        <v>1624</v>
      </c>
      <c r="P178" s="8">
        <v>1899</v>
      </c>
      <c r="Q178" s="8">
        <v>212</v>
      </c>
      <c r="R178" s="8">
        <v>554</v>
      </c>
      <c r="S178" s="8">
        <v>35985</v>
      </c>
      <c r="T178" s="8">
        <v>362</v>
      </c>
      <c r="U178" s="8">
        <v>52</v>
      </c>
      <c r="V178" s="8">
        <v>2617</v>
      </c>
      <c r="W178" s="8">
        <v>123</v>
      </c>
      <c r="X178" s="8">
        <v>240</v>
      </c>
      <c r="Y178" s="8">
        <v>2201</v>
      </c>
      <c r="Z178" s="8">
        <v>4749</v>
      </c>
      <c r="AA178" s="8">
        <v>1877</v>
      </c>
      <c r="AB178" s="8">
        <v>2670</v>
      </c>
      <c r="AC178" s="8">
        <v>1624</v>
      </c>
      <c r="AD178" s="8">
        <v>1087</v>
      </c>
      <c r="AE178" s="8">
        <v>662</v>
      </c>
      <c r="AF178" s="8">
        <v>3276</v>
      </c>
      <c r="AG178" s="8">
        <v>3128</v>
      </c>
      <c r="AH178" s="8">
        <v>1638</v>
      </c>
      <c r="AI178" s="8">
        <v>3009</v>
      </c>
      <c r="AJ178" s="8">
        <v>4647</v>
      </c>
      <c r="AK178" s="8">
        <v>1023</v>
      </c>
      <c r="AL178" s="8">
        <v>944</v>
      </c>
      <c r="AM178" s="8">
        <v>55</v>
      </c>
      <c r="AN178" s="8">
        <v>30390</v>
      </c>
      <c r="AO178" s="8">
        <v>1253.6666666666667</v>
      </c>
      <c r="AP178" s="8">
        <v>1278</v>
      </c>
      <c r="AQ178" s="2">
        <v>3.7</v>
      </c>
      <c r="AR178" s="2">
        <v>2.7</v>
      </c>
      <c r="AS178" s="2">
        <v>4</v>
      </c>
      <c r="AT178" s="8">
        <v>80</v>
      </c>
      <c r="AU178" s="8">
        <v>73</v>
      </c>
      <c r="AV178" s="8">
        <v>324</v>
      </c>
      <c r="AW178" s="8">
        <v>54472</v>
      </c>
      <c r="AX178" s="2">
        <v>62.8</v>
      </c>
      <c r="AY178" s="2">
        <v>74.900000000000006</v>
      </c>
      <c r="AZ178" s="2">
        <v>31.8</v>
      </c>
      <c r="BA178" s="8">
        <v>622</v>
      </c>
      <c r="BB178" s="8">
        <v>32904</v>
      </c>
      <c r="BC178" s="8">
        <v>29707623.666666668</v>
      </c>
      <c r="BD178" s="8">
        <v>28522</v>
      </c>
      <c r="BE178" s="8">
        <v>809</v>
      </c>
      <c r="BF178" s="8">
        <v>1807</v>
      </c>
      <c r="BG178" s="8">
        <v>1278</v>
      </c>
      <c r="BH178" s="2">
        <v>1.6</v>
      </c>
      <c r="BI178" s="2">
        <v>1.5</v>
      </c>
      <c r="BJ178" s="8">
        <v>24</v>
      </c>
      <c r="BK178" s="8">
        <v>22</v>
      </c>
      <c r="BL178" s="8">
        <v>19</v>
      </c>
      <c r="BM178" s="8">
        <v>8</v>
      </c>
      <c r="BN178" s="8">
        <v>16</v>
      </c>
      <c r="BO178" s="8">
        <v>-5</v>
      </c>
      <c r="BP178" s="8">
        <v>134606</v>
      </c>
      <c r="BQ178" s="8">
        <v>636553</v>
      </c>
      <c r="BR178" s="8">
        <v>562026</v>
      </c>
      <c r="BS178" s="8"/>
      <c r="BT178" s="8"/>
      <c r="BU178" s="8"/>
    </row>
    <row r="179" spans="1:73" x14ac:dyDescent="0.25">
      <c r="A179" t="s">
        <v>738</v>
      </c>
      <c r="B179" s="8">
        <v>5930</v>
      </c>
      <c r="C179" s="8">
        <v>27234</v>
      </c>
      <c r="D179" s="8">
        <v>33164</v>
      </c>
      <c r="E179" s="8">
        <v>5653</v>
      </c>
      <c r="F179" s="8">
        <v>27511</v>
      </c>
      <c r="G179" s="2">
        <v>17.899999999999999</v>
      </c>
      <c r="H179" s="2">
        <v>82.1</v>
      </c>
      <c r="I179" s="2">
        <v>17</v>
      </c>
      <c r="J179" s="2">
        <v>83</v>
      </c>
      <c r="K179" s="8">
        <v>34</v>
      </c>
      <c r="L179" s="8">
        <v>154</v>
      </c>
      <c r="M179" s="8">
        <v>276</v>
      </c>
      <c r="N179" s="8">
        <v>1153</v>
      </c>
      <c r="O179" s="8">
        <v>1628</v>
      </c>
      <c r="P179" s="8">
        <v>1916</v>
      </c>
      <c r="Q179" s="8">
        <v>211</v>
      </c>
      <c r="R179" s="8">
        <v>555</v>
      </c>
      <c r="S179" s="8">
        <v>36181</v>
      </c>
      <c r="T179" s="8">
        <v>350</v>
      </c>
      <c r="U179" s="8">
        <v>53</v>
      </c>
      <c r="V179" s="8">
        <v>2621</v>
      </c>
      <c r="W179" s="8">
        <v>121</v>
      </c>
      <c r="X179" s="8">
        <v>241</v>
      </c>
      <c r="Y179" s="8">
        <v>2225</v>
      </c>
      <c r="Z179" s="8">
        <v>4743</v>
      </c>
      <c r="AA179" s="8">
        <v>1890</v>
      </c>
      <c r="AB179" s="8">
        <v>2713</v>
      </c>
      <c r="AC179" s="8">
        <v>1624</v>
      </c>
      <c r="AD179" s="8">
        <v>1119</v>
      </c>
      <c r="AE179" s="8">
        <v>682</v>
      </c>
      <c r="AF179" s="8">
        <v>3353</v>
      </c>
      <c r="AG179" s="8">
        <v>3099</v>
      </c>
      <c r="AH179" s="8">
        <v>1644</v>
      </c>
      <c r="AI179" s="8">
        <v>2993</v>
      </c>
      <c r="AJ179" s="8">
        <v>4679</v>
      </c>
      <c r="AK179" s="8">
        <v>1029</v>
      </c>
      <c r="AL179" s="8">
        <v>951</v>
      </c>
      <c r="AM179" s="8">
        <v>51</v>
      </c>
      <c r="AN179" s="8">
        <v>30570</v>
      </c>
      <c r="AO179" s="8">
        <v>1136.6666666666667</v>
      </c>
      <c r="AP179" s="8">
        <v>1355</v>
      </c>
      <c r="AQ179" s="2">
        <v>3.9</v>
      </c>
      <c r="AR179" s="2">
        <v>3.4</v>
      </c>
      <c r="AS179" s="2">
        <v>3</v>
      </c>
      <c r="AT179" s="8">
        <v>85</v>
      </c>
      <c r="AU179" s="8">
        <v>79</v>
      </c>
      <c r="AV179" s="8">
        <v>285</v>
      </c>
      <c r="AW179" s="8">
        <v>54636</v>
      </c>
      <c r="AX179" s="2">
        <v>63.1</v>
      </c>
      <c r="AY179" s="2">
        <v>75.099999999999994</v>
      </c>
      <c r="AZ179" s="2">
        <v>31.7</v>
      </c>
      <c r="BA179" s="8">
        <v>634.33333333333337</v>
      </c>
      <c r="BB179" s="8">
        <v>33114</v>
      </c>
      <c r="BC179" s="8">
        <v>29873112.333333332</v>
      </c>
      <c r="BD179" s="8">
        <v>28676</v>
      </c>
      <c r="BE179" s="8">
        <v>803</v>
      </c>
      <c r="BF179" s="8">
        <v>1798</v>
      </c>
      <c r="BG179" s="8">
        <v>1355</v>
      </c>
      <c r="BH179" s="2">
        <v>2.1</v>
      </c>
      <c r="BI179" s="2">
        <v>0</v>
      </c>
      <c r="BJ179" s="8">
        <v>24</v>
      </c>
      <c r="BK179" s="8">
        <v>18</v>
      </c>
      <c r="BL179" s="8">
        <v>19</v>
      </c>
      <c r="BM179" s="8">
        <v>14</v>
      </c>
      <c r="BN179" s="8">
        <v>4</v>
      </c>
      <c r="BO179" s="8">
        <v>-40</v>
      </c>
      <c r="BP179" s="8">
        <v>148171</v>
      </c>
      <c r="BQ179" s="8">
        <v>654062</v>
      </c>
      <c r="BR179" s="8">
        <v>588708</v>
      </c>
      <c r="BS179" s="8"/>
      <c r="BT179" s="8"/>
      <c r="BU179" s="8"/>
    </row>
    <row r="180" spans="1:73" x14ac:dyDescent="0.25">
      <c r="A180" t="s">
        <v>739</v>
      </c>
      <c r="B180" s="8">
        <v>5966</v>
      </c>
      <c r="C180" s="8">
        <v>27510</v>
      </c>
      <c r="D180" s="8">
        <v>33476</v>
      </c>
      <c r="E180" s="8">
        <v>5689</v>
      </c>
      <c r="F180" s="8">
        <v>27787</v>
      </c>
      <c r="G180" s="2">
        <v>17.8</v>
      </c>
      <c r="H180" s="2">
        <v>82.2</v>
      </c>
      <c r="I180" s="2">
        <v>17</v>
      </c>
      <c r="J180" s="2">
        <v>83</v>
      </c>
      <c r="K180" s="8">
        <v>34</v>
      </c>
      <c r="L180" s="8">
        <v>153</v>
      </c>
      <c r="M180" s="8">
        <v>280</v>
      </c>
      <c r="N180" s="8">
        <v>1159</v>
      </c>
      <c r="O180" s="8">
        <v>1634</v>
      </c>
      <c r="P180" s="8">
        <v>1938</v>
      </c>
      <c r="Q180" s="8">
        <v>210</v>
      </c>
      <c r="R180" s="8">
        <v>555</v>
      </c>
      <c r="S180" s="8">
        <v>36537</v>
      </c>
      <c r="T180" s="8">
        <v>367</v>
      </c>
      <c r="U180" s="8">
        <v>57</v>
      </c>
      <c r="V180" s="8">
        <v>2613</v>
      </c>
      <c r="W180" s="8">
        <v>121</v>
      </c>
      <c r="X180" s="8">
        <v>251</v>
      </c>
      <c r="Y180" s="8">
        <v>2258</v>
      </c>
      <c r="Z180" s="8">
        <v>4775</v>
      </c>
      <c r="AA180" s="8">
        <v>1896</v>
      </c>
      <c r="AB180" s="8">
        <v>2699</v>
      </c>
      <c r="AC180" s="8">
        <v>1656</v>
      </c>
      <c r="AD180" s="8">
        <v>1140</v>
      </c>
      <c r="AE180" s="8">
        <v>704</v>
      </c>
      <c r="AF180" s="8">
        <v>3419</v>
      </c>
      <c r="AG180" s="8">
        <v>3102</v>
      </c>
      <c r="AH180" s="8">
        <v>1663</v>
      </c>
      <c r="AI180" s="8">
        <v>3019</v>
      </c>
      <c r="AJ180" s="8">
        <v>4767</v>
      </c>
      <c r="AK180" s="8">
        <v>1035</v>
      </c>
      <c r="AL180" s="8">
        <v>944</v>
      </c>
      <c r="AM180" s="8">
        <v>51</v>
      </c>
      <c r="AN180" s="8">
        <v>30870</v>
      </c>
      <c r="AO180" s="8">
        <v>1093.3333333333333</v>
      </c>
      <c r="AP180" s="8">
        <v>1386</v>
      </c>
      <c r="AQ180" s="2">
        <v>4</v>
      </c>
      <c r="AR180" s="2">
        <v>2.8</v>
      </c>
      <c r="AS180" s="2">
        <v>2</v>
      </c>
      <c r="AT180" s="8">
        <v>83</v>
      </c>
      <c r="AU180" s="8">
        <v>80</v>
      </c>
      <c r="AV180" s="8">
        <v>327</v>
      </c>
      <c r="AW180" s="8">
        <v>54799</v>
      </c>
      <c r="AX180" s="2">
        <v>63.3</v>
      </c>
      <c r="AY180" s="2">
        <v>75.3</v>
      </c>
      <c r="AZ180" s="2">
        <v>31.7</v>
      </c>
      <c r="BA180" s="8">
        <v>643.33333333333337</v>
      </c>
      <c r="BB180" s="8">
        <v>33320</v>
      </c>
      <c r="BC180" s="8">
        <v>30010593.666666668</v>
      </c>
      <c r="BD180" s="8">
        <v>28766</v>
      </c>
      <c r="BE180" s="8">
        <v>838</v>
      </c>
      <c r="BF180" s="8">
        <v>1852</v>
      </c>
      <c r="BG180" s="8">
        <v>1386</v>
      </c>
      <c r="BH180" s="2">
        <v>1.6</v>
      </c>
      <c r="BI180" s="2">
        <v>0</v>
      </c>
      <c r="BJ180" s="8">
        <v>32</v>
      </c>
      <c r="BK180" s="8">
        <v>26</v>
      </c>
      <c r="BL180" s="8">
        <v>24</v>
      </c>
      <c r="BM180" s="8">
        <v>-9</v>
      </c>
      <c r="BN180" s="8">
        <v>13</v>
      </c>
      <c r="BO180" s="8">
        <v>-1</v>
      </c>
      <c r="BP180" s="8">
        <v>156930</v>
      </c>
      <c r="BQ180" s="8">
        <v>667103</v>
      </c>
      <c r="BR180" s="8">
        <v>609209</v>
      </c>
      <c r="BS180" s="8"/>
      <c r="BT180" s="8"/>
      <c r="BU180" s="8"/>
    </row>
    <row r="181" spans="1:73" x14ac:dyDescent="0.25">
      <c r="A181" t="s">
        <v>740</v>
      </c>
      <c r="B181" s="8">
        <v>6000</v>
      </c>
      <c r="C181" s="8">
        <v>27283</v>
      </c>
      <c r="D181" s="8">
        <v>33283</v>
      </c>
      <c r="E181" s="8">
        <v>5728</v>
      </c>
      <c r="F181" s="8">
        <v>27555</v>
      </c>
      <c r="G181" s="2">
        <v>18</v>
      </c>
      <c r="H181" s="2">
        <v>82</v>
      </c>
      <c r="I181" s="2">
        <v>17.2</v>
      </c>
      <c r="J181" s="2">
        <v>82.8</v>
      </c>
      <c r="K181" s="8">
        <v>33</v>
      </c>
      <c r="L181" s="8">
        <v>151</v>
      </c>
      <c r="M181" s="8">
        <v>280</v>
      </c>
      <c r="N181" s="8">
        <v>1175</v>
      </c>
      <c r="O181" s="8">
        <v>1637</v>
      </c>
      <c r="P181" s="8">
        <v>1963</v>
      </c>
      <c r="Q181" s="8">
        <v>212</v>
      </c>
      <c r="R181" s="8">
        <v>552</v>
      </c>
      <c r="S181" s="8">
        <v>36304</v>
      </c>
      <c r="T181" s="8">
        <v>338</v>
      </c>
      <c r="U181" s="8">
        <v>50</v>
      </c>
      <c r="V181" s="8">
        <v>2576</v>
      </c>
      <c r="W181" s="8">
        <v>127</v>
      </c>
      <c r="X181" s="8">
        <v>250</v>
      </c>
      <c r="Y181" s="8">
        <v>2260</v>
      </c>
      <c r="Z181" s="8">
        <v>4713</v>
      </c>
      <c r="AA181" s="8">
        <v>1846</v>
      </c>
      <c r="AB181" s="8">
        <v>2701</v>
      </c>
      <c r="AC181" s="8">
        <v>1646</v>
      </c>
      <c r="AD181" s="8">
        <v>1137</v>
      </c>
      <c r="AE181" s="8">
        <v>685</v>
      </c>
      <c r="AF181" s="8">
        <v>3359</v>
      </c>
      <c r="AG181" s="8">
        <v>3138</v>
      </c>
      <c r="AH181" s="8">
        <v>1678</v>
      </c>
      <c r="AI181" s="8">
        <v>3025</v>
      </c>
      <c r="AJ181" s="8">
        <v>4775</v>
      </c>
      <c r="AK181" s="8">
        <v>1049</v>
      </c>
      <c r="AL181" s="8">
        <v>894</v>
      </c>
      <c r="AM181" s="8">
        <v>57</v>
      </c>
      <c r="AN181" s="8">
        <v>30703</v>
      </c>
      <c r="AO181" s="8">
        <v>1059.6666666666667</v>
      </c>
      <c r="AP181" s="8">
        <v>1470</v>
      </c>
      <c r="AQ181" s="2">
        <v>4.2</v>
      </c>
      <c r="AR181" s="2">
        <v>3.8</v>
      </c>
      <c r="AS181" s="2">
        <v>2</v>
      </c>
      <c r="AT181" s="8">
        <v>84</v>
      </c>
      <c r="AU181" s="8">
        <v>77</v>
      </c>
      <c r="AV181" s="8">
        <v>300</v>
      </c>
      <c r="AW181" s="8">
        <v>54963</v>
      </c>
      <c r="AX181" s="2">
        <v>63.4</v>
      </c>
      <c r="AY181" s="2">
        <v>75.2</v>
      </c>
      <c r="AZ181" s="2">
        <v>31.7</v>
      </c>
      <c r="BA181" s="8">
        <v>658.66666666666663</v>
      </c>
      <c r="BB181" s="8">
        <v>33356</v>
      </c>
      <c r="BC181" s="8">
        <v>30140104.333333332</v>
      </c>
      <c r="BD181" s="8">
        <v>28852</v>
      </c>
      <c r="BE181" s="8">
        <v>818</v>
      </c>
      <c r="BF181" s="8">
        <v>1769</v>
      </c>
      <c r="BG181" s="8">
        <v>1470</v>
      </c>
      <c r="BH181" s="2">
        <v>1.2</v>
      </c>
      <c r="BI181" s="2">
        <v>0</v>
      </c>
      <c r="BJ181" s="8">
        <v>29</v>
      </c>
      <c r="BK181" s="8">
        <v>25</v>
      </c>
      <c r="BL181" s="8">
        <v>11</v>
      </c>
      <c r="BM181" s="8">
        <v>-6</v>
      </c>
      <c r="BN181" s="8">
        <v>17</v>
      </c>
      <c r="BO181" s="8">
        <v>17</v>
      </c>
      <c r="BP181" s="8">
        <v>146974</v>
      </c>
      <c r="BQ181" s="8">
        <v>679433</v>
      </c>
      <c r="BR181" s="8">
        <v>606801</v>
      </c>
      <c r="BS181" s="8"/>
      <c r="BT181" s="8"/>
      <c r="BU181" s="8"/>
    </row>
    <row r="182" spans="1:73" x14ac:dyDescent="0.25">
      <c r="A182" t="s">
        <v>741</v>
      </c>
      <c r="B182" s="8">
        <v>6055</v>
      </c>
      <c r="C182" s="8">
        <v>27306</v>
      </c>
      <c r="D182" s="8">
        <v>33361</v>
      </c>
      <c r="E182" s="8">
        <v>5777</v>
      </c>
      <c r="F182" s="8">
        <v>27584</v>
      </c>
      <c r="G182" s="2">
        <v>18.100000000000001</v>
      </c>
      <c r="H182" s="2">
        <v>81.900000000000006</v>
      </c>
      <c r="I182" s="2">
        <v>17.3</v>
      </c>
      <c r="J182" s="2">
        <v>82.7</v>
      </c>
      <c r="K182" s="8">
        <v>34</v>
      </c>
      <c r="L182" s="8">
        <v>150</v>
      </c>
      <c r="M182" s="8">
        <v>281</v>
      </c>
      <c r="N182" s="8">
        <v>1184</v>
      </c>
      <c r="O182" s="8">
        <v>1657</v>
      </c>
      <c r="P182" s="8">
        <v>1983</v>
      </c>
      <c r="Q182" s="8">
        <v>209</v>
      </c>
      <c r="R182" s="8">
        <v>559</v>
      </c>
      <c r="S182" s="8">
        <v>36429</v>
      </c>
      <c r="T182" s="8">
        <v>377</v>
      </c>
      <c r="U182" s="8">
        <v>51</v>
      </c>
      <c r="V182" s="8">
        <v>2599</v>
      </c>
      <c r="W182" s="8">
        <v>126</v>
      </c>
      <c r="X182" s="8">
        <v>242</v>
      </c>
      <c r="Y182" s="8">
        <v>2247</v>
      </c>
      <c r="Z182" s="8">
        <v>4761</v>
      </c>
      <c r="AA182" s="8">
        <v>1848</v>
      </c>
      <c r="AB182" s="8">
        <v>2680</v>
      </c>
      <c r="AC182" s="8">
        <v>1589</v>
      </c>
      <c r="AD182" s="8">
        <v>1131</v>
      </c>
      <c r="AE182" s="8">
        <v>695</v>
      </c>
      <c r="AF182" s="8">
        <v>3439</v>
      </c>
      <c r="AG182" s="8">
        <v>3070</v>
      </c>
      <c r="AH182" s="8">
        <v>1677</v>
      </c>
      <c r="AI182" s="8">
        <v>3025</v>
      </c>
      <c r="AJ182" s="8">
        <v>4822</v>
      </c>
      <c r="AK182" s="8">
        <v>1078</v>
      </c>
      <c r="AL182" s="8">
        <v>904</v>
      </c>
      <c r="AM182" s="8">
        <v>66</v>
      </c>
      <c r="AN182" s="8">
        <v>30788</v>
      </c>
      <c r="AO182" s="8">
        <v>1002</v>
      </c>
      <c r="AP182" s="8">
        <v>1430</v>
      </c>
      <c r="AQ182" s="2">
        <v>4.0999999999999996</v>
      </c>
      <c r="AR182" s="2">
        <v>2.6</v>
      </c>
      <c r="AS182" s="2">
        <v>2</v>
      </c>
      <c r="AT182" s="8">
        <v>77</v>
      </c>
      <c r="AU182" s="8">
        <v>70</v>
      </c>
      <c r="AV182" s="8">
        <v>252</v>
      </c>
      <c r="AW182" s="8">
        <v>55126</v>
      </c>
      <c r="AX182" s="2">
        <v>63</v>
      </c>
      <c r="AY182" s="2">
        <v>74.8</v>
      </c>
      <c r="AZ182" s="2">
        <v>31.5</v>
      </c>
      <c r="BA182" s="8">
        <v>670</v>
      </c>
      <c r="BB182" s="8">
        <v>33326</v>
      </c>
      <c r="BC182" s="8">
        <v>30202655</v>
      </c>
      <c r="BD182" s="8">
        <v>28829</v>
      </c>
      <c r="BE182" s="8">
        <v>805</v>
      </c>
      <c r="BF182" s="8">
        <v>1802</v>
      </c>
      <c r="BG182" s="8">
        <v>1430</v>
      </c>
      <c r="BH182" s="2">
        <v>1.6</v>
      </c>
      <c r="BI182" s="2">
        <v>0.5</v>
      </c>
      <c r="BJ182" s="8">
        <v>24</v>
      </c>
      <c r="BK182" s="8">
        <v>26</v>
      </c>
      <c r="BL182" s="8">
        <v>16</v>
      </c>
      <c r="BM182" s="8">
        <v>-17</v>
      </c>
      <c r="BN182" s="8">
        <v>15</v>
      </c>
      <c r="BO182" s="8">
        <v>6</v>
      </c>
      <c r="BP182" s="8">
        <v>143930</v>
      </c>
      <c r="BQ182" s="8">
        <v>685035</v>
      </c>
      <c r="BR182" s="8">
        <v>608921</v>
      </c>
      <c r="BS182" s="8"/>
      <c r="BT182" s="8"/>
      <c r="BU182" s="8"/>
    </row>
    <row r="183" spans="1:73" x14ac:dyDescent="0.25">
      <c r="A183" t="s">
        <v>742</v>
      </c>
      <c r="B183" s="8">
        <v>6090</v>
      </c>
      <c r="C183" s="8">
        <v>27233</v>
      </c>
      <c r="D183" s="8">
        <v>33323</v>
      </c>
      <c r="E183" s="8">
        <v>5809</v>
      </c>
      <c r="F183" s="8">
        <v>27514</v>
      </c>
      <c r="G183" s="2">
        <v>18.3</v>
      </c>
      <c r="H183" s="2">
        <v>81.7</v>
      </c>
      <c r="I183" s="2">
        <v>17.399999999999999</v>
      </c>
      <c r="J183" s="2">
        <v>82.6</v>
      </c>
      <c r="K183" s="8">
        <v>34</v>
      </c>
      <c r="L183" s="8">
        <v>149</v>
      </c>
      <c r="M183" s="8">
        <v>281</v>
      </c>
      <c r="N183" s="8">
        <v>1196</v>
      </c>
      <c r="O183" s="8">
        <v>1656</v>
      </c>
      <c r="P183" s="8">
        <v>2004</v>
      </c>
      <c r="Q183" s="8">
        <v>208</v>
      </c>
      <c r="R183" s="8">
        <v>562</v>
      </c>
      <c r="S183" s="8">
        <v>36506</v>
      </c>
      <c r="T183" s="8">
        <v>403</v>
      </c>
      <c r="U183" s="8">
        <v>50</v>
      </c>
      <c r="V183" s="8">
        <v>2599</v>
      </c>
      <c r="W183" s="8">
        <v>130</v>
      </c>
      <c r="X183" s="8">
        <v>240</v>
      </c>
      <c r="Y183" s="8">
        <v>2213</v>
      </c>
      <c r="Z183" s="8">
        <v>4766</v>
      </c>
      <c r="AA183" s="8">
        <v>1909</v>
      </c>
      <c r="AB183" s="8">
        <v>2643</v>
      </c>
      <c r="AC183" s="8">
        <v>1633</v>
      </c>
      <c r="AD183" s="8">
        <v>1164</v>
      </c>
      <c r="AE183" s="8">
        <v>693</v>
      </c>
      <c r="AF183" s="8">
        <v>3378</v>
      </c>
      <c r="AG183" s="8">
        <v>3011</v>
      </c>
      <c r="AH183" s="8">
        <v>1689</v>
      </c>
      <c r="AI183" s="8">
        <v>3065</v>
      </c>
      <c r="AJ183" s="8">
        <v>4880</v>
      </c>
      <c r="AK183" s="8">
        <v>1084</v>
      </c>
      <c r="AL183" s="8">
        <v>902</v>
      </c>
      <c r="AM183" s="8">
        <v>53</v>
      </c>
      <c r="AN183" s="8">
        <v>30870</v>
      </c>
      <c r="AO183" s="8">
        <v>912</v>
      </c>
      <c r="AP183" s="8">
        <v>1344</v>
      </c>
      <c r="AQ183" s="2">
        <v>3.9</v>
      </c>
      <c r="AR183" s="2">
        <v>3.9</v>
      </c>
      <c r="AS183" s="2">
        <v>2</v>
      </c>
      <c r="AT183" s="8">
        <v>79</v>
      </c>
      <c r="AU183" s="8">
        <v>75</v>
      </c>
      <c r="AV183" s="8">
        <v>266</v>
      </c>
      <c r="AW183" s="8">
        <v>55290</v>
      </c>
      <c r="AX183" s="2">
        <v>62.8</v>
      </c>
      <c r="AY183" s="2">
        <v>74.8</v>
      </c>
      <c r="AZ183" s="2">
        <v>31.6</v>
      </c>
      <c r="BA183" s="8">
        <v>671</v>
      </c>
      <c r="BB183" s="8">
        <v>33377</v>
      </c>
      <c r="BC183" s="8">
        <v>30302125.666666668</v>
      </c>
      <c r="BD183" s="8">
        <v>28819</v>
      </c>
      <c r="BE183" s="8">
        <v>825</v>
      </c>
      <c r="BF183" s="8">
        <v>1888</v>
      </c>
      <c r="BG183" s="8">
        <v>1344</v>
      </c>
      <c r="BH183" s="2">
        <v>1.2</v>
      </c>
      <c r="BI183" s="2">
        <v>0</v>
      </c>
      <c r="BJ183" s="8">
        <v>24</v>
      </c>
      <c r="BK183" s="8">
        <v>23</v>
      </c>
      <c r="BL183" s="8">
        <v>2</v>
      </c>
      <c r="BM183" s="8">
        <v>4</v>
      </c>
      <c r="BN183" s="8">
        <v>12</v>
      </c>
      <c r="BO183" s="8">
        <v>0</v>
      </c>
      <c r="BP183" s="8">
        <v>140900</v>
      </c>
      <c r="BQ183" s="8">
        <v>685749</v>
      </c>
      <c r="BR183" s="8">
        <v>609855</v>
      </c>
      <c r="BS183" s="8"/>
      <c r="BT183" s="8"/>
      <c r="BU183" s="8"/>
    </row>
    <row r="184" spans="1:73" x14ac:dyDescent="0.25">
      <c r="A184" t="s">
        <v>743</v>
      </c>
      <c r="B184" s="8">
        <v>6116</v>
      </c>
      <c r="C184" s="8">
        <v>27232</v>
      </c>
      <c r="D184" s="8">
        <v>33348</v>
      </c>
      <c r="E184" s="8">
        <v>5835</v>
      </c>
      <c r="F184" s="8">
        <v>27513</v>
      </c>
      <c r="G184" s="2">
        <v>18.3</v>
      </c>
      <c r="H184" s="2">
        <v>81.7</v>
      </c>
      <c r="I184" s="2">
        <v>17.5</v>
      </c>
      <c r="J184" s="2">
        <v>82.5</v>
      </c>
      <c r="K184" s="8">
        <v>35</v>
      </c>
      <c r="L184" s="8">
        <v>149</v>
      </c>
      <c r="M184" s="8">
        <v>282</v>
      </c>
      <c r="N184" s="8">
        <v>1208</v>
      </c>
      <c r="O184" s="8">
        <v>1654</v>
      </c>
      <c r="P184" s="8">
        <v>2017</v>
      </c>
      <c r="Q184" s="8">
        <v>206</v>
      </c>
      <c r="R184" s="8">
        <v>563</v>
      </c>
      <c r="S184" s="8">
        <v>36791</v>
      </c>
      <c r="T184" s="8">
        <v>372</v>
      </c>
      <c r="U184" s="8">
        <v>48</v>
      </c>
      <c r="V184" s="8">
        <v>2579</v>
      </c>
      <c r="W184" s="8">
        <v>131</v>
      </c>
      <c r="X184" s="8">
        <v>246</v>
      </c>
      <c r="Y184" s="8">
        <v>2234</v>
      </c>
      <c r="Z184" s="8">
        <v>4776</v>
      </c>
      <c r="AA184" s="8">
        <v>1907</v>
      </c>
      <c r="AB184" s="8">
        <v>2666</v>
      </c>
      <c r="AC184" s="8">
        <v>1623</v>
      </c>
      <c r="AD184" s="8">
        <v>1156</v>
      </c>
      <c r="AE184" s="8">
        <v>702</v>
      </c>
      <c r="AF184" s="8">
        <v>3448</v>
      </c>
      <c r="AG184" s="8">
        <v>2999</v>
      </c>
      <c r="AH184" s="8">
        <v>1706</v>
      </c>
      <c r="AI184" s="8">
        <v>3070</v>
      </c>
      <c r="AJ184" s="8">
        <v>4970</v>
      </c>
      <c r="AK184" s="8">
        <v>1117</v>
      </c>
      <c r="AL184" s="8">
        <v>970</v>
      </c>
      <c r="AM184" s="8">
        <v>70</v>
      </c>
      <c r="AN184" s="8">
        <v>31181</v>
      </c>
      <c r="AO184" s="8">
        <v>899.33333333333337</v>
      </c>
      <c r="AP184" s="8">
        <v>1510</v>
      </c>
      <c r="AQ184" s="2">
        <v>4.3</v>
      </c>
      <c r="AR184" s="2">
        <v>3.1</v>
      </c>
      <c r="AS184" s="2">
        <v>2</v>
      </c>
      <c r="AT184" s="8">
        <v>69</v>
      </c>
      <c r="AU184" s="8">
        <v>65</v>
      </c>
      <c r="AV184" s="8">
        <v>341</v>
      </c>
      <c r="AW184" s="8">
        <v>55454</v>
      </c>
      <c r="AX184" s="2">
        <v>62.8</v>
      </c>
      <c r="AY184" s="2">
        <v>74.5</v>
      </c>
      <c r="AZ184" s="2">
        <v>32</v>
      </c>
      <c r="BA184" s="8">
        <v>682.33333333333337</v>
      </c>
      <c r="BB184" s="8">
        <v>33331</v>
      </c>
      <c r="BC184" s="8">
        <v>30370354.333333332</v>
      </c>
      <c r="BD184" s="8">
        <v>28927</v>
      </c>
      <c r="BE184" s="8">
        <v>783</v>
      </c>
      <c r="BF184" s="8">
        <v>1748</v>
      </c>
      <c r="BG184" s="8">
        <v>1510</v>
      </c>
      <c r="BH184" s="2">
        <v>1</v>
      </c>
      <c r="BI184" s="2">
        <v>0</v>
      </c>
      <c r="BJ184" s="8">
        <v>27</v>
      </c>
      <c r="BK184" s="8">
        <v>27</v>
      </c>
      <c r="BL184" s="8">
        <v>-3</v>
      </c>
      <c r="BM184" s="8">
        <v>3</v>
      </c>
      <c r="BN184" s="8">
        <v>13</v>
      </c>
      <c r="BO184" s="8">
        <v>-17</v>
      </c>
      <c r="BP184" s="8">
        <v>145014</v>
      </c>
      <c r="BQ184" s="8">
        <v>698800</v>
      </c>
      <c r="BR184" s="8">
        <v>623707</v>
      </c>
      <c r="BS184" s="8"/>
      <c r="BT184" s="8"/>
      <c r="BU184" s="8"/>
    </row>
    <row r="185" spans="1:73" x14ac:dyDescent="0.25">
      <c r="A185" t="s">
        <v>744</v>
      </c>
      <c r="B185" s="8">
        <v>6092</v>
      </c>
      <c r="C185" s="8">
        <v>27505</v>
      </c>
      <c r="D185" s="8">
        <v>33597</v>
      </c>
      <c r="E185" s="8">
        <v>5860</v>
      </c>
      <c r="F185" s="8">
        <v>27737</v>
      </c>
      <c r="G185" s="2">
        <v>18.100000000000001</v>
      </c>
      <c r="H185" s="2">
        <v>81.900000000000006</v>
      </c>
      <c r="I185" s="2">
        <v>17.399999999999999</v>
      </c>
      <c r="J185" s="2">
        <v>82.6</v>
      </c>
      <c r="K185" s="8">
        <v>35</v>
      </c>
      <c r="L185" s="8">
        <v>147</v>
      </c>
      <c r="M185" s="8">
        <v>282</v>
      </c>
      <c r="N185" s="8">
        <v>1216</v>
      </c>
      <c r="O185" s="8">
        <v>1654</v>
      </c>
      <c r="P185" s="8">
        <v>2028</v>
      </c>
      <c r="Q185" s="8">
        <v>205</v>
      </c>
      <c r="R185" s="8">
        <v>527</v>
      </c>
      <c r="S185" s="8">
        <v>36720</v>
      </c>
      <c r="T185" s="8">
        <v>350</v>
      </c>
      <c r="U185" s="8">
        <v>50</v>
      </c>
      <c r="V185" s="8">
        <v>2572</v>
      </c>
      <c r="W185" s="8">
        <v>137</v>
      </c>
      <c r="X185" s="8">
        <v>242</v>
      </c>
      <c r="Y185" s="8">
        <v>2158</v>
      </c>
      <c r="Z185" s="8">
        <v>4752</v>
      </c>
      <c r="AA185" s="8">
        <v>1882</v>
      </c>
      <c r="AB185" s="8">
        <v>2683</v>
      </c>
      <c r="AC185" s="8">
        <v>1615</v>
      </c>
      <c r="AD185" s="8">
        <v>1168</v>
      </c>
      <c r="AE185" s="8">
        <v>704</v>
      </c>
      <c r="AF185" s="8">
        <v>3477</v>
      </c>
      <c r="AG185" s="8">
        <v>2983</v>
      </c>
      <c r="AH185" s="8">
        <v>1720</v>
      </c>
      <c r="AI185" s="8">
        <v>3063</v>
      </c>
      <c r="AJ185" s="8">
        <v>5053</v>
      </c>
      <c r="AK185" s="8">
        <v>1116</v>
      </c>
      <c r="AL185" s="8">
        <v>933</v>
      </c>
      <c r="AM185" s="8">
        <v>64</v>
      </c>
      <c r="AN185" s="8">
        <v>31211</v>
      </c>
      <c r="AO185" s="8">
        <v>900</v>
      </c>
      <c r="AP185" s="8">
        <v>1465</v>
      </c>
      <c r="AQ185" s="2">
        <v>4.2</v>
      </c>
      <c r="AR185" s="2">
        <v>3.8</v>
      </c>
      <c r="AS185" s="2">
        <v>2</v>
      </c>
      <c r="AT185" s="8">
        <v>79</v>
      </c>
      <c r="AU185" s="8">
        <v>74</v>
      </c>
      <c r="AV185" s="8">
        <v>340</v>
      </c>
      <c r="AW185" s="8">
        <v>55617</v>
      </c>
      <c r="AX185" s="2">
        <v>62.9</v>
      </c>
      <c r="AY185" s="2">
        <v>74.599999999999994</v>
      </c>
      <c r="AZ185" s="2">
        <v>32</v>
      </c>
      <c r="BA185" s="8">
        <v>692</v>
      </c>
      <c r="BB185" s="8">
        <v>33496</v>
      </c>
      <c r="BC185" s="8">
        <v>30404355</v>
      </c>
      <c r="BD185" s="8">
        <v>29023</v>
      </c>
      <c r="BE185" s="8">
        <v>874</v>
      </c>
      <c r="BF185" s="8">
        <v>1820</v>
      </c>
      <c r="BG185" s="8">
        <v>1465</v>
      </c>
      <c r="BH185" s="2">
        <v>1.1000000000000001</v>
      </c>
      <c r="BI185" s="2">
        <v>0</v>
      </c>
      <c r="BJ185" s="8">
        <v>31</v>
      </c>
      <c r="BK185" s="8">
        <v>27</v>
      </c>
      <c r="BL185" s="8">
        <v>4</v>
      </c>
      <c r="BM185" s="8">
        <v>-2</v>
      </c>
      <c r="BN185" s="8">
        <v>13</v>
      </c>
      <c r="BO185" s="8">
        <v>19</v>
      </c>
      <c r="BP185" s="8">
        <v>148114</v>
      </c>
      <c r="BQ185" s="8">
        <v>707433</v>
      </c>
      <c r="BR185" s="8">
        <v>631546</v>
      </c>
      <c r="BS185" s="8"/>
      <c r="BT185" s="8"/>
      <c r="BU185" s="8"/>
    </row>
    <row r="186" spans="1:73" x14ac:dyDescent="0.25">
      <c r="A186" t="s">
        <v>745</v>
      </c>
      <c r="B186" s="8">
        <v>6118</v>
      </c>
      <c r="C186" s="8">
        <v>27652</v>
      </c>
      <c r="D186" s="8">
        <v>33770</v>
      </c>
      <c r="E186" s="8">
        <v>5875</v>
      </c>
      <c r="F186" s="8">
        <v>27895</v>
      </c>
      <c r="G186" s="2">
        <v>18.100000000000001</v>
      </c>
      <c r="H186" s="2">
        <v>81.900000000000006</v>
      </c>
      <c r="I186" s="2">
        <v>17.399999999999999</v>
      </c>
      <c r="J186" s="2">
        <v>82.6</v>
      </c>
      <c r="K186" s="8">
        <v>35</v>
      </c>
      <c r="L186" s="8">
        <v>147</v>
      </c>
      <c r="M186" s="8">
        <v>282</v>
      </c>
      <c r="N186" s="8">
        <v>1220</v>
      </c>
      <c r="O186" s="8">
        <v>1658</v>
      </c>
      <c r="P186" s="8">
        <v>2040</v>
      </c>
      <c r="Q186" s="8">
        <v>204</v>
      </c>
      <c r="R186" s="8">
        <v>530</v>
      </c>
      <c r="S186" s="8">
        <v>36793</v>
      </c>
      <c r="T186" s="8">
        <v>361</v>
      </c>
      <c r="U186" s="8">
        <v>46</v>
      </c>
      <c r="V186" s="8">
        <v>2580</v>
      </c>
      <c r="W186" s="8">
        <v>141</v>
      </c>
      <c r="X186" s="8">
        <v>242</v>
      </c>
      <c r="Y186" s="8">
        <v>2227</v>
      </c>
      <c r="Z186" s="8">
        <v>4741</v>
      </c>
      <c r="AA186" s="8">
        <v>1883</v>
      </c>
      <c r="AB186" s="8">
        <v>2702</v>
      </c>
      <c r="AC186" s="8">
        <v>1638</v>
      </c>
      <c r="AD186" s="8">
        <v>1183</v>
      </c>
      <c r="AE186" s="8">
        <v>680</v>
      </c>
      <c r="AF186" s="8">
        <v>3511</v>
      </c>
      <c r="AG186" s="8">
        <v>2958</v>
      </c>
      <c r="AH186" s="8">
        <v>1722</v>
      </c>
      <c r="AI186" s="8">
        <v>3065</v>
      </c>
      <c r="AJ186" s="8">
        <v>5046</v>
      </c>
      <c r="AK186" s="8">
        <v>1100</v>
      </c>
      <c r="AL186" s="8">
        <v>928</v>
      </c>
      <c r="AM186" s="8">
        <v>38</v>
      </c>
      <c r="AN186" s="8">
        <v>31195</v>
      </c>
      <c r="AO186" s="8">
        <v>853.33333333333337</v>
      </c>
      <c r="AP186" s="8">
        <v>1509</v>
      </c>
      <c r="AQ186" s="2">
        <v>4.3</v>
      </c>
      <c r="AR186" s="2">
        <v>3.2</v>
      </c>
      <c r="AS186" s="2">
        <v>1</v>
      </c>
      <c r="AT186" s="8">
        <v>81</v>
      </c>
      <c r="AU186" s="8">
        <v>74</v>
      </c>
      <c r="AV186" s="8">
        <v>341</v>
      </c>
      <c r="AW186" s="8">
        <v>55771</v>
      </c>
      <c r="AX186" s="2">
        <v>63.2</v>
      </c>
      <c r="AY186" s="2">
        <v>74.900000000000006</v>
      </c>
      <c r="AZ186" s="2">
        <v>32.1</v>
      </c>
      <c r="BA186" s="8">
        <v>701</v>
      </c>
      <c r="BB186" s="8">
        <v>33749</v>
      </c>
      <c r="BC186" s="8">
        <v>30399554</v>
      </c>
      <c r="BD186" s="8">
        <v>29239</v>
      </c>
      <c r="BE186" s="8">
        <v>907</v>
      </c>
      <c r="BF186" s="8">
        <v>1912</v>
      </c>
      <c r="BG186" s="8">
        <v>1509</v>
      </c>
      <c r="BH186" s="2">
        <v>0</v>
      </c>
      <c r="BI186" s="2">
        <v>1</v>
      </c>
      <c r="BJ186" s="8">
        <v>22</v>
      </c>
      <c r="BK186" s="8">
        <v>23</v>
      </c>
      <c r="BL186" s="8">
        <v>16</v>
      </c>
      <c r="BM186" s="8">
        <v>4</v>
      </c>
      <c r="BN186" s="8">
        <v>17</v>
      </c>
      <c r="BO186" s="8">
        <v>-33</v>
      </c>
      <c r="BP186" s="8">
        <v>148826</v>
      </c>
      <c r="BQ186" s="8">
        <v>717089</v>
      </c>
      <c r="BR186" s="8">
        <v>640258</v>
      </c>
      <c r="BS186" s="8"/>
      <c r="BT186" s="8"/>
      <c r="BU186" s="8"/>
    </row>
    <row r="187" spans="1:73" x14ac:dyDescent="0.25">
      <c r="A187" t="s">
        <v>1303</v>
      </c>
      <c r="AO187" s="8">
        <v>792.33333333333337</v>
      </c>
      <c r="AS187" s="2">
        <v>1</v>
      </c>
      <c r="AT187" s="8">
        <v>81</v>
      </c>
      <c r="AU187" s="8">
        <v>78</v>
      </c>
      <c r="BC187" s="8">
        <v>30381680.666666668</v>
      </c>
      <c r="BI187" s="2">
        <v>1.5</v>
      </c>
      <c r="BJ187" s="8">
        <v>13</v>
      </c>
      <c r="BK187" s="8">
        <v>15</v>
      </c>
      <c r="BL187" s="8">
        <v>-3</v>
      </c>
      <c r="BM187" s="8">
        <v>-4</v>
      </c>
      <c r="BN187" s="8">
        <v>-10</v>
      </c>
      <c r="BO187" s="8">
        <v>-34</v>
      </c>
      <c r="BP187" s="8">
        <v>147267</v>
      </c>
      <c r="BQ187" s="8">
        <v>724724</v>
      </c>
      <c r="BR187" s="8">
        <v>648491</v>
      </c>
      <c r="BS187" s="8"/>
      <c r="BT187" s="8"/>
      <c r="BU187" s="8"/>
    </row>
    <row r="188" spans="1:73" x14ac:dyDescent="0.25">
      <c r="A188" t="s">
        <v>3005</v>
      </c>
      <c r="BL188" s="8">
        <v>-18</v>
      </c>
      <c r="BM188" s="8">
        <v>-2</v>
      </c>
    </row>
  </sheetData>
  <hyperlinks>
    <hyperlink ref="BP2" r:id="rId1" xr:uid="{D5CAFFAC-8DA0-4ED3-925E-C7925A6873A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D5B40-EF0A-4D65-B9C9-4F142566E869}">
  <dimension ref="A1:C31"/>
  <sheetViews>
    <sheetView workbookViewId="0">
      <pane xSplit="1" ySplit="6" topLeftCell="B7" activePane="bottomRight" state="frozen"/>
      <selection pane="topRight" activeCell="B1" sqref="B1"/>
      <selection pane="bottomLeft" activeCell="A7" sqref="A7"/>
      <selection pane="bottomRight" activeCell="C2" sqref="C2"/>
    </sheetView>
  </sheetViews>
  <sheetFormatPr defaultRowHeight="15" x14ac:dyDescent="0.25"/>
  <cols>
    <col min="2" max="3" width="16.85546875" customWidth="1"/>
  </cols>
  <sheetData>
    <row r="1" spans="1:3" x14ac:dyDescent="0.25">
      <c r="A1" s="1" t="s">
        <v>3036</v>
      </c>
      <c r="B1" s="7" t="s">
        <v>3034</v>
      </c>
      <c r="C1" s="7" t="s">
        <v>3035</v>
      </c>
    </row>
    <row r="2" spans="1:3" s="4" customFormat="1" ht="60" x14ac:dyDescent="0.25">
      <c r="A2" s="4" t="s">
        <v>8</v>
      </c>
      <c r="B2" s="4" t="s">
        <v>3041</v>
      </c>
      <c r="C2" s="4" t="s">
        <v>3043</v>
      </c>
    </row>
    <row r="3" spans="1:3" x14ac:dyDescent="0.25">
      <c r="A3" t="s">
        <v>7</v>
      </c>
      <c r="B3" t="s">
        <v>3040</v>
      </c>
      <c r="C3" t="s">
        <v>3040</v>
      </c>
    </row>
    <row r="4" spans="1:3" x14ac:dyDescent="0.25">
      <c r="A4" t="s">
        <v>6</v>
      </c>
      <c r="B4" t="s">
        <v>3039</v>
      </c>
      <c r="C4" t="s">
        <v>3039</v>
      </c>
    </row>
    <row r="5" spans="1:3" x14ac:dyDescent="0.25">
      <c r="A5" t="s">
        <v>5</v>
      </c>
      <c r="B5" t="s">
        <v>9</v>
      </c>
      <c r="C5" t="s">
        <v>9</v>
      </c>
    </row>
    <row r="6" spans="1:3" x14ac:dyDescent="0.25">
      <c r="A6" t="s">
        <v>4</v>
      </c>
      <c r="B6" t="s">
        <v>3038</v>
      </c>
      <c r="C6" t="s">
        <v>3042</v>
      </c>
    </row>
    <row r="7" spans="1:3" x14ac:dyDescent="0.25">
      <c r="A7" t="s">
        <v>3037</v>
      </c>
      <c r="B7" s="8">
        <v>18848</v>
      </c>
      <c r="C7" s="8">
        <v>15800</v>
      </c>
    </row>
    <row r="8" spans="1:3" x14ac:dyDescent="0.25">
      <c r="A8" t="s">
        <v>3044</v>
      </c>
      <c r="B8" s="8">
        <v>19722</v>
      </c>
      <c r="C8" s="8">
        <v>16438</v>
      </c>
    </row>
    <row r="9" spans="1:3" x14ac:dyDescent="0.25">
      <c r="A9" t="s">
        <v>3045</v>
      </c>
      <c r="B9" s="8">
        <v>20376</v>
      </c>
      <c r="C9" s="8">
        <v>16964</v>
      </c>
    </row>
    <row r="10" spans="1:3" x14ac:dyDescent="0.25">
      <c r="A10" t="s">
        <v>3046</v>
      </c>
      <c r="B10" s="8">
        <v>21124</v>
      </c>
      <c r="C10" s="8">
        <v>17508</v>
      </c>
    </row>
    <row r="11" spans="1:3" x14ac:dyDescent="0.25">
      <c r="A11" t="s">
        <v>3047</v>
      </c>
      <c r="B11" s="8">
        <v>22056</v>
      </c>
      <c r="C11" s="8">
        <v>18172</v>
      </c>
    </row>
    <row r="12" spans="1:3" x14ac:dyDescent="0.25">
      <c r="A12" t="s">
        <v>3048</v>
      </c>
      <c r="B12" s="8">
        <v>22888</v>
      </c>
      <c r="C12" s="8">
        <v>18949</v>
      </c>
    </row>
    <row r="13" spans="1:3" x14ac:dyDescent="0.25">
      <c r="A13" t="s">
        <v>3049</v>
      </c>
      <c r="B13" s="8">
        <v>23554</v>
      </c>
      <c r="C13" s="8">
        <v>19521</v>
      </c>
    </row>
    <row r="14" spans="1:3" x14ac:dyDescent="0.25">
      <c r="A14" t="s">
        <v>3050</v>
      </c>
      <c r="B14" s="8">
        <v>24043</v>
      </c>
      <c r="C14" s="8">
        <v>20000</v>
      </c>
    </row>
    <row r="15" spans="1:3" x14ac:dyDescent="0.25">
      <c r="A15" t="s">
        <v>3051</v>
      </c>
      <c r="B15" s="8">
        <v>25165</v>
      </c>
      <c r="C15" s="8">
        <v>20811</v>
      </c>
    </row>
    <row r="16" spans="1:3" x14ac:dyDescent="0.25">
      <c r="A16" t="s">
        <v>3052</v>
      </c>
      <c r="B16" s="8">
        <v>25806</v>
      </c>
      <c r="C16" s="8">
        <v>21310</v>
      </c>
    </row>
    <row r="17" spans="1:3" x14ac:dyDescent="0.25">
      <c r="A17" t="s">
        <v>3053</v>
      </c>
      <c r="B17" s="8">
        <v>25882</v>
      </c>
      <c r="C17" s="8">
        <v>21212</v>
      </c>
    </row>
    <row r="18" spans="1:3" x14ac:dyDescent="0.25">
      <c r="A18" t="s">
        <v>3054</v>
      </c>
      <c r="B18" s="8">
        <v>26095</v>
      </c>
      <c r="C18" s="8">
        <v>21100</v>
      </c>
    </row>
    <row r="19" spans="1:3" x14ac:dyDescent="0.25">
      <c r="A19" t="s">
        <v>3055</v>
      </c>
      <c r="B19" s="8">
        <v>26472</v>
      </c>
      <c r="C19" s="8">
        <v>21500</v>
      </c>
    </row>
    <row r="20" spans="1:3" x14ac:dyDescent="0.25">
      <c r="A20" t="s">
        <v>3056</v>
      </c>
      <c r="B20" s="8">
        <v>27011</v>
      </c>
      <c r="C20" s="8">
        <v>21837</v>
      </c>
    </row>
    <row r="21" spans="1:3" x14ac:dyDescent="0.25">
      <c r="A21" t="s">
        <v>3057</v>
      </c>
      <c r="B21" s="8">
        <v>27215</v>
      </c>
      <c r="C21" s="8">
        <v>22069</v>
      </c>
    </row>
    <row r="22" spans="1:3" x14ac:dyDescent="0.25">
      <c r="A22" t="s">
        <v>3058</v>
      </c>
      <c r="B22" s="8">
        <v>27615</v>
      </c>
      <c r="C22" s="8">
        <v>22436</v>
      </c>
    </row>
    <row r="23" spans="1:3" x14ac:dyDescent="0.25">
      <c r="A23" t="s">
        <v>3059</v>
      </c>
      <c r="B23" s="8">
        <v>28195</v>
      </c>
      <c r="C23" s="8">
        <v>23084</v>
      </c>
    </row>
    <row r="24" spans="1:3" x14ac:dyDescent="0.25">
      <c r="A24" t="s">
        <v>3060</v>
      </c>
      <c r="B24" s="8">
        <v>28759</v>
      </c>
      <c r="C24" s="8">
        <v>23484</v>
      </c>
    </row>
    <row r="25" spans="1:3" x14ac:dyDescent="0.25">
      <c r="A25" t="s">
        <v>3061</v>
      </c>
      <c r="B25" s="8">
        <v>29559</v>
      </c>
      <c r="C25" s="8">
        <v>24003</v>
      </c>
    </row>
    <row r="26" spans="1:3" x14ac:dyDescent="0.25">
      <c r="A26" t="s">
        <v>3062</v>
      </c>
      <c r="B26" s="8">
        <v>30378</v>
      </c>
      <c r="C26" s="8">
        <v>24937</v>
      </c>
    </row>
    <row r="27" spans="1:3" x14ac:dyDescent="0.25">
      <c r="A27" t="s">
        <v>3063</v>
      </c>
      <c r="B27" s="8">
        <v>31487</v>
      </c>
      <c r="C27" s="8">
        <v>25886</v>
      </c>
    </row>
    <row r="28" spans="1:3" x14ac:dyDescent="0.25">
      <c r="A28" t="s">
        <v>3064</v>
      </c>
      <c r="B28" s="8">
        <v>31285</v>
      </c>
      <c r="C28" s="8">
        <v>25971</v>
      </c>
    </row>
    <row r="29" spans="1:3" x14ac:dyDescent="0.25">
      <c r="A29" t="s">
        <v>3065</v>
      </c>
      <c r="B29" s="8">
        <v>33061</v>
      </c>
      <c r="C29" s="8">
        <v>27774</v>
      </c>
    </row>
    <row r="30" spans="1:3" x14ac:dyDescent="0.25">
      <c r="A30" t="s">
        <v>3066</v>
      </c>
      <c r="B30" s="8">
        <v>34963</v>
      </c>
      <c r="C30" s="8">
        <v>29669</v>
      </c>
    </row>
    <row r="31" spans="1:3" x14ac:dyDescent="0.25">
      <c r="A31" t="s">
        <v>3039</v>
      </c>
      <c r="B31" s="8">
        <v>37430</v>
      </c>
      <c r="C31" s="8">
        <v>31602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0D8A5-EAFC-48BB-AF33-AC7EE44712B6}">
  <dimension ref="A1:Y94"/>
  <sheetViews>
    <sheetView workbookViewId="0">
      <pane xSplit="1" ySplit="6" topLeftCell="B67" activePane="bottomRight" state="frozen"/>
      <selection pane="topRight" activeCell="B1" sqref="B1"/>
      <selection pane="bottomLeft" activeCell="A7" sqref="A7"/>
      <selection pane="bottomRight" activeCell="L3" sqref="L3"/>
    </sheetView>
  </sheetViews>
  <sheetFormatPr defaultRowHeight="15" x14ac:dyDescent="0.25"/>
  <sheetData>
    <row r="1" spans="1:25" x14ac:dyDescent="0.25">
      <c r="B1" t="str">
        <f>DataQ!F1</f>
        <v>FEB010G.db</v>
      </c>
      <c r="C1" t="str">
        <f>DataQ!G1</f>
        <v>FEB010G.db</v>
      </c>
      <c r="D1" t="str">
        <f>DataQ!H1</f>
        <v>FEB010G.db</v>
      </c>
      <c r="E1" t="str">
        <f>DataQ!I1</f>
        <v>FEB010G.db</v>
      </c>
      <c r="F1" t="str">
        <f>DataQ!J1</f>
        <v>FEB010G.db</v>
      </c>
      <c r="G1" t="str">
        <f>DataQ!K1</f>
        <v>FEB010G.db</v>
      </c>
      <c r="H1" t="str">
        <f>DataQ!L1</f>
        <v>FEB010G.db</v>
      </c>
      <c r="I1" t="str">
        <f>DataQ!M1</f>
        <v>FEB010G.db</v>
      </c>
      <c r="J1" t="str">
        <f>DataQ!N1</f>
        <v>FEB010G.db</v>
      </c>
      <c r="K1" t="str">
        <f>DataQ!O1</f>
        <v>FEB010G.db</v>
      </c>
      <c r="L1" t="str">
        <f>DataQ!Q1</f>
        <v>FEB010G.db</v>
      </c>
      <c r="M1" t="str">
        <f>DataQ!R1</f>
        <v>FEB010G.db</v>
      </c>
      <c r="N1" t="str">
        <f>DataQ!S1</f>
        <v>Oct24_2.db</v>
      </c>
      <c r="O1" t="str">
        <f>DataQ!T1</f>
        <v>Oct24_2.db</v>
      </c>
      <c r="P1" t="str">
        <f>DataQ!U1</f>
        <v>Oct24_2.db</v>
      </c>
      <c r="Q1" t="str">
        <f>DataQ!V1</f>
        <v>Oct24_2.db</v>
      </c>
      <c r="R1" t="str">
        <f>DataQ!W1</f>
        <v>Oct24_2.db</v>
      </c>
      <c r="S1" t="str">
        <f>DataQ!X1</f>
        <v>Oct24_2.db</v>
      </c>
      <c r="T1" t="str">
        <f>DataQ!Y1</f>
        <v>NICs_scen.db</v>
      </c>
      <c r="U1" t="str">
        <f>DataQ!Z1</f>
        <v>NICs_scen.db</v>
      </c>
      <c r="V1" t="str">
        <f>DataQ!AA1</f>
        <v>NICs_scen.db</v>
      </c>
      <c r="W1" t="str">
        <f>DataQ!AB1</f>
        <v>NICs_scen.db</v>
      </c>
      <c r="X1" t="str">
        <f>DataQ!AC1</f>
        <v>NICs_scen.db</v>
      </c>
      <c r="Y1" t="str">
        <f>DataQ!AD1</f>
        <v>NICs_scen.db</v>
      </c>
    </row>
    <row r="2" spans="1:25" x14ac:dyDescent="0.25">
      <c r="B2" t="str">
        <f>DataQ!F2</f>
        <v>UK</v>
      </c>
      <c r="C2" t="str">
        <f>DataQ!G2</f>
        <v>UK</v>
      </c>
      <c r="D2" t="str">
        <f>DataQ!H2</f>
        <v>UK</v>
      </c>
      <c r="E2" t="str">
        <f>DataQ!I2</f>
        <v>UK</v>
      </c>
      <c r="F2" t="str">
        <f>DataQ!J2</f>
        <v>UK</v>
      </c>
      <c r="G2" t="str">
        <f>DataQ!K2</f>
        <v>UK</v>
      </c>
      <c r="H2" t="str">
        <f>DataQ!L2</f>
        <v>UK</v>
      </c>
      <c r="I2" t="str">
        <f>DataQ!M2</f>
        <v>UK</v>
      </c>
      <c r="J2" t="str">
        <f>DataQ!N2</f>
        <v>UK</v>
      </c>
      <c r="K2" t="str">
        <f>DataQ!O2</f>
        <v>UK</v>
      </c>
      <c r="L2" t="str">
        <f>DataQ!Q2</f>
        <v>UK</v>
      </c>
      <c r="M2" t="str">
        <f>DataQ!R2</f>
        <v>UK</v>
      </c>
      <c r="N2" t="str">
        <f>DataQ!S2</f>
        <v>UK</v>
      </c>
      <c r="O2" t="str">
        <f>DataQ!T2</f>
        <v>UK</v>
      </c>
      <c r="P2" t="str">
        <f>DataQ!U2</f>
        <v>UK</v>
      </c>
      <c r="Q2" t="str">
        <f>DataQ!V2</f>
        <v>UK</v>
      </c>
      <c r="R2" t="str">
        <f>DataQ!W2</f>
        <v>UK</v>
      </c>
      <c r="S2" t="str">
        <f>DataQ!X2</f>
        <v>UK</v>
      </c>
      <c r="T2" t="str">
        <f>DataQ!Y2</f>
        <v>UK</v>
      </c>
      <c r="U2" t="str">
        <f>DataQ!Z2</f>
        <v>UK</v>
      </c>
      <c r="V2" t="str">
        <f>DataQ!AA2</f>
        <v>UK</v>
      </c>
      <c r="W2" t="str">
        <f>DataQ!AB2</f>
        <v>UK</v>
      </c>
      <c r="X2" t="str">
        <f>DataQ!AC2</f>
        <v>UK</v>
      </c>
      <c r="Y2" t="str">
        <f>DataQ!AD2</f>
        <v>UK</v>
      </c>
    </row>
    <row r="3" spans="1:25" x14ac:dyDescent="0.25">
      <c r="B3" t="str">
        <f>DataQ!F3</f>
        <v>WC</v>
      </c>
      <c r="C3" t="str">
        <f>DataQ!G3</f>
        <v>TP</v>
      </c>
      <c r="D3" t="str">
        <f>DataQ!H3</f>
        <v>WAGEWKLY</v>
      </c>
      <c r="E3" t="str">
        <f>DataQ!I3</f>
        <v>COGTP</v>
      </c>
      <c r="F3" t="str">
        <f>DataQ!J3</f>
        <v>GDP!</v>
      </c>
      <c r="G3" t="str">
        <f>DataQ!K3</f>
        <v>PEWFP</v>
      </c>
      <c r="H3" t="str">
        <f>DataQ!L3</f>
        <v>PEDY!</v>
      </c>
      <c r="I3" t="str">
        <f>DataQ!M3</f>
        <v>PEDY</v>
      </c>
      <c r="J3" t="str">
        <f>DataQ!N3</f>
        <v>PC</v>
      </c>
      <c r="K3" t="str">
        <f>DataQ!O3</f>
        <v>ETILO</v>
      </c>
      <c r="L3" t="str">
        <f>DataQ!Q3</f>
        <v>UPILO</v>
      </c>
      <c r="M3" t="str">
        <f>DataQ!R3</f>
        <v>ER</v>
      </c>
      <c r="N3" t="str">
        <f>DataQ!S3</f>
        <v>GDP</v>
      </c>
      <c r="O3" t="str">
        <f>DataQ!T3</f>
        <v>ETILO</v>
      </c>
      <c r="P3" t="str">
        <f>DataQ!U3</f>
        <v>ER</v>
      </c>
      <c r="Q3" t="str">
        <f>DataQ!V3</f>
        <v>UPILO</v>
      </c>
      <c r="R3" t="str">
        <f>DataQ!W3</f>
        <v>PEDY</v>
      </c>
      <c r="S3" t="str">
        <f>DataQ!X3</f>
        <v>TP</v>
      </c>
      <c r="T3" t="str">
        <f>DataQ!Y3</f>
        <v>GDP</v>
      </c>
      <c r="U3" t="str">
        <f>DataQ!Z3</f>
        <v>ETILO</v>
      </c>
      <c r="V3" t="str">
        <f>DataQ!AA3</f>
        <v>ER</v>
      </c>
      <c r="W3" t="str">
        <f>DataQ!AB3</f>
        <v>UPILO</v>
      </c>
      <c r="X3" t="str">
        <f>DataQ!AC3</f>
        <v>PEDY</v>
      </c>
      <c r="Y3" t="str">
        <f>DataQ!AD3</f>
        <v>TP</v>
      </c>
    </row>
    <row r="4" spans="1:25" x14ac:dyDescent="0.25">
      <c r="B4" t="str">
        <f>DataQ!F4</f>
        <v>GBR</v>
      </c>
      <c r="C4" t="str">
        <f>DataQ!G4</f>
        <v>GBR</v>
      </c>
      <c r="D4" t="str">
        <f>DataQ!H4</f>
        <v>GBR</v>
      </c>
      <c r="E4" t="str">
        <f>DataQ!I4</f>
        <v>GBR</v>
      </c>
      <c r="F4" t="str">
        <f>DataQ!J4</f>
        <v>GBR</v>
      </c>
      <c r="G4" t="str">
        <f>DataQ!K4</f>
        <v>GBR</v>
      </c>
      <c r="H4" t="str">
        <f>DataQ!L4</f>
        <v>GBR</v>
      </c>
      <c r="I4" t="str">
        <f>DataQ!M4</f>
        <v>GBR</v>
      </c>
      <c r="J4" t="str">
        <f>DataQ!N4</f>
        <v>GBR</v>
      </c>
      <c r="K4" t="str">
        <f>DataQ!O4</f>
        <v>GBR</v>
      </c>
      <c r="L4" t="str">
        <f>DataQ!Q4</f>
        <v>GBR</v>
      </c>
      <c r="M4" t="str">
        <f>DataQ!R4</f>
        <v>GBR</v>
      </c>
      <c r="N4" t="str">
        <f>DataQ!S4</f>
        <v>GBR</v>
      </c>
      <c r="O4" t="str">
        <f>DataQ!T4</f>
        <v>GBR</v>
      </c>
      <c r="P4" t="str">
        <f>DataQ!U4</f>
        <v>GBR</v>
      </c>
      <c r="Q4" t="str">
        <f>DataQ!V4</f>
        <v>GBR</v>
      </c>
      <c r="R4" t="str">
        <f>DataQ!W4</f>
        <v>GBR</v>
      </c>
      <c r="S4" t="str">
        <f>DataQ!X4</f>
        <v>GBR</v>
      </c>
      <c r="T4" t="str">
        <f>DataQ!Y4</f>
        <v>GBR</v>
      </c>
      <c r="U4" t="str">
        <f>DataQ!Z4</f>
        <v>GBR</v>
      </c>
      <c r="V4" t="str">
        <f>DataQ!AA4</f>
        <v>GBR</v>
      </c>
      <c r="W4" t="str">
        <f>DataQ!AB4</f>
        <v>GBR</v>
      </c>
      <c r="X4" t="str">
        <f>DataQ!AC4</f>
        <v>GBR</v>
      </c>
      <c r="Y4" t="str">
        <f>DataQ!AD4</f>
        <v>GBR</v>
      </c>
    </row>
    <row r="5" spans="1:25" x14ac:dyDescent="0.25">
      <c r="B5" t="str">
        <f>DataQ!F5</f>
        <v>L</v>
      </c>
      <c r="C5" t="str">
        <f>DataQ!G5</f>
        <v>L</v>
      </c>
      <c r="D5" t="str">
        <f>DataQ!H5</f>
        <v>L</v>
      </c>
      <c r="E5" t="str">
        <f>DataQ!I5</f>
        <v>L</v>
      </c>
      <c r="F5" t="str">
        <f>DataQ!J5</f>
        <v>L</v>
      </c>
      <c r="G5" t="str">
        <f>DataQ!K5</f>
        <v>L</v>
      </c>
      <c r="H5" t="str">
        <f>DataQ!L5</f>
        <v>L</v>
      </c>
      <c r="I5" t="str">
        <f>DataQ!M5</f>
        <v>L</v>
      </c>
      <c r="J5" t="str">
        <f>DataQ!N5</f>
        <v>L</v>
      </c>
      <c r="K5" t="str">
        <f>DataQ!O5</f>
        <v>L</v>
      </c>
      <c r="L5" t="str">
        <f>DataQ!Q5</f>
        <v>L</v>
      </c>
      <c r="M5" t="str">
        <f>DataQ!R5</f>
        <v>L</v>
      </c>
      <c r="N5" t="str">
        <f>DataQ!S5</f>
        <v>L</v>
      </c>
      <c r="O5" t="str">
        <f>DataQ!T5</f>
        <v>L</v>
      </c>
      <c r="P5" t="str">
        <f>DataQ!U5</f>
        <v>L</v>
      </c>
      <c r="Q5" t="str">
        <f>DataQ!V5</f>
        <v>L</v>
      </c>
      <c r="R5" t="str">
        <f>DataQ!W5</f>
        <v>L</v>
      </c>
      <c r="S5" t="str">
        <f>DataQ!X5</f>
        <v>L</v>
      </c>
      <c r="T5" t="str">
        <f>DataQ!Y5</f>
        <v>L</v>
      </c>
      <c r="U5" t="str">
        <f>DataQ!Z5</f>
        <v>L</v>
      </c>
      <c r="V5" t="str">
        <f>DataQ!AA5</f>
        <v>L</v>
      </c>
      <c r="W5" t="str">
        <f>DataQ!AB5</f>
        <v>L</v>
      </c>
      <c r="X5" t="str">
        <f>DataQ!AC5</f>
        <v>L</v>
      </c>
      <c r="Y5" t="str">
        <f>DataQ!AD5</f>
        <v>L</v>
      </c>
    </row>
    <row r="6" spans="1:25" x14ac:dyDescent="0.25">
      <c r="B6" t="str">
        <f>DataQ!F6</f>
        <v>202403</v>
      </c>
      <c r="C6" t="str">
        <f>DataQ!G6</f>
        <v>202403</v>
      </c>
      <c r="D6" t="str">
        <f>DataQ!H6</f>
        <v>202403</v>
      </c>
      <c r="E6" t="str">
        <f>DataQ!I6</f>
        <v>202403</v>
      </c>
      <c r="F6" t="str">
        <f>DataQ!J6</f>
        <v>202403</v>
      </c>
      <c r="G6" t="str">
        <f>DataQ!K6</f>
        <v>202403</v>
      </c>
      <c r="H6" t="str">
        <f>DataQ!L6</f>
        <v>202403</v>
      </c>
      <c r="I6" t="str">
        <f>DataQ!M6</f>
        <v>202403</v>
      </c>
      <c r="J6" t="str">
        <f>DataQ!N6</f>
        <v>202403</v>
      </c>
      <c r="K6" t="str">
        <f>DataQ!O6</f>
        <v>202403</v>
      </c>
      <c r="L6" t="str">
        <f>DataQ!Q6</f>
        <v>202403</v>
      </c>
      <c r="M6" t="str">
        <f>DataQ!R6</f>
        <v>202403</v>
      </c>
      <c r="N6" t="str">
        <f>DataQ!S6</f>
        <v>202402</v>
      </c>
      <c r="O6" t="str">
        <f>DataQ!T6</f>
        <v>202402</v>
      </c>
      <c r="P6" t="str">
        <f>DataQ!U6</f>
        <v>202402</v>
      </c>
      <c r="Q6" t="str">
        <f>DataQ!V6</f>
        <v>202402</v>
      </c>
      <c r="R6" t="str">
        <f>DataQ!W6</f>
        <v>202402</v>
      </c>
      <c r="S6" t="str">
        <f>DataQ!X6</f>
        <v>202402</v>
      </c>
      <c r="T6" t="str">
        <f>DataQ!Y6</f>
        <v>202402</v>
      </c>
      <c r="U6" t="str">
        <f>DataQ!Z6</f>
        <v>202402</v>
      </c>
      <c r="V6" t="str">
        <f>DataQ!AA6</f>
        <v>202402</v>
      </c>
      <c r="W6" t="str">
        <f>DataQ!AB6</f>
        <v>202402</v>
      </c>
      <c r="X6" t="str">
        <f>DataQ!AC6</f>
        <v>202402</v>
      </c>
      <c r="Y6" t="str">
        <f>DataQ!AD6</f>
        <v>202402</v>
      </c>
    </row>
    <row r="7" spans="1:25" x14ac:dyDescent="0.25">
      <c r="A7">
        <v>1973</v>
      </c>
      <c r="B7">
        <f>AVERAGEIF(DataQ!$B:$B,DataA!$A7,DataQ!F:F)</f>
        <v>11.970672499999999</v>
      </c>
      <c r="C7">
        <f>SUMIF(DataQ!$B:$B,DataA!$A7,DataQ!G:G)</f>
        <v>2309.3418999999994</v>
      </c>
      <c r="D7">
        <f>AVERAGEIF(DataQ!$B:$B,DataA!$A7,DataQ!H:H)</f>
        <v>15.940814999999999</v>
      </c>
      <c r="E7">
        <f>SUMIF(DataQ!$B:$B,DataA!$A7,DataQ!I:I)</f>
        <v>17908</v>
      </c>
      <c r="F7">
        <f>SUMIF(DataQ!$B:$B,DataA!$A7,DataQ!J:J)</f>
        <v>81793</v>
      </c>
      <c r="G7">
        <f>SUMIF(DataQ!$B:$B,DataA!$A7,DataQ!K:K)</f>
        <v>39478</v>
      </c>
      <c r="H7">
        <f>SUMIF(DataQ!$B:$B,DataA!$A7,DataQ!L:L)</f>
        <v>52432</v>
      </c>
      <c r="I7">
        <f>SUMIF(DataQ!$B:$B,DataA!$A7,DataQ!M:M)</f>
        <v>560418</v>
      </c>
      <c r="J7">
        <f>AVERAGEIF(DataQ!$B:$B,DataA!$A7,DataQ!N:N)</f>
        <v>9.5139817499999992</v>
      </c>
      <c r="K7">
        <f>AVERAGEIF(DataQ!$B:$B,DataA!$A7,DataQ!O:O)</f>
        <v>24965</v>
      </c>
      <c r="L7">
        <f>AVERAGEIF(DataQ!$B:$B,DataA!$A7,DataQ!Q:Q)</f>
        <v>3.65</v>
      </c>
      <c r="M7">
        <f>SUMIF(DataQ!$B:$B,DataA!$A7,DataQ!R:R)</f>
        <v>1778.2022999999999</v>
      </c>
      <c r="N7">
        <f>SUMIF(DataQ!$B:$B,DataA!$A7,DataQ!S:S)</f>
        <v>0</v>
      </c>
      <c r="O7">
        <f>AVERAGEIF(DataQ!$B:$B,DataA!$A7,DataQ!T:T)</f>
        <v>0</v>
      </c>
      <c r="P7">
        <f>SUMIF(DataQ!$B:$B,DataA!$A7,DataQ!U:U)</f>
        <v>0</v>
      </c>
      <c r="Q7">
        <f>AVERAGEIF(DataQ!$B:$B,DataA!$A7,DataQ!V:V)</f>
        <v>0</v>
      </c>
      <c r="R7">
        <f>SUMIF(DataQ!$B:$B,DataA!$A7,DataQ!W:W)</f>
        <v>0</v>
      </c>
      <c r="S7">
        <f>SUMIF(DataQ!$B:$B,DataA!$A7,DataQ!X:X)</f>
        <v>0</v>
      </c>
      <c r="T7">
        <f>SUMIF(DataQ!$B:$B,DataA!$A7,DataQ!Y:Y)</f>
        <v>0</v>
      </c>
      <c r="U7">
        <f>AVERAGEIF(DataQ!$B:$B,DataA!$A7,DataQ!Z:Z)</f>
        <v>0</v>
      </c>
      <c r="V7">
        <f>SUMIF(DataQ!$B:$B,DataA!$A7,DataQ!AA:AA)</f>
        <v>0</v>
      </c>
      <c r="W7">
        <f>AVERAGEIF(DataQ!$B:$B,DataA!$A7,DataQ!AB:AB)</f>
        <v>0</v>
      </c>
      <c r="X7">
        <f>SUMIF(DataQ!$B:$B,DataA!$A7,DataQ!AC:AC)</f>
        <v>0</v>
      </c>
      <c r="Y7">
        <f>SUMIF(DataQ!$B:$B,DataA!$A7,DataQ!AD:AD)</f>
        <v>0</v>
      </c>
    </row>
    <row r="8" spans="1:25" x14ac:dyDescent="0.25">
      <c r="A8">
        <v>1974</v>
      </c>
      <c r="B8">
        <f>AVERAGEIF(DataQ!$B:$B,DataA!$A8,DataQ!F:F)</f>
        <v>14.6685075</v>
      </c>
      <c r="C8">
        <f>SUMIF(DataQ!$B:$B,DataA!$A8,DataQ!G:G)</f>
        <v>3137.9616000000001</v>
      </c>
      <c r="D8">
        <f>AVERAGEIF(DataQ!$B:$B,DataA!$A8,DataQ!H:H)</f>
        <v>19.300352499999999</v>
      </c>
      <c r="E8">
        <f>SUMIF(DataQ!$B:$B,DataA!$A8,DataQ!I:I)</f>
        <v>16624</v>
      </c>
      <c r="F8">
        <f>SUMIF(DataQ!$B:$B,DataA!$A8,DataQ!J:J)</f>
        <v>92673</v>
      </c>
      <c r="G8">
        <f>SUMIF(DataQ!$B:$B,DataA!$A8,DataQ!K:K)</f>
        <v>46712</v>
      </c>
      <c r="H8">
        <f>SUMIF(DataQ!$B:$B,DataA!$A8,DataQ!L:L)</f>
        <v>61570</v>
      </c>
      <c r="I8">
        <f>SUMIF(DataQ!$B:$B,DataA!$A8,DataQ!M:M)</f>
        <v>555668</v>
      </c>
      <c r="J8">
        <f>AVERAGEIF(DataQ!$B:$B,DataA!$A8,DataQ!N:N)</f>
        <v>11.254465000000001</v>
      </c>
      <c r="K8">
        <f>AVERAGEIF(DataQ!$B:$B,DataA!$A8,DataQ!O:O)</f>
        <v>25029.25</v>
      </c>
      <c r="L8">
        <f>AVERAGEIF(DataQ!$B:$B,DataA!$A8,DataQ!Q:Q)</f>
        <v>3.6500000000000004</v>
      </c>
      <c r="M8">
        <f>SUMIF(DataQ!$B:$B,DataA!$A8,DataQ!R:R)</f>
        <v>2093.7638999999999</v>
      </c>
      <c r="N8">
        <f>SUMIF(DataQ!$B:$B,DataA!$A8,DataQ!S:S)</f>
        <v>0</v>
      </c>
      <c r="O8">
        <f>AVERAGEIF(DataQ!$B:$B,DataA!$A8,DataQ!T:T)</f>
        <v>0</v>
      </c>
      <c r="P8">
        <f>SUMIF(DataQ!$B:$B,DataA!$A8,DataQ!U:U)</f>
        <v>0</v>
      </c>
      <c r="Q8">
        <f>AVERAGEIF(DataQ!$B:$B,DataA!$A8,DataQ!V:V)</f>
        <v>0</v>
      </c>
      <c r="R8">
        <f>SUMIF(DataQ!$B:$B,DataA!$A8,DataQ!W:W)</f>
        <v>0</v>
      </c>
      <c r="S8">
        <f>SUMIF(DataQ!$B:$B,DataA!$A8,DataQ!X:X)</f>
        <v>0</v>
      </c>
      <c r="T8">
        <f>SUMIF(DataQ!$B:$B,DataA!$A8,DataQ!Y:Y)</f>
        <v>0</v>
      </c>
      <c r="U8">
        <f>AVERAGEIF(DataQ!$B:$B,DataA!$A8,DataQ!Z:Z)</f>
        <v>0</v>
      </c>
      <c r="V8">
        <f>SUMIF(DataQ!$B:$B,DataA!$A8,DataQ!AA:AA)</f>
        <v>0</v>
      </c>
      <c r="W8">
        <f>AVERAGEIF(DataQ!$B:$B,DataA!$A8,DataQ!AB:AB)</f>
        <v>0</v>
      </c>
      <c r="X8">
        <f>SUMIF(DataQ!$B:$B,DataA!$A8,DataQ!AC:AC)</f>
        <v>0</v>
      </c>
      <c r="Y8">
        <f>SUMIF(DataQ!$B:$B,DataA!$A8,DataQ!AD:AD)</f>
        <v>0</v>
      </c>
    </row>
    <row r="9" spans="1:25" x14ac:dyDescent="0.25">
      <c r="A9">
        <v>1975</v>
      </c>
      <c r="B9">
        <f>AVERAGEIF(DataQ!$B:$B,DataA!$A9,DataQ!F:F)</f>
        <v>19.486995</v>
      </c>
      <c r="C9">
        <f>SUMIF(DataQ!$B:$B,DataA!$A9,DataQ!G:G)</f>
        <v>4573.7110000000002</v>
      </c>
      <c r="D9">
        <f>AVERAGEIF(DataQ!$B:$B,DataA!$A9,DataQ!H:H)</f>
        <v>25.941457499999999</v>
      </c>
      <c r="E9">
        <f>SUMIF(DataQ!$B:$B,DataA!$A9,DataQ!I:I)</f>
        <v>17697</v>
      </c>
      <c r="F9">
        <f>SUMIF(DataQ!$B:$B,DataA!$A9,DataQ!J:J)</f>
        <v>115093</v>
      </c>
      <c r="G9">
        <f>SUMIF(DataQ!$B:$B,DataA!$A9,DataQ!K:K)</f>
        <v>60461</v>
      </c>
      <c r="H9">
        <f>SUMIF(DataQ!$B:$B,DataA!$A9,DataQ!L:L)</f>
        <v>76602</v>
      </c>
      <c r="I9">
        <f>SUMIF(DataQ!$B:$B,DataA!$A9,DataQ!M:M)</f>
        <v>560371</v>
      </c>
      <c r="J9">
        <f>AVERAGEIF(DataQ!$B:$B,DataA!$A9,DataQ!N:N)</f>
        <v>13.8866025</v>
      </c>
      <c r="K9">
        <f>AVERAGEIF(DataQ!$B:$B,DataA!$A9,DataQ!O:O)</f>
        <v>24933.25</v>
      </c>
      <c r="L9">
        <f>AVERAGEIF(DataQ!$B:$B,DataA!$A9,DataQ!Q:Q)</f>
        <v>4.5</v>
      </c>
      <c r="M9">
        <f>SUMIF(DataQ!$B:$B,DataA!$A9,DataQ!R:R)</f>
        <v>2725.8008</v>
      </c>
      <c r="N9">
        <f>SUMIF(DataQ!$B:$B,DataA!$A9,DataQ!S:S)</f>
        <v>0</v>
      </c>
      <c r="O9">
        <f>AVERAGEIF(DataQ!$B:$B,DataA!$A9,DataQ!T:T)</f>
        <v>0</v>
      </c>
      <c r="P9">
        <f>SUMIF(DataQ!$B:$B,DataA!$A9,DataQ!U:U)</f>
        <v>0</v>
      </c>
      <c r="Q9">
        <f>AVERAGEIF(DataQ!$B:$B,DataA!$A9,DataQ!V:V)</f>
        <v>0</v>
      </c>
      <c r="R9">
        <f>SUMIF(DataQ!$B:$B,DataA!$A9,DataQ!W:W)</f>
        <v>0</v>
      </c>
      <c r="S9">
        <f>SUMIF(DataQ!$B:$B,DataA!$A9,DataQ!X:X)</f>
        <v>0</v>
      </c>
      <c r="T9">
        <f>SUMIF(DataQ!$B:$B,DataA!$A9,DataQ!Y:Y)</f>
        <v>0</v>
      </c>
      <c r="U9">
        <f>AVERAGEIF(DataQ!$B:$B,DataA!$A9,DataQ!Z:Z)</f>
        <v>0</v>
      </c>
      <c r="V9">
        <f>SUMIF(DataQ!$B:$B,DataA!$A9,DataQ!AA:AA)</f>
        <v>0</v>
      </c>
      <c r="W9">
        <f>AVERAGEIF(DataQ!$B:$B,DataA!$A9,DataQ!AB:AB)</f>
        <v>0</v>
      </c>
      <c r="X9">
        <f>SUMIF(DataQ!$B:$B,DataA!$A9,DataQ!AC:AC)</f>
        <v>0</v>
      </c>
      <c r="Y9">
        <f>SUMIF(DataQ!$B:$B,DataA!$A9,DataQ!AD:AD)</f>
        <v>0</v>
      </c>
    </row>
    <row r="10" spans="1:25" x14ac:dyDescent="0.25">
      <c r="A10">
        <v>1976</v>
      </c>
      <c r="B10">
        <f>AVERAGEIF(DataQ!$B:$B,DataA!$A10,DataQ!F:F)</f>
        <v>21.511142500000002</v>
      </c>
      <c r="C10">
        <f>SUMIF(DataQ!$B:$B,DataA!$A10,DataQ!G:G)</f>
        <v>5695.777</v>
      </c>
      <c r="D10">
        <f>AVERAGEIF(DataQ!$B:$B,DataA!$A10,DataQ!H:H)</f>
        <v>31.409385</v>
      </c>
      <c r="E10">
        <f>SUMIF(DataQ!$B:$B,DataA!$A10,DataQ!I:I)</f>
        <v>22080</v>
      </c>
      <c r="F10">
        <f>SUMIF(DataQ!$B:$B,DataA!$A10,DataQ!J:J)</f>
        <v>136999</v>
      </c>
      <c r="G10">
        <f>SUMIF(DataQ!$B:$B,DataA!$A10,DataQ!K:K)</f>
        <v>67888</v>
      </c>
      <c r="H10">
        <f>SUMIF(DataQ!$B:$B,DataA!$A10,DataQ!L:L)</f>
        <v>89189</v>
      </c>
      <c r="I10">
        <f>SUMIF(DataQ!$B:$B,DataA!$A10,DataQ!M:M)</f>
        <v>559606</v>
      </c>
      <c r="J10">
        <f>AVERAGEIF(DataQ!$B:$B,DataA!$A10,DataQ!N:N)</f>
        <v>16.170227499999999</v>
      </c>
      <c r="K10">
        <f>AVERAGEIF(DataQ!$B:$B,DataA!$A10,DataQ!O:O)</f>
        <v>24786</v>
      </c>
      <c r="L10">
        <f>AVERAGEIF(DataQ!$B:$B,DataA!$A10,DataQ!Q:Q)</f>
        <v>5.4249999999999998</v>
      </c>
      <c r="M10">
        <f>SUMIF(DataQ!$B:$B,DataA!$A10,DataQ!R:R)</f>
        <v>3077.9767999999999</v>
      </c>
      <c r="N10">
        <f>SUMIF(DataQ!$B:$B,DataA!$A10,DataQ!S:S)</f>
        <v>0</v>
      </c>
      <c r="O10">
        <f>AVERAGEIF(DataQ!$B:$B,DataA!$A10,DataQ!T:T)</f>
        <v>0</v>
      </c>
      <c r="P10">
        <f>SUMIF(DataQ!$B:$B,DataA!$A10,DataQ!U:U)</f>
        <v>0</v>
      </c>
      <c r="Q10">
        <f>AVERAGEIF(DataQ!$B:$B,DataA!$A10,DataQ!V:V)</f>
        <v>0</v>
      </c>
      <c r="R10">
        <f>SUMIF(DataQ!$B:$B,DataA!$A10,DataQ!W:W)</f>
        <v>0</v>
      </c>
      <c r="S10">
        <f>SUMIF(DataQ!$B:$B,DataA!$A10,DataQ!X:X)</f>
        <v>0</v>
      </c>
      <c r="T10">
        <f>SUMIF(DataQ!$B:$B,DataA!$A10,DataQ!Y:Y)</f>
        <v>0</v>
      </c>
      <c r="U10">
        <f>AVERAGEIF(DataQ!$B:$B,DataA!$A10,DataQ!Z:Z)</f>
        <v>0</v>
      </c>
      <c r="V10">
        <f>SUMIF(DataQ!$B:$B,DataA!$A10,DataQ!AA:AA)</f>
        <v>0</v>
      </c>
      <c r="W10">
        <f>AVERAGEIF(DataQ!$B:$B,DataA!$A10,DataQ!AB:AB)</f>
        <v>0</v>
      </c>
      <c r="X10">
        <f>SUMIF(DataQ!$B:$B,DataA!$A10,DataQ!AC:AC)</f>
        <v>0</v>
      </c>
      <c r="Y10">
        <f>SUMIF(DataQ!$B:$B,DataA!$A10,DataQ!AD:AD)</f>
        <v>0</v>
      </c>
    </row>
    <row r="11" spans="1:25" x14ac:dyDescent="0.25">
      <c r="A11">
        <v>1977</v>
      </c>
      <c r="B11">
        <f>AVERAGEIF(DataQ!$B:$B,DataA!$A11,DataQ!F:F)</f>
        <v>23.278237500000003</v>
      </c>
      <c r="C11">
        <f>SUMIF(DataQ!$B:$B,DataA!$A11,DataQ!G:G)</f>
        <v>6401.8469999999998</v>
      </c>
      <c r="D11">
        <f>AVERAGEIF(DataQ!$B:$B,DataA!$A11,DataQ!H:H)</f>
        <v>35.091777499999999</v>
      </c>
      <c r="E11">
        <f>SUMIF(DataQ!$B:$B,DataA!$A11,DataQ!I:I)</f>
        <v>31652</v>
      </c>
      <c r="F11">
        <f>SUMIF(DataQ!$B:$B,DataA!$A11,DataQ!J:J)</f>
        <v>159786</v>
      </c>
      <c r="G11">
        <f>SUMIF(DataQ!$B:$B,DataA!$A11,DataQ!K:K)</f>
        <v>75102</v>
      </c>
      <c r="H11">
        <f>SUMIF(DataQ!$B:$B,DataA!$A11,DataQ!L:L)</f>
        <v>100772</v>
      </c>
      <c r="I11">
        <f>SUMIF(DataQ!$B:$B,DataA!$A11,DataQ!M:M)</f>
        <v>549407</v>
      </c>
      <c r="J11">
        <f>AVERAGEIF(DataQ!$B:$B,DataA!$A11,DataQ!N:N)</f>
        <v>18.6086925</v>
      </c>
      <c r="K11">
        <f>AVERAGEIF(DataQ!$B:$B,DataA!$A11,DataQ!O:O)</f>
        <v>24809</v>
      </c>
      <c r="L11">
        <f>AVERAGEIF(DataQ!$B:$B,DataA!$A11,DataQ!Q:Q)</f>
        <v>5.6</v>
      </c>
      <c r="M11">
        <f>SUMIF(DataQ!$B:$B,DataA!$A11,DataQ!R:R)</f>
        <v>3395.0085999999997</v>
      </c>
      <c r="N11">
        <f>SUMIF(DataQ!$B:$B,DataA!$A11,DataQ!S:S)</f>
        <v>0</v>
      </c>
      <c r="O11">
        <f>AVERAGEIF(DataQ!$B:$B,DataA!$A11,DataQ!T:T)</f>
        <v>0</v>
      </c>
      <c r="P11">
        <f>SUMIF(DataQ!$B:$B,DataA!$A11,DataQ!U:U)</f>
        <v>0</v>
      </c>
      <c r="Q11">
        <f>AVERAGEIF(DataQ!$B:$B,DataA!$A11,DataQ!V:V)</f>
        <v>0</v>
      </c>
      <c r="R11">
        <f>SUMIF(DataQ!$B:$B,DataA!$A11,DataQ!W:W)</f>
        <v>0</v>
      </c>
      <c r="S11">
        <f>SUMIF(DataQ!$B:$B,DataA!$A11,DataQ!X:X)</f>
        <v>0</v>
      </c>
      <c r="T11">
        <f>SUMIF(DataQ!$B:$B,DataA!$A11,DataQ!Y:Y)</f>
        <v>0</v>
      </c>
      <c r="U11">
        <f>AVERAGEIF(DataQ!$B:$B,DataA!$A11,DataQ!Z:Z)</f>
        <v>0</v>
      </c>
      <c r="V11">
        <f>SUMIF(DataQ!$B:$B,DataA!$A11,DataQ!AA:AA)</f>
        <v>0</v>
      </c>
      <c r="W11">
        <f>AVERAGEIF(DataQ!$B:$B,DataA!$A11,DataQ!AB:AB)</f>
        <v>0</v>
      </c>
      <c r="X11">
        <f>SUMIF(DataQ!$B:$B,DataA!$A11,DataQ!AC:AC)</f>
        <v>0</v>
      </c>
      <c r="Y11">
        <f>SUMIF(DataQ!$B:$B,DataA!$A11,DataQ!AD:AD)</f>
        <v>0</v>
      </c>
    </row>
    <row r="12" spans="1:25" x14ac:dyDescent="0.25">
      <c r="A12">
        <v>1978</v>
      </c>
      <c r="B12">
        <f>AVERAGEIF(DataQ!$B:$B,DataA!$A12,DataQ!F:F)</f>
        <v>25.498162499999999</v>
      </c>
      <c r="C12">
        <f>SUMIF(DataQ!$B:$B,DataA!$A12,DataQ!G:G)</f>
        <v>6823.4650000000001</v>
      </c>
      <c r="D12">
        <f>AVERAGEIF(DataQ!$B:$B,DataA!$A12,DataQ!H:H)</f>
        <v>40.728302499999998</v>
      </c>
      <c r="E12">
        <f>SUMIF(DataQ!$B:$B,DataA!$A12,DataQ!I:I)</f>
        <v>38107</v>
      </c>
      <c r="F12">
        <f>SUMIF(DataQ!$B:$B,DataA!$A12,DataQ!J:J)</f>
        <v>186158</v>
      </c>
      <c r="G12">
        <f>SUMIF(DataQ!$B:$B,DataA!$A12,DataQ!K:K)</f>
        <v>85868</v>
      </c>
      <c r="H12">
        <f>SUMIF(DataQ!$B:$B,DataA!$A12,DataQ!L:L)</f>
        <v>118869</v>
      </c>
      <c r="I12">
        <f>SUMIF(DataQ!$B:$B,DataA!$A12,DataQ!M:M)</f>
        <v>589523</v>
      </c>
      <c r="J12">
        <f>AVERAGEIF(DataQ!$B:$B,DataA!$A12,DataQ!N:N)</f>
        <v>20.4712675</v>
      </c>
      <c r="K12">
        <f>AVERAGEIF(DataQ!$B:$B,DataA!$A12,DataQ!O:O)</f>
        <v>24939.75</v>
      </c>
      <c r="L12">
        <f>AVERAGEIF(DataQ!$B:$B,DataA!$A12,DataQ!Q:Q)</f>
        <v>5.5250000000000004</v>
      </c>
      <c r="M12">
        <f>SUMIF(DataQ!$B:$B,DataA!$A12,DataQ!R:R)</f>
        <v>3855.6812</v>
      </c>
      <c r="N12">
        <f>SUMIF(DataQ!$B:$B,DataA!$A12,DataQ!S:S)</f>
        <v>0</v>
      </c>
      <c r="O12">
        <f>AVERAGEIF(DataQ!$B:$B,DataA!$A12,DataQ!T:T)</f>
        <v>0</v>
      </c>
      <c r="P12">
        <f>SUMIF(DataQ!$B:$B,DataA!$A12,DataQ!U:U)</f>
        <v>0</v>
      </c>
      <c r="Q12">
        <f>AVERAGEIF(DataQ!$B:$B,DataA!$A12,DataQ!V:V)</f>
        <v>0</v>
      </c>
      <c r="R12">
        <f>SUMIF(DataQ!$B:$B,DataA!$A12,DataQ!W:W)</f>
        <v>0</v>
      </c>
      <c r="S12">
        <f>SUMIF(DataQ!$B:$B,DataA!$A12,DataQ!X:X)</f>
        <v>0</v>
      </c>
      <c r="T12">
        <f>SUMIF(DataQ!$B:$B,DataA!$A12,DataQ!Y:Y)</f>
        <v>0</v>
      </c>
      <c r="U12">
        <f>AVERAGEIF(DataQ!$B:$B,DataA!$A12,DataQ!Z:Z)</f>
        <v>0</v>
      </c>
      <c r="V12">
        <f>SUMIF(DataQ!$B:$B,DataA!$A12,DataQ!AA:AA)</f>
        <v>0</v>
      </c>
      <c r="W12">
        <f>AVERAGEIF(DataQ!$B:$B,DataA!$A12,DataQ!AB:AB)</f>
        <v>0</v>
      </c>
      <c r="X12">
        <f>SUMIF(DataQ!$B:$B,DataA!$A12,DataQ!AC:AC)</f>
        <v>0</v>
      </c>
      <c r="Y12">
        <f>SUMIF(DataQ!$B:$B,DataA!$A12,DataQ!AD:AD)</f>
        <v>0</v>
      </c>
    </row>
    <row r="13" spans="1:25" x14ac:dyDescent="0.25">
      <c r="A13">
        <v>1979</v>
      </c>
      <c r="B13">
        <f>AVERAGEIF(DataQ!$B:$B,DataA!$A13,DataQ!F:F)</f>
        <v>28.840082500000001</v>
      </c>
      <c r="C13">
        <f>SUMIF(DataQ!$B:$B,DataA!$A13,DataQ!G:G)</f>
        <v>7745.402</v>
      </c>
      <c r="D13">
        <f>AVERAGEIF(DataQ!$B:$B,DataA!$A13,DataQ!H:H)</f>
        <v>48.393659999999997</v>
      </c>
      <c r="E13">
        <f>SUMIF(DataQ!$B:$B,DataA!$A13,DataQ!I:I)</f>
        <v>44855</v>
      </c>
      <c r="F13">
        <f>SUMIF(DataQ!$B:$B,DataA!$A13,DataQ!J:J)</f>
        <v>220981</v>
      </c>
      <c r="G13">
        <f>SUMIF(DataQ!$B:$B,DataA!$A13,DataQ!K:K)</f>
        <v>100636</v>
      </c>
      <c r="H13">
        <f>SUMIF(DataQ!$B:$B,DataA!$A13,DataQ!L:L)</f>
        <v>143321</v>
      </c>
      <c r="I13">
        <f>SUMIF(DataQ!$B:$B,DataA!$A13,DataQ!M:M)</f>
        <v>624803</v>
      </c>
      <c r="J13">
        <f>AVERAGEIF(DataQ!$B:$B,DataA!$A13,DataQ!N:N)</f>
        <v>23.295020000000001</v>
      </c>
      <c r="K13">
        <f>AVERAGEIF(DataQ!$B:$B,DataA!$A13,DataQ!O:O)</f>
        <v>25195.25</v>
      </c>
      <c r="L13">
        <f>AVERAGEIF(DataQ!$B:$B,DataA!$A13,DataQ!Q:Q)</f>
        <v>5.4</v>
      </c>
      <c r="M13">
        <f>SUMIF(DataQ!$B:$B,DataA!$A13,DataQ!R:R)</f>
        <v>4461.6479999999992</v>
      </c>
      <c r="N13">
        <f>SUMIF(DataQ!$B:$B,DataA!$A13,DataQ!S:S)</f>
        <v>0</v>
      </c>
      <c r="O13">
        <f>AVERAGEIF(DataQ!$B:$B,DataA!$A13,DataQ!T:T)</f>
        <v>0</v>
      </c>
      <c r="P13">
        <f>SUMIF(DataQ!$B:$B,DataA!$A13,DataQ!U:U)</f>
        <v>0</v>
      </c>
      <c r="Q13">
        <f>AVERAGEIF(DataQ!$B:$B,DataA!$A13,DataQ!V:V)</f>
        <v>0</v>
      </c>
      <c r="R13">
        <f>SUMIF(DataQ!$B:$B,DataA!$A13,DataQ!W:W)</f>
        <v>0</v>
      </c>
      <c r="S13">
        <f>SUMIF(DataQ!$B:$B,DataA!$A13,DataQ!X:X)</f>
        <v>0</v>
      </c>
      <c r="T13">
        <f>SUMIF(DataQ!$B:$B,DataA!$A13,DataQ!Y:Y)</f>
        <v>0</v>
      </c>
      <c r="U13">
        <f>AVERAGEIF(DataQ!$B:$B,DataA!$A13,DataQ!Z:Z)</f>
        <v>0</v>
      </c>
      <c r="V13">
        <f>SUMIF(DataQ!$B:$B,DataA!$A13,DataQ!AA:AA)</f>
        <v>0</v>
      </c>
      <c r="W13">
        <f>AVERAGEIF(DataQ!$B:$B,DataA!$A13,DataQ!AB:AB)</f>
        <v>0</v>
      </c>
      <c r="X13">
        <f>SUMIF(DataQ!$B:$B,DataA!$A13,DataQ!AC:AC)</f>
        <v>0</v>
      </c>
      <c r="Y13">
        <f>SUMIF(DataQ!$B:$B,DataA!$A13,DataQ!AD:AD)</f>
        <v>0</v>
      </c>
    </row>
    <row r="14" spans="1:25" x14ac:dyDescent="0.25">
      <c r="A14">
        <v>1980</v>
      </c>
      <c r="B14">
        <f>AVERAGEIF(DataQ!$B:$B,DataA!$A14,DataQ!F:F)</f>
        <v>35.068722500000007</v>
      </c>
      <c r="C14">
        <f>SUMIF(DataQ!$B:$B,DataA!$A14,DataQ!G:G)</f>
        <v>9230.621000000001</v>
      </c>
      <c r="D14">
        <f>AVERAGEIF(DataQ!$B:$B,DataA!$A14,DataQ!H:H)</f>
        <v>61.122669999999992</v>
      </c>
      <c r="E14">
        <f>SUMIF(DataQ!$B:$B,DataA!$A14,DataQ!I:I)</f>
        <v>49635</v>
      </c>
      <c r="F14">
        <f>SUMIF(DataQ!$B:$B,DataA!$A14,DataQ!J:J)</f>
        <v>259970</v>
      </c>
      <c r="G14">
        <f>SUMIF(DataQ!$B:$B,DataA!$A14,DataQ!K:K)</f>
        <v>119333</v>
      </c>
      <c r="H14">
        <f>SUMIF(DataQ!$B:$B,DataA!$A14,DataQ!L:L)</f>
        <v>170405</v>
      </c>
      <c r="I14">
        <f>SUMIF(DataQ!$B:$B,DataA!$A14,DataQ!M:M)</f>
        <v>635239</v>
      </c>
      <c r="J14">
        <f>AVERAGEIF(DataQ!$B:$B,DataA!$A14,DataQ!N:N)</f>
        <v>27.2289925</v>
      </c>
      <c r="K14">
        <f>AVERAGEIF(DataQ!$B:$B,DataA!$A14,DataQ!O:O)</f>
        <v>25086.25</v>
      </c>
      <c r="L14">
        <f>AVERAGEIF(DataQ!$B:$B,DataA!$A14,DataQ!Q:Q)</f>
        <v>6.8</v>
      </c>
      <c r="M14">
        <f>SUMIF(DataQ!$B:$B,DataA!$A14,DataQ!R:R)</f>
        <v>5374.2780000000002</v>
      </c>
      <c r="N14">
        <f>SUMIF(DataQ!$B:$B,DataA!$A14,DataQ!S:S)</f>
        <v>1059660</v>
      </c>
      <c r="O14">
        <f>AVERAGEIF(DataQ!$B:$B,DataA!$A14,DataQ!T:T)</f>
        <v>25086.25</v>
      </c>
      <c r="P14">
        <f>SUMIF(DataQ!$B:$B,DataA!$A14,DataQ!U:U)</f>
        <v>5374.2780000000002</v>
      </c>
      <c r="Q14">
        <f>AVERAGEIF(DataQ!$B:$B,DataA!$A14,DataQ!V:V)</f>
        <v>6.8</v>
      </c>
      <c r="R14">
        <f>SUMIF(DataQ!$B:$B,DataA!$A14,DataQ!W:W)</f>
        <v>635239</v>
      </c>
      <c r="S14">
        <f>SUMIF(DataQ!$B:$B,DataA!$A14,DataQ!X:X)</f>
        <v>9230.621000000001</v>
      </c>
      <c r="T14">
        <f>SUMIF(DataQ!$B:$B,DataA!$A14,DataQ!Y:Y)</f>
        <v>1059660</v>
      </c>
      <c r="U14">
        <f>AVERAGEIF(DataQ!$B:$B,DataA!$A14,DataQ!Z:Z)</f>
        <v>25086.25</v>
      </c>
      <c r="V14">
        <f>SUMIF(DataQ!$B:$B,DataA!$A14,DataQ!AA:AA)</f>
        <v>5374.2780000000002</v>
      </c>
      <c r="W14">
        <f>AVERAGEIF(DataQ!$B:$B,DataA!$A14,DataQ!AB:AB)</f>
        <v>6.8</v>
      </c>
      <c r="X14">
        <f>SUMIF(DataQ!$B:$B,DataA!$A14,DataQ!AC:AC)</f>
        <v>635239</v>
      </c>
      <c r="Y14">
        <f>SUMIF(DataQ!$B:$B,DataA!$A14,DataQ!AD:AD)</f>
        <v>9230.621000000001</v>
      </c>
    </row>
    <row r="15" spans="1:25" x14ac:dyDescent="0.25">
      <c r="A15">
        <v>1981</v>
      </c>
      <c r="B15">
        <f>AVERAGEIF(DataQ!$B:$B,DataA!$A15,DataQ!F:F)</f>
        <v>38.409097500000001</v>
      </c>
      <c r="C15">
        <f>SUMIF(DataQ!$B:$B,DataA!$A15,DataQ!G:G)</f>
        <v>9909.7079999999987</v>
      </c>
      <c r="D15">
        <f>AVERAGEIF(DataQ!$B:$B,DataA!$A15,DataQ!H:H)</f>
        <v>71.618052500000005</v>
      </c>
      <c r="E15">
        <f>SUMIF(DataQ!$B:$B,DataA!$A15,DataQ!I:I)</f>
        <v>55572</v>
      </c>
      <c r="F15">
        <f>SUMIF(DataQ!$B:$B,DataA!$A15,DataQ!J:J)</f>
        <v>290180</v>
      </c>
      <c r="G15">
        <f>SUMIF(DataQ!$B:$B,DataA!$A15,DataQ!K:K)</f>
        <v>127973</v>
      </c>
      <c r="H15">
        <f>SUMIF(DataQ!$B:$B,DataA!$A15,DataQ!L:L)</f>
        <v>191355</v>
      </c>
      <c r="I15">
        <f>SUMIF(DataQ!$B:$B,DataA!$A15,DataQ!M:M)</f>
        <v>634794</v>
      </c>
      <c r="J15">
        <f>AVERAGEIF(DataQ!$B:$B,DataA!$A15,DataQ!N:N)</f>
        <v>30.594297500000003</v>
      </c>
      <c r="K15">
        <f>AVERAGEIF(DataQ!$B:$B,DataA!$A15,DataQ!O:O)</f>
        <v>24430</v>
      </c>
      <c r="L15">
        <f>AVERAGEIF(DataQ!$B:$B,DataA!$A15,DataQ!Q:Q)</f>
        <v>9.6499999999999986</v>
      </c>
      <c r="M15">
        <f>SUMIF(DataQ!$B:$B,DataA!$A15,DataQ!R:R)</f>
        <v>6006.817</v>
      </c>
      <c r="N15">
        <f>SUMIF(DataQ!$B:$B,DataA!$A15,DataQ!S:S)</f>
        <v>1052374</v>
      </c>
      <c r="O15">
        <f>AVERAGEIF(DataQ!$B:$B,DataA!$A15,DataQ!T:T)</f>
        <v>24430</v>
      </c>
      <c r="P15">
        <f>SUMIF(DataQ!$B:$B,DataA!$A15,DataQ!U:U)</f>
        <v>6006.884</v>
      </c>
      <c r="Q15">
        <f>AVERAGEIF(DataQ!$B:$B,DataA!$A15,DataQ!V:V)</f>
        <v>9.6499999999999986</v>
      </c>
      <c r="R15">
        <f>SUMIF(DataQ!$B:$B,DataA!$A15,DataQ!W:W)</f>
        <v>634794</v>
      </c>
      <c r="S15">
        <f>SUMIF(DataQ!$B:$B,DataA!$A15,DataQ!X:X)</f>
        <v>9909.7079999999987</v>
      </c>
      <c r="T15">
        <f>SUMIF(DataQ!$B:$B,DataA!$A15,DataQ!Y:Y)</f>
        <v>1052374</v>
      </c>
      <c r="U15">
        <f>AVERAGEIF(DataQ!$B:$B,DataA!$A15,DataQ!Z:Z)</f>
        <v>24430</v>
      </c>
      <c r="V15">
        <f>SUMIF(DataQ!$B:$B,DataA!$A15,DataQ!AA:AA)</f>
        <v>6006.884</v>
      </c>
      <c r="W15">
        <f>AVERAGEIF(DataQ!$B:$B,DataA!$A15,DataQ!AB:AB)</f>
        <v>9.6499999999999986</v>
      </c>
      <c r="X15">
        <f>SUMIF(DataQ!$B:$B,DataA!$A15,DataQ!AC:AC)</f>
        <v>634794</v>
      </c>
      <c r="Y15">
        <f>SUMIF(DataQ!$B:$B,DataA!$A15,DataQ!AD:AD)</f>
        <v>9909.7079999999987</v>
      </c>
    </row>
    <row r="16" spans="1:25" x14ac:dyDescent="0.25">
      <c r="A16">
        <v>1982</v>
      </c>
      <c r="B16">
        <f>AVERAGEIF(DataQ!$B:$B,DataA!$A16,DataQ!F:F)</f>
        <v>40.033452500000003</v>
      </c>
      <c r="C16">
        <f>SUMIF(DataQ!$B:$B,DataA!$A16,DataQ!G:G)</f>
        <v>10505.595000000001</v>
      </c>
      <c r="D16">
        <f>AVERAGEIF(DataQ!$B:$B,DataA!$A16,DataQ!H:H)</f>
        <v>80.275882499999994</v>
      </c>
      <c r="E16">
        <f>SUMIF(DataQ!$B:$B,DataA!$A16,DataQ!I:I)</f>
        <v>65451</v>
      </c>
      <c r="F16">
        <f>SUMIF(DataQ!$B:$B,DataA!$A16,DataQ!J:J)</f>
        <v>319558</v>
      </c>
      <c r="G16">
        <f>SUMIF(DataQ!$B:$B,DataA!$A16,DataQ!K:K)</f>
        <v>136108</v>
      </c>
      <c r="H16">
        <f>SUMIF(DataQ!$B:$B,DataA!$A16,DataQ!L:L)</f>
        <v>209792</v>
      </c>
      <c r="I16">
        <f>SUMIF(DataQ!$B:$B,DataA!$A16,DataQ!M:M)</f>
        <v>637451</v>
      </c>
      <c r="J16">
        <f>AVERAGEIF(DataQ!$B:$B,DataA!$A16,DataQ!N:N)</f>
        <v>33.4176875</v>
      </c>
      <c r="K16">
        <f>AVERAGEIF(DataQ!$B:$B,DataA!$A16,DataQ!O:O)</f>
        <v>23950.75</v>
      </c>
      <c r="L16">
        <f>AVERAGEIF(DataQ!$B:$B,DataA!$A16,DataQ!Q:Q)</f>
        <v>10.725</v>
      </c>
      <c r="M16">
        <f>SUMIF(DataQ!$B:$B,DataA!$A16,DataQ!R:R)</f>
        <v>6533.5079999999998</v>
      </c>
      <c r="N16">
        <f>SUMIF(DataQ!$B:$B,DataA!$A16,DataQ!S:S)</f>
        <v>1073055</v>
      </c>
      <c r="O16">
        <f>AVERAGEIF(DataQ!$B:$B,DataA!$A16,DataQ!T:T)</f>
        <v>23950.75</v>
      </c>
      <c r="P16">
        <f>SUMIF(DataQ!$B:$B,DataA!$A16,DataQ!U:U)</f>
        <v>6533.5869999999995</v>
      </c>
      <c r="Q16">
        <f>AVERAGEIF(DataQ!$B:$B,DataA!$A16,DataQ!V:V)</f>
        <v>10.725</v>
      </c>
      <c r="R16">
        <f>SUMIF(DataQ!$B:$B,DataA!$A16,DataQ!W:W)</f>
        <v>637451</v>
      </c>
      <c r="S16">
        <f>SUMIF(DataQ!$B:$B,DataA!$A16,DataQ!X:X)</f>
        <v>10505.595000000001</v>
      </c>
      <c r="T16">
        <f>SUMIF(DataQ!$B:$B,DataA!$A16,DataQ!Y:Y)</f>
        <v>1073055</v>
      </c>
      <c r="U16">
        <f>AVERAGEIF(DataQ!$B:$B,DataA!$A16,DataQ!Z:Z)</f>
        <v>23950.75</v>
      </c>
      <c r="V16">
        <f>SUMIF(DataQ!$B:$B,DataA!$A16,DataQ!AA:AA)</f>
        <v>6533.5869999999995</v>
      </c>
      <c r="W16">
        <f>AVERAGEIF(DataQ!$B:$B,DataA!$A16,DataQ!AB:AB)</f>
        <v>10.725</v>
      </c>
      <c r="X16">
        <f>SUMIF(DataQ!$B:$B,DataA!$A16,DataQ!AC:AC)</f>
        <v>637451</v>
      </c>
      <c r="Y16">
        <f>SUMIF(DataQ!$B:$B,DataA!$A16,DataQ!AD:AD)</f>
        <v>10505.595000000001</v>
      </c>
    </row>
    <row r="17" spans="1:25" x14ac:dyDescent="0.25">
      <c r="A17">
        <v>1983</v>
      </c>
      <c r="B17">
        <f>AVERAGEIF(DataQ!$B:$B,DataA!$A17,DataQ!F:F)</f>
        <v>41.082815000000004</v>
      </c>
      <c r="C17">
        <f>SUMIF(DataQ!$B:$B,DataA!$A17,DataQ!G:G)</f>
        <v>11845.776</v>
      </c>
      <c r="D17">
        <f>AVERAGEIF(DataQ!$B:$B,DataA!$A17,DataQ!H:H)</f>
        <v>88.732820000000004</v>
      </c>
      <c r="E17">
        <f>SUMIF(DataQ!$B:$B,DataA!$A17,DataQ!I:I)</f>
        <v>77853</v>
      </c>
      <c r="F17">
        <f>SUMIF(DataQ!$B:$B,DataA!$A17,DataQ!J:J)</f>
        <v>351347</v>
      </c>
      <c r="G17">
        <f>SUMIF(DataQ!$B:$B,DataA!$A17,DataQ!K:K)</f>
        <v>145939</v>
      </c>
      <c r="H17">
        <f>SUMIF(DataQ!$B:$B,DataA!$A17,DataQ!L:L)</f>
        <v>226975</v>
      </c>
      <c r="I17">
        <f>SUMIF(DataQ!$B:$B,DataA!$A17,DataQ!M:M)</f>
        <v>651689</v>
      </c>
      <c r="J17">
        <f>AVERAGEIF(DataQ!$B:$B,DataA!$A17,DataQ!N:N)</f>
        <v>35.361420000000003</v>
      </c>
      <c r="K17">
        <f>AVERAGEIF(DataQ!$B:$B,DataA!$A17,DataQ!O:O)</f>
        <v>23775.25</v>
      </c>
      <c r="L17">
        <f>AVERAGEIF(DataQ!$B:$B,DataA!$A17,DataQ!Q:Q)</f>
        <v>11.475000000000001</v>
      </c>
      <c r="M17">
        <f>SUMIF(DataQ!$B:$B,DataA!$A17,DataQ!R:R)</f>
        <v>7075.8919999999998</v>
      </c>
      <c r="N17">
        <f>SUMIF(DataQ!$B:$B,DataA!$A17,DataQ!S:S)</f>
        <v>1117759</v>
      </c>
      <c r="O17">
        <f>AVERAGEIF(DataQ!$B:$B,DataA!$A17,DataQ!T:T)</f>
        <v>23775.25</v>
      </c>
      <c r="P17">
        <f>SUMIF(DataQ!$B:$B,DataA!$A17,DataQ!U:U)</f>
        <v>7075.8940000000002</v>
      </c>
      <c r="Q17">
        <f>AVERAGEIF(DataQ!$B:$B,DataA!$A17,DataQ!V:V)</f>
        <v>11.475000000000001</v>
      </c>
      <c r="R17">
        <f>SUMIF(DataQ!$B:$B,DataA!$A17,DataQ!W:W)</f>
        <v>651689</v>
      </c>
      <c r="S17">
        <f>SUMIF(DataQ!$B:$B,DataA!$A17,DataQ!X:X)</f>
        <v>11845.776</v>
      </c>
      <c r="T17">
        <f>SUMIF(DataQ!$B:$B,DataA!$A17,DataQ!Y:Y)</f>
        <v>1117759</v>
      </c>
      <c r="U17">
        <f>AVERAGEIF(DataQ!$B:$B,DataA!$A17,DataQ!Z:Z)</f>
        <v>23775.25</v>
      </c>
      <c r="V17">
        <f>SUMIF(DataQ!$B:$B,DataA!$A17,DataQ!AA:AA)</f>
        <v>7075.8940000000002</v>
      </c>
      <c r="W17">
        <f>AVERAGEIF(DataQ!$B:$B,DataA!$A17,DataQ!AB:AB)</f>
        <v>11.475000000000001</v>
      </c>
      <c r="X17">
        <f>SUMIF(DataQ!$B:$B,DataA!$A17,DataQ!AC:AC)</f>
        <v>651689</v>
      </c>
      <c r="Y17">
        <f>SUMIF(DataQ!$B:$B,DataA!$A17,DataQ!AD:AD)</f>
        <v>11845.776</v>
      </c>
    </row>
    <row r="18" spans="1:25" x14ac:dyDescent="0.25">
      <c r="A18">
        <v>1984</v>
      </c>
      <c r="B18">
        <f>AVERAGEIF(DataQ!$B:$B,DataA!$A18,DataQ!F:F)</f>
        <v>42.960532499999999</v>
      </c>
      <c r="C18">
        <f>SUMIF(DataQ!$B:$B,DataA!$A18,DataQ!G:G)</f>
        <v>12669.9</v>
      </c>
      <c r="D18">
        <f>AVERAGEIF(DataQ!$B:$B,DataA!$A18,DataQ!H:H)</f>
        <v>95.596452499999984</v>
      </c>
      <c r="E18">
        <f>SUMIF(DataQ!$B:$B,DataA!$A18,DataQ!I:I)</f>
        <v>84738</v>
      </c>
      <c r="F18">
        <f>SUMIF(DataQ!$B:$B,DataA!$A18,DataQ!J:J)</f>
        <v>377920</v>
      </c>
      <c r="G18">
        <f>SUMIF(DataQ!$B:$B,DataA!$A18,DataQ!K:K)</f>
        <v>156357</v>
      </c>
      <c r="H18">
        <f>SUMIF(DataQ!$B:$B,DataA!$A18,DataQ!L:L)</f>
        <v>247782</v>
      </c>
      <c r="I18">
        <f>SUMIF(DataQ!$B:$B,DataA!$A18,DataQ!M:M)</f>
        <v>675496</v>
      </c>
      <c r="J18">
        <f>AVERAGEIF(DataQ!$B:$B,DataA!$A18,DataQ!N:N)</f>
        <v>37.241057500000004</v>
      </c>
      <c r="K18">
        <f>AVERAGEIF(DataQ!$B:$B,DataA!$A18,DataQ!O:O)</f>
        <v>24285</v>
      </c>
      <c r="L18">
        <f>AVERAGEIF(DataQ!$B:$B,DataA!$A18,DataQ!Q:Q)</f>
        <v>11.750000000000002</v>
      </c>
      <c r="M18">
        <f>SUMIF(DataQ!$B:$B,DataA!$A18,DataQ!R:R)</f>
        <v>7505.768</v>
      </c>
      <c r="N18">
        <f>SUMIF(DataQ!$B:$B,DataA!$A18,DataQ!S:S)</f>
        <v>1142579</v>
      </c>
      <c r="O18">
        <f>AVERAGEIF(DataQ!$B:$B,DataA!$A18,DataQ!T:T)</f>
        <v>24285</v>
      </c>
      <c r="P18">
        <f>SUMIF(DataQ!$B:$B,DataA!$A18,DataQ!U:U)</f>
        <v>7505.77</v>
      </c>
      <c r="Q18">
        <f>AVERAGEIF(DataQ!$B:$B,DataA!$A18,DataQ!V:V)</f>
        <v>11.750000000000002</v>
      </c>
      <c r="R18">
        <f>SUMIF(DataQ!$B:$B,DataA!$A18,DataQ!W:W)</f>
        <v>675496</v>
      </c>
      <c r="S18">
        <f>SUMIF(DataQ!$B:$B,DataA!$A18,DataQ!X:X)</f>
        <v>12669.9</v>
      </c>
      <c r="T18">
        <f>SUMIF(DataQ!$B:$B,DataA!$A18,DataQ!Y:Y)</f>
        <v>1142579</v>
      </c>
      <c r="U18">
        <f>AVERAGEIF(DataQ!$B:$B,DataA!$A18,DataQ!Z:Z)</f>
        <v>24285</v>
      </c>
      <c r="V18">
        <f>SUMIF(DataQ!$B:$B,DataA!$A18,DataQ!AA:AA)</f>
        <v>7505.77</v>
      </c>
      <c r="W18">
        <f>AVERAGEIF(DataQ!$B:$B,DataA!$A18,DataQ!AB:AB)</f>
        <v>11.750000000000002</v>
      </c>
      <c r="X18">
        <f>SUMIF(DataQ!$B:$B,DataA!$A18,DataQ!AC:AC)</f>
        <v>675496</v>
      </c>
      <c r="Y18">
        <f>SUMIF(DataQ!$B:$B,DataA!$A18,DataQ!AD:AD)</f>
        <v>12669.9</v>
      </c>
    </row>
    <row r="19" spans="1:25" x14ac:dyDescent="0.25">
      <c r="A19">
        <v>1985</v>
      </c>
      <c r="B19">
        <f>AVERAGEIF(DataQ!$B:$B,DataA!$A19,DataQ!F:F)</f>
        <v>44.508555000000001</v>
      </c>
      <c r="C19">
        <f>SUMIF(DataQ!$B:$B,DataA!$A19,DataQ!G:G)</f>
        <v>13767.231000000002</v>
      </c>
      <c r="D19">
        <f>AVERAGEIF(DataQ!$B:$B,DataA!$A19,DataQ!H:H)</f>
        <v>105.47990000000001</v>
      </c>
      <c r="E19">
        <f>SUMIF(DataQ!$B:$B,DataA!$A19,DataQ!I:I)</f>
        <v>98707</v>
      </c>
      <c r="F19">
        <f>SUMIF(DataQ!$B:$B,DataA!$A19,DataQ!J:J)</f>
        <v>414630</v>
      </c>
      <c r="G19">
        <f>SUMIF(DataQ!$B:$B,DataA!$A19,DataQ!K:K)</f>
        <v>170977</v>
      </c>
      <c r="H19">
        <f>SUMIF(DataQ!$B:$B,DataA!$A19,DataQ!L:L)</f>
        <v>268993</v>
      </c>
      <c r="I19">
        <f>SUMIF(DataQ!$B:$B,DataA!$A19,DataQ!M:M)</f>
        <v>703942</v>
      </c>
      <c r="J19">
        <f>AVERAGEIF(DataQ!$B:$B,DataA!$A19,DataQ!N:N)</f>
        <v>38.781037499999996</v>
      </c>
      <c r="K19">
        <f>AVERAGEIF(DataQ!$B:$B,DataA!$A19,DataQ!O:O)</f>
        <v>24592.5</v>
      </c>
      <c r="L19">
        <f>AVERAGEIF(DataQ!$B:$B,DataA!$A19,DataQ!Q:Q)</f>
        <v>11.375</v>
      </c>
      <c r="M19">
        <f>SUMIF(DataQ!$B:$B,DataA!$A19,DataQ!R:R)</f>
        <v>8148.8540000000003</v>
      </c>
      <c r="N19">
        <f>SUMIF(DataQ!$B:$B,DataA!$A19,DataQ!S:S)</f>
        <v>1189278</v>
      </c>
      <c r="O19">
        <f>AVERAGEIF(DataQ!$B:$B,DataA!$A19,DataQ!T:T)</f>
        <v>24592.5</v>
      </c>
      <c r="P19">
        <f>SUMIF(DataQ!$B:$B,DataA!$A19,DataQ!U:U)</f>
        <v>8148.7640000000001</v>
      </c>
      <c r="Q19">
        <f>AVERAGEIF(DataQ!$B:$B,DataA!$A19,DataQ!V:V)</f>
        <v>11.375</v>
      </c>
      <c r="R19">
        <f>SUMIF(DataQ!$B:$B,DataA!$A19,DataQ!W:W)</f>
        <v>703942</v>
      </c>
      <c r="S19">
        <f>SUMIF(DataQ!$B:$B,DataA!$A19,DataQ!X:X)</f>
        <v>13767.231000000002</v>
      </c>
      <c r="T19">
        <f>SUMIF(DataQ!$B:$B,DataA!$A19,DataQ!Y:Y)</f>
        <v>1189278</v>
      </c>
      <c r="U19">
        <f>AVERAGEIF(DataQ!$B:$B,DataA!$A19,DataQ!Z:Z)</f>
        <v>24592.5</v>
      </c>
      <c r="V19">
        <f>SUMIF(DataQ!$B:$B,DataA!$A19,DataQ!AA:AA)</f>
        <v>8148.7640000000001</v>
      </c>
      <c r="W19">
        <f>AVERAGEIF(DataQ!$B:$B,DataA!$A19,DataQ!AB:AB)</f>
        <v>11.375</v>
      </c>
      <c r="X19">
        <f>SUMIF(DataQ!$B:$B,DataA!$A19,DataQ!AC:AC)</f>
        <v>703942</v>
      </c>
      <c r="Y19">
        <f>SUMIF(DataQ!$B:$B,DataA!$A19,DataQ!AD:AD)</f>
        <v>13767.231000000002</v>
      </c>
    </row>
    <row r="20" spans="1:25" x14ac:dyDescent="0.25">
      <c r="A20">
        <v>1986</v>
      </c>
      <c r="B20">
        <f>AVERAGEIF(DataQ!$B:$B,DataA!$A20,DataQ!F:F)</f>
        <v>46.487994999999998</v>
      </c>
      <c r="C20">
        <f>SUMIF(DataQ!$B:$B,DataA!$A20,DataQ!G:G)</f>
        <v>15223.218000000001</v>
      </c>
      <c r="D20">
        <f>AVERAGEIF(DataQ!$B:$B,DataA!$A20,DataQ!H:H)</f>
        <v>116.20814999999999</v>
      </c>
      <c r="E20">
        <f>SUMIF(DataQ!$B:$B,DataA!$A20,DataQ!I:I)</f>
        <v>102934</v>
      </c>
      <c r="F20">
        <f>SUMIF(DataQ!$B:$B,DataA!$A20,DataQ!J:J)</f>
        <v>446600</v>
      </c>
      <c r="G20">
        <f>SUMIF(DataQ!$B:$B,DataA!$A20,DataQ!K:K)</f>
        <v>184468</v>
      </c>
      <c r="H20">
        <f>SUMIF(DataQ!$B:$B,DataA!$A20,DataQ!L:L)</f>
        <v>292036</v>
      </c>
      <c r="I20">
        <f>SUMIF(DataQ!$B:$B,DataA!$A20,DataQ!M:M)</f>
        <v>732897</v>
      </c>
      <c r="J20">
        <f>AVERAGEIF(DataQ!$B:$B,DataA!$A20,DataQ!N:N)</f>
        <v>40.371510000000001</v>
      </c>
      <c r="K20">
        <f>AVERAGEIF(DataQ!$B:$B,DataA!$A20,DataQ!O:O)</f>
        <v>24746.25</v>
      </c>
      <c r="L20">
        <f>AVERAGEIF(DataQ!$B:$B,DataA!$A20,DataQ!Q:Q)</f>
        <v>11.324999999999999</v>
      </c>
      <c r="M20">
        <f>SUMIF(DataQ!$B:$B,DataA!$A20,DataQ!R:R)</f>
        <v>8800.0870000000014</v>
      </c>
      <c r="N20">
        <f>SUMIF(DataQ!$B:$B,DataA!$A20,DataQ!S:S)</f>
        <v>1226237</v>
      </c>
      <c r="O20">
        <f>AVERAGEIF(DataQ!$B:$B,DataA!$A20,DataQ!T:T)</f>
        <v>24746.25</v>
      </c>
      <c r="P20">
        <f>SUMIF(DataQ!$B:$B,DataA!$A20,DataQ!U:U)</f>
        <v>8800.0839999999989</v>
      </c>
      <c r="Q20">
        <f>AVERAGEIF(DataQ!$B:$B,DataA!$A20,DataQ!V:V)</f>
        <v>11.324999999999999</v>
      </c>
      <c r="R20">
        <f>SUMIF(DataQ!$B:$B,DataA!$A20,DataQ!W:W)</f>
        <v>732897</v>
      </c>
      <c r="S20">
        <f>SUMIF(DataQ!$B:$B,DataA!$A20,DataQ!X:X)</f>
        <v>15223.218000000001</v>
      </c>
      <c r="T20">
        <f>SUMIF(DataQ!$B:$B,DataA!$A20,DataQ!Y:Y)</f>
        <v>1226237</v>
      </c>
      <c r="U20">
        <f>AVERAGEIF(DataQ!$B:$B,DataA!$A20,DataQ!Z:Z)</f>
        <v>24746.25</v>
      </c>
      <c r="V20">
        <f>SUMIF(DataQ!$B:$B,DataA!$A20,DataQ!AA:AA)</f>
        <v>8800.0839999999989</v>
      </c>
      <c r="W20">
        <f>AVERAGEIF(DataQ!$B:$B,DataA!$A20,DataQ!AB:AB)</f>
        <v>11.324999999999999</v>
      </c>
      <c r="X20">
        <f>SUMIF(DataQ!$B:$B,DataA!$A20,DataQ!AC:AC)</f>
        <v>732897</v>
      </c>
      <c r="Y20">
        <f>SUMIF(DataQ!$B:$B,DataA!$A20,DataQ!AD:AD)</f>
        <v>15223.218000000001</v>
      </c>
    </row>
    <row r="21" spans="1:25" x14ac:dyDescent="0.25">
      <c r="A21">
        <v>1987</v>
      </c>
      <c r="B21">
        <f>AVERAGEIF(DataQ!$B:$B,DataA!$A21,DataQ!F:F)</f>
        <v>47.264912500000001</v>
      </c>
      <c r="C21">
        <f>SUMIF(DataQ!$B:$B,DataA!$A21,DataQ!G:G)</f>
        <v>17758</v>
      </c>
      <c r="D21">
        <f>AVERAGEIF(DataQ!$B:$B,DataA!$A21,DataQ!H:H)</f>
        <v>127.492625</v>
      </c>
      <c r="E21">
        <f>SUMIF(DataQ!$B:$B,DataA!$A21,DataQ!I:I)</f>
        <v>123213</v>
      </c>
      <c r="F21">
        <f>SUMIF(DataQ!$B:$B,DataA!$A21,DataQ!J:J)</f>
        <v>496809</v>
      </c>
      <c r="G21">
        <f>SUMIF(DataQ!$B:$B,DataA!$A21,DataQ!K:K)</f>
        <v>199714</v>
      </c>
      <c r="H21">
        <f>SUMIF(DataQ!$B:$B,DataA!$A21,DataQ!L:L)</f>
        <v>308812</v>
      </c>
      <c r="I21">
        <f>SUMIF(DataQ!$B:$B,DataA!$A21,DataQ!M:M)</f>
        <v>742332</v>
      </c>
      <c r="J21">
        <f>AVERAGEIF(DataQ!$B:$B,DataA!$A21,DataQ!N:N)</f>
        <v>42.122757500000006</v>
      </c>
      <c r="K21">
        <f>AVERAGEIF(DataQ!$B:$B,DataA!$A21,DataQ!O:O)</f>
        <v>25238.75</v>
      </c>
      <c r="L21">
        <f>AVERAGEIF(DataQ!$B:$B,DataA!$A21,DataQ!Q:Q)</f>
        <v>10.424999999999999</v>
      </c>
      <c r="M21">
        <f>SUMIF(DataQ!$B:$B,DataA!$A21,DataQ!R:R)</f>
        <v>9392.92</v>
      </c>
      <c r="N21">
        <f>SUMIF(DataQ!$B:$B,DataA!$A21,DataQ!S:S)</f>
        <v>1292703</v>
      </c>
      <c r="O21">
        <f>AVERAGEIF(DataQ!$B:$B,DataA!$A21,DataQ!T:T)</f>
        <v>25238.75</v>
      </c>
      <c r="P21">
        <f>SUMIF(DataQ!$B:$B,DataA!$A21,DataQ!U:U)</f>
        <v>9392.9159999999993</v>
      </c>
      <c r="Q21">
        <f>AVERAGEIF(DataQ!$B:$B,DataA!$A21,DataQ!V:V)</f>
        <v>10.424999999999999</v>
      </c>
      <c r="R21">
        <f>SUMIF(DataQ!$B:$B,DataA!$A21,DataQ!W:W)</f>
        <v>742332</v>
      </c>
      <c r="S21">
        <f>SUMIF(DataQ!$B:$B,DataA!$A21,DataQ!X:X)</f>
        <v>17758</v>
      </c>
      <c r="T21">
        <f>SUMIF(DataQ!$B:$B,DataA!$A21,DataQ!Y:Y)</f>
        <v>1292703</v>
      </c>
      <c r="U21">
        <f>AVERAGEIF(DataQ!$B:$B,DataA!$A21,DataQ!Z:Z)</f>
        <v>25238.75</v>
      </c>
      <c r="V21">
        <f>SUMIF(DataQ!$B:$B,DataA!$A21,DataQ!AA:AA)</f>
        <v>9392.9159999999993</v>
      </c>
      <c r="W21">
        <f>AVERAGEIF(DataQ!$B:$B,DataA!$A21,DataQ!AB:AB)</f>
        <v>10.424999999999999</v>
      </c>
      <c r="X21">
        <f>SUMIF(DataQ!$B:$B,DataA!$A21,DataQ!AC:AC)</f>
        <v>742332</v>
      </c>
      <c r="Y21">
        <f>SUMIF(DataQ!$B:$B,DataA!$A21,DataQ!AD:AD)</f>
        <v>17758</v>
      </c>
    </row>
    <row r="22" spans="1:25" x14ac:dyDescent="0.25">
      <c r="A22">
        <v>1988</v>
      </c>
      <c r="B22">
        <f>AVERAGEIF(DataQ!$B:$B,DataA!$A22,DataQ!F:F)</f>
        <v>49.944009999999999</v>
      </c>
      <c r="C22">
        <f>SUMIF(DataQ!$B:$B,DataA!$A22,DataQ!G:G)</f>
        <v>19793</v>
      </c>
      <c r="D22">
        <f>AVERAGEIF(DataQ!$B:$B,DataA!$A22,DataQ!H:H)</f>
        <v>141.43197499999999</v>
      </c>
      <c r="E22">
        <f>SUMIF(DataQ!$B:$B,DataA!$A22,DataQ!I:I)</f>
        <v>140892</v>
      </c>
      <c r="F22">
        <f>SUMIF(DataQ!$B:$B,DataA!$A22,DataQ!J:J)</f>
        <v>555683</v>
      </c>
      <c r="G22">
        <f>SUMIF(DataQ!$B:$B,DataA!$A22,DataQ!K:K)</f>
        <v>223421</v>
      </c>
      <c r="H22">
        <f>SUMIF(DataQ!$B:$B,DataA!$A22,DataQ!L:L)</f>
        <v>341898</v>
      </c>
      <c r="I22">
        <f>SUMIF(DataQ!$B:$B,DataA!$A22,DataQ!M:M)</f>
        <v>782563</v>
      </c>
      <c r="J22">
        <f>AVERAGEIF(DataQ!$B:$B,DataA!$A22,DataQ!N:N)</f>
        <v>44.236497499999999</v>
      </c>
      <c r="K22">
        <f>AVERAGEIF(DataQ!$B:$B,DataA!$A22,DataQ!O:O)</f>
        <v>26070</v>
      </c>
      <c r="L22">
        <f>AVERAGEIF(DataQ!$B:$B,DataA!$A22,DataQ!Q:Q)</f>
        <v>8.5749999999999993</v>
      </c>
      <c r="M22">
        <f>SUMIF(DataQ!$B:$B,DataA!$A22,DataQ!R:R)</f>
        <v>10194.313999999998</v>
      </c>
      <c r="N22">
        <f>SUMIF(DataQ!$B:$B,DataA!$A22,DataQ!S:S)</f>
        <v>1362204</v>
      </c>
      <c r="O22">
        <f>AVERAGEIF(DataQ!$B:$B,DataA!$A22,DataQ!T:T)</f>
        <v>26070</v>
      </c>
      <c r="P22">
        <f>SUMIF(DataQ!$B:$B,DataA!$A22,DataQ!U:U)</f>
        <v>10194.206000000002</v>
      </c>
      <c r="Q22">
        <f>AVERAGEIF(DataQ!$B:$B,DataA!$A22,DataQ!V:V)</f>
        <v>8.5749999999999993</v>
      </c>
      <c r="R22">
        <f>SUMIF(DataQ!$B:$B,DataA!$A22,DataQ!W:W)</f>
        <v>782563</v>
      </c>
      <c r="S22">
        <f>SUMIF(DataQ!$B:$B,DataA!$A22,DataQ!X:X)</f>
        <v>19793</v>
      </c>
      <c r="T22">
        <f>SUMIF(DataQ!$B:$B,DataA!$A22,DataQ!Y:Y)</f>
        <v>1362204</v>
      </c>
      <c r="U22">
        <f>AVERAGEIF(DataQ!$B:$B,DataA!$A22,DataQ!Z:Z)</f>
        <v>26070</v>
      </c>
      <c r="V22">
        <f>SUMIF(DataQ!$B:$B,DataA!$A22,DataQ!AA:AA)</f>
        <v>10194.206000000002</v>
      </c>
      <c r="W22">
        <f>AVERAGEIF(DataQ!$B:$B,DataA!$A22,DataQ!AB:AB)</f>
        <v>8.5749999999999993</v>
      </c>
      <c r="X22">
        <f>SUMIF(DataQ!$B:$B,DataA!$A22,DataQ!AC:AC)</f>
        <v>782563</v>
      </c>
      <c r="Y22">
        <f>SUMIF(DataQ!$B:$B,DataA!$A22,DataQ!AD:AD)</f>
        <v>19793</v>
      </c>
    </row>
    <row r="23" spans="1:25" x14ac:dyDescent="0.25">
      <c r="A23">
        <v>1989</v>
      </c>
      <c r="B23">
        <f>AVERAGEIF(DataQ!$B:$B,DataA!$A23,DataQ!F:F)</f>
        <v>54.406080000000003</v>
      </c>
      <c r="C23">
        <f>SUMIF(DataQ!$B:$B,DataA!$A23,DataQ!G:G)</f>
        <v>21500</v>
      </c>
      <c r="D23">
        <f>AVERAGEIF(DataQ!$B:$B,DataA!$A23,DataQ!H:H)</f>
        <v>158.04954999999998</v>
      </c>
      <c r="E23">
        <f>SUMIF(DataQ!$B:$B,DataA!$A23,DataQ!I:I)</f>
        <v>157363</v>
      </c>
      <c r="F23">
        <f>SUMIF(DataQ!$B:$B,DataA!$A23,DataQ!J:J)</f>
        <v>614631</v>
      </c>
      <c r="G23">
        <f>SUMIF(DataQ!$B:$B,DataA!$A23,DataQ!K:K)</f>
        <v>249240</v>
      </c>
      <c r="H23">
        <f>SUMIF(DataQ!$B:$B,DataA!$A23,DataQ!L:L)</f>
        <v>379762</v>
      </c>
      <c r="I23">
        <f>SUMIF(DataQ!$B:$B,DataA!$A23,DataQ!M:M)</f>
        <v>823265</v>
      </c>
      <c r="J23">
        <f>AVERAGEIF(DataQ!$B:$B,DataA!$A23,DataQ!N:N)</f>
        <v>46.662062499999998</v>
      </c>
      <c r="K23">
        <f>AVERAGEIF(DataQ!$B:$B,DataA!$A23,DataQ!O:O)</f>
        <v>26748.75</v>
      </c>
      <c r="L23">
        <f>AVERAGEIF(DataQ!$B:$B,DataA!$A23,DataQ!Q:Q)</f>
        <v>7.2249999999999996</v>
      </c>
      <c r="M23">
        <f>SUMIF(DataQ!$B:$B,DataA!$A23,DataQ!R:R)</f>
        <v>11152.710999999999</v>
      </c>
      <c r="N23">
        <f>SUMIF(DataQ!$B:$B,DataA!$A23,DataQ!S:S)</f>
        <v>1394928</v>
      </c>
      <c r="O23">
        <f>AVERAGEIF(DataQ!$B:$B,DataA!$A23,DataQ!T:T)</f>
        <v>26748.75</v>
      </c>
      <c r="P23">
        <f>SUMIF(DataQ!$B:$B,DataA!$A23,DataQ!U:U)</f>
        <v>11152.929</v>
      </c>
      <c r="Q23">
        <f>AVERAGEIF(DataQ!$B:$B,DataA!$A23,DataQ!V:V)</f>
        <v>7.2249999999999996</v>
      </c>
      <c r="R23">
        <f>SUMIF(DataQ!$B:$B,DataA!$A23,DataQ!W:W)</f>
        <v>823265</v>
      </c>
      <c r="S23">
        <f>SUMIF(DataQ!$B:$B,DataA!$A23,DataQ!X:X)</f>
        <v>21500</v>
      </c>
      <c r="T23">
        <f>SUMIF(DataQ!$B:$B,DataA!$A23,DataQ!Y:Y)</f>
        <v>1394928</v>
      </c>
      <c r="U23">
        <f>AVERAGEIF(DataQ!$B:$B,DataA!$A23,DataQ!Z:Z)</f>
        <v>26748.75</v>
      </c>
      <c r="V23">
        <f>SUMIF(DataQ!$B:$B,DataA!$A23,DataQ!AA:AA)</f>
        <v>11152.929</v>
      </c>
      <c r="W23">
        <f>AVERAGEIF(DataQ!$B:$B,DataA!$A23,DataQ!AB:AB)</f>
        <v>7.2249999999999996</v>
      </c>
      <c r="X23">
        <f>SUMIF(DataQ!$B:$B,DataA!$A23,DataQ!AC:AC)</f>
        <v>823265</v>
      </c>
      <c r="Y23">
        <f>SUMIF(DataQ!$B:$B,DataA!$A23,DataQ!AD:AD)</f>
        <v>21500</v>
      </c>
    </row>
    <row r="24" spans="1:25" x14ac:dyDescent="0.25">
      <c r="A24">
        <v>1990</v>
      </c>
      <c r="B24">
        <f>AVERAGEIF(DataQ!$B:$B,DataA!$A24,DataQ!F:F)</f>
        <v>59.751525000000001</v>
      </c>
      <c r="C24">
        <f>SUMIF(DataQ!$B:$B,DataA!$A24,DataQ!G:G)</f>
        <v>23318</v>
      </c>
      <c r="D24">
        <f>AVERAGEIF(DataQ!$B:$B,DataA!$A24,DataQ!H:H)</f>
        <v>177.16129999999998</v>
      </c>
      <c r="E24">
        <f>SUMIF(DataQ!$B:$B,DataA!$A24,DataQ!I:I)</f>
        <v>166685</v>
      </c>
      <c r="F24">
        <f>SUMIF(DataQ!$B:$B,DataA!$A24,DataQ!J:J)</f>
        <v>670797</v>
      </c>
      <c r="G24">
        <f>SUMIF(DataQ!$B:$B,DataA!$A24,DataQ!K:K)</f>
        <v>275637</v>
      </c>
      <c r="H24">
        <f>SUMIF(DataQ!$B:$B,DataA!$A24,DataQ!L:L)</f>
        <v>424495</v>
      </c>
      <c r="I24">
        <f>SUMIF(DataQ!$B:$B,DataA!$A24,DataQ!M:M)</f>
        <v>855546</v>
      </c>
      <c r="J24">
        <f>AVERAGEIF(DataQ!$B:$B,DataA!$A24,DataQ!N:N)</f>
        <v>50.220087499999998</v>
      </c>
      <c r="K24">
        <f>AVERAGEIF(DataQ!$B:$B,DataA!$A24,DataQ!O:O)</f>
        <v>26871.25</v>
      </c>
      <c r="L24">
        <f>AVERAGEIF(DataQ!$B:$B,DataA!$A24,DataQ!Q:Q)</f>
        <v>7.1</v>
      </c>
      <c r="M24">
        <f>SUMIF(DataQ!$B:$B,DataA!$A24,DataQ!R:R)</f>
        <v>12259.654999999999</v>
      </c>
      <c r="N24">
        <f>SUMIF(DataQ!$B:$B,DataA!$A24,DataQ!S:S)</f>
        <v>1402748</v>
      </c>
      <c r="O24">
        <f>AVERAGEIF(DataQ!$B:$B,DataA!$A24,DataQ!T:T)</f>
        <v>26871.25</v>
      </c>
      <c r="P24">
        <f>SUMIF(DataQ!$B:$B,DataA!$A24,DataQ!U:U)</f>
        <v>12259.893</v>
      </c>
      <c r="Q24">
        <f>AVERAGEIF(DataQ!$B:$B,DataA!$A24,DataQ!V:V)</f>
        <v>7.1</v>
      </c>
      <c r="R24">
        <f>SUMIF(DataQ!$B:$B,DataA!$A24,DataQ!W:W)</f>
        <v>855546</v>
      </c>
      <c r="S24">
        <f>SUMIF(DataQ!$B:$B,DataA!$A24,DataQ!X:X)</f>
        <v>23318</v>
      </c>
      <c r="T24">
        <f>SUMIF(DataQ!$B:$B,DataA!$A24,DataQ!Y:Y)</f>
        <v>1402748</v>
      </c>
      <c r="U24">
        <f>AVERAGEIF(DataQ!$B:$B,DataA!$A24,DataQ!Z:Z)</f>
        <v>26871.25</v>
      </c>
      <c r="V24">
        <f>SUMIF(DataQ!$B:$B,DataA!$A24,DataQ!AA:AA)</f>
        <v>12259.893</v>
      </c>
      <c r="W24">
        <f>AVERAGEIF(DataQ!$B:$B,DataA!$A24,DataQ!AB:AB)</f>
        <v>7.1</v>
      </c>
      <c r="X24">
        <f>SUMIF(DataQ!$B:$B,DataA!$A24,DataQ!AC:AC)</f>
        <v>855546</v>
      </c>
      <c r="Y24">
        <f>SUMIF(DataQ!$B:$B,DataA!$A24,DataQ!AD:AD)</f>
        <v>23318</v>
      </c>
    </row>
    <row r="25" spans="1:25" x14ac:dyDescent="0.25">
      <c r="A25">
        <v>1991</v>
      </c>
      <c r="B25">
        <f>AVERAGEIF(DataQ!$B:$B,DataA!$A25,DataQ!F:F)</f>
        <v>64.591027499999996</v>
      </c>
      <c r="C25">
        <f>SUMIF(DataQ!$B:$B,DataA!$A25,DataQ!G:G)</f>
        <v>24717</v>
      </c>
      <c r="D25">
        <f>AVERAGEIF(DataQ!$B:$B,DataA!$A25,DataQ!H:H)</f>
        <v>195.23477500000001</v>
      </c>
      <c r="E25">
        <f>SUMIF(DataQ!$B:$B,DataA!$A25,DataQ!I:I)</f>
        <v>163324</v>
      </c>
      <c r="F25">
        <f>SUMIF(DataQ!$B:$B,DataA!$A25,DataQ!J:J)</f>
        <v>705884</v>
      </c>
      <c r="G25">
        <f>SUMIF(DataQ!$B:$B,DataA!$A25,DataQ!K:K)</f>
        <v>291596</v>
      </c>
      <c r="H25">
        <f>SUMIF(DataQ!$B:$B,DataA!$A25,DataQ!L:L)</f>
        <v>465426</v>
      </c>
      <c r="I25">
        <f>SUMIF(DataQ!$B:$B,DataA!$A25,DataQ!M:M)</f>
        <v>873023</v>
      </c>
      <c r="J25">
        <f>AVERAGEIF(DataQ!$B:$B,DataA!$A25,DataQ!N:N)</f>
        <v>54.081429999999997</v>
      </c>
      <c r="K25">
        <f>AVERAGEIF(DataQ!$B:$B,DataA!$A25,DataQ!O:O)</f>
        <v>26162.5</v>
      </c>
      <c r="L25">
        <f>AVERAGEIF(DataQ!$B:$B,DataA!$A25,DataQ!Q:Q)</f>
        <v>8.85</v>
      </c>
      <c r="M25">
        <f>SUMIF(DataQ!$B:$B,DataA!$A25,DataQ!R:R)</f>
        <v>13323.054</v>
      </c>
      <c r="N25">
        <f>SUMIF(DataQ!$B:$B,DataA!$A25,DataQ!S:S)</f>
        <v>1383043</v>
      </c>
      <c r="O25">
        <f>AVERAGEIF(DataQ!$B:$B,DataA!$A25,DataQ!T:T)</f>
        <v>26162.5</v>
      </c>
      <c r="P25">
        <f>SUMIF(DataQ!$B:$B,DataA!$A25,DataQ!U:U)</f>
        <v>13323.315000000001</v>
      </c>
      <c r="Q25">
        <f>AVERAGEIF(DataQ!$B:$B,DataA!$A25,DataQ!V:V)</f>
        <v>8.85</v>
      </c>
      <c r="R25">
        <f>SUMIF(DataQ!$B:$B,DataA!$A25,DataQ!W:W)</f>
        <v>873023</v>
      </c>
      <c r="S25">
        <f>SUMIF(DataQ!$B:$B,DataA!$A25,DataQ!X:X)</f>
        <v>24717</v>
      </c>
      <c r="T25">
        <f>SUMIF(DataQ!$B:$B,DataA!$A25,DataQ!Y:Y)</f>
        <v>1383043</v>
      </c>
      <c r="U25">
        <f>AVERAGEIF(DataQ!$B:$B,DataA!$A25,DataQ!Z:Z)</f>
        <v>26162.5</v>
      </c>
      <c r="V25">
        <f>SUMIF(DataQ!$B:$B,DataA!$A25,DataQ!AA:AA)</f>
        <v>13323.315000000001</v>
      </c>
      <c r="W25">
        <f>AVERAGEIF(DataQ!$B:$B,DataA!$A25,DataQ!AB:AB)</f>
        <v>8.85</v>
      </c>
      <c r="X25">
        <f>SUMIF(DataQ!$B:$B,DataA!$A25,DataQ!AC:AC)</f>
        <v>873023</v>
      </c>
      <c r="Y25">
        <f>SUMIF(DataQ!$B:$B,DataA!$A25,DataQ!AD:AD)</f>
        <v>24717</v>
      </c>
    </row>
    <row r="26" spans="1:25" x14ac:dyDescent="0.25">
      <c r="A26">
        <v>1992</v>
      </c>
      <c r="B26">
        <f>AVERAGEIF(DataQ!$B:$B,DataA!$A26,DataQ!F:F)</f>
        <v>66.597562500000009</v>
      </c>
      <c r="C26">
        <f>SUMIF(DataQ!$B:$B,DataA!$A26,DataQ!G:G)</f>
        <v>25402</v>
      </c>
      <c r="D26">
        <f>AVERAGEIF(DataQ!$B:$B,DataA!$A26,DataQ!H:H)</f>
        <v>210.38567499999999</v>
      </c>
      <c r="E26">
        <f>SUMIF(DataQ!$B:$B,DataA!$A26,DataQ!I:I)</f>
        <v>163556</v>
      </c>
      <c r="F26">
        <f>SUMIF(DataQ!$B:$B,DataA!$A26,DataQ!J:J)</f>
        <v>730874</v>
      </c>
      <c r="G26">
        <f>SUMIF(DataQ!$B:$B,DataA!$A26,DataQ!K:K)</f>
        <v>300913</v>
      </c>
      <c r="H26">
        <f>SUMIF(DataQ!$B:$B,DataA!$A26,DataQ!L:L)</f>
        <v>497175</v>
      </c>
      <c r="I26">
        <f>SUMIF(DataQ!$B:$B,DataA!$A26,DataQ!M:M)</f>
        <v>896571</v>
      </c>
      <c r="J26">
        <f>AVERAGEIF(DataQ!$B:$B,DataA!$A26,DataQ!N:N)</f>
        <v>56.304250000000003</v>
      </c>
      <c r="K26">
        <f>AVERAGEIF(DataQ!$B:$B,DataA!$A26,DataQ!O:O)</f>
        <v>25540</v>
      </c>
      <c r="L26">
        <f>AVERAGEIF(DataQ!$B:$B,DataA!$A26,DataQ!Q:Q)</f>
        <v>9.9499999999999993</v>
      </c>
      <c r="M26">
        <f>SUMIF(DataQ!$B:$B,DataA!$A26,DataQ!R:R)</f>
        <v>13956.012000000001</v>
      </c>
      <c r="N26">
        <f>SUMIF(DataQ!$B:$B,DataA!$A26,DataQ!S:S)</f>
        <v>1386437</v>
      </c>
      <c r="O26">
        <f>AVERAGEIF(DataQ!$B:$B,DataA!$A26,DataQ!T:T)</f>
        <v>25540</v>
      </c>
      <c r="P26">
        <f>SUMIF(DataQ!$B:$B,DataA!$A26,DataQ!U:U)</f>
        <v>13956.876</v>
      </c>
      <c r="Q26">
        <f>AVERAGEIF(DataQ!$B:$B,DataA!$A26,DataQ!V:V)</f>
        <v>9.9499999999999993</v>
      </c>
      <c r="R26">
        <f>SUMIF(DataQ!$B:$B,DataA!$A26,DataQ!W:W)</f>
        <v>896571</v>
      </c>
      <c r="S26">
        <f>SUMIF(DataQ!$B:$B,DataA!$A26,DataQ!X:X)</f>
        <v>25402</v>
      </c>
      <c r="T26">
        <f>SUMIF(DataQ!$B:$B,DataA!$A26,DataQ!Y:Y)</f>
        <v>1386437</v>
      </c>
      <c r="U26">
        <f>AVERAGEIF(DataQ!$B:$B,DataA!$A26,DataQ!Z:Z)</f>
        <v>25540</v>
      </c>
      <c r="V26">
        <f>SUMIF(DataQ!$B:$B,DataA!$A26,DataQ!AA:AA)</f>
        <v>13956.876</v>
      </c>
      <c r="W26">
        <f>AVERAGEIF(DataQ!$B:$B,DataA!$A26,DataQ!AB:AB)</f>
        <v>9.9499999999999993</v>
      </c>
      <c r="X26">
        <f>SUMIF(DataQ!$B:$B,DataA!$A26,DataQ!AC:AC)</f>
        <v>896571</v>
      </c>
      <c r="Y26">
        <f>SUMIF(DataQ!$B:$B,DataA!$A26,DataQ!AD:AD)</f>
        <v>25402</v>
      </c>
    </row>
    <row r="27" spans="1:25" x14ac:dyDescent="0.25">
      <c r="A27">
        <v>1993</v>
      </c>
      <c r="B27">
        <f>AVERAGEIF(DataQ!$B:$B,DataA!$A27,DataQ!F:F)</f>
        <v>67.128469999999993</v>
      </c>
      <c r="C27">
        <f>SUMIF(DataQ!$B:$B,DataA!$A27,DataQ!G:G)</f>
        <v>26847</v>
      </c>
      <c r="D27">
        <f>AVERAGEIF(DataQ!$B:$B,DataA!$A27,DataQ!H:H)</f>
        <v>219.05895000000001</v>
      </c>
      <c r="E27">
        <f>SUMIF(DataQ!$B:$B,DataA!$A27,DataQ!I:I)</f>
        <v>182607</v>
      </c>
      <c r="F27">
        <f>SUMIF(DataQ!$B:$B,DataA!$A27,DataQ!J:J)</f>
        <v>769855</v>
      </c>
      <c r="G27">
        <f>SUMIF(DataQ!$B:$B,DataA!$A27,DataQ!K:K)</f>
        <v>308445</v>
      </c>
      <c r="H27">
        <f>SUMIF(DataQ!$B:$B,DataA!$A27,DataQ!L:L)</f>
        <v>527497</v>
      </c>
      <c r="I27">
        <f>SUMIF(DataQ!$B:$B,DataA!$A27,DataQ!M:M)</f>
        <v>920167</v>
      </c>
      <c r="J27">
        <f>AVERAGEIF(DataQ!$B:$B,DataA!$A27,DataQ!N:N)</f>
        <v>58.081077499999999</v>
      </c>
      <c r="K27">
        <f>AVERAGEIF(DataQ!$B:$B,DataA!$A27,DataQ!O:O)</f>
        <v>25302.75</v>
      </c>
      <c r="L27">
        <f>AVERAGEIF(DataQ!$B:$B,DataA!$A27,DataQ!Q:Q)</f>
        <v>10.375</v>
      </c>
      <c r="M27">
        <f>SUMIF(DataQ!$B:$B,DataA!$A27,DataQ!R:R)</f>
        <v>14411.368999999999</v>
      </c>
      <c r="N27">
        <f>SUMIF(DataQ!$B:$B,DataA!$A27,DataQ!S:S)</f>
        <v>1417763</v>
      </c>
      <c r="O27">
        <f>AVERAGEIF(DataQ!$B:$B,DataA!$A27,DataQ!T:T)</f>
        <v>25302.75</v>
      </c>
      <c r="P27">
        <f>SUMIF(DataQ!$B:$B,DataA!$A27,DataQ!U:U)</f>
        <v>14411.368999999999</v>
      </c>
      <c r="Q27">
        <f>AVERAGEIF(DataQ!$B:$B,DataA!$A27,DataQ!V:V)</f>
        <v>10.375</v>
      </c>
      <c r="R27">
        <f>SUMIF(DataQ!$B:$B,DataA!$A27,DataQ!W:W)</f>
        <v>920167</v>
      </c>
      <c r="S27">
        <f>SUMIF(DataQ!$B:$B,DataA!$A27,DataQ!X:X)</f>
        <v>26847</v>
      </c>
      <c r="T27">
        <f>SUMIF(DataQ!$B:$B,DataA!$A27,DataQ!Y:Y)</f>
        <v>1417763</v>
      </c>
      <c r="U27">
        <f>AVERAGEIF(DataQ!$B:$B,DataA!$A27,DataQ!Z:Z)</f>
        <v>25302.75</v>
      </c>
      <c r="V27">
        <f>SUMIF(DataQ!$B:$B,DataA!$A27,DataQ!AA:AA)</f>
        <v>14411.368999999999</v>
      </c>
      <c r="W27">
        <f>AVERAGEIF(DataQ!$B:$B,DataA!$A27,DataQ!AB:AB)</f>
        <v>10.375</v>
      </c>
      <c r="X27">
        <f>SUMIF(DataQ!$B:$B,DataA!$A27,DataQ!AC:AC)</f>
        <v>920167</v>
      </c>
      <c r="Y27">
        <f>SUMIF(DataQ!$B:$B,DataA!$A27,DataQ!AD:AD)</f>
        <v>26847</v>
      </c>
    </row>
    <row r="28" spans="1:25" x14ac:dyDescent="0.25">
      <c r="A28">
        <v>1994</v>
      </c>
      <c r="B28">
        <f>AVERAGEIF(DataQ!$B:$B,DataA!$A28,DataQ!F:F)</f>
        <v>67.152280000000005</v>
      </c>
      <c r="C28">
        <f>SUMIF(DataQ!$B:$B,DataA!$A28,DataQ!G:G)</f>
        <v>27038</v>
      </c>
      <c r="D28">
        <f>AVERAGEIF(DataQ!$B:$B,DataA!$A28,DataQ!H:H)</f>
        <v>228.90707499999999</v>
      </c>
      <c r="E28">
        <f>SUMIF(DataQ!$B:$B,DataA!$A28,DataQ!I:I)</f>
        <v>199397</v>
      </c>
      <c r="F28">
        <f>SUMIF(DataQ!$B:$B,DataA!$A28,DataQ!J:J)</f>
        <v>810794</v>
      </c>
      <c r="G28">
        <f>SUMIF(DataQ!$B:$B,DataA!$A28,DataQ!K:K)</f>
        <v>319860</v>
      </c>
      <c r="H28">
        <f>SUMIF(DataQ!$B:$B,DataA!$A28,DataQ!L:L)</f>
        <v>546344</v>
      </c>
      <c r="I28">
        <f>SUMIF(DataQ!$B:$B,DataA!$A28,DataQ!M:M)</f>
        <v>937142</v>
      </c>
      <c r="J28">
        <f>AVERAGEIF(DataQ!$B:$B,DataA!$A28,DataQ!N:N)</f>
        <v>59.070397499999999</v>
      </c>
      <c r="K28">
        <f>AVERAGEIF(DataQ!$B:$B,DataA!$A28,DataQ!O:O)</f>
        <v>25504.5</v>
      </c>
      <c r="L28">
        <f>AVERAGEIF(DataQ!$B:$B,DataA!$A28,DataQ!Q:Q)</f>
        <v>9.5</v>
      </c>
      <c r="M28">
        <f>SUMIF(DataQ!$B:$B,DataA!$A28,DataQ!R:R)</f>
        <v>14859.038</v>
      </c>
      <c r="N28">
        <f>SUMIF(DataQ!$B:$B,DataA!$A28,DataQ!S:S)</f>
        <v>1466101</v>
      </c>
      <c r="O28">
        <f>AVERAGEIF(DataQ!$B:$B,DataA!$A28,DataQ!T:T)</f>
        <v>25504.5</v>
      </c>
      <c r="P28">
        <f>SUMIF(DataQ!$B:$B,DataA!$A28,DataQ!U:U)</f>
        <v>14859.038</v>
      </c>
      <c r="Q28">
        <f>AVERAGEIF(DataQ!$B:$B,DataA!$A28,DataQ!V:V)</f>
        <v>9.5</v>
      </c>
      <c r="R28">
        <f>SUMIF(DataQ!$B:$B,DataA!$A28,DataQ!W:W)</f>
        <v>937142</v>
      </c>
      <c r="S28">
        <f>SUMIF(DataQ!$B:$B,DataA!$A28,DataQ!X:X)</f>
        <v>27038</v>
      </c>
      <c r="T28">
        <f>SUMIF(DataQ!$B:$B,DataA!$A28,DataQ!Y:Y)</f>
        <v>1466101</v>
      </c>
      <c r="U28">
        <f>AVERAGEIF(DataQ!$B:$B,DataA!$A28,DataQ!Z:Z)</f>
        <v>25504.5</v>
      </c>
      <c r="V28">
        <f>SUMIF(DataQ!$B:$B,DataA!$A28,DataQ!AA:AA)</f>
        <v>14859.038</v>
      </c>
      <c r="W28">
        <f>AVERAGEIF(DataQ!$B:$B,DataA!$A28,DataQ!AB:AB)</f>
        <v>9.5</v>
      </c>
      <c r="X28">
        <f>SUMIF(DataQ!$B:$B,DataA!$A28,DataQ!AC:AC)</f>
        <v>937142</v>
      </c>
      <c r="Y28">
        <f>SUMIF(DataQ!$B:$B,DataA!$A28,DataQ!AD:AD)</f>
        <v>27038</v>
      </c>
    </row>
    <row r="29" spans="1:25" x14ac:dyDescent="0.25">
      <c r="A29">
        <v>1995</v>
      </c>
      <c r="B29">
        <f>AVERAGEIF(DataQ!$B:$B,DataA!$A29,DataQ!F:F)</f>
        <v>68.548910000000006</v>
      </c>
      <c r="C29">
        <f>SUMIF(DataQ!$B:$B,DataA!$A29,DataQ!G:G)</f>
        <v>27892</v>
      </c>
      <c r="D29">
        <f>AVERAGEIF(DataQ!$B:$B,DataA!$A29,DataQ!H:H)</f>
        <v>238.136</v>
      </c>
      <c r="E29">
        <f>SUMIF(DataQ!$B:$B,DataA!$A29,DataQ!I:I)</f>
        <v>206306</v>
      </c>
      <c r="F29">
        <f>SUMIF(DataQ!$B:$B,DataA!$A29,DataQ!J:J)</f>
        <v>851845</v>
      </c>
      <c r="G29">
        <f>SUMIF(DataQ!$B:$B,DataA!$A29,DataQ!K:K)</f>
        <v>334384</v>
      </c>
      <c r="H29">
        <f>SUMIF(DataQ!$B:$B,DataA!$A29,DataQ!L:L)</f>
        <v>579299</v>
      </c>
      <c r="I29">
        <f>SUMIF(DataQ!$B:$B,DataA!$A29,DataQ!M:M)</f>
        <v>965162</v>
      </c>
      <c r="J29">
        <f>AVERAGEIF(DataQ!$B:$B,DataA!$A29,DataQ!N:N)</f>
        <v>60.807612499999998</v>
      </c>
      <c r="K29">
        <f>AVERAGEIF(DataQ!$B:$B,DataA!$A29,DataQ!O:O)</f>
        <v>25818.5</v>
      </c>
      <c r="L29">
        <f>AVERAGEIF(DataQ!$B:$B,DataA!$A29,DataQ!Q:Q)</f>
        <v>8.625</v>
      </c>
      <c r="M29">
        <f>SUMIF(DataQ!$B:$B,DataA!$A29,DataQ!R:R)</f>
        <v>15293.519</v>
      </c>
      <c r="N29">
        <f>SUMIF(DataQ!$B:$B,DataA!$A29,DataQ!S:S)</f>
        <v>1501088</v>
      </c>
      <c r="O29">
        <f>AVERAGEIF(DataQ!$B:$B,DataA!$A29,DataQ!T:T)</f>
        <v>25818.5</v>
      </c>
      <c r="P29">
        <f>SUMIF(DataQ!$B:$B,DataA!$A29,DataQ!U:U)</f>
        <v>15293.519</v>
      </c>
      <c r="Q29">
        <f>AVERAGEIF(DataQ!$B:$B,DataA!$A29,DataQ!V:V)</f>
        <v>8.625</v>
      </c>
      <c r="R29">
        <f>SUMIF(DataQ!$B:$B,DataA!$A29,DataQ!W:W)</f>
        <v>965162</v>
      </c>
      <c r="S29">
        <f>SUMIF(DataQ!$B:$B,DataA!$A29,DataQ!X:X)</f>
        <v>27892</v>
      </c>
      <c r="T29">
        <f>SUMIF(DataQ!$B:$B,DataA!$A29,DataQ!Y:Y)</f>
        <v>1501088</v>
      </c>
      <c r="U29">
        <f>AVERAGEIF(DataQ!$B:$B,DataA!$A29,DataQ!Z:Z)</f>
        <v>25818.5</v>
      </c>
      <c r="V29">
        <f>SUMIF(DataQ!$B:$B,DataA!$A29,DataQ!AA:AA)</f>
        <v>15293.519</v>
      </c>
      <c r="W29">
        <f>AVERAGEIF(DataQ!$B:$B,DataA!$A29,DataQ!AB:AB)</f>
        <v>8.625</v>
      </c>
      <c r="X29">
        <f>SUMIF(DataQ!$B:$B,DataA!$A29,DataQ!AC:AC)</f>
        <v>965162</v>
      </c>
      <c r="Y29">
        <f>SUMIF(DataQ!$B:$B,DataA!$A29,DataQ!AD:AD)</f>
        <v>27892</v>
      </c>
    </row>
    <row r="30" spans="1:25" x14ac:dyDescent="0.25">
      <c r="A30">
        <v>1996</v>
      </c>
      <c r="B30">
        <f>AVERAGEIF(DataQ!$B:$B,DataA!$A30,DataQ!F:F)</f>
        <v>70.138887499999996</v>
      </c>
      <c r="C30">
        <f>SUMIF(DataQ!$B:$B,DataA!$A30,DataQ!G:G)</f>
        <v>29213</v>
      </c>
      <c r="D30">
        <f>AVERAGEIF(DataQ!$B:$B,DataA!$A30,DataQ!H:H)</f>
        <v>248.54797500000001</v>
      </c>
      <c r="E30">
        <f>SUMIF(DataQ!$B:$B,DataA!$A30,DataQ!I:I)</f>
        <v>230809</v>
      </c>
      <c r="F30">
        <f>SUMIF(DataQ!$B:$B,DataA!$A30,DataQ!J:J)</f>
        <v>909993</v>
      </c>
      <c r="G30">
        <f>SUMIF(DataQ!$B:$B,DataA!$A30,DataQ!K:K)</f>
        <v>349453</v>
      </c>
      <c r="H30">
        <f>SUMIF(DataQ!$B:$B,DataA!$A30,DataQ!L:L)</f>
        <v>615723</v>
      </c>
      <c r="I30">
        <f>SUMIF(DataQ!$B:$B,DataA!$A30,DataQ!M:M)</f>
        <v>990906</v>
      </c>
      <c r="J30">
        <f>AVERAGEIF(DataQ!$B:$B,DataA!$A30,DataQ!N:N)</f>
        <v>62.870675000000006</v>
      </c>
      <c r="K30">
        <f>AVERAGEIF(DataQ!$B:$B,DataA!$A30,DataQ!O:O)</f>
        <v>26059.75</v>
      </c>
      <c r="L30">
        <f>AVERAGEIF(DataQ!$B:$B,DataA!$A30,DataQ!Q:Q)</f>
        <v>8.1</v>
      </c>
      <c r="M30">
        <f>SUMIF(DataQ!$B:$B,DataA!$A30,DataQ!R:R)</f>
        <v>15743.270999999999</v>
      </c>
      <c r="N30">
        <f>SUMIF(DataQ!$B:$B,DataA!$A30,DataQ!S:S)</f>
        <v>1539846</v>
      </c>
      <c r="O30">
        <f>AVERAGEIF(DataQ!$B:$B,DataA!$A30,DataQ!T:T)</f>
        <v>26059.75</v>
      </c>
      <c r="P30">
        <f>SUMIF(DataQ!$B:$B,DataA!$A30,DataQ!U:U)</f>
        <v>15743.270999999999</v>
      </c>
      <c r="Q30">
        <f>AVERAGEIF(DataQ!$B:$B,DataA!$A30,DataQ!V:V)</f>
        <v>8.1</v>
      </c>
      <c r="R30">
        <f>SUMIF(DataQ!$B:$B,DataA!$A30,DataQ!W:W)</f>
        <v>990906</v>
      </c>
      <c r="S30">
        <f>SUMIF(DataQ!$B:$B,DataA!$A30,DataQ!X:X)</f>
        <v>29213</v>
      </c>
      <c r="T30">
        <f>SUMIF(DataQ!$B:$B,DataA!$A30,DataQ!Y:Y)</f>
        <v>1539846</v>
      </c>
      <c r="U30">
        <f>AVERAGEIF(DataQ!$B:$B,DataA!$A30,DataQ!Z:Z)</f>
        <v>26059.75</v>
      </c>
      <c r="V30">
        <f>SUMIF(DataQ!$B:$B,DataA!$A30,DataQ!AA:AA)</f>
        <v>15743.270999999999</v>
      </c>
      <c r="W30">
        <f>AVERAGEIF(DataQ!$B:$B,DataA!$A30,DataQ!AB:AB)</f>
        <v>8.1</v>
      </c>
      <c r="X30">
        <f>SUMIF(DataQ!$B:$B,DataA!$A30,DataQ!AC:AC)</f>
        <v>990906</v>
      </c>
      <c r="Y30">
        <f>SUMIF(DataQ!$B:$B,DataA!$A30,DataQ!AD:AD)</f>
        <v>29213</v>
      </c>
    </row>
    <row r="31" spans="1:25" x14ac:dyDescent="0.25">
      <c r="A31">
        <v>1997</v>
      </c>
      <c r="B31">
        <f>AVERAGEIF(DataQ!$B:$B,DataA!$A31,DataQ!F:F)</f>
        <v>72.425847500000003</v>
      </c>
      <c r="C31">
        <f>SUMIF(DataQ!$B:$B,DataA!$A31,DataQ!G:G)</f>
        <v>31038</v>
      </c>
      <c r="D31">
        <f>AVERAGEIF(DataQ!$B:$B,DataA!$A31,DataQ!H:H)</f>
        <v>261.8193</v>
      </c>
      <c r="E31">
        <f>SUMIF(DataQ!$B:$B,DataA!$A31,DataQ!I:I)</f>
        <v>234547</v>
      </c>
      <c r="F31">
        <f>SUMIF(DataQ!$B:$B,DataA!$A31,DataQ!J:J)</f>
        <v>953405</v>
      </c>
      <c r="G31">
        <f>SUMIF(DataQ!$B:$B,DataA!$A31,DataQ!K:K)</f>
        <v>378908</v>
      </c>
      <c r="H31">
        <f>SUMIF(DataQ!$B:$B,DataA!$A31,DataQ!L:L)</f>
        <v>638971</v>
      </c>
      <c r="I31">
        <f>SUMIF(DataQ!$B:$B,DataA!$A31,DataQ!M:M)</f>
        <v>1009165</v>
      </c>
      <c r="J31">
        <f>AVERAGEIF(DataQ!$B:$B,DataA!$A31,DataQ!N:N)</f>
        <v>64.162402499999999</v>
      </c>
      <c r="K31">
        <f>AVERAGEIF(DataQ!$B:$B,DataA!$A31,DataQ!O:O)</f>
        <v>26525.75</v>
      </c>
      <c r="L31">
        <f>AVERAGEIF(DataQ!$B:$B,DataA!$A31,DataQ!Q:Q)</f>
        <v>6.95</v>
      </c>
      <c r="M31">
        <f>SUMIF(DataQ!$B:$B,DataA!$A31,DataQ!R:R)</f>
        <v>16659.414000000001</v>
      </c>
      <c r="N31">
        <f>SUMIF(DataQ!$B:$B,DataA!$A31,DataQ!S:S)</f>
        <v>1615678</v>
      </c>
      <c r="O31">
        <f>AVERAGEIF(DataQ!$B:$B,DataA!$A31,DataQ!T:T)</f>
        <v>26525.75</v>
      </c>
      <c r="P31">
        <f>SUMIF(DataQ!$B:$B,DataA!$A31,DataQ!U:U)</f>
        <v>16659.414000000001</v>
      </c>
      <c r="Q31">
        <f>AVERAGEIF(DataQ!$B:$B,DataA!$A31,DataQ!V:V)</f>
        <v>6.95</v>
      </c>
      <c r="R31">
        <f>SUMIF(DataQ!$B:$B,DataA!$A31,DataQ!W:W)</f>
        <v>1009165</v>
      </c>
      <c r="S31">
        <f>SUMIF(DataQ!$B:$B,DataA!$A31,DataQ!X:X)</f>
        <v>31038</v>
      </c>
      <c r="T31">
        <f>SUMIF(DataQ!$B:$B,DataA!$A31,DataQ!Y:Y)</f>
        <v>1615678</v>
      </c>
      <c r="U31">
        <f>AVERAGEIF(DataQ!$B:$B,DataA!$A31,DataQ!Z:Z)</f>
        <v>26525.75</v>
      </c>
      <c r="V31">
        <f>SUMIF(DataQ!$B:$B,DataA!$A31,DataQ!AA:AA)</f>
        <v>16659.414000000001</v>
      </c>
      <c r="W31">
        <f>AVERAGEIF(DataQ!$B:$B,DataA!$A31,DataQ!AB:AB)</f>
        <v>6.95</v>
      </c>
      <c r="X31">
        <f>SUMIF(DataQ!$B:$B,DataA!$A31,DataQ!AC:AC)</f>
        <v>1009165</v>
      </c>
      <c r="Y31">
        <f>SUMIF(DataQ!$B:$B,DataA!$A31,DataQ!AD:AD)</f>
        <v>31038</v>
      </c>
    </row>
    <row r="32" spans="1:25" x14ac:dyDescent="0.25">
      <c r="A32">
        <v>1998</v>
      </c>
      <c r="B32">
        <f>AVERAGEIF(DataQ!$B:$B,DataA!$A32,DataQ!F:F)</f>
        <v>73.546962500000006</v>
      </c>
      <c r="C32">
        <f>SUMIF(DataQ!$B:$B,DataA!$A32,DataQ!G:G)</f>
        <v>32851</v>
      </c>
      <c r="D32">
        <f>AVERAGEIF(DataQ!$B:$B,DataA!$A32,DataQ!H:H)</f>
        <v>278.90902499999999</v>
      </c>
      <c r="E32">
        <f>SUMIF(DataQ!$B:$B,DataA!$A32,DataQ!I:I)</f>
        <v>241995</v>
      </c>
      <c r="F32">
        <f>SUMIF(DataQ!$B:$B,DataA!$A32,DataQ!J:J)</f>
        <v>998501</v>
      </c>
      <c r="G32">
        <f>SUMIF(DataQ!$B:$B,DataA!$A32,DataQ!K:K)</f>
        <v>397409</v>
      </c>
      <c r="H32">
        <f>SUMIF(DataQ!$B:$B,DataA!$A32,DataQ!L:L)</f>
        <v>653785</v>
      </c>
      <c r="I32">
        <f>SUMIF(DataQ!$B:$B,DataA!$A32,DataQ!M:M)</f>
        <v>1018309</v>
      </c>
      <c r="J32">
        <f>AVERAGEIF(DataQ!$B:$B,DataA!$A32,DataQ!N:N)</f>
        <v>65.029245000000003</v>
      </c>
      <c r="K32">
        <f>AVERAGEIF(DataQ!$B:$B,DataA!$A32,DataQ!O:O)</f>
        <v>26795</v>
      </c>
      <c r="L32">
        <f>AVERAGEIF(DataQ!$B:$B,DataA!$A32,DataQ!Q:Q)</f>
        <v>6.25</v>
      </c>
      <c r="M32">
        <f>SUMIF(DataQ!$B:$B,DataA!$A32,DataQ!R:R)</f>
        <v>17141.815000000002</v>
      </c>
      <c r="N32">
        <f>SUMIF(DataQ!$B:$B,DataA!$A32,DataQ!S:S)</f>
        <v>1670654</v>
      </c>
      <c r="O32">
        <f>AVERAGEIF(DataQ!$B:$B,DataA!$A32,DataQ!T:T)</f>
        <v>26795</v>
      </c>
      <c r="P32">
        <f>SUMIF(DataQ!$B:$B,DataA!$A32,DataQ!U:U)</f>
        <v>17141.815000000002</v>
      </c>
      <c r="Q32">
        <f>AVERAGEIF(DataQ!$B:$B,DataA!$A32,DataQ!V:V)</f>
        <v>6.25</v>
      </c>
      <c r="R32">
        <f>SUMIF(DataQ!$B:$B,DataA!$A32,DataQ!W:W)</f>
        <v>1018309</v>
      </c>
      <c r="S32">
        <f>SUMIF(DataQ!$B:$B,DataA!$A32,DataQ!X:X)</f>
        <v>32851</v>
      </c>
      <c r="T32">
        <f>SUMIF(DataQ!$B:$B,DataA!$A32,DataQ!Y:Y)</f>
        <v>1670654</v>
      </c>
      <c r="U32">
        <f>AVERAGEIF(DataQ!$B:$B,DataA!$A32,DataQ!Z:Z)</f>
        <v>26795</v>
      </c>
      <c r="V32">
        <f>SUMIF(DataQ!$B:$B,DataA!$A32,DataQ!AA:AA)</f>
        <v>17141.815000000002</v>
      </c>
      <c r="W32">
        <f>AVERAGEIF(DataQ!$B:$B,DataA!$A32,DataQ!AB:AB)</f>
        <v>6.25</v>
      </c>
      <c r="X32">
        <f>SUMIF(DataQ!$B:$B,DataA!$A32,DataQ!AC:AC)</f>
        <v>1018309</v>
      </c>
      <c r="Y32">
        <f>SUMIF(DataQ!$B:$B,DataA!$A32,DataQ!AD:AD)</f>
        <v>32851</v>
      </c>
    </row>
    <row r="33" spans="1:25" x14ac:dyDescent="0.25">
      <c r="A33">
        <v>1999</v>
      </c>
      <c r="B33">
        <f>AVERAGEIF(DataQ!$B:$B,DataA!$A33,DataQ!F:F)</f>
        <v>77.177779999999998</v>
      </c>
      <c r="C33">
        <f>SUMIF(DataQ!$B:$B,DataA!$A33,DataQ!G:G)</f>
        <v>35853</v>
      </c>
      <c r="D33">
        <f>AVERAGEIF(DataQ!$B:$B,DataA!$A33,DataQ!H:H)</f>
        <v>295.42552499999999</v>
      </c>
      <c r="E33">
        <f>SUMIF(DataQ!$B:$B,DataA!$A33,DataQ!I:I)</f>
        <v>229626</v>
      </c>
      <c r="F33">
        <f>SUMIF(DataQ!$B:$B,DataA!$A33,DataQ!J:J)</f>
        <v>1043248</v>
      </c>
      <c r="G33">
        <f>SUMIF(DataQ!$B:$B,DataA!$A33,DataQ!K:K)</f>
        <v>428583</v>
      </c>
      <c r="H33">
        <f>SUMIF(DataQ!$B:$B,DataA!$A33,DataQ!L:L)</f>
        <v>687177</v>
      </c>
      <c r="I33">
        <f>SUMIF(DataQ!$B:$B,DataA!$A33,DataQ!M:M)</f>
        <v>1062583</v>
      </c>
      <c r="J33">
        <f>AVERAGEIF(DataQ!$B:$B,DataA!$A33,DataQ!N:N)</f>
        <v>65.456424999999996</v>
      </c>
      <c r="K33">
        <f>AVERAGEIF(DataQ!$B:$B,DataA!$A33,DataQ!O:O)</f>
        <v>27167.75</v>
      </c>
      <c r="L33">
        <f>AVERAGEIF(DataQ!$B:$B,DataA!$A33,DataQ!Q:Q)</f>
        <v>5.9750000000000005</v>
      </c>
      <c r="M33">
        <f>SUMIF(DataQ!$B:$B,DataA!$A33,DataQ!R:R)</f>
        <v>18155.654000000002</v>
      </c>
      <c r="N33">
        <f>SUMIF(DataQ!$B:$B,DataA!$A33,DataQ!S:S)</f>
        <v>1721748</v>
      </c>
      <c r="O33">
        <f>AVERAGEIF(DataQ!$B:$B,DataA!$A33,DataQ!T:T)</f>
        <v>27167.75</v>
      </c>
      <c r="P33">
        <f>SUMIF(DataQ!$B:$B,DataA!$A33,DataQ!U:U)</f>
        <v>18155.654000000002</v>
      </c>
      <c r="Q33">
        <f>AVERAGEIF(DataQ!$B:$B,DataA!$A33,DataQ!V:V)</f>
        <v>5.9750000000000005</v>
      </c>
      <c r="R33">
        <f>SUMIF(DataQ!$B:$B,DataA!$A33,DataQ!W:W)</f>
        <v>1062583</v>
      </c>
      <c r="S33">
        <f>SUMIF(DataQ!$B:$B,DataA!$A33,DataQ!X:X)</f>
        <v>35853</v>
      </c>
      <c r="T33">
        <f>SUMIF(DataQ!$B:$B,DataA!$A33,DataQ!Y:Y)</f>
        <v>1721748</v>
      </c>
      <c r="U33">
        <f>AVERAGEIF(DataQ!$B:$B,DataA!$A33,DataQ!Z:Z)</f>
        <v>27167.75</v>
      </c>
      <c r="V33">
        <f>SUMIF(DataQ!$B:$B,DataA!$A33,DataQ!AA:AA)</f>
        <v>18155.654000000002</v>
      </c>
      <c r="W33">
        <f>AVERAGEIF(DataQ!$B:$B,DataA!$A33,DataQ!AB:AB)</f>
        <v>5.9750000000000005</v>
      </c>
      <c r="X33">
        <f>SUMIF(DataQ!$B:$B,DataA!$A33,DataQ!AC:AC)</f>
        <v>1062583</v>
      </c>
      <c r="Y33">
        <f>SUMIF(DataQ!$B:$B,DataA!$A33,DataQ!AD:AD)</f>
        <v>35853</v>
      </c>
    </row>
    <row r="34" spans="1:25" x14ac:dyDescent="0.25">
      <c r="A34">
        <v>2000</v>
      </c>
      <c r="B34">
        <f>AVERAGEIF(DataQ!$B:$B,DataA!$A34,DataQ!F:F)</f>
        <v>79.438455000000005</v>
      </c>
      <c r="C34">
        <f>SUMIF(DataQ!$B:$B,DataA!$A34,DataQ!G:G)</f>
        <v>39195</v>
      </c>
      <c r="D34">
        <f>AVERAGEIF(DataQ!$B:$B,DataA!$A34,DataQ!H:H)</f>
        <v>312.74997500000001</v>
      </c>
      <c r="E34">
        <f>SUMIF(DataQ!$B:$B,DataA!$A34,DataQ!I:I)</f>
        <v>233989</v>
      </c>
      <c r="F34">
        <f>SUMIF(DataQ!$B:$B,DataA!$A34,DataQ!J:J)</f>
        <v>1100752</v>
      </c>
      <c r="G34">
        <f>SUMIF(DataQ!$B:$B,DataA!$A34,DataQ!K:K)</f>
        <v>456373</v>
      </c>
      <c r="H34">
        <f>SUMIF(DataQ!$B:$B,DataA!$A34,DataQ!L:L)</f>
        <v>727610</v>
      </c>
      <c r="I34">
        <f>SUMIF(DataQ!$B:$B,DataA!$A34,DataQ!M:M)</f>
        <v>1122465</v>
      </c>
      <c r="J34">
        <f>AVERAGEIF(DataQ!$B:$B,DataA!$A34,DataQ!N:N)</f>
        <v>65.530632499999996</v>
      </c>
      <c r="K34">
        <f>AVERAGEIF(DataQ!$B:$B,DataA!$A34,DataQ!O:O)</f>
        <v>27483.5</v>
      </c>
      <c r="L34">
        <f>AVERAGEIF(DataQ!$B:$B,DataA!$A34,DataQ!Q:Q)</f>
        <v>5.45</v>
      </c>
      <c r="M34">
        <f>SUMIF(DataQ!$B:$B,DataA!$A34,DataQ!R:R)</f>
        <v>19032.495999999999</v>
      </c>
      <c r="N34">
        <f>SUMIF(DataQ!$B:$B,DataA!$A34,DataQ!S:S)</f>
        <v>1796500</v>
      </c>
      <c r="O34">
        <f>AVERAGEIF(DataQ!$B:$B,DataA!$A34,DataQ!T:T)</f>
        <v>27483.5</v>
      </c>
      <c r="P34">
        <f>SUMIF(DataQ!$B:$B,DataA!$A34,DataQ!U:U)</f>
        <v>19032.495999999999</v>
      </c>
      <c r="Q34">
        <f>AVERAGEIF(DataQ!$B:$B,DataA!$A34,DataQ!V:V)</f>
        <v>5.45</v>
      </c>
      <c r="R34">
        <f>SUMIF(DataQ!$B:$B,DataA!$A34,DataQ!W:W)</f>
        <v>1122465</v>
      </c>
      <c r="S34">
        <f>SUMIF(DataQ!$B:$B,DataA!$A34,DataQ!X:X)</f>
        <v>39195</v>
      </c>
      <c r="T34">
        <f>SUMIF(DataQ!$B:$B,DataA!$A34,DataQ!Y:Y)</f>
        <v>1796500</v>
      </c>
      <c r="U34">
        <f>AVERAGEIF(DataQ!$B:$B,DataA!$A34,DataQ!Z:Z)</f>
        <v>27483.5</v>
      </c>
      <c r="V34">
        <f>SUMIF(DataQ!$B:$B,DataA!$A34,DataQ!AA:AA)</f>
        <v>19032.495999999999</v>
      </c>
      <c r="W34">
        <f>AVERAGEIF(DataQ!$B:$B,DataA!$A34,DataQ!AB:AB)</f>
        <v>5.45</v>
      </c>
      <c r="X34">
        <f>SUMIF(DataQ!$B:$B,DataA!$A34,DataQ!AC:AC)</f>
        <v>1122465</v>
      </c>
      <c r="Y34">
        <f>SUMIF(DataQ!$B:$B,DataA!$A34,DataQ!AD:AD)</f>
        <v>39195</v>
      </c>
    </row>
    <row r="35" spans="1:25" x14ac:dyDescent="0.25">
      <c r="A35">
        <v>2001</v>
      </c>
      <c r="B35">
        <f>AVERAGEIF(DataQ!$B:$B,DataA!$A35,DataQ!F:F)</f>
        <v>82.437015000000002</v>
      </c>
      <c r="C35">
        <f>SUMIF(DataQ!$B:$B,DataA!$A35,DataQ!G:G)</f>
        <v>41168</v>
      </c>
      <c r="D35">
        <f>AVERAGEIF(DataQ!$B:$B,DataA!$A35,DataQ!H:H)</f>
        <v>328.666675</v>
      </c>
      <c r="E35">
        <f>SUMIF(DataQ!$B:$B,DataA!$A35,DataQ!I:I)</f>
        <v>235052</v>
      </c>
      <c r="F35">
        <f>SUMIF(DataQ!$B:$B,DataA!$A35,DataQ!J:J)</f>
        <v>1146135</v>
      </c>
      <c r="G35">
        <f>SUMIF(DataQ!$B:$B,DataA!$A35,DataQ!K:K)</f>
        <v>485948</v>
      </c>
      <c r="H35">
        <f>SUMIF(DataQ!$B:$B,DataA!$A35,DataQ!L:L)</f>
        <v>760114</v>
      </c>
      <c r="I35">
        <f>SUMIF(DataQ!$B:$B,DataA!$A35,DataQ!M:M)</f>
        <v>1162075</v>
      </c>
      <c r="J35">
        <f>AVERAGEIF(DataQ!$B:$B,DataA!$A35,DataQ!N:N)</f>
        <v>66.019132500000012</v>
      </c>
      <c r="K35">
        <f>AVERAGEIF(DataQ!$B:$B,DataA!$A35,DataQ!O:O)</f>
        <v>27712</v>
      </c>
      <c r="L35">
        <f>AVERAGEIF(DataQ!$B:$B,DataA!$A35,DataQ!Q:Q)</f>
        <v>5.0999999999999996</v>
      </c>
      <c r="M35">
        <f>SUMIF(DataQ!$B:$B,DataA!$A35,DataQ!R:R)</f>
        <v>20091.712</v>
      </c>
      <c r="N35">
        <f>SUMIF(DataQ!$B:$B,DataA!$A35,DataQ!S:S)</f>
        <v>1842720</v>
      </c>
      <c r="O35">
        <f>AVERAGEIF(DataQ!$B:$B,DataA!$A35,DataQ!T:T)</f>
        <v>27712</v>
      </c>
      <c r="P35">
        <f>SUMIF(DataQ!$B:$B,DataA!$A35,DataQ!U:U)</f>
        <v>20091.712</v>
      </c>
      <c r="Q35">
        <f>AVERAGEIF(DataQ!$B:$B,DataA!$A35,DataQ!V:V)</f>
        <v>5.0999999999999996</v>
      </c>
      <c r="R35">
        <f>SUMIF(DataQ!$B:$B,DataA!$A35,DataQ!W:W)</f>
        <v>1162075</v>
      </c>
      <c r="S35">
        <f>SUMIF(DataQ!$B:$B,DataA!$A35,DataQ!X:X)</f>
        <v>41168</v>
      </c>
      <c r="T35">
        <f>SUMIF(DataQ!$B:$B,DataA!$A35,DataQ!Y:Y)</f>
        <v>1842720</v>
      </c>
      <c r="U35">
        <f>AVERAGEIF(DataQ!$B:$B,DataA!$A35,DataQ!Z:Z)</f>
        <v>27712</v>
      </c>
      <c r="V35">
        <f>SUMIF(DataQ!$B:$B,DataA!$A35,DataQ!AA:AA)</f>
        <v>20091.712</v>
      </c>
      <c r="W35">
        <f>AVERAGEIF(DataQ!$B:$B,DataA!$A35,DataQ!AB:AB)</f>
        <v>5.0999999999999996</v>
      </c>
      <c r="X35">
        <f>SUMIF(DataQ!$B:$B,DataA!$A35,DataQ!AC:AC)</f>
        <v>1162075</v>
      </c>
      <c r="Y35">
        <f>SUMIF(DataQ!$B:$B,DataA!$A35,DataQ!AD:AD)</f>
        <v>41168</v>
      </c>
    </row>
    <row r="36" spans="1:25" x14ac:dyDescent="0.25">
      <c r="A36">
        <v>2002</v>
      </c>
      <c r="B36">
        <f>AVERAGEIF(DataQ!$B:$B,DataA!$A36,DataQ!F:F)</f>
        <v>82.958932500000003</v>
      </c>
      <c r="C36">
        <f>SUMIF(DataQ!$B:$B,DataA!$A36,DataQ!G:G)</f>
        <v>41857</v>
      </c>
      <c r="D36">
        <f>AVERAGEIF(DataQ!$B:$B,DataA!$A36,DataQ!H:H)</f>
        <v>339.166675</v>
      </c>
      <c r="E36">
        <f>SUMIF(DataQ!$B:$B,DataA!$A36,DataQ!I:I)</f>
        <v>254657</v>
      </c>
      <c r="F36">
        <f>SUMIF(DataQ!$B:$B,DataA!$A36,DataQ!J:J)</f>
        <v>1191439</v>
      </c>
      <c r="G36">
        <f>SUMIF(DataQ!$B:$B,DataA!$A36,DataQ!K:K)</f>
        <v>498707</v>
      </c>
      <c r="H36">
        <f>SUMIF(DataQ!$B:$B,DataA!$A36,DataQ!L:L)</f>
        <v>785298</v>
      </c>
      <c r="I36">
        <f>SUMIF(DataQ!$B:$B,DataA!$A36,DataQ!M:M)</f>
        <v>1190985</v>
      </c>
      <c r="J36">
        <f>AVERAGEIF(DataQ!$B:$B,DataA!$A36,DataQ!N:N)</f>
        <v>66.437055000000001</v>
      </c>
      <c r="K36">
        <f>AVERAGEIF(DataQ!$B:$B,DataA!$A36,DataQ!O:O)</f>
        <v>27943.75</v>
      </c>
      <c r="L36">
        <f>AVERAGEIF(DataQ!$B:$B,DataA!$A36,DataQ!Q:Q)</f>
        <v>5.1999999999999993</v>
      </c>
      <c r="M36">
        <f>SUMIF(DataQ!$B:$B,DataA!$A36,DataQ!R:R)</f>
        <v>20432.607</v>
      </c>
      <c r="N36">
        <f>SUMIF(DataQ!$B:$B,DataA!$A36,DataQ!S:S)</f>
        <v>1875809</v>
      </c>
      <c r="O36">
        <f>AVERAGEIF(DataQ!$B:$B,DataA!$A36,DataQ!T:T)</f>
        <v>27943.75</v>
      </c>
      <c r="P36">
        <f>SUMIF(DataQ!$B:$B,DataA!$A36,DataQ!U:U)</f>
        <v>20432.607</v>
      </c>
      <c r="Q36">
        <f>AVERAGEIF(DataQ!$B:$B,DataA!$A36,DataQ!V:V)</f>
        <v>5.1999999999999993</v>
      </c>
      <c r="R36">
        <f>SUMIF(DataQ!$B:$B,DataA!$A36,DataQ!W:W)</f>
        <v>1190985</v>
      </c>
      <c r="S36">
        <f>SUMIF(DataQ!$B:$B,DataA!$A36,DataQ!X:X)</f>
        <v>41857</v>
      </c>
      <c r="T36">
        <f>SUMIF(DataQ!$B:$B,DataA!$A36,DataQ!Y:Y)</f>
        <v>1875809</v>
      </c>
      <c r="U36">
        <f>AVERAGEIF(DataQ!$B:$B,DataA!$A36,DataQ!Z:Z)</f>
        <v>27943.75</v>
      </c>
      <c r="V36">
        <f>SUMIF(DataQ!$B:$B,DataA!$A36,DataQ!AA:AA)</f>
        <v>20432.607</v>
      </c>
      <c r="W36">
        <f>AVERAGEIF(DataQ!$B:$B,DataA!$A36,DataQ!AB:AB)</f>
        <v>5.1999999999999993</v>
      </c>
      <c r="X36">
        <f>SUMIF(DataQ!$B:$B,DataA!$A36,DataQ!AC:AC)</f>
        <v>1190985</v>
      </c>
      <c r="Y36">
        <f>SUMIF(DataQ!$B:$B,DataA!$A36,DataQ!AD:AD)</f>
        <v>41857</v>
      </c>
    </row>
    <row r="37" spans="1:25" x14ac:dyDescent="0.25">
      <c r="A37">
        <v>2003</v>
      </c>
      <c r="B37">
        <f>AVERAGEIF(DataQ!$B:$B,DataA!$A37,DataQ!F:F)</f>
        <v>84.746269999999996</v>
      </c>
      <c r="C37">
        <f>SUMIF(DataQ!$B:$B,DataA!$A37,DataQ!G:G)</f>
        <v>47172</v>
      </c>
      <c r="D37">
        <f>AVERAGEIF(DataQ!$B:$B,DataA!$A37,DataQ!H:H)</f>
        <v>350.166675</v>
      </c>
      <c r="E37">
        <f>SUMIF(DataQ!$B:$B,DataA!$A37,DataQ!I:I)</f>
        <v>277633</v>
      </c>
      <c r="F37">
        <f>SUMIF(DataQ!$B:$B,DataA!$A37,DataQ!J:J)</f>
        <v>1258334</v>
      </c>
      <c r="G37">
        <f>SUMIF(DataQ!$B:$B,DataA!$A37,DataQ!K:K)</f>
        <v>521700</v>
      </c>
      <c r="H37">
        <f>SUMIF(DataQ!$B:$B,DataA!$A37,DataQ!L:L)</f>
        <v>813613</v>
      </c>
      <c r="I37">
        <f>SUMIF(DataQ!$B:$B,DataA!$A37,DataQ!M:M)</f>
        <v>1217154</v>
      </c>
      <c r="J37">
        <f>AVERAGEIF(DataQ!$B:$B,DataA!$A37,DataQ!N:N)</f>
        <v>67.262397500000006</v>
      </c>
      <c r="K37">
        <f>AVERAGEIF(DataQ!$B:$B,DataA!$A37,DataQ!O:O)</f>
        <v>28221.25</v>
      </c>
      <c r="L37">
        <f>AVERAGEIF(DataQ!$B:$B,DataA!$A37,DataQ!Q:Q)</f>
        <v>5</v>
      </c>
      <c r="M37">
        <f>SUMIF(DataQ!$B:$B,DataA!$A37,DataQ!R:R)</f>
        <v>21330.188999999998</v>
      </c>
      <c r="N37">
        <f>SUMIF(DataQ!$B:$B,DataA!$A37,DataQ!S:S)</f>
        <v>1934941</v>
      </c>
      <c r="O37">
        <f>AVERAGEIF(DataQ!$B:$B,DataA!$A37,DataQ!T:T)</f>
        <v>28221.25</v>
      </c>
      <c r="P37">
        <f>SUMIF(DataQ!$B:$B,DataA!$A37,DataQ!U:U)</f>
        <v>21330.188999999998</v>
      </c>
      <c r="Q37">
        <f>AVERAGEIF(DataQ!$B:$B,DataA!$A37,DataQ!V:V)</f>
        <v>5</v>
      </c>
      <c r="R37">
        <f>SUMIF(DataQ!$B:$B,DataA!$A37,DataQ!W:W)</f>
        <v>1217154</v>
      </c>
      <c r="S37">
        <f>SUMIF(DataQ!$B:$B,DataA!$A37,DataQ!X:X)</f>
        <v>47172</v>
      </c>
      <c r="T37">
        <f>SUMIF(DataQ!$B:$B,DataA!$A37,DataQ!Y:Y)</f>
        <v>1934941</v>
      </c>
      <c r="U37">
        <f>AVERAGEIF(DataQ!$B:$B,DataA!$A37,DataQ!Z:Z)</f>
        <v>28221.25</v>
      </c>
      <c r="V37">
        <f>SUMIF(DataQ!$B:$B,DataA!$A37,DataQ!AA:AA)</f>
        <v>21330.188999999998</v>
      </c>
      <c r="W37">
        <f>AVERAGEIF(DataQ!$B:$B,DataA!$A37,DataQ!AB:AB)</f>
        <v>5</v>
      </c>
      <c r="X37">
        <f>SUMIF(DataQ!$B:$B,DataA!$A37,DataQ!AC:AC)</f>
        <v>1217154</v>
      </c>
      <c r="Y37">
        <f>SUMIF(DataQ!$B:$B,DataA!$A37,DataQ!AD:AD)</f>
        <v>47172</v>
      </c>
    </row>
    <row r="38" spans="1:25" x14ac:dyDescent="0.25">
      <c r="A38">
        <v>2004</v>
      </c>
      <c r="B38">
        <f>AVERAGEIF(DataQ!$B:$B,DataA!$A38,DataQ!F:F)</f>
        <v>88.32847000000001</v>
      </c>
      <c r="C38">
        <f>SUMIF(DataQ!$B:$B,DataA!$A38,DataQ!G:G)</f>
        <v>52530</v>
      </c>
      <c r="D38">
        <f>AVERAGEIF(DataQ!$B:$B,DataA!$A38,DataQ!H:H)</f>
        <v>365.333325</v>
      </c>
      <c r="E38">
        <f>SUMIF(DataQ!$B:$B,DataA!$A38,DataQ!I:I)</f>
        <v>284786</v>
      </c>
      <c r="F38">
        <f>SUMIF(DataQ!$B:$B,DataA!$A38,DataQ!J:J)</f>
        <v>1322637</v>
      </c>
      <c r="G38">
        <f>SUMIF(DataQ!$B:$B,DataA!$A38,DataQ!K:K)</f>
        <v>552686</v>
      </c>
      <c r="H38">
        <f>SUMIF(DataQ!$B:$B,DataA!$A38,DataQ!L:L)</f>
        <v>852800</v>
      </c>
      <c r="I38">
        <f>SUMIF(DataQ!$B:$B,DataA!$A38,DataQ!M:M)</f>
        <v>1251692</v>
      </c>
      <c r="J38">
        <f>AVERAGEIF(DataQ!$B:$B,DataA!$A38,DataQ!N:N)</f>
        <v>68.509722500000009</v>
      </c>
      <c r="K38">
        <f>AVERAGEIF(DataQ!$B:$B,DataA!$A38,DataQ!O:O)</f>
        <v>28530</v>
      </c>
      <c r="L38">
        <f>AVERAGEIF(DataQ!$B:$B,DataA!$A38,DataQ!Q:Q)</f>
        <v>4.75</v>
      </c>
      <c r="M38">
        <f>SUMIF(DataQ!$B:$B,DataA!$A38,DataQ!R:R)</f>
        <v>22386.951000000001</v>
      </c>
      <c r="N38">
        <f>SUMIF(DataQ!$B:$B,DataA!$A38,DataQ!S:S)</f>
        <v>1982500</v>
      </c>
      <c r="O38">
        <f>AVERAGEIF(DataQ!$B:$B,DataA!$A38,DataQ!T:T)</f>
        <v>28530</v>
      </c>
      <c r="P38">
        <f>SUMIF(DataQ!$B:$B,DataA!$A38,DataQ!U:U)</f>
        <v>22386.951000000001</v>
      </c>
      <c r="Q38">
        <f>AVERAGEIF(DataQ!$B:$B,DataA!$A38,DataQ!V:V)</f>
        <v>4.75</v>
      </c>
      <c r="R38">
        <f>SUMIF(DataQ!$B:$B,DataA!$A38,DataQ!W:W)</f>
        <v>1251692</v>
      </c>
      <c r="S38">
        <f>SUMIF(DataQ!$B:$B,DataA!$A38,DataQ!X:X)</f>
        <v>52530</v>
      </c>
      <c r="T38">
        <f>SUMIF(DataQ!$B:$B,DataA!$A38,DataQ!Y:Y)</f>
        <v>1982500</v>
      </c>
      <c r="U38">
        <f>AVERAGEIF(DataQ!$B:$B,DataA!$A38,DataQ!Z:Z)</f>
        <v>28530</v>
      </c>
      <c r="V38">
        <f>SUMIF(DataQ!$B:$B,DataA!$A38,DataQ!AA:AA)</f>
        <v>22386.951000000001</v>
      </c>
      <c r="W38">
        <f>AVERAGEIF(DataQ!$B:$B,DataA!$A38,DataQ!AB:AB)</f>
        <v>4.75</v>
      </c>
      <c r="X38">
        <f>SUMIF(DataQ!$B:$B,DataA!$A38,DataQ!AC:AC)</f>
        <v>1251692</v>
      </c>
      <c r="Y38">
        <f>SUMIF(DataQ!$B:$B,DataA!$A38,DataQ!AD:AD)</f>
        <v>52530</v>
      </c>
    </row>
    <row r="39" spans="1:25" x14ac:dyDescent="0.25">
      <c r="A39">
        <v>2005</v>
      </c>
      <c r="B39">
        <f>AVERAGEIF(DataQ!$B:$B,DataA!$A39,DataQ!F:F)</f>
        <v>90.980840000000001</v>
      </c>
      <c r="C39">
        <f>SUMIF(DataQ!$B:$B,DataA!$A39,DataQ!G:G)</f>
        <v>57197</v>
      </c>
      <c r="D39">
        <f>AVERAGEIF(DataQ!$B:$B,DataA!$A39,DataQ!H:H)</f>
        <v>382.41665</v>
      </c>
      <c r="E39">
        <f>SUMIF(DataQ!$B:$B,DataA!$A39,DataQ!I:I)</f>
        <v>309416</v>
      </c>
      <c r="F39">
        <f>SUMIF(DataQ!$B:$B,DataA!$A39,DataQ!J:J)</f>
        <v>1398749</v>
      </c>
      <c r="G39">
        <f>SUMIF(DataQ!$B:$B,DataA!$A39,DataQ!K:K)</f>
        <v>578425</v>
      </c>
      <c r="H39">
        <f>SUMIF(DataQ!$B:$B,DataA!$A39,DataQ!L:L)</f>
        <v>891024</v>
      </c>
      <c r="I39">
        <f>SUMIF(DataQ!$B:$B,DataA!$A39,DataQ!M:M)</f>
        <v>1282741</v>
      </c>
      <c r="J39">
        <f>AVERAGEIF(DataQ!$B:$B,DataA!$A39,DataQ!N:N)</f>
        <v>69.761975000000007</v>
      </c>
      <c r="K39">
        <f>AVERAGEIF(DataQ!$B:$B,DataA!$A39,DataQ!O:O)</f>
        <v>28849.75</v>
      </c>
      <c r="L39">
        <f>AVERAGEIF(DataQ!$B:$B,DataA!$A39,DataQ!Q:Q)</f>
        <v>4.8249999999999993</v>
      </c>
      <c r="M39">
        <f>SUMIF(DataQ!$B:$B,DataA!$A39,DataQ!R:R)</f>
        <v>23139.66</v>
      </c>
      <c r="N39">
        <f>SUMIF(DataQ!$B:$B,DataA!$A39,DataQ!S:S)</f>
        <v>2036675</v>
      </c>
      <c r="O39">
        <f>AVERAGEIF(DataQ!$B:$B,DataA!$A39,DataQ!T:T)</f>
        <v>28849.75</v>
      </c>
      <c r="P39">
        <f>SUMIF(DataQ!$B:$B,DataA!$A39,DataQ!U:U)</f>
        <v>23139.66</v>
      </c>
      <c r="Q39">
        <f>AVERAGEIF(DataQ!$B:$B,DataA!$A39,DataQ!V:V)</f>
        <v>4.8249999999999993</v>
      </c>
      <c r="R39">
        <f>SUMIF(DataQ!$B:$B,DataA!$A39,DataQ!W:W)</f>
        <v>1282741</v>
      </c>
      <c r="S39">
        <f>SUMIF(DataQ!$B:$B,DataA!$A39,DataQ!X:X)</f>
        <v>57197</v>
      </c>
      <c r="T39">
        <f>SUMIF(DataQ!$B:$B,DataA!$A39,DataQ!Y:Y)</f>
        <v>2036675</v>
      </c>
      <c r="U39">
        <f>AVERAGEIF(DataQ!$B:$B,DataA!$A39,DataQ!Z:Z)</f>
        <v>28849.75</v>
      </c>
      <c r="V39">
        <f>SUMIF(DataQ!$B:$B,DataA!$A39,DataQ!AA:AA)</f>
        <v>23139.66</v>
      </c>
      <c r="W39">
        <f>AVERAGEIF(DataQ!$B:$B,DataA!$A39,DataQ!AB:AB)</f>
        <v>4.8249999999999993</v>
      </c>
      <c r="X39">
        <f>SUMIF(DataQ!$B:$B,DataA!$A39,DataQ!AC:AC)</f>
        <v>1282741</v>
      </c>
      <c r="Y39">
        <f>SUMIF(DataQ!$B:$B,DataA!$A39,DataQ!AD:AD)</f>
        <v>57197</v>
      </c>
    </row>
    <row r="40" spans="1:25" x14ac:dyDescent="0.25">
      <c r="A40">
        <v>2006</v>
      </c>
      <c r="B40">
        <f>AVERAGEIF(DataQ!$B:$B,DataA!$A40,DataQ!F:F)</f>
        <v>94.007125000000002</v>
      </c>
      <c r="C40">
        <f>SUMIF(DataQ!$B:$B,DataA!$A40,DataQ!G:G)</f>
        <v>60520</v>
      </c>
      <c r="D40">
        <f>AVERAGEIF(DataQ!$B:$B,DataA!$A40,DataQ!H:H)</f>
        <v>400.166675</v>
      </c>
      <c r="E40">
        <f>SUMIF(DataQ!$B:$B,DataA!$A40,DataQ!I:I)</f>
        <v>320607</v>
      </c>
      <c r="F40">
        <f>SUMIF(DataQ!$B:$B,DataA!$A40,DataQ!J:J)</f>
        <v>1472038</v>
      </c>
      <c r="G40">
        <f>SUMIF(DataQ!$B:$B,DataA!$A40,DataQ!K:K)</f>
        <v>610443</v>
      </c>
      <c r="H40">
        <f>SUMIF(DataQ!$B:$B,DataA!$A40,DataQ!L:L)</f>
        <v>935159</v>
      </c>
      <c r="I40">
        <f>SUMIF(DataQ!$B:$B,DataA!$A40,DataQ!M:M)</f>
        <v>1305289</v>
      </c>
      <c r="J40">
        <f>AVERAGEIF(DataQ!$B:$B,DataA!$A40,DataQ!N:N)</f>
        <v>71.833882500000001</v>
      </c>
      <c r="K40">
        <f>AVERAGEIF(DataQ!$B:$B,DataA!$A40,DataQ!O:O)</f>
        <v>29137.75</v>
      </c>
      <c r="L40">
        <f>AVERAGEIF(DataQ!$B:$B,DataA!$A40,DataQ!Q:Q)</f>
        <v>5.4249999999999998</v>
      </c>
      <c r="M40">
        <f>SUMIF(DataQ!$B:$B,DataA!$A40,DataQ!R:R)</f>
        <v>24228.296000000002</v>
      </c>
      <c r="N40">
        <f>SUMIF(DataQ!$B:$B,DataA!$A40,DataQ!S:S)</f>
        <v>2085162</v>
      </c>
      <c r="O40">
        <f>AVERAGEIF(DataQ!$B:$B,DataA!$A40,DataQ!T:T)</f>
        <v>29137.75</v>
      </c>
      <c r="P40">
        <f>SUMIF(DataQ!$B:$B,DataA!$A40,DataQ!U:U)</f>
        <v>24228.296000000002</v>
      </c>
      <c r="Q40">
        <f>AVERAGEIF(DataQ!$B:$B,DataA!$A40,DataQ!V:V)</f>
        <v>5.4249999999999998</v>
      </c>
      <c r="R40">
        <f>SUMIF(DataQ!$B:$B,DataA!$A40,DataQ!W:W)</f>
        <v>1305289</v>
      </c>
      <c r="S40">
        <f>SUMIF(DataQ!$B:$B,DataA!$A40,DataQ!X:X)</f>
        <v>60520</v>
      </c>
      <c r="T40">
        <f>SUMIF(DataQ!$B:$B,DataA!$A40,DataQ!Y:Y)</f>
        <v>2085162</v>
      </c>
      <c r="U40">
        <f>AVERAGEIF(DataQ!$B:$B,DataA!$A40,DataQ!Z:Z)</f>
        <v>29137.75</v>
      </c>
      <c r="V40">
        <f>SUMIF(DataQ!$B:$B,DataA!$A40,DataQ!AA:AA)</f>
        <v>24228.296000000002</v>
      </c>
      <c r="W40">
        <f>AVERAGEIF(DataQ!$B:$B,DataA!$A40,DataQ!AB:AB)</f>
        <v>5.4249999999999998</v>
      </c>
      <c r="X40">
        <f>SUMIF(DataQ!$B:$B,DataA!$A40,DataQ!AC:AC)</f>
        <v>1305289</v>
      </c>
      <c r="Y40">
        <f>SUMIF(DataQ!$B:$B,DataA!$A40,DataQ!AD:AD)</f>
        <v>60520</v>
      </c>
    </row>
    <row r="41" spans="1:25" x14ac:dyDescent="0.25">
      <c r="A41">
        <v>2007</v>
      </c>
      <c r="B41">
        <f>AVERAGEIF(DataQ!$B:$B,DataA!$A41,DataQ!F:F)</f>
        <v>97.772499999999994</v>
      </c>
      <c r="C41">
        <f>SUMIF(DataQ!$B:$B,DataA!$A41,DataQ!G:G)</f>
        <v>65720</v>
      </c>
      <c r="D41">
        <f>AVERAGEIF(DataQ!$B:$B,DataA!$A41,DataQ!H:H)</f>
        <v>419.833325</v>
      </c>
      <c r="E41">
        <f>SUMIF(DataQ!$B:$B,DataA!$A41,DataQ!I:I)</f>
        <v>329551</v>
      </c>
      <c r="F41">
        <f>SUMIF(DataQ!$B:$B,DataA!$A41,DataQ!J:J)</f>
        <v>1544637</v>
      </c>
      <c r="G41">
        <f>SUMIF(DataQ!$B:$B,DataA!$A41,DataQ!K:K)</f>
        <v>651314</v>
      </c>
      <c r="H41">
        <f>SUMIF(DataQ!$B:$B,DataA!$A41,DataQ!L:L)</f>
        <v>986363</v>
      </c>
      <c r="I41">
        <f>SUMIF(DataQ!$B:$B,DataA!$A41,DataQ!M:M)</f>
        <v>1356037</v>
      </c>
      <c r="J41">
        <f>AVERAGEIF(DataQ!$B:$B,DataA!$A41,DataQ!N:N)</f>
        <v>72.825212500000006</v>
      </c>
      <c r="K41">
        <f>AVERAGEIF(DataQ!$B:$B,DataA!$A41,DataQ!O:O)</f>
        <v>29378</v>
      </c>
      <c r="L41">
        <f>AVERAGEIF(DataQ!$B:$B,DataA!$A41,DataQ!Q:Q)</f>
        <v>5.35</v>
      </c>
      <c r="M41">
        <f>SUMIF(DataQ!$B:$B,DataA!$A41,DataQ!R:R)</f>
        <v>25697.328000000001</v>
      </c>
      <c r="N41">
        <f>SUMIF(DataQ!$B:$B,DataA!$A41,DataQ!S:S)</f>
        <v>2139895</v>
      </c>
      <c r="O41">
        <f>AVERAGEIF(DataQ!$B:$B,DataA!$A41,DataQ!T:T)</f>
        <v>29378</v>
      </c>
      <c r="P41">
        <f>SUMIF(DataQ!$B:$B,DataA!$A41,DataQ!U:U)</f>
        <v>25697.328000000001</v>
      </c>
      <c r="Q41">
        <f>AVERAGEIF(DataQ!$B:$B,DataA!$A41,DataQ!V:V)</f>
        <v>5.35</v>
      </c>
      <c r="R41">
        <f>SUMIF(DataQ!$B:$B,DataA!$A41,DataQ!W:W)</f>
        <v>1356037</v>
      </c>
      <c r="S41">
        <f>SUMIF(DataQ!$B:$B,DataA!$A41,DataQ!X:X)</f>
        <v>65720</v>
      </c>
      <c r="T41">
        <f>SUMIF(DataQ!$B:$B,DataA!$A41,DataQ!Y:Y)</f>
        <v>2139895</v>
      </c>
      <c r="U41">
        <f>AVERAGEIF(DataQ!$B:$B,DataA!$A41,DataQ!Z:Z)</f>
        <v>29378</v>
      </c>
      <c r="V41">
        <f>SUMIF(DataQ!$B:$B,DataA!$A41,DataQ!AA:AA)</f>
        <v>25697.328000000001</v>
      </c>
      <c r="W41">
        <f>AVERAGEIF(DataQ!$B:$B,DataA!$A41,DataQ!AB:AB)</f>
        <v>5.35</v>
      </c>
      <c r="X41">
        <f>SUMIF(DataQ!$B:$B,DataA!$A41,DataQ!AC:AC)</f>
        <v>1356037</v>
      </c>
      <c r="Y41">
        <f>SUMIF(DataQ!$B:$B,DataA!$A41,DataQ!AD:AD)</f>
        <v>65720</v>
      </c>
    </row>
    <row r="42" spans="1:25" x14ac:dyDescent="0.25">
      <c r="A42">
        <v>2008</v>
      </c>
      <c r="B42">
        <f>AVERAGEIF(DataQ!$B:$B,DataA!$A42,DataQ!F:F)</f>
        <v>100.00002000000001</v>
      </c>
      <c r="C42">
        <f>SUMIF(DataQ!$B:$B,DataA!$A42,DataQ!G:G)</f>
        <v>69696</v>
      </c>
      <c r="D42">
        <f>AVERAGEIF(DataQ!$B:$B,DataA!$A42,DataQ!H:H)</f>
        <v>434.416675</v>
      </c>
      <c r="E42">
        <f>SUMIF(DataQ!$B:$B,DataA!$A42,DataQ!I:I)</f>
        <v>350899</v>
      </c>
      <c r="F42">
        <f>SUMIF(DataQ!$B:$B,DataA!$A42,DataQ!J:J)</f>
        <v>1593600</v>
      </c>
      <c r="G42">
        <f>SUMIF(DataQ!$B:$B,DataA!$A42,DataQ!K:K)</f>
        <v>665400</v>
      </c>
      <c r="H42">
        <f>SUMIF(DataQ!$B:$B,DataA!$A42,DataQ!L:L)</f>
        <v>1021020</v>
      </c>
      <c r="I42">
        <f>SUMIF(DataQ!$B:$B,DataA!$A42,DataQ!M:M)</f>
        <v>1349254</v>
      </c>
      <c r="J42">
        <f>AVERAGEIF(DataQ!$B:$B,DataA!$A42,DataQ!N:N)</f>
        <v>75.736959999999996</v>
      </c>
      <c r="K42">
        <f>AVERAGEIF(DataQ!$B:$B,DataA!$A42,DataQ!O:O)</f>
        <v>29628.5</v>
      </c>
      <c r="L42">
        <f>AVERAGEIF(DataQ!$B:$B,DataA!$A42,DataQ!Q:Q)</f>
        <v>5.7249999999999996</v>
      </c>
      <c r="M42">
        <f>SUMIF(DataQ!$B:$B,DataA!$A42,DataQ!R:R)</f>
        <v>26018.441999999999</v>
      </c>
      <c r="N42">
        <f>SUMIF(DataQ!$B:$B,DataA!$A42,DataQ!S:S)</f>
        <v>2134571</v>
      </c>
      <c r="O42">
        <f>AVERAGEIF(DataQ!$B:$B,DataA!$A42,DataQ!T:T)</f>
        <v>29628.5</v>
      </c>
      <c r="P42">
        <f>SUMIF(DataQ!$B:$B,DataA!$A42,DataQ!U:U)</f>
        <v>26018.441999999999</v>
      </c>
      <c r="Q42">
        <f>AVERAGEIF(DataQ!$B:$B,DataA!$A42,DataQ!V:V)</f>
        <v>5.7249999999999996</v>
      </c>
      <c r="R42">
        <f>SUMIF(DataQ!$B:$B,DataA!$A42,DataQ!W:W)</f>
        <v>1349254</v>
      </c>
      <c r="S42">
        <f>SUMIF(DataQ!$B:$B,DataA!$A42,DataQ!X:X)</f>
        <v>69696</v>
      </c>
      <c r="T42">
        <f>SUMIF(DataQ!$B:$B,DataA!$A42,DataQ!Y:Y)</f>
        <v>2134571</v>
      </c>
      <c r="U42">
        <f>AVERAGEIF(DataQ!$B:$B,DataA!$A42,DataQ!Z:Z)</f>
        <v>29628.5</v>
      </c>
      <c r="V42">
        <f>SUMIF(DataQ!$B:$B,DataA!$A42,DataQ!AA:AA)</f>
        <v>26018.441999999999</v>
      </c>
      <c r="W42">
        <f>AVERAGEIF(DataQ!$B:$B,DataA!$A42,DataQ!AB:AB)</f>
        <v>5.7249999999999996</v>
      </c>
      <c r="X42">
        <f>SUMIF(DataQ!$B:$B,DataA!$A42,DataQ!AC:AC)</f>
        <v>1349254</v>
      </c>
      <c r="Y42">
        <f>SUMIF(DataQ!$B:$B,DataA!$A42,DataQ!AD:AD)</f>
        <v>69696</v>
      </c>
    </row>
    <row r="43" spans="1:25" x14ac:dyDescent="0.25">
      <c r="A43">
        <v>2009</v>
      </c>
      <c r="B43">
        <f>AVERAGEIF(DataQ!$B:$B,DataA!$A43,DataQ!F:F)</f>
        <v>103.74160000000001</v>
      </c>
      <c r="C43">
        <f>SUMIF(DataQ!$B:$B,DataA!$A43,DataQ!G:G)</f>
        <v>68795</v>
      </c>
      <c r="D43">
        <f>AVERAGEIF(DataQ!$B:$B,DataA!$A43,DataQ!H:H)</f>
        <v>434.08335</v>
      </c>
      <c r="E43">
        <f>SUMIF(DataQ!$B:$B,DataA!$A43,DataQ!I:I)</f>
        <v>340017</v>
      </c>
      <c r="F43">
        <f>SUMIF(DataQ!$B:$B,DataA!$A43,DataQ!J:J)</f>
        <v>1548802</v>
      </c>
      <c r="G43">
        <f>SUMIF(DataQ!$B:$B,DataA!$A43,DataQ!K:K)</f>
        <v>654141</v>
      </c>
      <c r="H43">
        <f>SUMIF(DataQ!$B:$B,DataA!$A43,DataQ!L:L)</f>
        <v>1047182</v>
      </c>
      <c r="I43">
        <f>SUMIF(DataQ!$B:$B,DataA!$A43,DataQ!M:M)</f>
        <v>1370568</v>
      </c>
      <c r="J43">
        <f>AVERAGEIF(DataQ!$B:$B,DataA!$A43,DataQ!N:N)</f>
        <v>76.341580000000008</v>
      </c>
      <c r="K43">
        <f>AVERAGEIF(DataQ!$B:$B,DataA!$A43,DataQ!O:O)</f>
        <v>29156</v>
      </c>
      <c r="L43">
        <f>AVERAGEIF(DataQ!$B:$B,DataA!$A43,DataQ!Q:Q)</f>
        <v>7.625</v>
      </c>
      <c r="M43">
        <f>SUMIF(DataQ!$B:$B,DataA!$A43,DataQ!R:R)</f>
        <v>26071.612000000001</v>
      </c>
      <c r="N43">
        <f>SUMIF(DataQ!$B:$B,DataA!$A43,DataQ!S:S)</f>
        <v>2035942</v>
      </c>
      <c r="O43">
        <f>AVERAGEIF(DataQ!$B:$B,DataA!$A43,DataQ!T:T)</f>
        <v>29156</v>
      </c>
      <c r="P43">
        <f>SUMIF(DataQ!$B:$B,DataA!$A43,DataQ!U:U)</f>
        <v>26071.612000000001</v>
      </c>
      <c r="Q43">
        <f>AVERAGEIF(DataQ!$B:$B,DataA!$A43,DataQ!V:V)</f>
        <v>7.625</v>
      </c>
      <c r="R43">
        <f>SUMIF(DataQ!$B:$B,DataA!$A43,DataQ!W:W)</f>
        <v>1370568</v>
      </c>
      <c r="S43">
        <f>SUMIF(DataQ!$B:$B,DataA!$A43,DataQ!X:X)</f>
        <v>68795</v>
      </c>
      <c r="T43">
        <f>SUMIF(DataQ!$B:$B,DataA!$A43,DataQ!Y:Y)</f>
        <v>2035942</v>
      </c>
      <c r="U43">
        <f>AVERAGEIF(DataQ!$B:$B,DataA!$A43,DataQ!Z:Z)</f>
        <v>29156</v>
      </c>
      <c r="V43">
        <f>SUMIF(DataQ!$B:$B,DataA!$A43,DataQ!AA:AA)</f>
        <v>26071.612000000001</v>
      </c>
      <c r="W43">
        <f>AVERAGEIF(DataQ!$B:$B,DataA!$A43,DataQ!AB:AB)</f>
        <v>7.625</v>
      </c>
      <c r="X43">
        <f>SUMIF(DataQ!$B:$B,DataA!$A43,DataQ!AC:AC)</f>
        <v>1370568</v>
      </c>
      <c r="Y43">
        <f>SUMIF(DataQ!$B:$B,DataA!$A43,DataQ!AD:AD)</f>
        <v>68795</v>
      </c>
    </row>
    <row r="44" spans="1:25" x14ac:dyDescent="0.25">
      <c r="A44">
        <v>2010</v>
      </c>
      <c r="B44">
        <f>AVERAGEIF(DataQ!$B:$B,DataA!$A44,DataQ!F:F)</f>
        <v>103.99664999999999</v>
      </c>
      <c r="C44">
        <f>SUMIF(DataQ!$B:$B,DataA!$A44,DataQ!G:G)</f>
        <v>71563</v>
      </c>
      <c r="D44">
        <f>AVERAGEIF(DataQ!$B:$B,DataA!$A44,DataQ!H:H)</f>
        <v>444.166675</v>
      </c>
      <c r="E44">
        <f>SUMIF(DataQ!$B:$B,DataA!$A44,DataQ!I:I)</f>
        <v>353181</v>
      </c>
      <c r="F44">
        <f>SUMIF(DataQ!$B:$B,DataA!$A44,DataQ!J:J)</f>
        <v>1608553</v>
      </c>
      <c r="G44">
        <f>SUMIF(DataQ!$B:$B,DataA!$A44,DataQ!K:K)</f>
        <v>659695</v>
      </c>
      <c r="H44">
        <f>SUMIF(DataQ!$B:$B,DataA!$A44,DataQ!L:L)</f>
        <v>1067630</v>
      </c>
      <c r="I44">
        <f>SUMIF(DataQ!$B:$B,DataA!$A44,DataQ!M:M)</f>
        <v>1383741</v>
      </c>
      <c r="J44">
        <f>AVERAGEIF(DataQ!$B:$B,DataA!$A44,DataQ!N:N)</f>
        <v>77.048077500000005</v>
      </c>
      <c r="K44">
        <f>AVERAGEIF(DataQ!$B:$B,DataA!$A44,DataQ!O:O)</f>
        <v>29228.5</v>
      </c>
      <c r="L44">
        <f>AVERAGEIF(DataQ!$B:$B,DataA!$A44,DataQ!Q:Q)</f>
        <v>7.9</v>
      </c>
      <c r="M44">
        <f>SUMIF(DataQ!$B:$B,DataA!$A44,DataQ!R:R)</f>
        <v>26370.080000000002</v>
      </c>
      <c r="N44">
        <f>SUMIF(DataQ!$B:$B,DataA!$A44,DataQ!S:S)</f>
        <v>2081411</v>
      </c>
      <c r="O44">
        <f>AVERAGEIF(DataQ!$B:$B,DataA!$A44,DataQ!T:T)</f>
        <v>29228.5</v>
      </c>
      <c r="P44">
        <f>SUMIF(DataQ!$B:$B,DataA!$A44,DataQ!U:U)</f>
        <v>26370.080000000002</v>
      </c>
      <c r="Q44">
        <f>AVERAGEIF(DataQ!$B:$B,DataA!$A44,DataQ!V:V)</f>
        <v>7.9</v>
      </c>
      <c r="R44">
        <f>SUMIF(DataQ!$B:$B,DataA!$A44,DataQ!W:W)</f>
        <v>1383741</v>
      </c>
      <c r="S44">
        <f>SUMIF(DataQ!$B:$B,DataA!$A44,DataQ!X:X)</f>
        <v>71563</v>
      </c>
      <c r="T44">
        <f>SUMIF(DataQ!$B:$B,DataA!$A44,DataQ!Y:Y)</f>
        <v>2081411</v>
      </c>
      <c r="U44">
        <f>AVERAGEIF(DataQ!$B:$B,DataA!$A44,DataQ!Z:Z)</f>
        <v>29228.5</v>
      </c>
      <c r="V44">
        <f>SUMIF(DataQ!$B:$B,DataA!$A44,DataQ!AA:AA)</f>
        <v>26370.080000000002</v>
      </c>
      <c r="W44">
        <f>AVERAGEIF(DataQ!$B:$B,DataA!$A44,DataQ!AB:AB)</f>
        <v>7.9</v>
      </c>
      <c r="X44">
        <f>SUMIF(DataQ!$B:$B,DataA!$A44,DataQ!AC:AC)</f>
        <v>1383741</v>
      </c>
      <c r="Y44">
        <f>SUMIF(DataQ!$B:$B,DataA!$A44,DataQ!AD:AD)</f>
        <v>71563</v>
      </c>
    </row>
    <row r="45" spans="1:25" x14ac:dyDescent="0.25">
      <c r="A45">
        <v>2011</v>
      </c>
      <c r="B45">
        <f>AVERAGEIF(DataQ!$B:$B,DataA!$A45,DataQ!F:F)</f>
        <v>105.0825</v>
      </c>
      <c r="C45">
        <f>SUMIF(DataQ!$B:$B,DataA!$A45,DataQ!G:G)</f>
        <v>73449</v>
      </c>
      <c r="D45">
        <f>AVERAGEIF(DataQ!$B:$B,DataA!$A45,DataQ!H:H)</f>
        <v>454.83335</v>
      </c>
      <c r="E45">
        <f>SUMIF(DataQ!$B:$B,DataA!$A45,DataQ!I:I)</f>
        <v>366700</v>
      </c>
      <c r="F45">
        <f>SUMIF(DataQ!$B:$B,DataA!$A45,DataQ!J:J)</f>
        <v>1662590</v>
      </c>
      <c r="G45">
        <f>SUMIF(DataQ!$B:$B,DataA!$A45,DataQ!K:K)</f>
        <v>676035</v>
      </c>
      <c r="H45">
        <f>SUMIF(DataQ!$B:$B,DataA!$A45,DataQ!L:L)</f>
        <v>1083670</v>
      </c>
      <c r="I45">
        <f>SUMIF(DataQ!$B:$B,DataA!$A45,DataQ!M:M)</f>
        <v>1351989</v>
      </c>
      <c r="J45">
        <f>AVERAGEIF(DataQ!$B:$B,DataA!$A45,DataQ!N:N)</f>
        <v>80.126795000000001</v>
      </c>
      <c r="K45">
        <f>AVERAGEIF(DataQ!$B:$B,DataA!$A45,DataQ!O:O)</f>
        <v>29381</v>
      </c>
      <c r="L45">
        <f>AVERAGEIF(DataQ!$B:$B,DataA!$A45,DataQ!Q:Q)</f>
        <v>8.1</v>
      </c>
      <c r="M45">
        <f>SUMIF(DataQ!$B:$B,DataA!$A45,DataQ!R:R)</f>
        <v>26914.927</v>
      </c>
      <c r="N45">
        <f>SUMIF(DataQ!$B:$B,DataA!$A45,DataQ!S:S)</f>
        <v>2105105</v>
      </c>
      <c r="O45">
        <f>AVERAGEIF(DataQ!$B:$B,DataA!$A45,DataQ!T:T)</f>
        <v>29380</v>
      </c>
      <c r="P45">
        <f>SUMIF(DataQ!$B:$B,DataA!$A45,DataQ!U:U)</f>
        <v>26914.927</v>
      </c>
      <c r="Q45">
        <f>AVERAGEIF(DataQ!$B:$B,DataA!$A45,DataQ!V:V)</f>
        <v>8.1</v>
      </c>
      <c r="R45">
        <f>SUMIF(DataQ!$B:$B,DataA!$A45,DataQ!W:W)</f>
        <v>1351989</v>
      </c>
      <c r="S45">
        <f>SUMIF(DataQ!$B:$B,DataA!$A45,DataQ!X:X)</f>
        <v>73449</v>
      </c>
      <c r="T45">
        <f>SUMIF(DataQ!$B:$B,DataA!$A45,DataQ!Y:Y)</f>
        <v>2105105</v>
      </c>
      <c r="U45">
        <f>AVERAGEIF(DataQ!$B:$B,DataA!$A45,DataQ!Z:Z)</f>
        <v>29380</v>
      </c>
      <c r="V45">
        <f>SUMIF(DataQ!$B:$B,DataA!$A45,DataQ!AA:AA)</f>
        <v>26914.927</v>
      </c>
      <c r="W45">
        <f>AVERAGEIF(DataQ!$B:$B,DataA!$A45,DataQ!AB:AB)</f>
        <v>8.1</v>
      </c>
      <c r="X45">
        <f>SUMIF(DataQ!$B:$B,DataA!$A45,DataQ!AC:AC)</f>
        <v>1351989</v>
      </c>
      <c r="Y45">
        <f>SUMIF(DataQ!$B:$B,DataA!$A45,DataQ!AD:AD)</f>
        <v>73449</v>
      </c>
    </row>
    <row r="46" spans="1:25" x14ac:dyDescent="0.25">
      <c r="A46">
        <v>2012</v>
      </c>
      <c r="B46">
        <f>AVERAGEIF(DataQ!$B:$B,DataA!$A46,DataQ!F:F)</f>
        <v>105.47755000000001</v>
      </c>
      <c r="C46">
        <f>SUMIF(DataQ!$B:$B,DataA!$A46,DataQ!G:G)</f>
        <v>75709</v>
      </c>
      <c r="D46">
        <f>AVERAGEIF(DataQ!$B:$B,DataA!$A46,DataQ!H:H)</f>
        <v>460.666675</v>
      </c>
      <c r="E46">
        <f>SUMIF(DataQ!$B:$B,DataA!$A46,DataQ!I:I)</f>
        <v>382532</v>
      </c>
      <c r="F46">
        <f>SUMIF(DataQ!$B:$B,DataA!$A46,DataQ!J:J)</f>
        <v>1713715</v>
      </c>
      <c r="G46">
        <f>SUMIF(DataQ!$B:$B,DataA!$A46,DataQ!K:K)</f>
        <v>685315</v>
      </c>
      <c r="H46">
        <f>SUMIF(DataQ!$B:$B,DataA!$A46,DataQ!L:L)</f>
        <v>1128936</v>
      </c>
      <c r="I46">
        <f>SUMIF(DataQ!$B:$B,DataA!$A46,DataQ!M:M)</f>
        <v>1385185</v>
      </c>
      <c r="J46">
        <f>AVERAGEIF(DataQ!$B:$B,DataA!$A46,DataQ!N:N)</f>
        <v>81.463710000000006</v>
      </c>
      <c r="K46">
        <f>AVERAGEIF(DataQ!$B:$B,DataA!$A46,DataQ!O:O)</f>
        <v>29723</v>
      </c>
      <c r="L46">
        <f>AVERAGEIF(DataQ!$B:$B,DataA!$A46,DataQ!Q:Q)</f>
        <v>7.95</v>
      </c>
      <c r="M46">
        <f>SUMIF(DataQ!$B:$B,DataA!$A46,DataQ!R:R)</f>
        <v>27180.731</v>
      </c>
      <c r="N46">
        <f>SUMIF(DataQ!$B:$B,DataA!$A46,DataQ!S:S)</f>
        <v>2136871</v>
      </c>
      <c r="O46">
        <f>AVERAGEIF(DataQ!$B:$B,DataA!$A46,DataQ!T:T)</f>
        <v>29713.75</v>
      </c>
      <c r="P46">
        <f>SUMIF(DataQ!$B:$B,DataA!$A46,DataQ!U:U)</f>
        <v>27180.731</v>
      </c>
      <c r="Q46">
        <f>AVERAGEIF(DataQ!$B:$B,DataA!$A46,DataQ!V:V)</f>
        <v>7.9750000000000005</v>
      </c>
      <c r="R46">
        <f>SUMIF(DataQ!$B:$B,DataA!$A46,DataQ!W:W)</f>
        <v>1385185</v>
      </c>
      <c r="S46">
        <f>SUMIF(DataQ!$B:$B,DataA!$A46,DataQ!X:X)</f>
        <v>75709</v>
      </c>
      <c r="T46">
        <f>SUMIF(DataQ!$B:$B,DataA!$A46,DataQ!Y:Y)</f>
        <v>2136871</v>
      </c>
      <c r="U46">
        <f>AVERAGEIF(DataQ!$B:$B,DataA!$A46,DataQ!Z:Z)</f>
        <v>29713.75</v>
      </c>
      <c r="V46">
        <f>SUMIF(DataQ!$B:$B,DataA!$A46,DataQ!AA:AA)</f>
        <v>27180.731</v>
      </c>
      <c r="W46">
        <f>AVERAGEIF(DataQ!$B:$B,DataA!$A46,DataQ!AB:AB)</f>
        <v>7.9750000000000005</v>
      </c>
      <c r="X46">
        <f>SUMIF(DataQ!$B:$B,DataA!$A46,DataQ!AC:AC)</f>
        <v>1385185</v>
      </c>
      <c r="Y46">
        <f>SUMIF(DataQ!$B:$B,DataA!$A46,DataQ!AD:AD)</f>
        <v>75709</v>
      </c>
    </row>
    <row r="47" spans="1:25" x14ac:dyDescent="0.25">
      <c r="A47">
        <v>2013</v>
      </c>
      <c r="B47">
        <f>AVERAGEIF(DataQ!$B:$B,DataA!$A47,DataQ!F:F)</f>
        <v>107.675825</v>
      </c>
      <c r="C47">
        <f>SUMIF(DataQ!$B:$B,DataA!$A47,DataQ!G:G)</f>
        <v>76872</v>
      </c>
      <c r="D47">
        <f>AVERAGEIF(DataQ!$B:$B,DataA!$A47,DataQ!H:H)</f>
        <v>465.583325</v>
      </c>
      <c r="E47">
        <f>SUMIF(DataQ!$B:$B,DataA!$A47,DataQ!I:I)</f>
        <v>396588</v>
      </c>
      <c r="F47">
        <f>SUMIF(DataQ!$B:$B,DataA!$A47,DataQ!J:J)</f>
        <v>1781361</v>
      </c>
      <c r="G47">
        <f>SUMIF(DataQ!$B:$B,DataA!$A47,DataQ!K:K)</f>
        <v>717568</v>
      </c>
      <c r="H47">
        <f>SUMIF(DataQ!$B:$B,DataA!$A47,DataQ!L:L)</f>
        <v>1175806</v>
      </c>
      <c r="I47">
        <f>SUMIF(DataQ!$B:$B,DataA!$A47,DataQ!M:M)</f>
        <v>1411202</v>
      </c>
      <c r="J47">
        <f>AVERAGEIF(DataQ!$B:$B,DataA!$A47,DataQ!N:N)</f>
        <v>83.274417499999998</v>
      </c>
      <c r="K47">
        <f>AVERAGEIF(DataQ!$B:$B,DataA!$A47,DataQ!O:O)</f>
        <v>30096.75</v>
      </c>
      <c r="L47">
        <f>AVERAGEIF(DataQ!$B:$B,DataA!$A47,DataQ!Q:Q)</f>
        <v>7.5750000000000002</v>
      </c>
      <c r="M47">
        <f>SUMIF(DataQ!$B:$B,DataA!$A47,DataQ!R:R)</f>
        <v>28123.595000000001</v>
      </c>
      <c r="N47">
        <f>SUMIF(DataQ!$B:$B,DataA!$A47,DataQ!S:S)</f>
        <v>2175333</v>
      </c>
      <c r="O47">
        <f>AVERAGEIF(DataQ!$B:$B,DataA!$A47,DataQ!T:T)</f>
        <v>30079.25</v>
      </c>
      <c r="P47">
        <f>SUMIF(DataQ!$B:$B,DataA!$A47,DataQ!U:U)</f>
        <v>28123.595000000001</v>
      </c>
      <c r="Q47">
        <f>AVERAGEIF(DataQ!$B:$B,DataA!$A47,DataQ!V:V)</f>
        <v>7.6249999999999991</v>
      </c>
      <c r="R47">
        <f>SUMIF(DataQ!$B:$B,DataA!$A47,DataQ!W:W)</f>
        <v>1411202</v>
      </c>
      <c r="S47">
        <f>SUMIF(DataQ!$B:$B,DataA!$A47,DataQ!X:X)</f>
        <v>76872</v>
      </c>
      <c r="T47">
        <f>SUMIF(DataQ!$B:$B,DataA!$A47,DataQ!Y:Y)</f>
        <v>2175333</v>
      </c>
      <c r="U47">
        <f>AVERAGEIF(DataQ!$B:$B,DataA!$A47,DataQ!Z:Z)</f>
        <v>30079.25</v>
      </c>
      <c r="V47">
        <f>SUMIF(DataQ!$B:$B,DataA!$A47,DataQ!AA:AA)</f>
        <v>28123.595000000001</v>
      </c>
      <c r="W47">
        <f>AVERAGEIF(DataQ!$B:$B,DataA!$A47,DataQ!AB:AB)</f>
        <v>7.6249999999999991</v>
      </c>
      <c r="X47">
        <f>SUMIF(DataQ!$B:$B,DataA!$A47,DataQ!AC:AC)</f>
        <v>1411202</v>
      </c>
      <c r="Y47">
        <f>SUMIF(DataQ!$B:$B,DataA!$A47,DataQ!AD:AD)</f>
        <v>76872</v>
      </c>
    </row>
    <row r="48" spans="1:25" x14ac:dyDescent="0.25">
      <c r="A48">
        <v>2014</v>
      </c>
      <c r="B48">
        <f>AVERAGEIF(DataQ!$B:$B,DataA!$A48,DataQ!F:F)</f>
        <v>106.96119999999999</v>
      </c>
      <c r="C48">
        <f>SUMIF(DataQ!$B:$B,DataA!$A48,DataQ!G:G)</f>
        <v>78964</v>
      </c>
      <c r="D48">
        <f>AVERAGEIF(DataQ!$B:$B,DataA!$A48,DataQ!H:H)</f>
        <v>470.66665</v>
      </c>
      <c r="E48">
        <f>SUMIF(DataQ!$B:$B,DataA!$A48,DataQ!I:I)</f>
        <v>425352</v>
      </c>
      <c r="F48">
        <f>SUMIF(DataQ!$B:$B,DataA!$A48,DataQ!J:J)</f>
        <v>1862514</v>
      </c>
      <c r="G48">
        <f>SUMIF(DataQ!$B:$B,DataA!$A48,DataQ!K:K)</f>
        <v>744077</v>
      </c>
      <c r="H48">
        <f>SUMIF(DataQ!$B:$B,DataA!$A48,DataQ!L:L)</f>
        <v>1216953</v>
      </c>
      <c r="I48">
        <f>SUMIF(DataQ!$B:$B,DataA!$A48,DataQ!M:M)</f>
        <v>1443046</v>
      </c>
      <c r="J48">
        <f>AVERAGEIF(DataQ!$B:$B,DataA!$A48,DataQ!N:N)</f>
        <v>84.238100000000003</v>
      </c>
      <c r="K48">
        <f>AVERAGEIF(DataQ!$B:$B,DataA!$A48,DataQ!O:O)</f>
        <v>30818.25</v>
      </c>
      <c r="L48">
        <f>AVERAGEIF(DataQ!$B:$B,DataA!$A48,DataQ!Q:Q)</f>
        <v>6.1749999999999998</v>
      </c>
      <c r="M48">
        <f>SUMIF(DataQ!$B:$B,DataA!$A48,DataQ!R:R)</f>
        <v>28663.918999999998</v>
      </c>
      <c r="N48">
        <f>SUMIF(DataQ!$B:$B,DataA!$A48,DataQ!S:S)</f>
        <v>2244827</v>
      </c>
      <c r="O48">
        <f>AVERAGEIF(DataQ!$B:$B,DataA!$A48,DataQ!T:T)</f>
        <v>30793.5</v>
      </c>
      <c r="P48">
        <f>SUMIF(DataQ!$B:$B,DataA!$A48,DataQ!U:U)</f>
        <v>28663.918999999998</v>
      </c>
      <c r="Q48">
        <f>AVERAGEIF(DataQ!$B:$B,DataA!$A48,DataQ!V:V)</f>
        <v>6.2</v>
      </c>
      <c r="R48">
        <f>SUMIF(DataQ!$B:$B,DataA!$A48,DataQ!W:W)</f>
        <v>1443046</v>
      </c>
      <c r="S48">
        <f>SUMIF(DataQ!$B:$B,DataA!$A48,DataQ!X:X)</f>
        <v>78964</v>
      </c>
      <c r="T48">
        <f>SUMIF(DataQ!$B:$B,DataA!$A48,DataQ!Y:Y)</f>
        <v>2244827</v>
      </c>
      <c r="U48">
        <f>AVERAGEIF(DataQ!$B:$B,DataA!$A48,DataQ!Z:Z)</f>
        <v>30793.5</v>
      </c>
      <c r="V48">
        <f>SUMIF(DataQ!$B:$B,DataA!$A48,DataQ!AA:AA)</f>
        <v>28663.918999999998</v>
      </c>
      <c r="W48">
        <f>AVERAGEIF(DataQ!$B:$B,DataA!$A48,DataQ!AB:AB)</f>
        <v>6.2</v>
      </c>
      <c r="X48">
        <f>SUMIF(DataQ!$B:$B,DataA!$A48,DataQ!AC:AC)</f>
        <v>1443046</v>
      </c>
      <c r="Y48">
        <f>SUMIF(DataQ!$B:$B,DataA!$A48,DataQ!AD:AD)</f>
        <v>78964</v>
      </c>
    </row>
    <row r="49" spans="1:25" x14ac:dyDescent="0.25">
      <c r="A49">
        <v>2015</v>
      </c>
      <c r="B49">
        <f>AVERAGEIF(DataQ!$B:$B,DataA!$A49,DataQ!F:F)</f>
        <v>108.14055</v>
      </c>
      <c r="C49">
        <f>SUMIF(DataQ!$B:$B,DataA!$A49,DataQ!G:G)</f>
        <v>83240</v>
      </c>
      <c r="D49">
        <f>AVERAGEIF(DataQ!$B:$B,DataA!$A49,DataQ!H:H)</f>
        <v>482</v>
      </c>
      <c r="E49">
        <f>SUMIF(DataQ!$B:$B,DataA!$A49,DataQ!I:I)</f>
        <v>425845</v>
      </c>
      <c r="F49">
        <f>SUMIF(DataQ!$B:$B,DataA!$A49,DataQ!J:J)</f>
        <v>1916451</v>
      </c>
      <c r="G49">
        <f>SUMIF(DataQ!$B:$B,DataA!$A49,DataQ!K:K)</f>
        <v>768925</v>
      </c>
      <c r="H49">
        <f>SUMIF(DataQ!$B:$B,DataA!$A49,DataQ!L:L)</f>
        <v>1286210</v>
      </c>
      <c r="I49">
        <f>SUMIF(DataQ!$B:$B,DataA!$A49,DataQ!M:M)</f>
        <v>1530519</v>
      </c>
      <c r="J49">
        <f>AVERAGEIF(DataQ!$B:$B,DataA!$A49,DataQ!N:N)</f>
        <v>83.925319999999999</v>
      </c>
      <c r="K49">
        <f>AVERAGEIF(DataQ!$B:$B,DataA!$A49,DataQ!O:O)</f>
        <v>31345.75</v>
      </c>
      <c r="L49">
        <f>AVERAGEIF(DataQ!$B:$B,DataA!$A49,DataQ!Q:Q)</f>
        <v>5.375</v>
      </c>
      <c r="M49">
        <f>SUMIF(DataQ!$B:$B,DataA!$A49,DataQ!R:R)</f>
        <v>29011.618000000002</v>
      </c>
      <c r="N49">
        <f>SUMIF(DataQ!$B:$B,DataA!$A49,DataQ!S:S)</f>
        <v>2294727</v>
      </c>
      <c r="O49">
        <f>AVERAGEIF(DataQ!$B:$B,DataA!$A49,DataQ!T:T)</f>
        <v>31314.5</v>
      </c>
      <c r="P49">
        <f>SUMIF(DataQ!$B:$B,DataA!$A49,DataQ!U:U)</f>
        <v>29011.618000000002</v>
      </c>
      <c r="Q49">
        <f>AVERAGEIF(DataQ!$B:$B,DataA!$A49,DataQ!V:V)</f>
        <v>5.4250000000000007</v>
      </c>
      <c r="R49">
        <f>SUMIF(DataQ!$B:$B,DataA!$A49,DataQ!W:W)</f>
        <v>1530519</v>
      </c>
      <c r="S49">
        <f>SUMIF(DataQ!$B:$B,DataA!$A49,DataQ!X:X)</f>
        <v>83240</v>
      </c>
      <c r="T49">
        <f>SUMIF(DataQ!$B:$B,DataA!$A49,DataQ!Y:Y)</f>
        <v>2294727</v>
      </c>
      <c r="U49">
        <f>AVERAGEIF(DataQ!$B:$B,DataA!$A49,DataQ!Z:Z)</f>
        <v>31314.5</v>
      </c>
      <c r="V49">
        <f>SUMIF(DataQ!$B:$B,DataA!$A49,DataQ!AA:AA)</f>
        <v>29011.618000000002</v>
      </c>
      <c r="W49">
        <f>AVERAGEIF(DataQ!$B:$B,DataA!$A49,DataQ!AB:AB)</f>
        <v>5.4250000000000007</v>
      </c>
      <c r="X49">
        <f>SUMIF(DataQ!$B:$B,DataA!$A49,DataQ!AC:AC)</f>
        <v>1530519</v>
      </c>
      <c r="Y49">
        <f>SUMIF(DataQ!$B:$B,DataA!$A49,DataQ!AD:AD)</f>
        <v>83240</v>
      </c>
    </row>
    <row r="50" spans="1:25" x14ac:dyDescent="0.25">
      <c r="A50">
        <v>2016</v>
      </c>
      <c r="B50">
        <f>AVERAGEIF(DataQ!$B:$B,DataA!$A50,DataQ!F:F)</f>
        <v>110.32785</v>
      </c>
      <c r="C50">
        <f>SUMIF(DataQ!$B:$B,DataA!$A50,DataQ!G:G)</f>
        <v>88824</v>
      </c>
      <c r="D50">
        <f>AVERAGEIF(DataQ!$B:$B,DataA!$A50,DataQ!H:H)</f>
        <v>493.5</v>
      </c>
      <c r="E50">
        <f>SUMIF(DataQ!$B:$B,DataA!$A50,DataQ!I:I)</f>
        <v>439483</v>
      </c>
      <c r="F50">
        <f>SUMIF(DataQ!$B:$B,DataA!$A50,DataQ!J:J)</f>
        <v>1991645</v>
      </c>
      <c r="G50">
        <f>SUMIF(DataQ!$B:$B,DataA!$A50,DataQ!K:K)</f>
        <v>795227</v>
      </c>
      <c r="H50">
        <f>SUMIF(DataQ!$B:$B,DataA!$A50,DataQ!L:L)</f>
        <v>1311367</v>
      </c>
      <c r="I50">
        <f>SUMIF(DataQ!$B:$B,DataA!$A50,DataQ!M:M)</f>
        <v>1541145</v>
      </c>
      <c r="J50">
        <f>AVERAGEIF(DataQ!$B:$B,DataA!$A50,DataQ!N:N)</f>
        <v>84.988732499999998</v>
      </c>
      <c r="K50">
        <f>AVERAGEIF(DataQ!$B:$B,DataA!$A50,DataQ!O:O)</f>
        <v>31810.25</v>
      </c>
      <c r="L50">
        <f>AVERAGEIF(DataQ!$B:$B,DataA!$A50,DataQ!Q:Q)</f>
        <v>4.875</v>
      </c>
      <c r="M50">
        <f>SUMIF(DataQ!$B:$B,DataA!$A50,DataQ!R:R)</f>
        <v>29704.472999999998</v>
      </c>
      <c r="N50">
        <f>SUMIF(DataQ!$B:$B,DataA!$A50,DataQ!S:S)</f>
        <v>2338825</v>
      </c>
      <c r="O50">
        <f>AVERAGEIF(DataQ!$B:$B,DataA!$A50,DataQ!T:T)</f>
        <v>31775.25</v>
      </c>
      <c r="P50">
        <f>SUMIF(DataQ!$B:$B,DataA!$A50,DataQ!U:U)</f>
        <v>29704.472999999998</v>
      </c>
      <c r="Q50">
        <f>AVERAGEIF(DataQ!$B:$B,DataA!$A50,DataQ!V:V)</f>
        <v>4.95</v>
      </c>
      <c r="R50">
        <f>SUMIF(DataQ!$B:$B,DataA!$A50,DataQ!W:W)</f>
        <v>1541145</v>
      </c>
      <c r="S50">
        <f>SUMIF(DataQ!$B:$B,DataA!$A50,DataQ!X:X)</f>
        <v>88824</v>
      </c>
      <c r="T50">
        <f>SUMIF(DataQ!$B:$B,DataA!$A50,DataQ!Y:Y)</f>
        <v>2338825</v>
      </c>
      <c r="U50">
        <f>AVERAGEIF(DataQ!$B:$B,DataA!$A50,DataQ!Z:Z)</f>
        <v>31775.25</v>
      </c>
      <c r="V50">
        <f>SUMIF(DataQ!$B:$B,DataA!$A50,DataQ!AA:AA)</f>
        <v>29704.472999999998</v>
      </c>
      <c r="W50">
        <f>AVERAGEIF(DataQ!$B:$B,DataA!$A50,DataQ!AB:AB)</f>
        <v>4.95</v>
      </c>
      <c r="X50">
        <f>SUMIF(DataQ!$B:$B,DataA!$A50,DataQ!AC:AC)</f>
        <v>1541145</v>
      </c>
      <c r="Y50">
        <f>SUMIF(DataQ!$B:$B,DataA!$A50,DataQ!AD:AD)</f>
        <v>88824</v>
      </c>
    </row>
    <row r="51" spans="1:25" x14ac:dyDescent="0.25">
      <c r="A51">
        <v>2017</v>
      </c>
      <c r="B51">
        <f>AVERAGEIF(DataQ!$B:$B,DataA!$A51,DataQ!F:F)</f>
        <v>111.70175</v>
      </c>
      <c r="C51">
        <f>SUMIF(DataQ!$B:$B,DataA!$A51,DataQ!G:G)</f>
        <v>94661</v>
      </c>
      <c r="D51">
        <f>AVERAGEIF(DataQ!$B:$B,DataA!$A51,DataQ!H:H)</f>
        <v>505.083325</v>
      </c>
      <c r="E51">
        <f>SUMIF(DataQ!$B:$B,DataA!$A51,DataQ!I:I)</f>
        <v>466988</v>
      </c>
      <c r="F51">
        <f>SUMIF(DataQ!$B:$B,DataA!$A51,DataQ!J:J)</f>
        <v>2082482</v>
      </c>
      <c r="G51">
        <f>SUMIF(DataQ!$B:$B,DataA!$A51,DataQ!K:K)</f>
        <v>827282</v>
      </c>
      <c r="H51">
        <f>SUMIF(DataQ!$B:$B,DataA!$A51,DataQ!L:L)</f>
        <v>1347073</v>
      </c>
      <c r="I51">
        <f>SUMIF(DataQ!$B:$B,DataA!$A51,DataQ!M:M)</f>
        <v>1554849</v>
      </c>
      <c r="J51">
        <f>AVERAGEIF(DataQ!$B:$B,DataA!$A51,DataQ!N:N)</f>
        <v>86.563524999999998</v>
      </c>
      <c r="K51">
        <f>AVERAGEIF(DataQ!$B:$B,DataA!$A51,DataQ!O:O)</f>
        <v>32127.75</v>
      </c>
      <c r="L51">
        <f>AVERAGEIF(DataQ!$B:$B,DataA!$A51,DataQ!Q:Q)</f>
        <v>4.4250000000000007</v>
      </c>
      <c r="M51">
        <f>SUMIF(DataQ!$B:$B,DataA!$A51,DataQ!R:R)</f>
        <v>30565.785</v>
      </c>
      <c r="N51">
        <f>SUMIF(DataQ!$B:$B,DataA!$A51,DataQ!S:S)</f>
        <v>2400956</v>
      </c>
      <c r="O51">
        <f>AVERAGEIF(DataQ!$B:$B,DataA!$A51,DataQ!T:T)</f>
        <v>32087</v>
      </c>
      <c r="P51">
        <f>SUMIF(DataQ!$B:$B,DataA!$A51,DataQ!U:U)</f>
        <v>30565.785</v>
      </c>
      <c r="Q51">
        <f>AVERAGEIF(DataQ!$B:$B,DataA!$A51,DataQ!V:V)</f>
        <v>4.4499999999999993</v>
      </c>
      <c r="R51">
        <f>SUMIF(DataQ!$B:$B,DataA!$A51,DataQ!W:W)</f>
        <v>1554849</v>
      </c>
      <c r="S51">
        <f>SUMIF(DataQ!$B:$B,DataA!$A51,DataQ!X:X)</f>
        <v>94661</v>
      </c>
      <c r="T51">
        <f>SUMIF(DataQ!$B:$B,DataA!$A51,DataQ!Y:Y)</f>
        <v>2400956</v>
      </c>
      <c r="U51">
        <f>AVERAGEIF(DataQ!$B:$B,DataA!$A51,DataQ!Z:Z)</f>
        <v>32087</v>
      </c>
      <c r="V51">
        <f>SUMIF(DataQ!$B:$B,DataA!$A51,DataQ!AA:AA)</f>
        <v>30565.785</v>
      </c>
      <c r="W51">
        <f>AVERAGEIF(DataQ!$B:$B,DataA!$A51,DataQ!AB:AB)</f>
        <v>4.4499999999999993</v>
      </c>
      <c r="X51">
        <f>SUMIF(DataQ!$B:$B,DataA!$A51,DataQ!AC:AC)</f>
        <v>1554849</v>
      </c>
      <c r="Y51">
        <f>SUMIF(DataQ!$B:$B,DataA!$A51,DataQ!AD:AD)</f>
        <v>94661</v>
      </c>
    </row>
    <row r="52" spans="1:25" x14ac:dyDescent="0.25">
      <c r="A52">
        <v>2018</v>
      </c>
      <c r="B52">
        <f>AVERAGEIF(DataQ!$B:$B,DataA!$A52,DataQ!F:F)</f>
        <v>114.83882499999999</v>
      </c>
      <c r="C52">
        <f>SUMIF(DataQ!$B:$B,DataA!$A52,DataQ!G:G)</f>
        <v>98064</v>
      </c>
      <c r="D52">
        <f>AVERAGEIF(DataQ!$B:$B,DataA!$A52,DataQ!H:H)</f>
        <v>519.75</v>
      </c>
      <c r="E52">
        <f>SUMIF(DataQ!$B:$B,DataA!$A52,DataQ!I:I)</f>
        <v>468601</v>
      </c>
      <c r="F52">
        <f>SUMIF(DataQ!$B:$B,DataA!$A52,DataQ!J:J)</f>
        <v>2152304</v>
      </c>
      <c r="G52">
        <f>SUMIF(DataQ!$B:$B,DataA!$A52,DataQ!K:K)</f>
        <v>862510</v>
      </c>
      <c r="H52">
        <f>SUMIF(DataQ!$B:$B,DataA!$A52,DataQ!L:L)</f>
        <v>1402439</v>
      </c>
      <c r="I52">
        <f>SUMIF(DataQ!$B:$B,DataA!$A52,DataQ!M:M)</f>
        <v>1585687</v>
      </c>
      <c r="J52">
        <f>AVERAGEIF(DataQ!$B:$B,DataA!$A52,DataQ!N:N)</f>
        <v>88.38078999999999</v>
      </c>
      <c r="K52">
        <f>AVERAGEIF(DataQ!$B:$B,DataA!$A52,DataQ!O:O)</f>
        <v>32506.75</v>
      </c>
      <c r="L52">
        <f>AVERAGEIF(DataQ!$B:$B,DataA!$A52,DataQ!Q:Q)</f>
        <v>4.0749999999999993</v>
      </c>
      <c r="M52">
        <f>SUMIF(DataQ!$B:$B,DataA!$A52,DataQ!R:R)</f>
        <v>31369.856999999996</v>
      </c>
      <c r="N52">
        <f>SUMIF(DataQ!$B:$B,DataA!$A52,DataQ!S:S)</f>
        <v>2434694</v>
      </c>
      <c r="O52">
        <f>AVERAGEIF(DataQ!$B:$B,DataA!$A52,DataQ!T:T)</f>
        <v>32458.25</v>
      </c>
      <c r="P52">
        <f>SUMIF(DataQ!$B:$B,DataA!$A52,DataQ!U:U)</f>
        <v>31369.856999999996</v>
      </c>
      <c r="Q52">
        <f>AVERAGEIF(DataQ!$B:$B,DataA!$A52,DataQ!V:V)</f>
        <v>4.1749999999999989</v>
      </c>
      <c r="R52">
        <f>SUMIF(DataQ!$B:$B,DataA!$A52,DataQ!W:W)</f>
        <v>1585687</v>
      </c>
      <c r="S52">
        <f>SUMIF(DataQ!$B:$B,DataA!$A52,DataQ!X:X)</f>
        <v>98064</v>
      </c>
      <c r="T52">
        <f>SUMIF(DataQ!$B:$B,DataA!$A52,DataQ!Y:Y)</f>
        <v>2434694</v>
      </c>
      <c r="U52">
        <f>AVERAGEIF(DataQ!$B:$B,DataA!$A52,DataQ!Z:Z)</f>
        <v>32458.25</v>
      </c>
      <c r="V52">
        <f>SUMIF(DataQ!$B:$B,DataA!$A52,DataQ!AA:AA)</f>
        <v>31369.856999999996</v>
      </c>
      <c r="W52">
        <f>AVERAGEIF(DataQ!$B:$B,DataA!$A52,DataQ!AB:AB)</f>
        <v>4.1749999999999989</v>
      </c>
      <c r="X52">
        <f>SUMIF(DataQ!$B:$B,DataA!$A52,DataQ!AC:AC)</f>
        <v>1585687</v>
      </c>
      <c r="Y52">
        <f>SUMIF(DataQ!$B:$B,DataA!$A52,DataQ!AD:AD)</f>
        <v>98064</v>
      </c>
    </row>
    <row r="53" spans="1:25" x14ac:dyDescent="0.25">
      <c r="A53">
        <v>2019</v>
      </c>
      <c r="B53">
        <f>AVERAGEIF(DataQ!$B:$B,DataA!$A53,DataQ!F:F)</f>
        <v>117.94199999999999</v>
      </c>
      <c r="C53">
        <f>SUMIF(DataQ!$B:$B,DataA!$A53,DataQ!G:G)</f>
        <v>106936</v>
      </c>
      <c r="D53">
        <f>AVERAGEIF(DataQ!$B:$B,DataA!$A53,DataQ!H:H)</f>
        <v>537.58332500000006</v>
      </c>
      <c r="E53">
        <f>SUMIF(DataQ!$B:$B,DataA!$A53,DataQ!I:I)</f>
        <v>485008</v>
      </c>
      <c r="F53">
        <f>SUMIF(DataQ!$B:$B,DataA!$A53,DataQ!J:J)</f>
        <v>2233921</v>
      </c>
      <c r="G53">
        <f>SUMIF(DataQ!$B:$B,DataA!$A53,DataQ!K:K)</f>
        <v>892362</v>
      </c>
      <c r="H53">
        <f>SUMIF(DataQ!$B:$B,DataA!$A53,DataQ!L:L)</f>
        <v>1452962</v>
      </c>
      <c r="I53">
        <f>SUMIF(DataQ!$B:$B,DataA!$A53,DataQ!M:M)</f>
        <v>1618241</v>
      </c>
      <c r="J53">
        <f>AVERAGEIF(DataQ!$B:$B,DataA!$A53,DataQ!N:N)</f>
        <v>89.692955000000012</v>
      </c>
      <c r="K53">
        <f>AVERAGEIF(DataQ!$B:$B,DataA!$A53,DataQ!O:O)</f>
        <v>32921.75</v>
      </c>
      <c r="L53">
        <f>AVERAGEIF(DataQ!$B:$B,DataA!$A53,DataQ!Q:Q)</f>
        <v>3.8250000000000002</v>
      </c>
      <c r="M53">
        <f>SUMIF(DataQ!$B:$B,DataA!$A53,DataQ!R:R)</f>
        <v>32121.936000000002</v>
      </c>
      <c r="N53">
        <f>SUMIF(DataQ!$B:$B,DataA!$A53,DataQ!S:S)</f>
        <v>2474245</v>
      </c>
      <c r="O53">
        <f>AVERAGEIF(DataQ!$B:$B,DataA!$A53,DataQ!T:T)</f>
        <v>32823.25</v>
      </c>
      <c r="P53">
        <f>SUMIF(DataQ!$B:$B,DataA!$A53,DataQ!U:U)</f>
        <v>32270.992000000002</v>
      </c>
      <c r="Q53">
        <f>AVERAGEIF(DataQ!$B:$B,DataA!$A53,DataQ!V:V)</f>
        <v>3.9250000000000003</v>
      </c>
      <c r="R53">
        <f>SUMIF(DataQ!$B:$B,DataA!$A53,DataQ!W:W)</f>
        <v>1618241</v>
      </c>
      <c r="S53">
        <f>SUMIF(DataQ!$B:$B,DataA!$A53,DataQ!X:X)</f>
        <v>106936</v>
      </c>
      <c r="T53">
        <f>SUMIF(DataQ!$B:$B,DataA!$A53,DataQ!Y:Y)</f>
        <v>2474245</v>
      </c>
      <c r="U53">
        <f>AVERAGEIF(DataQ!$B:$B,DataA!$A53,DataQ!Z:Z)</f>
        <v>32823.25</v>
      </c>
      <c r="V53">
        <f>SUMIF(DataQ!$B:$B,DataA!$A53,DataQ!AA:AA)</f>
        <v>32270.992000000002</v>
      </c>
      <c r="W53">
        <f>AVERAGEIF(DataQ!$B:$B,DataA!$A53,DataQ!AB:AB)</f>
        <v>3.9250000000000003</v>
      </c>
      <c r="X53">
        <f>SUMIF(DataQ!$B:$B,DataA!$A53,DataQ!AC:AC)</f>
        <v>1618241</v>
      </c>
      <c r="Y53">
        <f>SUMIF(DataQ!$B:$B,DataA!$A53,DataQ!AD:AD)</f>
        <v>106936</v>
      </c>
    </row>
    <row r="54" spans="1:25" x14ac:dyDescent="0.25">
      <c r="A54">
        <v>2020</v>
      </c>
      <c r="B54">
        <f>AVERAGEIF(DataQ!$B:$B,DataA!$A54,DataQ!F:F)</f>
        <v>132.93695</v>
      </c>
      <c r="C54">
        <f>SUMIF(DataQ!$B:$B,DataA!$A54,DataQ!G:G)</f>
        <v>111307</v>
      </c>
      <c r="D54">
        <f>AVERAGEIF(DataQ!$B:$B,DataA!$A54,DataQ!H:H)</f>
        <v>547.16665</v>
      </c>
      <c r="E54">
        <f>SUMIF(DataQ!$B:$B,DataA!$A54,DataQ!I:I)</f>
        <v>478728</v>
      </c>
      <c r="F54">
        <f>SUMIF(DataQ!$B:$B,DataA!$A54,DataQ!J:J)</f>
        <v>2103486</v>
      </c>
      <c r="G54">
        <f>SUMIF(DataQ!$B:$B,DataA!$A54,DataQ!K:K)</f>
        <v>892380</v>
      </c>
      <c r="H54">
        <f>SUMIF(DataQ!$B:$B,DataA!$A54,DataQ!L:L)</f>
        <v>1454408</v>
      </c>
      <c r="I54">
        <f>SUMIF(DataQ!$B:$B,DataA!$A54,DataQ!M:M)</f>
        <v>1612140</v>
      </c>
      <c r="J54">
        <f>AVERAGEIF(DataQ!$B:$B,DataA!$A54,DataQ!N:N)</f>
        <v>89.754919999999998</v>
      </c>
      <c r="K54">
        <f>AVERAGEIF(DataQ!$B:$B,DataA!$A54,DataQ!O:O)</f>
        <v>32556.5</v>
      </c>
      <c r="L54">
        <f>AVERAGEIF(DataQ!$B:$B,DataA!$A54,DataQ!Q:Q)</f>
        <v>4.625</v>
      </c>
      <c r="M54">
        <f>SUMIF(DataQ!$B:$B,DataA!$A54,DataQ!R:R)</f>
        <v>32054.877</v>
      </c>
      <c r="N54">
        <f>SUMIF(DataQ!$B:$B,DataA!$A54,DataQ!S:S)</f>
        <v>2219474</v>
      </c>
      <c r="O54">
        <f>AVERAGEIF(DataQ!$B:$B,DataA!$A54,DataQ!T:T)</f>
        <v>32530.75</v>
      </c>
      <c r="P54">
        <f>SUMIF(DataQ!$B:$B,DataA!$A54,DataQ!U:U)</f>
        <v>32155.570999999996</v>
      </c>
      <c r="Q54">
        <f>AVERAGEIF(DataQ!$B:$B,DataA!$A54,DataQ!V:V)</f>
        <v>4.6500000000000004</v>
      </c>
      <c r="R54">
        <f>SUMIF(DataQ!$B:$B,DataA!$A54,DataQ!W:W)</f>
        <v>1612140</v>
      </c>
      <c r="S54">
        <f>SUMIF(DataQ!$B:$B,DataA!$A54,DataQ!X:X)</f>
        <v>111307</v>
      </c>
      <c r="T54">
        <f>SUMIF(DataQ!$B:$B,DataA!$A54,DataQ!Y:Y)</f>
        <v>2219474</v>
      </c>
      <c r="U54">
        <f>AVERAGEIF(DataQ!$B:$B,DataA!$A54,DataQ!Z:Z)</f>
        <v>32530.75</v>
      </c>
      <c r="V54">
        <f>SUMIF(DataQ!$B:$B,DataA!$A54,DataQ!AA:AA)</f>
        <v>32155.570999999996</v>
      </c>
      <c r="W54">
        <f>AVERAGEIF(DataQ!$B:$B,DataA!$A54,DataQ!AB:AB)</f>
        <v>4.6500000000000004</v>
      </c>
      <c r="X54">
        <f>SUMIF(DataQ!$B:$B,DataA!$A54,DataQ!AC:AC)</f>
        <v>1612140</v>
      </c>
      <c r="Y54">
        <f>SUMIF(DataQ!$B:$B,DataA!$A54,DataQ!AD:AD)</f>
        <v>111307</v>
      </c>
    </row>
    <row r="55" spans="1:25" x14ac:dyDescent="0.25">
      <c r="A55">
        <v>2021</v>
      </c>
      <c r="B55">
        <f>AVERAGEIF(DataQ!$B:$B,DataA!$A55,DataQ!F:F)</f>
        <v>128.69985</v>
      </c>
      <c r="C55">
        <f>SUMIF(DataQ!$B:$B,DataA!$A55,DataQ!G:G)</f>
        <v>121092</v>
      </c>
      <c r="D55">
        <f>AVERAGEIF(DataQ!$B:$B,DataA!$A55,DataQ!H:H)</f>
        <v>579.33335</v>
      </c>
      <c r="E55">
        <f>SUMIF(DataQ!$B:$B,DataA!$A55,DataQ!I:I)</f>
        <v>501715</v>
      </c>
      <c r="F55">
        <f>SUMIF(DataQ!$B:$B,DataA!$A55,DataQ!J:J)</f>
        <v>2285400</v>
      </c>
      <c r="G55">
        <f>SUMIF(DataQ!$B:$B,DataA!$A55,DataQ!K:K)</f>
        <v>948299</v>
      </c>
      <c r="H55">
        <f>SUMIF(DataQ!$B:$B,DataA!$A55,DataQ!L:L)</f>
        <v>1514668</v>
      </c>
      <c r="I55">
        <f>SUMIF(DataQ!$B:$B,DataA!$A55,DataQ!M:M)</f>
        <v>1637886</v>
      </c>
      <c r="J55">
        <f>AVERAGEIF(DataQ!$B:$B,DataA!$A55,DataQ!N:N)</f>
        <v>92.148457500000006</v>
      </c>
      <c r="K55">
        <f>AVERAGEIF(DataQ!$B:$B,DataA!$A55,DataQ!O:O)</f>
        <v>32550.75</v>
      </c>
      <c r="L55">
        <f>AVERAGEIF(DataQ!$B:$B,DataA!$A55,DataQ!Q:Q)</f>
        <v>4.5500000000000007</v>
      </c>
      <c r="M55">
        <f>SUMIF(DataQ!$B:$B,DataA!$A55,DataQ!R:R)</f>
        <v>33633.341</v>
      </c>
      <c r="N55">
        <f>SUMIF(DataQ!$B:$B,DataA!$A55,DataQ!S:S)</f>
        <v>2409815</v>
      </c>
      <c r="O55">
        <f>AVERAGEIF(DataQ!$B:$B,DataA!$A55,DataQ!T:T)</f>
        <v>32492.75</v>
      </c>
      <c r="P55">
        <f>SUMIF(DataQ!$B:$B,DataA!$A55,DataQ!U:U)</f>
        <v>33837.377999999997</v>
      </c>
      <c r="Q55">
        <f>AVERAGEIF(DataQ!$B:$B,DataA!$A55,DataQ!V:V)</f>
        <v>4.625</v>
      </c>
      <c r="R55">
        <f>SUMIF(DataQ!$B:$B,DataA!$A55,DataQ!W:W)</f>
        <v>1637886</v>
      </c>
      <c r="S55">
        <f>SUMIF(DataQ!$B:$B,DataA!$A55,DataQ!X:X)</f>
        <v>121092</v>
      </c>
      <c r="T55">
        <f>SUMIF(DataQ!$B:$B,DataA!$A55,DataQ!Y:Y)</f>
        <v>2409815</v>
      </c>
      <c r="U55">
        <f>AVERAGEIF(DataQ!$B:$B,DataA!$A55,DataQ!Z:Z)</f>
        <v>32492.75</v>
      </c>
      <c r="V55">
        <f>SUMIF(DataQ!$B:$B,DataA!$A55,DataQ!AA:AA)</f>
        <v>33837.377999999997</v>
      </c>
      <c r="W55">
        <f>AVERAGEIF(DataQ!$B:$B,DataA!$A55,DataQ!AB:AB)</f>
        <v>4.625</v>
      </c>
      <c r="X55">
        <f>SUMIF(DataQ!$B:$B,DataA!$A55,DataQ!AC:AC)</f>
        <v>1637886</v>
      </c>
      <c r="Y55">
        <f>SUMIF(DataQ!$B:$B,DataA!$A55,DataQ!AD:AD)</f>
        <v>121092</v>
      </c>
    </row>
    <row r="56" spans="1:25" x14ac:dyDescent="0.25">
      <c r="A56">
        <v>2022</v>
      </c>
      <c r="B56">
        <f>AVERAGEIF(DataQ!$B:$B,DataA!$A56,DataQ!F:F)</f>
        <v>132.047775</v>
      </c>
      <c r="C56">
        <f>SUMIF(DataQ!$B:$B,DataA!$A56,DataQ!G:G)</f>
        <v>137932</v>
      </c>
      <c r="D56">
        <f>AVERAGEIF(DataQ!$B:$B,DataA!$A56,DataQ!H:H)</f>
        <v>614.58332500000006</v>
      </c>
      <c r="E56">
        <f>SUMIF(DataQ!$B:$B,DataA!$A56,DataQ!I:I)</f>
        <v>545252</v>
      </c>
      <c r="F56">
        <f>SUMIF(DataQ!$B:$B,DataA!$A56,DataQ!J:J)</f>
        <v>2526428</v>
      </c>
      <c r="G56">
        <f>SUMIF(DataQ!$B:$B,DataA!$A56,DataQ!K:K)</f>
        <v>1017926</v>
      </c>
      <c r="H56">
        <f>SUMIF(DataQ!$B:$B,DataA!$A56,DataQ!L:L)</f>
        <v>1609218</v>
      </c>
      <c r="I56">
        <f>SUMIF(DataQ!$B:$B,DataA!$A56,DataQ!M:M)</f>
        <v>1609218</v>
      </c>
      <c r="J56">
        <f>AVERAGEIF(DataQ!$B:$B,DataA!$A56,DataQ!N:N)</f>
        <v>99.976819999999989</v>
      </c>
      <c r="K56">
        <f>AVERAGEIF(DataQ!$B:$B,DataA!$A56,DataQ!O:O)</f>
        <v>32952.25</v>
      </c>
      <c r="L56">
        <f>AVERAGEIF(DataQ!$B:$B,DataA!$A56,DataQ!Q:Q)</f>
        <v>3.8000000000000003</v>
      </c>
      <c r="M56">
        <f>SUMIF(DataQ!$B:$B,DataA!$A56,DataQ!R:R)</f>
        <v>35639.667000000001</v>
      </c>
      <c r="N56">
        <f>SUMIF(DataQ!$B:$B,DataA!$A56,DataQ!S:S)</f>
        <v>2526428</v>
      </c>
      <c r="O56">
        <f>AVERAGEIF(DataQ!$B:$B,DataA!$A56,DataQ!T:T)</f>
        <v>32929</v>
      </c>
      <c r="P56">
        <f>SUMIF(DataQ!$B:$B,DataA!$A56,DataQ!U:U)</f>
        <v>35780.388999999996</v>
      </c>
      <c r="Q56">
        <f>AVERAGEIF(DataQ!$B:$B,DataA!$A56,DataQ!V:V)</f>
        <v>3.875</v>
      </c>
      <c r="R56">
        <f>SUMIF(DataQ!$B:$B,DataA!$A56,DataQ!W:W)</f>
        <v>1609218</v>
      </c>
      <c r="S56">
        <f>SUMIF(DataQ!$B:$B,DataA!$A56,DataQ!X:X)</f>
        <v>137932</v>
      </c>
      <c r="T56">
        <f>SUMIF(DataQ!$B:$B,DataA!$A56,DataQ!Y:Y)</f>
        <v>2526428</v>
      </c>
      <c r="U56">
        <f>AVERAGEIF(DataQ!$B:$B,DataA!$A56,DataQ!Z:Z)</f>
        <v>32929</v>
      </c>
      <c r="V56">
        <f>SUMIF(DataQ!$B:$B,DataA!$A56,DataQ!AA:AA)</f>
        <v>35780.388999999996</v>
      </c>
      <c r="W56">
        <f>AVERAGEIF(DataQ!$B:$B,DataA!$A56,DataQ!AB:AB)</f>
        <v>3.875</v>
      </c>
      <c r="X56">
        <f>SUMIF(DataQ!$B:$B,DataA!$A56,DataQ!AC:AC)</f>
        <v>1609218</v>
      </c>
      <c r="Y56">
        <f>SUMIF(DataQ!$B:$B,DataA!$A56,DataQ!AD:AD)</f>
        <v>137932</v>
      </c>
    </row>
    <row r="57" spans="1:25" x14ac:dyDescent="0.25">
      <c r="A57">
        <v>2023</v>
      </c>
      <c r="B57">
        <f>AVERAGEIF(DataQ!$B:$B,DataA!$A57,DataQ!F:F)</f>
        <v>141.82990000000001</v>
      </c>
      <c r="C57">
        <f>SUMIF(DataQ!$B:$B,DataA!$A57,DataQ!G:G)</f>
        <v>143092</v>
      </c>
      <c r="D57">
        <f>AVERAGEIF(DataQ!$B:$B,DataA!$A57,DataQ!H:H)</f>
        <v>657.66665</v>
      </c>
      <c r="E57">
        <f>SUMIF(DataQ!$B:$B,DataA!$A57,DataQ!I:I)</f>
        <v>588734</v>
      </c>
      <c r="F57">
        <f>SUMIF(DataQ!$B:$B,DataA!$A57,DataQ!J:J)</f>
        <v>2717320</v>
      </c>
      <c r="G57">
        <f>SUMIF(DataQ!$B:$B,DataA!$A57,DataQ!K:K)</f>
        <v>1105376</v>
      </c>
      <c r="H57">
        <f>SUMIF(DataQ!$B:$B,DataA!$A57,DataQ!L:L)</f>
        <v>1755934</v>
      </c>
      <c r="I57">
        <f>SUMIF(DataQ!$B:$B,DataA!$A57,DataQ!M:M)</f>
        <v>1643543</v>
      </c>
      <c r="J57">
        <f>AVERAGEIF(DataQ!$B:$B,DataA!$A57,DataQ!N:N)</f>
        <v>106.868425</v>
      </c>
      <c r="K57">
        <f>AVERAGEIF(DataQ!$B:$B,DataA!$A57,DataQ!O:O)</f>
        <v>33344.75</v>
      </c>
      <c r="L57">
        <f>AVERAGEIF(DataQ!$B:$B,DataA!$A57,DataQ!Q:Q)</f>
        <v>4.05</v>
      </c>
      <c r="M57">
        <f>SUMIF(DataQ!$B:$B,DataA!$A57,DataQ!R:R)</f>
        <v>38358.773999999998</v>
      </c>
      <c r="N57">
        <f>SUMIF(DataQ!$B:$B,DataA!$A57,DataQ!S:S)</f>
        <v>2535017</v>
      </c>
      <c r="O57">
        <f>AVERAGEIF(DataQ!$B:$B,DataA!$A57,DataQ!T:T)</f>
        <v>33160</v>
      </c>
      <c r="P57">
        <f>SUMIF(DataQ!$B:$B,DataA!$A57,DataQ!U:U)</f>
        <v>38666.909</v>
      </c>
      <c r="Q57">
        <f>AVERAGEIF(DataQ!$B:$B,DataA!$A57,DataQ!V:V)</f>
        <v>4.0249999999999995</v>
      </c>
      <c r="R57">
        <f>SUMIF(DataQ!$B:$B,DataA!$A57,DataQ!W:W)</f>
        <v>1647850</v>
      </c>
      <c r="S57">
        <f>SUMIF(DataQ!$B:$B,DataA!$A57,DataQ!X:X)</f>
        <v>143256</v>
      </c>
      <c r="T57">
        <f>SUMIF(DataQ!$B:$B,DataA!$A57,DataQ!Y:Y)</f>
        <v>2535017</v>
      </c>
      <c r="U57">
        <f>AVERAGEIF(DataQ!$B:$B,DataA!$A57,DataQ!Z:Z)</f>
        <v>33160</v>
      </c>
      <c r="V57">
        <f>SUMIF(DataQ!$B:$B,DataA!$A57,DataQ!AA:AA)</f>
        <v>38666.909</v>
      </c>
      <c r="W57">
        <f>AVERAGEIF(DataQ!$B:$B,DataA!$A57,DataQ!AB:AB)</f>
        <v>4.0249999999999995</v>
      </c>
      <c r="X57">
        <f>SUMIF(DataQ!$B:$B,DataA!$A57,DataQ!AC:AC)</f>
        <v>1647850</v>
      </c>
      <c r="Y57">
        <f>SUMIF(DataQ!$B:$B,DataA!$A57,DataQ!AD:AD)</f>
        <v>143256</v>
      </c>
    </row>
    <row r="58" spans="1:25" x14ac:dyDescent="0.25">
      <c r="A58">
        <v>2024</v>
      </c>
      <c r="B58">
        <f>AVERAGEIF(DataQ!$B:$B,DataA!$A58,DataQ!F:F)</f>
        <v>148.80262500000001</v>
      </c>
      <c r="C58">
        <f>SUMIF(DataQ!$B:$B,DataA!$A58,DataQ!G:G)</f>
        <v>156830.43</v>
      </c>
      <c r="D58">
        <f>AVERAGEIF(DataQ!$B:$B,DataA!$A58,DataQ!H:H)</f>
        <v>691.915075</v>
      </c>
      <c r="E58">
        <f>SUMIF(DataQ!$B:$B,DataA!$A58,DataQ!I:I)</f>
        <v>574793.5</v>
      </c>
      <c r="F58">
        <f>SUMIF(DataQ!$B:$B,DataA!$A58,DataQ!J:J)</f>
        <v>2833744.8</v>
      </c>
      <c r="G58">
        <f>SUMIF(DataQ!$B:$B,DataA!$A58,DataQ!K:K)</f>
        <v>1164653.6000000001</v>
      </c>
      <c r="H58">
        <f>SUMIF(DataQ!$B:$B,DataA!$A58,DataQ!L:L)</f>
        <v>1871791.5</v>
      </c>
      <c r="I58">
        <f>SUMIF(DataQ!$B:$B,DataA!$A58,DataQ!M:M)</f>
        <v>1706824.6</v>
      </c>
      <c r="J58">
        <f>AVERAGEIF(DataQ!$B:$B,DataA!$A58,DataQ!N:N)</f>
        <v>109.61767500000001</v>
      </c>
      <c r="K58">
        <f>AVERAGEIF(DataQ!$B:$B,DataA!$A58,DataQ!O:O)</f>
        <v>33587.925000000003</v>
      </c>
      <c r="L58">
        <f>AVERAGEIF(DataQ!$B:$B,DataA!$A58,DataQ!Q:Q)</f>
        <v>4.3020960000000006</v>
      </c>
      <c r="M58">
        <f>SUMIF(DataQ!$B:$B,DataA!$A58,DataQ!R:R)</f>
        <v>40022.368000000002</v>
      </c>
      <c r="N58">
        <f>SUMIF(DataQ!$B:$B,DataA!$A58,DataQ!S:S)</f>
        <v>2559927.7999999998</v>
      </c>
      <c r="O58">
        <f>AVERAGEIF(DataQ!$B:$B,DataA!$A58,DataQ!T:T)</f>
        <v>33138.705000000002</v>
      </c>
      <c r="P58">
        <f>SUMIF(DataQ!$B:$B,DataA!$A58,DataQ!U:U)</f>
        <v>40308.385999999999</v>
      </c>
      <c r="Q58">
        <f>AVERAGEIF(DataQ!$B:$B,DataA!$A58,DataQ!V:V)</f>
        <v>4.2879467499999997</v>
      </c>
      <c r="R58">
        <f>SUMIF(DataQ!$B:$B,DataA!$A58,DataQ!W:W)</f>
        <v>1701267</v>
      </c>
      <c r="S58">
        <f>SUMIF(DataQ!$B:$B,DataA!$A58,DataQ!X:X)</f>
        <v>152818.94</v>
      </c>
      <c r="T58">
        <f>SUMIF(DataQ!$B:$B,DataA!$A58,DataQ!Y:Y)</f>
        <v>2559927.7999999998</v>
      </c>
      <c r="U58">
        <f>AVERAGEIF(DataQ!$B:$B,DataA!$A58,DataQ!Z:Z)</f>
        <v>33138.705000000002</v>
      </c>
      <c r="V58">
        <f>SUMIF(DataQ!$B:$B,DataA!$A58,DataQ!AA:AA)</f>
        <v>40308.385999999999</v>
      </c>
      <c r="W58">
        <f>AVERAGEIF(DataQ!$B:$B,DataA!$A58,DataQ!AB:AB)</f>
        <v>4.2879467499999997</v>
      </c>
      <c r="X58">
        <f>SUMIF(DataQ!$B:$B,DataA!$A58,DataQ!AC:AC)</f>
        <v>1701267</v>
      </c>
      <c r="Y58">
        <f>SUMIF(DataQ!$B:$B,DataA!$A58,DataQ!AD:AD)</f>
        <v>152818.94</v>
      </c>
    </row>
    <row r="59" spans="1:25" x14ac:dyDescent="0.25">
      <c r="A59">
        <v>2025</v>
      </c>
      <c r="B59">
        <f>AVERAGEIF(DataQ!$B:$B,DataA!$A59,DataQ!F:F)</f>
        <v>156.823375</v>
      </c>
      <c r="C59">
        <f>SUMIF(DataQ!$B:$B,DataA!$A59,DataQ!G:G)</f>
        <v>185264.32</v>
      </c>
      <c r="D59">
        <f>AVERAGEIF(DataQ!$B:$B,DataA!$A59,DataQ!H:H)</f>
        <v>724.49090000000001</v>
      </c>
      <c r="E59">
        <f>SUMIF(DataQ!$B:$B,DataA!$A59,DataQ!I:I)</f>
        <v>586480.69999999995</v>
      </c>
      <c r="F59">
        <f>SUMIF(DataQ!$B:$B,DataA!$A59,DataQ!J:J)</f>
        <v>2959221.0999999996</v>
      </c>
      <c r="G59">
        <f>SUMIF(DataQ!$B:$B,DataA!$A59,DataQ!K:K)</f>
        <v>1222082.7000000002</v>
      </c>
      <c r="H59">
        <f>SUMIF(DataQ!$B:$B,DataA!$A59,DataQ!L:L)</f>
        <v>1947700.2000000002</v>
      </c>
      <c r="I59">
        <f>SUMIF(DataQ!$B:$B,DataA!$A59,DataQ!M:M)</f>
        <v>1722558.2000000002</v>
      </c>
      <c r="J59">
        <f>AVERAGEIF(DataQ!$B:$B,DataA!$A59,DataQ!N:N)</f>
        <v>113.017325</v>
      </c>
      <c r="K59">
        <f>AVERAGEIF(DataQ!$B:$B,DataA!$A59,DataQ!O:O)</f>
        <v>33863.114999999998</v>
      </c>
      <c r="L59">
        <f>AVERAGEIF(DataQ!$B:$B,DataA!$A59,DataQ!Q:Q)</f>
        <v>4.5022679999999999</v>
      </c>
      <c r="M59">
        <f>SUMIF(DataQ!$B:$B,DataA!$A59,DataQ!R:R)</f>
        <v>41756.74</v>
      </c>
      <c r="N59">
        <f>SUMIF(DataQ!$B:$B,DataA!$A59,DataQ!S:S)</f>
        <v>2599199.9</v>
      </c>
      <c r="O59">
        <f>AVERAGEIF(DataQ!$B:$B,DataA!$A59,DataQ!T:T)</f>
        <v>33430.337500000001</v>
      </c>
      <c r="P59">
        <f>SUMIF(DataQ!$B:$B,DataA!$A59,DataQ!U:U)</f>
        <v>41739.919999999998</v>
      </c>
      <c r="Q59">
        <f>AVERAGEIF(DataQ!$B:$B,DataA!$A59,DataQ!V:V)</f>
        <v>4.3347962500000001</v>
      </c>
      <c r="R59">
        <f>SUMIF(DataQ!$B:$B,DataA!$A59,DataQ!W:W)</f>
        <v>1728007.4</v>
      </c>
      <c r="S59">
        <f>SUMIF(DataQ!$B:$B,DataA!$A59,DataQ!X:X)</f>
        <v>157763.24</v>
      </c>
      <c r="T59">
        <f>SUMIF(DataQ!$B:$B,DataA!$A59,DataQ!Y:Y)</f>
        <v>2595669</v>
      </c>
      <c r="U59">
        <f>AVERAGEIF(DataQ!$B:$B,DataA!$A59,DataQ!Z:Z)</f>
        <v>33403.509999999995</v>
      </c>
      <c r="V59">
        <f>SUMIF(DataQ!$B:$B,DataA!$A59,DataQ!AA:AA)</f>
        <v>41710.51</v>
      </c>
      <c r="W59">
        <f>AVERAGEIF(DataQ!$B:$B,DataA!$A59,DataQ!AB:AB)</f>
        <v>4.4113922499999996</v>
      </c>
      <c r="X59">
        <f>SUMIF(DataQ!$B:$B,DataA!$A59,DataQ!AC:AC)</f>
        <v>1724383.3</v>
      </c>
      <c r="Y59">
        <f>SUMIF(DataQ!$B:$B,DataA!$A59,DataQ!AD:AD)</f>
        <v>175320.8</v>
      </c>
    </row>
    <row r="60" spans="1:25" x14ac:dyDescent="0.25">
      <c r="A60">
        <v>2026</v>
      </c>
      <c r="B60">
        <f>AVERAGEIF(DataQ!$B:$B,DataA!$A60,DataQ!F:F)</f>
        <v>161.2253</v>
      </c>
      <c r="C60">
        <f>SUMIF(DataQ!$B:$B,DataA!$A60,DataQ!G:G)</f>
        <v>199792.30000000002</v>
      </c>
      <c r="D60">
        <f>AVERAGEIF(DataQ!$B:$B,DataA!$A60,DataQ!H:H)</f>
        <v>746.03015000000005</v>
      </c>
      <c r="E60">
        <f>SUMIF(DataQ!$B:$B,DataA!$A60,DataQ!I:I)</f>
        <v>620449.30000000005</v>
      </c>
      <c r="F60">
        <f>SUMIF(DataQ!$B:$B,DataA!$A60,DataQ!J:J)</f>
        <v>3078592.8000000003</v>
      </c>
      <c r="G60">
        <f>SUMIF(DataQ!$B:$B,DataA!$A60,DataQ!K:K)</f>
        <v>1269265.1000000001</v>
      </c>
      <c r="H60">
        <f>SUMIF(DataQ!$B:$B,DataA!$A60,DataQ!L:L)</f>
        <v>2016431.4</v>
      </c>
      <c r="I60">
        <f>SUMIF(DataQ!$B:$B,DataA!$A60,DataQ!M:M)</f>
        <v>1740048.2</v>
      </c>
      <c r="J60">
        <f>AVERAGEIF(DataQ!$B:$B,DataA!$A60,DataQ!N:N)</f>
        <v>115.83137500000001</v>
      </c>
      <c r="K60">
        <f>AVERAGEIF(DataQ!$B:$B,DataA!$A60,DataQ!O:O)</f>
        <v>34245.629999999997</v>
      </c>
      <c r="L60">
        <f>AVERAGEIF(DataQ!$B:$B,DataA!$A60,DataQ!Q:Q)</f>
        <v>4.4632257499999994</v>
      </c>
      <c r="M60">
        <f>SUMIF(DataQ!$B:$B,DataA!$A60,DataQ!R:R)</f>
        <v>42999.26</v>
      </c>
      <c r="N60">
        <f>SUMIF(DataQ!$B:$B,DataA!$A60,DataQ!S:S)</f>
        <v>2641599.4000000004</v>
      </c>
      <c r="O60">
        <f>AVERAGEIF(DataQ!$B:$B,DataA!$A60,DataQ!T:T)</f>
        <v>33874.042499999996</v>
      </c>
      <c r="P60">
        <f>SUMIF(DataQ!$B:$B,DataA!$A60,DataQ!U:U)</f>
        <v>42860.7</v>
      </c>
      <c r="Q60">
        <f>AVERAGEIF(DataQ!$B:$B,DataA!$A60,DataQ!V:V)</f>
        <v>4.1271620000000002</v>
      </c>
      <c r="R60">
        <f>SUMIF(DataQ!$B:$B,DataA!$A60,DataQ!W:W)</f>
        <v>1753976.7</v>
      </c>
      <c r="S60">
        <f>SUMIF(DataQ!$B:$B,DataA!$A60,DataQ!X:X)</f>
        <v>164524.54999999999</v>
      </c>
      <c r="T60">
        <f>SUMIF(DataQ!$B:$B,DataA!$A60,DataQ!Y:Y)</f>
        <v>2634793.7999999998</v>
      </c>
      <c r="U60">
        <f>AVERAGEIF(DataQ!$B:$B,DataA!$A60,DataQ!Z:Z)</f>
        <v>33820.61</v>
      </c>
      <c r="V60">
        <f>SUMIF(DataQ!$B:$B,DataA!$A60,DataQ!AA:AA)</f>
        <v>42779.31</v>
      </c>
      <c r="W60">
        <f>AVERAGEIF(DataQ!$B:$B,DataA!$A60,DataQ!AB:AB)</f>
        <v>4.2783832500000001</v>
      </c>
      <c r="X60">
        <f>SUMIF(DataQ!$B:$B,DataA!$A60,DataQ!AC:AC)</f>
        <v>1746831.0000000002</v>
      </c>
      <c r="Y60">
        <f>SUMIF(DataQ!$B:$B,DataA!$A60,DataQ!AD:AD)</f>
        <v>187589.46</v>
      </c>
    </row>
    <row r="61" spans="1:25" x14ac:dyDescent="0.25">
      <c r="A61">
        <v>2027</v>
      </c>
      <c r="B61">
        <f>AVERAGEIF(DataQ!$B:$B,DataA!$A61,DataQ!F:F)</f>
        <v>164.45595</v>
      </c>
      <c r="C61">
        <f>SUMIF(DataQ!$B:$B,DataA!$A61,DataQ!G:G)</f>
        <v>207540.08000000002</v>
      </c>
      <c r="D61">
        <f>AVERAGEIF(DataQ!$B:$B,DataA!$A61,DataQ!H:H)</f>
        <v>766.32979999999998</v>
      </c>
      <c r="E61">
        <f>SUMIF(DataQ!$B:$B,DataA!$A61,DataQ!I:I)</f>
        <v>658151.80000000005</v>
      </c>
      <c r="F61">
        <f>SUMIF(DataQ!$B:$B,DataA!$A61,DataQ!J:J)</f>
        <v>3198300</v>
      </c>
      <c r="G61">
        <f>SUMIF(DataQ!$B:$B,DataA!$A61,DataQ!K:K)</f>
        <v>1315978.3</v>
      </c>
      <c r="H61">
        <f>SUMIF(DataQ!$B:$B,DataA!$A61,DataQ!L:L)</f>
        <v>2086990.6</v>
      </c>
      <c r="I61">
        <f>SUMIF(DataQ!$B:$B,DataA!$A61,DataQ!M:M)</f>
        <v>1764098.4</v>
      </c>
      <c r="J61">
        <f>AVERAGEIF(DataQ!$B:$B,DataA!$A61,DataQ!N:N)</f>
        <v>118.25037499999999</v>
      </c>
      <c r="K61">
        <f>AVERAGEIF(DataQ!$B:$B,DataA!$A61,DataQ!O:O)</f>
        <v>34670.170000000006</v>
      </c>
      <c r="L61">
        <f>AVERAGEIF(DataQ!$B:$B,DataA!$A61,DataQ!Q:Q)</f>
        <v>4.3284332500000007</v>
      </c>
      <c r="M61">
        <f>SUMIF(DataQ!$B:$B,DataA!$A61,DataQ!R:R)</f>
        <v>44169.270000000004</v>
      </c>
      <c r="N61">
        <f>SUMIF(DataQ!$B:$B,DataA!$A61,DataQ!S:S)</f>
        <v>2685362</v>
      </c>
      <c r="O61">
        <f>AVERAGEIF(DataQ!$B:$B,DataA!$A61,DataQ!T:T)</f>
        <v>34275.1325</v>
      </c>
      <c r="P61">
        <f>SUMIF(DataQ!$B:$B,DataA!$A61,DataQ!U:U)</f>
        <v>43970.62</v>
      </c>
      <c r="Q61">
        <f>AVERAGEIF(DataQ!$B:$B,DataA!$A61,DataQ!V:V)</f>
        <v>3.940423</v>
      </c>
      <c r="R61">
        <f>SUMIF(DataQ!$B:$B,DataA!$A61,DataQ!W:W)</f>
        <v>1776296.8</v>
      </c>
      <c r="S61">
        <f>SUMIF(DataQ!$B:$B,DataA!$A61,DataQ!X:X)</f>
        <v>171817.2</v>
      </c>
      <c r="T61">
        <f>SUMIF(DataQ!$B:$B,DataA!$A61,DataQ!Y:Y)</f>
        <v>2679156.9000000004</v>
      </c>
      <c r="U61">
        <f>AVERAGEIF(DataQ!$B:$B,DataA!$A61,DataQ!Z:Z)</f>
        <v>34229.767500000002</v>
      </c>
      <c r="V61">
        <f>SUMIF(DataQ!$B:$B,DataA!$A61,DataQ!AA:AA)</f>
        <v>43892.160000000003</v>
      </c>
      <c r="W61">
        <f>AVERAGEIF(DataQ!$B:$B,DataA!$A61,DataQ!AB:AB)</f>
        <v>4.0675902500000003</v>
      </c>
      <c r="X61">
        <f>SUMIF(DataQ!$B:$B,DataA!$A61,DataQ!AC:AC)</f>
        <v>1768571.0999999999</v>
      </c>
      <c r="Y61">
        <f>SUMIF(DataQ!$B:$B,DataA!$A61,DataQ!AD:AD)</f>
        <v>195266.73</v>
      </c>
    </row>
    <row r="62" spans="1:25" x14ac:dyDescent="0.25">
      <c r="A62">
        <v>2028</v>
      </c>
      <c r="B62">
        <f>AVERAGEIF(DataQ!$B:$B,DataA!$A62,DataQ!F:F)</f>
        <v>167.546525</v>
      </c>
      <c r="C62">
        <f>SUMIF(DataQ!$B:$B,DataA!$A62,DataQ!G:G)</f>
        <v>215626.06</v>
      </c>
      <c r="D62">
        <f>AVERAGEIF(DataQ!$B:$B,DataA!$A62,DataQ!H:H)</f>
        <v>787.20170000000007</v>
      </c>
      <c r="E62">
        <f>SUMIF(DataQ!$B:$B,DataA!$A62,DataQ!I:I)</f>
        <v>691612.5</v>
      </c>
      <c r="F62">
        <f>SUMIF(DataQ!$B:$B,DataA!$A62,DataQ!J:J)</f>
        <v>3325098.9</v>
      </c>
      <c r="G62">
        <f>SUMIF(DataQ!$B:$B,DataA!$A62,DataQ!K:K)</f>
        <v>1364327.6</v>
      </c>
      <c r="H62">
        <f>SUMIF(DataQ!$B:$B,DataA!$A62,DataQ!L:L)</f>
        <v>2171062.5</v>
      </c>
      <c r="I62">
        <f>SUMIF(DataQ!$B:$B,DataA!$A62,DataQ!M:M)</f>
        <v>1796496.2</v>
      </c>
      <c r="J62">
        <f>AVERAGEIF(DataQ!$B:$B,DataA!$A62,DataQ!N:N)</f>
        <v>120.797025</v>
      </c>
      <c r="K62">
        <f>AVERAGEIF(DataQ!$B:$B,DataA!$A62,DataQ!O:O)</f>
        <v>35083.327499999999</v>
      </c>
      <c r="L62">
        <f>AVERAGEIF(DataQ!$B:$B,DataA!$A62,DataQ!Q:Q)</f>
        <v>4.1395644999999996</v>
      </c>
      <c r="M62">
        <f>SUMIF(DataQ!$B:$B,DataA!$A62,DataQ!R:R)</f>
        <v>45372.28</v>
      </c>
      <c r="N62">
        <f>SUMIF(DataQ!$B:$B,DataA!$A62,DataQ!S:S)</f>
        <v>2729599.8</v>
      </c>
      <c r="O62">
        <f>AVERAGEIF(DataQ!$B:$B,DataA!$A62,DataQ!T:T)</f>
        <v>34669.897500000006</v>
      </c>
      <c r="P62">
        <f>SUMIF(DataQ!$B:$B,DataA!$A62,DataQ!U:U)</f>
        <v>45110.009999999995</v>
      </c>
      <c r="Q62">
        <f>AVERAGEIF(DataQ!$B:$B,DataA!$A62,DataQ!V:V)</f>
        <v>3.7972135000000007</v>
      </c>
      <c r="R62">
        <f>SUMIF(DataQ!$B:$B,DataA!$A62,DataQ!W:W)</f>
        <v>1805721</v>
      </c>
      <c r="S62">
        <f>SUMIF(DataQ!$B:$B,DataA!$A62,DataQ!X:X)</f>
        <v>178652.46</v>
      </c>
      <c r="T62">
        <f>SUMIF(DataQ!$B:$B,DataA!$A62,DataQ!Y:Y)</f>
        <v>2724109.2</v>
      </c>
      <c r="U62">
        <f>AVERAGEIF(DataQ!$B:$B,DataA!$A62,DataQ!Z:Z)</f>
        <v>34633.960000000006</v>
      </c>
      <c r="V62">
        <f>SUMIF(DataQ!$B:$B,DataA!$A62,DataQ!AA:AA)</f>
        <v>45046.39</v>
      </c>
      <c r="W62">
        <f>AVERAGEIF(DataQ!$B:$B,DataA!$A62,DataQ!AB:AB)</f>
        <v>3.89694925</v>
      </c>
      <c r="X62">
        <f>SUMIF(DataQ!$B:$B,DataA!$A62,DataQ!AC:AC)</f>
        <v>1798049.6</v>
      </c>
      <c r="Y62">
        <f>SUMIF(DataQ!$B:$B,DataA!$A62,DataQ!AD:AD)</f>
        <v>202901.57</v>
      </c>
    </row>
    <row r="63" spans="1:25" x14ac:dyDescent="0.25">
      <c r="A63">
        <v>2029</v>
      </c>
      <c r="B63">
        <f>AVERAGEIF(DataQ!$B:$B,DataA!$A63,DataQ!F:F)</f>
        <v>171.05905000000001</v>
      </c>
      <c r="C63">
        <f>SUMIF(DataQ!$B:$B,DataA!$A63,DataQ!G:G)</f>
        <v>224104.24</v>
      </c>
      <c r="D63">
        <f>AVERAGEIF(DataQ!$B:$B,DataA!$A63,DataQ!H:H)</f>
        <v>809.10640000000001</v>
      </c>
      <c r="E63">
        <f>SUMIF(DataQ!$B:$B,DataA!$A63,DataQ!I:I)</f>
        <v>725200.5</v>
      </c>
      <c r="F63">
        <f>SUMIF(DataQ!$B:$B,DataA!$A63,DataQ!J:J)</f>
        <v>3450359.8000000003</v>
      </c>
      <c r="G63">
        <f>SUMIF(DataQ!$B:$B,DataA!$A63,DataQ!K:K)</f>
        <v>1415742.4</v>
      </c>
      <c r="H63">
        <f>SUMIF(DataQ!$B:$B,DataA!$A63,DataQ!L:L)</f>
        <v>2252247.4000000004</v>
      </c>
      <c r="I63">
        <f>SUMIF(DataQ!$B:$B,DataA!$A63,DataQ!M:M)</f>
        <v>1825345.2000000002</v>
      </c>
      <c r="J63">
        <f>AVERAGEIF(DataQ!$B:$B,DataA!$A63,DataQ!N:N)</f>
        <v>123.336675</v>
      </c>
      <c r="K63">
        <f>AVERAGEIF(DataQ!$B:$B,DataA!$A63,DataQ!O:O)</f>
        <v>35430.525000000001</v>
      </c>
      <c r="L63">
        <f>AVERAGEIF(DataQ!$B:$B,DataA!$A63,DataQ!Q:Q)</f>
        <v>4.0547252500000006</v>
      </c>
      <c r="M63">
        <f>SUMIF(DataQ!$B:$B,DataA!$A63,DataQ!R:R)</f>
        <v>46634.8</v>
      </c>
      <c r="N63">
        <f>SUMIF(DataQ!$B:$B,DataA!$A63,DataQ!S:S)</f>
        <v>2773606.0999999996</v>
      </c>
      <c r="O63">
        <f>AVERAGEIF(DataQ!$B:$B,DataA!$A63,DataQ!T:T)</f>
        <v>35019.357500000006</v>
      </c>
      <c r="P63">
        <f>SUMIF(DataQ!$B:$B,DataA!$A63,DataQ!U:U)</f>
        <v>46305.22</v>
      </c>
      <c r="Q63">
        <f>AVERAGEIF(DataQ!$B:$B,DataA!$A63,DataQ!V:V)</f>
        <v>3.7498889999999996</v>
      </c>
      <c r="R63">
        <f>SUMIF(DataQ!$B:$B,DataA!$A63,DataQ!W:W)</f>
        <v>1836101.0999999999</v>
      </c>
      <c r="S63">
        <f>SUMIF(DataQ!$B:$B,DataA!$A63,DataQ!X:X)</f>
        <v>185508.05</v>
      </c>
      <c r="T63">
        <f>SUMIF(DataQ!$B:$B,DataA!$A63,DataQ!Y:Y)</f>
        <v>2769096.2</v>
      </c>
      <c r="U63">
        <f>AVERAGEIF(DataQ!$B:$B,DataA!$A63,DataQ!Z:Z)</f>
        <v>34992.587500000001</v>
      </c>
      <c r="V63">
        <f>SUMIF(DataQ!$B:$B,DataA!$A63,DataQ!AA:AA)</f>
        <v>46256.21</v>
      </c>
      <c r="W63">
        <f>AVERAGEIF(DataQ!$B:$B,DataA!$A63,DataQ!AB:AB)</f>
        <v>3.8234867499999998</v>
      </c>
      <c r="X63">
        <f>SUMIF(DataQ!$B:$B,DataA!$A63,DataQ!AC:AC)</f>
        <v>1828733.4</v>
      </c>
      <c r="Y63">
        <f>SUMIF(DataQ!$B:$B,DataA!$A63,DataQ!AD:AD)</f>
        <v>210643.56</v>
      </c>
    </row>
    <row r="64" spans="1:25" x14ac:dyDescent="0.25">
      <c r="A64">
        <v>2030</v>
      </c>
      <c r="B64">
        <f>AVERAGEIF(DataQ!$B:$B,DataA!$A64,DataQ!F:F)</f>
        <v>174.57</v>
      </c>
      <c r="C64">
        <f>SUMIF(DataQ!$B:$B,DataA!$A64,DataQ!G:G)</f>
        <v>232364.45</v>
      </c>
      <c r="D64">
        <f>AVERAGEIF(DataQ!$B:$B,DataA!$A64,DataQ!H:H)</f>
        <v>831.36429999999996</v>
      </c>
      <c r="E64">
        <f>SUMIF(DataQ!$B:$B,DataA!$A64,DataQ!I:I)</f>
        <v>760347.1</v>
      </c>
      <c r="F64">
        <f>SUMIF(DataQ!$B:$B,DataA!$A64,DataQ!J:J)</f>
        <v>3576982.9000000004</v>
      </c>
      <c r="G64">
        <f>SUMIF(DataQ!$B:$B,DataA!$A64,DataQ!K:K)</f>
        <v>1467925</v>
      </c>
      <c r="H64">
        <f>SUMIF(DataQ!$B:$B,DataA!$A64,DataQ!L:L)</f>
        <v>2329812.6000000006</v>
      </c>
      <c r="I64">
        <f>SUMIF(DataQ!$B:$B,DataA!$A64,DataQ!M:M)</f>
        <v>1850971.6</v>
      </c>
      <c r="J64">
        <f>AVERAGEIF(DataQ!$B:$B,DataA!$A64,DataQ!N:N)</f>
        <v>125.8194</v>
      </c>
      <c r="K64">
        <f>AVERAGEIF(DataQ!$B:$B,DataA!$A64,DataQ!O:O)</f>
        <v>35748.869999999995</v>
      </c>
      <c r="L64">
        <f>AVERAGEIF(DataQ!$B:$B,DataA!$A64,DataQ!Q:Q)</f>
        <v>4.0147564999999998</v>
      </c>
      <c r="M64">
        <f>SUMIF(DataQ!$B:$B,DataA!$A64,DataQ!R:R)</f>
        <v>47917.7</v>
      </c>
      <c r="N64">
        <f>SUMIF(DataQ!$B:$B,DataA!$A64,DataQ!S:S)</f>
        <v>2818253</v>
      </c>
      <c r="O64">
        <f>AVERAGEIF(DataQ!$B:$B,DataA!$A64,DataQ!T:T)</f>
        <v>35334.71</v>
      </c>
      <c r="P64">
        <f>SUMIF(DataQ!$B:$B,DataA!$A64,DataQ!U:U)</f>
        <v>47557.090000000004</v>
      </c>
      <c r="Q64">
        <f>AVERAGEIF(DataQ!$B:$B,DataA!$A64,DataQ!V:V)</f>
        <v>3.7498765000000001</v>
      </c>
      <c r="R64">
        <f>SUMIF(DataQ!$B:$B,DataA!$A64,DataQ!W:W)</f>
        <v>1864950.2000000002</v>
      </c>
      <c r="S64">
        <f>SUMIF(DataQ!$B:$B,DataA!$A64,DataQ!X:X)</f>
        <v>192243.25</v>
      </c>
      <c r="T64">
        <f>SUMIF(DataQ!$B:$B,DataA!$A64,DataQ!Y:Y)</f>
        <v>2814919.6999999997</v>
      </c>
      <c r="U64">
        <f>AVERAGEIF(DataQ!$B:$B,DataA!$A64,DataQ!Z:Z)</f>
        <v>35317.572499999995</v>
      </c>
      <c r="V64">
        <f>SUMIF(DataQ!$B:$B,DataA!$A64,DataQ!AA:AA)</f>
        <v>47524.579999999994</v>
      </c>
      <c r="W64">
        <f>AVERAGEIF(DataQ!$B:$B,DataA!$A64,DataQ!AB:AB)</f>
        <v>3.79656525</v>
      </c>
      <c r="X64">
        <f>SUMIF(DataQ!$B:$B,DataA!$A64,DataQ!AC:AC)</f>
        <v>1858103.2</v>
      </c>
      <c r="Y64">
        <f>SUMIF(DataQ!$B:$B,DataA!$A64,DataQ!AD:AD)</f>
        <v>218049.84000000003</v>
      </c>
    </row>
    <row r="65" spans="1:25" x14ac:dyDescent="0.25">
      <c r="A65">
        <v>2031</v>
      </c>
      <c r="B65">
        <f>AVERAGEIF(DataQ!$B:$B,DataA!$A65,DataQ!F:F)</f>
        <v>178.10637499999999</v>
      </c>
      <c r="C65">
        <f>SUMIF(DataQ!$B:$B,DataA!$A65,DataQ!G:G)</f>
        <v>240865.94999999998</v>
      </c>
      <c r="D65">
        <f>AVERAGEIF(DataQ!$B:$B,DataA!$A65,DataQ!H:H)</f>
        <v>854.32957499999998</v>
      </c>
      <c r="E65">
        <f>SUMIF(DataQ!$B:$B,DataA!$A65,DataQ!I:I)</f>
        <v>799567.8</v>
      </c>
      <c r="F65">
        <f>SUMIF(DataQ!$B:$B,DataA!$A65,DataQ!J:J)</f>
        <v>3712034.1999999997</v>
      </c>
      <c r="G65">
        <f>SUMIF(DataQ!$B:$B,DataA!$A65,DataQ!K:K)</f>
        <v>1521631.7999999998</v>
      </c>
      <c r="H65">
        <f>SUMIF(DataQ!$B:$B,DataA!$A65,DataQ!L:L)</f>
        <v>2413076.0999999996</v>
      </c>
      <c r="I65">
        <f>SUMIF(DataQ!$B:$B,DataA!$A65,DataQ!M:M)</f>
        <v>1879561.0999999999</v>
      </c>
      <c r="J65">
        <f>AVERAGEIF(DataQ!$B:$B,DataA!$A65,DataQ!N:N)</f>
        <v>128.335275</v>
      </c>
      <c r="K65">
        <f>AVERAGEIF(DataQ!$B:$B,DataA!$A65,DataQ!O:O)</f>
        <v>36059.667499999996</v>
      </c>
      <c r="L65">
        <f>AVERAGEIF(DataQ!$B:$B,DataA!$A65,DataQ!Q:Q)</f>
        <v>4.00003025</v>
      </c>
      <c r="M65">
        <f>SUMIF(DataQ!$B:$B,DataA!$A65,DataQ!R:R)</f>
        <v>49241.35</v>
      </c>
      <c r="N65">
        <f>SUMIF(DataQ!$B:$B,DataA!$A65,DataQ!S:S)</f>
        <v>2862797.4</v>
      </c>
      <c r="O65">
        <f>AVERAGEIF(DataQ!$B:$B,DataA!$A65,DataQ!T:T)</f>
        <v>35631.130000000005</v>
      </c>
      <c r="P65">
        <f>SUMIF(DataQ!$B:$B,DataA!$A65,DataQ!U:U)</f>
        <v>48867.15</v>
      </c>
      <c r="Q65">
        <f>AVERAGEIF(DataQ!$B:$B,DataA!$A65,DataQ!V:V)</f>
        <v>3.7498040000000001</v>
      </c>
      <c r="R65">
        <f>SUMIF(DataQ!$B:$B,DataA!$A65,DataQ!W:W)</f>
        <v>1894581.6</v>
      </c>
      <c r="S65">
        <f>SUMIF(DataQ!$B:$B,DataA!$A65,DataQ!X:X)</f>
        <v>199199.15999999997</v>
      </c>
      <c r="T65">
        <f>SUMIF(DataQ!$B:$B,DataA!$A65,DataQ!Y:Y)</f>
        <v>2865715.1</v>
      </c>
      <c r="U65">
        <f>AVERAGEIF(DataQ!$B:$B,DataA!$A65,DataQ!Z:Z)</f>
        <v>35660.83</v>
      </c>
      <c r="V65">
        <f>SUMIF(DataQ!$B:$B,DataA!$A65,DataQ!AA:AA)</f>
        <v>48902.600000000006</v>
      </c>
      <c r="W65">
        <f>AVERAGEIF(DataQ!$B:$B,DataA!$A65,DataQ!AB:AB)</f>
        <v>3.6696347500000002</v>
      </c>
      <c r="X65">
        <f>SUMIF(DataQ!$B:$B,DataA!$A65,DataQ!AC:AC)</f>
        <v>1893338.2</v>
      </c>
      <c r="Y65">
        <f>SUMIF(DataQ!$B:$B,DataA!$A65,DataQ!AD:AD)</f>
        <v>199505.61000000002</v>
      </c>
    </row>
    <row r="66" spans="1:25" x14ac:dyDescent="0.25">
      <c r="A66">
        <v>2032</v>
      </c>
      <c r="B66">
        <f>AVERAGEIF(DataQ!$B:$B,DataA!$A66,DataQ!F:F)</f>
        <v>181.64892500000002</v>
      </c>
      <c r="C66">
        <f>SUMIF(DataQ!$B:$B,DataA!$A66,DataQ!G:G)</f>
        <v>249525.21000000002</v>
      </c>
      <c r="D66">
        <f>AVERAGEIF(DataQ!$B:$B,DataA!$A66,DataQ!H:H)</f>
        <v>877.96094999999991</v>
      </c>
      <c r="E66">
        <f>SUMIF(DataQ!$B:$B,DataA!$A66,DataQ!I:I)</f>
        <v>831527.7</v>
      </c>
      <c r="F66">
        <f>SUMIF(DataQ!$B:$B,DataA!$A66,DataQ!J:J)</f>
        <v>3851692.5</v>
      </c>
      <c r="G66">
        <f>SUMIF(DataQ!$B:$B,DataA!$A66,DataQ!K:K)</f>
        <v>1576335.4000000001</v>
      </c>
      <c r="H66">
        <f>SUMIF(DataQ!$B:$B,DataA!$A66,DataQ!L:L)</f>
        <v>2498556.8000000003</v>
      </c>
      <c r="I66">
        <f>SUMIF(DataQ!$B:$B,DataA!$A66,DataQ!M:M)</f>
        <v>1908014.9</v>
      </c>
      <c r="J66">
        <f>AVERAGEIF(DataQ!$B:$B,DataA!$A66,DataQ!N:N)</f>
        <v>130.90152499999999</v>
      </c>
      <c r="K66">
        <f>AVERAGEIF(DataQ!$B:$B,DataA!$A66,DataQ!O:O)</f>
        <v>36349.452499999999</v>
      </c>
      <c r="L66">
        <f>AVERAGEIF(DataQ!$B:$B,DataA!$A66,DataQ!Q:Q)</f>
        <v>4.0000372500000001</v>
      </c>
      <c r="M66">
        <f>SUMIF(DataQ!$B:$B,DataA!$A66,DataQ!R:R)</f>
        <v>50603.4</v>
      </c>
      <c r="N66">
        <f>SUMIF(DataQ!$B:$B,DataA!$A66,DataQ!S:S)</f>
        <v>2906648.0999999996</v>
      </c>
      <c r="O66">
        <f>AVERAGEIF(DataQ!$B:$B,DataA!$A66,DataQ!T:T)</f>
        <v>35892.147499999999</v>
      </c>
      <c r="P66">
        <f>SUMIF(DataQ!$B:$B,DataA!$A66,DataQ!U:U)</f>
        <v>50237.79</v>
      </c>
      <c r="Q66">
        <f>AVERAGEIF(DataQ!$B:$B,DataA!$A66,DataQ!V:V)</f>
        <v>3.749822</v>
      </c>
      <c r="R66">
        <f>SUMIF(DataQ!$B:$B,DataA!$A66,DataQ!W:W)</f>
        <v>1923936.9</v>
      </c>
      <c r="S66">
        <f>SUMIF(DataQ!$B:$B,DataA!$A66,DataQ!X:X)</f>
        <v>206289.69</v>
      </c>
      <c r="T66">
        <f>SUMIF(DataQ!$B:$B,DataA!$A66,DataQ!Y:Y)</f>
        <v>2911600.8</v>
      </c>
      <c r="U66">
        <f>AVERAGEIF(DataQ!$B:$B,DataA!$A66,DataQ!Z:Z)</f>
        <v>35939.61</v>
      </c>
      <c r="V66">
        <f>SUMIF(DataQ!$B:$B,DataA!$A66,DataQ!AA:AA)</f>
        <v>50331.519999999997</v>
      </c>
      <c r="W66">
        <f>AVERAGEIF(DataQ!$B:$B,DataA!$A66,DataQ!AB:AB)</f>
        <v>3.6225480000000001</v>
      </c>
      <c r="X66">
        <f>SUMIF(DataQ!$B:$B,DataA!$A66,DataQ!AC:AC)</f>
        <v>1925010.7999999998</v>
      </c>
      <c r="Y66">
        <f>SUMIF(DataQ!$B:$B,DataA!$A66,DataQ!AD:AD)</f>
        <v>206939.82</v>
      </c>
    </row>
    <row r="67" spans="1:25" x14ac:dyDescent="0.25">
      <c r="A67">
        <v>2033</v>
      </c>
      <c r="B67">
        <f>AVERAGEIF(DataQ!$B:$B,DataA!$A67,DataQ!F:F)</f>
        <v>185.21827500000001</v>
      </c>
      <c r="C67">
        <f>SUMIF(DataQ!$B:$B,DataA!$A67,DataQ!G:G)</f>
        <v>258465.61999999997</v>
      </c>
      <c r="D67">
        <f>AVERAGEIF(DataQ!$B:$B,DataA!$A67,DataQ!H:H)</f>
        <v>902.96817499999997</v>
      </c>
      <c r="E67">
        <f>SUMIF(DataQ!$B:$B,DataA!$A67,DataQ!I:I)</f>
        <v>862926.7</v>
      </c>
      <c r="F67">
        <f>SUMIF(DataQ!$B:$B,DataA!$A67,DataQ!J:J)</f>
        <v>3997124</v>
      </c>
      <c r="G67">
        <f>SUMIF(DataQ!$B:$B,DataA!$A67,DataQ!K:K)</f>
        <v>1632814.9999999998</v>
      </c>
      <c r="H67">
        <f>SUMIF(DataQ!$B:$B,DataA!$A67,DataQ!L:L)</f>
        <v>2586497.7999999998</v>
      </c>
      <c r="I67">
        <f>SUMIF(DataQ!$B:$B,DataA!$A67,DataQ!M:M)</f>
        <v>1936473.4</v>
      </c>
      <c r="J67">
        <f>AVERAGEIF(DataQ!$B:$B,DataA!$A67,DataQ!N:N)</f>
        <v>133.51907499999999</v>
      </c>
      <c r="K67">
        <f>AVERAGEIF(DataQ!$B:$B,DataA!$A67,DataQ!O:O)</f>
        <v>36608.404999999999</v>
      </c>
      <c r="L67">
        <f>AVERAGEIF(DataQ!$B:$B,DataA!$A67,DataQ!Q:Q)</f>
        <v>4.0000279999999995</v>
      </c>
      <c r="M67">
        <f>SUMIF(DataQ!$B:$B,DataA!$A67,DataQ!R:R)</f>
        <v>52044.75</v>
      </c>
      <c r="N67">
        <f>SUMIF(DataQ!$B:$B,DataA!$A67,DataQ!S:S)</f>
        <v>2951444.8000000003</v>
      </c>
      <c r="O67">
        <f>AVERAGEIF(DataQ!$B:$B,DataA!$A67,DataQ!T:T)</f>
        <v>36128.67</v>
      </c>
      <c r="P67">
        <f>SUMIF(DataQ!$B:$B,DataA!$A67,DataQ!U:U)</f>
        <v>51683.4</v>
      </c>
      <c r="Q67">
        <f>AVERAGEIF(DataQ!$B:$B,DataA!$A67,DataQ!V:V)</f>
        <v>3.7498442500000002</v>
      </c>
      <c r="R67">
        <f>SUMIF(DataQ!$B:$B,DataA!$A67,DataQ!W:W)</f>
        <v>1953088.2999999998</v>
      </c>
      <c r="S67">
        <f>SUMIF(DataQ!$B:$B,DataA!$A67,DataQ!X:X)</f>
        <v>213627.66</v>
      </c>
      <c r="T67">
        <f>SUMIF(DataQ!$B:$B,DataA!$A67,DataQ!Y:Y)</f>
        <v>2955817.5</v>
      </c>
      <c r="U67">
        <f>AVERAGEIF(DataQ!$B:$B,DataA!$A67,DataQ!Z:Z)</f>
        <v>36168.732499999998</v>
      </c>
      <c r="V67">
        <f>SUMIF(DataQ!$B:$B,DataA!$A67,DataQ!AA:AA)</f>
        <v>51784.98</v>
      </c>
      <c r="W67">
        <f>AVERAGEIF(DataQ!$B:$B,DataA!$A67,DataQ!AB:AB)</f>
        <v>3.6431542500000003</v>
      </c>
      <c r="X67">
        <f>SUMIF(DataQ!$B:$B,DataA!$A67,DataQ!AC:AC)</f>
        <v>1954432.3</v>
      </c>
      <c r="Y67">
        <f>SUMIF(DataQ!$B:$B,DataA!$A67,DataQ!AD:AD)</f>
        <v>214277.68</v>
      </c>
    </row>
    <row r="68" spans="1:25" x14ac:dyDescent="0.25">
      <c r="A68">
        <v>2034</v>
      </c>
      <c r="B68">
        <f>AVERAGEIF(DataQ!$B:$B,DataA!$A68,DataQ!F:F)</f>
        <v>188.88482499999998</v>
      </c>
      <c r="C68">
        <f>SUMIF(DataQ!$B:$B,DataA!$A68,DataQ!G:G)</f>
        <v>267626.29000000004</v>
      </c>
      <c r="D68">
        <f>AVERAGEIF(DataQ!$B:$B,DataA!$A68,DataQ!H:H)</f>
        <v>929.77195000000006</v>
      </c>
      <c r="E68">
        <f>SUMIF(DataQ!$B:$B,DataA!$A68,DataQ!I:I)</f>
        <v>895175.2</v>
      </c>
      <c r="F68">
        <f>SUMIF(DataQ!$B:$B,DataA!$A68,DataQ!J:J)</f>
        <v>4145981</v>
      </c>
      <c r="G68">
        <f>SUMIF(DataQ!$B:$B,DataA!$A68,DataQ!K:K)</f>
        <v>1690685.9000000001</v>
      </c>
      <c r="H68">
        <f>SUMIF(DataQ!$B:$B,DataA!$A68,DataQ!L:L)</f>
        <v>2676532.7000000002</v>
      </c>
      <c r="I68">
        <f>SUMIF(DataQ!$B:$B,DataA!$A68,DataQ!M:M)</f>
        <v>1964620.7999999998</v>
      </c>
      <c r="J68">
        <f>AVERAGEIF(DataQ!$B:$B,DataA!$A68,DataQ!N:N)</f>
        <v>136.18894999999998</v>
      </c>
      <c r="K68">
        <f>AVERAGEIF(DataQ!$B:$B,DataA!$A68,DataQ!O:O)</f>
        <v>36812.392499999994</v>
      </c>
      <c r="L68">
        <f>AVERAGEIF(DataQ!$B:$B,DataA!$A68,DataQ!Q:Q)</f>
        <v>4.00002675</v>
      </c>
      <c r="M68">
        <f>SUMIF(DataQ!$B:$B,DataA!$A68,DataQ!R:R)</f>
        <v>53589.65</v>
      </c>
      <c r="N68">
        <f>SUMIF(DataQ!$B:$B,DataA!$A68,DataQ!S:S)</f>
        <v>2996407.8</v>
      </c>
      <c r="O68">
        <f>AVERAGEIF(DataQ!$B:$B,DataA!$A68,DataQ!T:T)</f>
        <v>36328.872499999998</v>
      </c>
      <c r="P68">
        <f>SUMIF(DataQ!$B:$B,DataA!$A68,DataQ!U:U)</f>
        <v>53213.350000000006</v>
      </c>
      <c r="Q68">
        <f>AVERAGEIF(DataQ!$B:$B,DataA!$A68,DataQ!V:V)</f>
        <v>3.749892</v>
      </c>
      <c r="R68">
        <f>SUMIF(DataQ!$B:$B,DataA!$A68,DataQ!W:W)</f>
        <v>1982006.3</v>
      </c>
      <c r="S68">
        <f>SUMIF(DataQ!$B:$B,DataA!$A68,DataQ!X:X)</f>
        <v>221173.3</v>
      </c>
      <c r="T68">
        <f>SUMIF(DataQ!$B:$B,DataA!$A68,DataQ!Y:Y)</f>
        <v>3000068</v>
      </c>
      <c r="U68">
        <f>AVERAGEIF(DataQ!$B:$B,DataA!$A68,DataQ!Z:Z)</f>
        <v>36360.544999999998</v>
      </c>
      <c r="V68">
        <f>SUMIF(DataQ!$B:$B,DataA!$A68,DataQ!AA:AA)</f>
        <v>53317.270000000004</v>
      </c>
      <c r="W68">
        <f>AVERAGEIF(DataQ!$B:$B,DataA!$A68,DataQ!AB:AB)</f>
        <v>3.665985</v>
      </c>
      <c r="X68">
        <f>SUMIF(DataQ!$B:$B,DataA!$A68,DataQ!AC:AC)</f>
        <v>1983095.0000000002</v>
      </c>
      <c r="Y68">
        <f>SUMIF(DataQ!$B:$B,DataA!$A68,DataQ!AD:AD)</f>
        <v>221792.27999999997</v>
      </c>
    </row>
    <row r="69" spans="1:25" x14ac:dyDescent="0.25">
      <c r="A69">
        <v>2035</v>
      </c>
      <c r="B69">
        <f>AVERAGEIF(DataQ!$B:$B,DataA!$A69,DataQ!F:F)</f>
        <v>192.6412</v>
      </c>
      <c r="C69">
        <f>SUMIF(DataQ!$B:$B,DataA!$A69,DataQ!G:G)</f>
        <v>277099.95999999996</v>
      </c>
      <c r="D69">
        <f>AVERAGEIF(DataQ!$B:$B,DataA!$A69,DataQ!H:H)</f>
        <v>958.00995000000012</v>
      </c>
      <c r="E69">
        <f>SUMIF(DataQ!$B:$B,DataA!$A69,DataQ!I:I)</f>
        <v>928369.5</v>
      </c>
      <c r="F69">
        <f>SUMIF(DataQ!$B:$B,DataA!$A69,DataQ!J:J)</f>
        <v>4299894</v>
      </c>
      <c r="G69">
        <f>SUMIF(DataQ!$B:$B,DataA!$A69,DataQ!K:K)</f>
        <v>1750534.4000000001</v>
      </c>
      <c r="H69">
        <f>SUMIF(DataQ!$B:$B,DataA!$A69,DataQ!L:L)</f>
        <v>2769834.5</v>
      </c>
      <c r="I69">
        <f>SUMIF(DataQ!$B:$B,DataA!$A69,DataQ!M:M)</f>
        <v>1993268.1</v>
      </c>
      <c r="J69">
        <f>AVERAGEIF(DataQ!$B:$B,DataA!$A69,DataQ!N:N)</f>
        <v>138.91220000000001</v>
      </c>
      <c r="K69">
        <f>AVERAGEIF(DataQ!$B:$B,DataA!$A69,DataQ!O:O)</f>
        <v>36991.647499999999</v>
      </c>
      <c r="L69">
        <f>AVERAGEIF(DataQ!$B:$B,DataA!$A69,DataQ!Q:Q)</f>
        <v>4.0000115000000003</v>
      </c>
      <c r="M69">
        <f>SUMIF(DataQ!$B:$B,DataA!$A69,DataQ!R:R)</f>
        <v>55217.229999999996</v>
      </c>
      <c r="N69">
        <f>SUMIF(DataQ!$B:$B,DataA!$A69,DataQ!S:S)</f>
        <v>0</v>
      </c>
      <c r="O69">
        <f>AVERAGEIF(DataQ!$B:$B,DataA!$A69,DataQ!T:T)</f>
        <v>0</v>
      </c>
      <c r="P69">
        <f>SUMIF(DataQ!$B:$B,DataA!$A69,DataQ!U:U)</f>
        <v>0</v>
      </c>
      <c r="Q69">
        <f>AVERAGEIF(DataQ!$B:$B,DataA!$A69,DataQ!V:V)</f>
        <v>0</v>
      </c>
      <c r="R69">
        <f>SUMIF(DataQ!$B:$B,DataA!$A69,DataQ!W:W)</f>
        <v>0</v>
      </c>
      <c r="S69">
        <f>SUMIF(DataQ!$B:$B,DataA!$A69,DataQ!X:X)</f>
        <v>0</v>
      </c>
      <c r="T69">
        <f>SUMIF(DataQ!$B:$B,DataA!$A69,DataQ!Y:Y)</f>
        <v>0</v>
      </c>
      <c r="U69">
        <f>AVERAGEIF(DataQ!$B:$B,DataA!$A69,DataQ!Z:Z)</f>
        <v>0</v>
      </c>
      <c r="V69">
        <f>SUMIF(DataQ!$B:$B,DataA!$A69,DataQ!AA:AA)</f>
        <v>0</v>
      </c>
      <c r="W69">
        <f>AVERAGEIF(DataQ!$B:$B,DataA!$A69,DataQ!AB:AB)</f>
        <v>0</v>
      </c>
      <c r="X69">
        <f>SUMIF(DataQ!$B:$B,DataA!$A69,DataQ!AC:AC)</f>
        <v>0</v>
      </c>
      <c r="Y69">
        <f>SUMIF(DataQ!$B:$B,DataA!$A69,DataQ!AD:AD)</f>
        <v>0</v>
      </c>
    </row>
    <row r="70" spans="1:25" x14ac:dyDescent="0.25">
      <c r="A70">
        <v>2036</v>
      </c>
      <c r="B70">
        <f>AVERAGEIF(DataQ!$B:$B,DataA!$A70,DataQ!F:F)</f>
        <v>196.516975</v>
      </c>
      <c r="C70">
        <f>SUMIF(DataQ!$B:$B,DataA!$A70,DataQ!G:G)</f>
        <v>287065.33999999997</v>
      </c>
      <c r="D70">
        <f>AVERAGEIF(DataQ!$B:$B,DataA!$A70,DataQ!H:H)</f>
        <v>987.57064999999989</v>
      </c>
      <c r="E70">
        <f>SUMIF(DataQ!$B:$B,DataA!$A70,DataQ!I:I)</f>
        <v>963075.8</v>
      </c>
      <c r="F70">
        <f>SUMIF(DataQ!$B:$B,DataA!$A70,DataQ!J:J)</f>
        <v>4461009</v>
      </c>
      <c r="G70">
        <f>SUMIF(DataQ!$B:$B,DataA!$A70,DataQ!K:K)</f>
        <v>1813489</v>
      </c>
      <c r="H70">
        <f>SUMIF(DataQ!$B:$B,DataA!$A70,DataQ!L:L)</f>
        <v>2867605.3000000003</v>
      </c>
      <c r="I70">
        <f>SUMIF(DataQ!$B:$B,DataA!$A70,DataQ!M:M)</f>
        <v>2023193.7999999998</v>
      </c>
      <c r="J70">
        <f>AVERAGEIF(DataQ!$B:$B,DataA!$A70,DataQ!N:N)</f>
        <v>141.68990000000002</v>
      </c>
      <c r="K70">
        <f>AVERAGEIF(DataQ!$B:$B,DataA!$A70,DataQ!O:O)</f>
        <v>37174.660000000003</v>
      </c>
      <c r="L70">
        <f>AVERAGEIF(DataQ!$B:$B,DataA!$A70,DataQ!Q:Q)</f>
        <v>3.9999885000000002</v>
      </c>
      <c r="M70">
        <f>SUMIF(DataQ!$B:$B,DataA!$A70,DataQ!R:R)</f>
        <v>56921.05</v>
      </c>
      <c r="N70">
        <f>SUMIF(DataQ!$B:$B,DataA!$A70,DataQ!S:S)</f>
        <v>0</v>
      </c>
      <c r="O70">
        <f>AVERAGEIF(DataQ!$B:$B,DataA!$A70,DataQ!T:T)</f>
        <v>0</v>
      </c>
      <c r="P70">
        <f>SUMIF(DataQ!$B:$B,DataA!$A70,DataQ!U:U)</f>
        <v>0</v>
      </c>
      <c r="Q70">
        <f>AVERAGEIF(DataQ!$B:$B,DataA!$A70,DataQ!V:V)</f>
        <v>0</v>
      </c>
      <c r="R70">
        <f>SUMIF(DataQ!$B:$B,DataA!$A70,DataQ!W:W)</f>
        <v>0</v>
      </c>
      <c r="S70">
        <f>SUMIF(DataQ!$B:$B,DataA!$A70,DataQ!X:X)</f>
        <v>0</v>
      </c>
      <c r="T70">
        <f>SUMIF(DataQ!$B:$B,DataA!$A70,DataQ!Y:Y)</f>
        <v>0</v>
      </c>
      <c r="U70">
        <f>AVERAGEIF(DataQ!$B:$B,DataA!$A70,DataQ!Z:Z)</f>
        <v>0</v>
      </c>
      <c r="V70">
        <f>SUMIF(DataQ!$B:$B,DataA!$A70,DataQ!AA:AA)</f>
        <v>0</v>
      </c>
      <c r="W70">
        <f>AVERAGEIF(DataQ!$B:$B,DataA!$A70,DataQ!AB:AB)</f>
        <v>0</v>
      </c>
      <c r="X70">
        <f>SUMIF(DataQ!$B:$B,DataA!$A70,DataQ!AC:AC)</f>
        <v>0</v>
      </c>
      <c r="Y70">
        <f>SUMIF(DataQ!$B:$B,DataA!$A70,DataQ!AD:AD)</f>
        <v>0</v>
      </c>
    </row>
    <row r="71" spans="1:25" x14ac:dyDescent="0.25">
      <c r="A71">
        <v>2037</v>
      </c>
      <c r="B71">
        <f>AVERAGEIF(DataQ!$B:$B,DataA!$A71,DataQ!F:F)</f>
        <v>200.49779999999998</v>
      </c>
      <c r="C71">
        <f>SUMIF(DataQ!$B:$B,DataA!$A71,DataQ!G:G)</f>
        <v>297466.44</v>
      </c>
      <c r="D71">
        <f>AVERAGEIF(DataQ!$B:$B,DataA!$A71,DataQ!H:H)</f>
        <v>1018.3340000000001</v>
      </c>
      <c r="E71">
        <f>SUMIF(DataQ!$B:$B,DataA!$A71,DataQ!I:I)</f>
        <v>999295.60000000009</v>
      </c>
      <c r="F71">
        <f>SUMIF(DataQ!$B:$B,DataA!$A71,DataQ!J:J)</f>
        <v>4628800</v>
      </c>
      <c r="G71">
        <f>SUMIF(DataQ!$B:$B,DataA!$A71,DataQ!K:K)</f>
        <v>1879196.3</v>
      </c>
      <c r="H71">
        <f>SUMIF(DataQ!$B:$B,DataA!$A71,DataQ!L:L)</f>
        <v>2969412.1</v>
      </c>
      <c r="I71">
        <f>SUMIF(DataQ!$B:$B,DataA!$A71,DataQ!M:M)</f>
        <v>2053972.3</v>
      </c>
      <c r="J71">
        <f>AVERAGEIF(DataQ!$B:$B,DataA!$A71,DataQ!N:N)</f>
        <v>144.52317499999998</v>
      </c>
      <c r="K71">
        <f>AVERAGEIF(DataQ!$B:$B,DataA!$A71,DataQ!O:O)</f>
        <v>37357.67</v>
      </c>
      <c r="L71">
        <f>AVERAGEIF(DataQ!$B:$B,DataA!$A71,DataQ!Q:Q)</f>
        <v>4.00000175</v>
      </c>
      <c r="M71">
        <f>SUMIF(DataQ!$B:$B,DataA!$A71,DataQ!R:R)</f>
        <v>58694.14</v>
      </c>
      <c r="N71">
        <f>SUMIF(DataQ!$B:$B,DataA!$A71,DataQ!S:S)</f>
        <v>0</v>
      </c>
      <c r="O71">
        <f>AVERAGEIF(DataQ!$B:$B,DataA!$A71,DataQ!T:T)</f>
        <v>0</v>
      </c>
      <c r="P71">
        <f>SUMIF(DataQ!$B:$B,DataA!$A71,DataQ!U:U)</f>
        <v>0</v>
      </c>
      <c r="Q71">
        <f>AVERAGEIF(DataQ!$B:$B,DataA!$A71,DataQ!V:V)</f>
        <v>0</v>
      </c>
      <c r="R71">
        <f>SUMIF(DataQ!$B:$B,DataA!$A71,DataQ!W:W)</f>
        <v>0</v>
      </c>
      <c r="S71">
        <f>SUMIF(DataQ!$B:$B,DataA!$A71,DataQ!X:X)</f>
        <v>0</v>
      </c>
      <c r="T71">
        <f>SUMIF(DataQ!$B:$B,DataA!$A71,DataQ!Y:Y)</f>
        <v>0</v>
      </c>
      <c r="U71">
        <f>AVERAGEIF(DataQ!$B:$B,DataA!$A71,DataQ!Z:Z)</f>
        <v>0</v>
      </c>
      <c r="V71">
        <f>SUMIF(DataQ!$B:$B,DataA!$A71,DataQ!AA:AA)</f>
        <v>0</v>
      </c>
      <c r="W71">
        <f>AVERAGEIF(DataQ!$B:$B,DataA!$A71,DataQ!AB:AB)</f>
        <v>0</v>
      </c>
      <c r="X71">
        <f>SUMIF(DataQ!$B:$B,DataA!$A71,DataQ!AC:AC)</f>
        <v>0</v>
      </c>
      <c r="Y71">
        <f>SUMIF(DataQ!$B:$B,DataA!$A71,DataQ!AD:AD)</f>
        <v>0</v>
      </c>
    </row>
    <row r="72" spans="1:25" x14ac:dyDescent="0.25">
      <c r="A72">
        <v>2038</v>
      </c>
      <c r="B72">
        <f>AVERAGEIF(DataQ!$B:$B,DataA!$A72,DataQ!F:F)</f>
        <v>204.54427499999997</v>
      </c>
      <c r="C72">
        <f>SUMIF(DataQ!$B:$B,DataA!$A72,DataQ!G:G)</f>
        <v>308288.8</v>
      </c>
      <c r="D72">
        <f>AVERAGEIF(DataQ!$B:$B,DataA!$A72,DataQ!H:H)</f>
        <v>1050.231</v>
      </c>
      <c r="E72">
        <f>SUMIF(DataQ!$B:$B,DataA!$A72,DataQ!I:I)</f>
        <v>1037065</v>
      </c>
      <c r="F72">
        <f>SUMIF(DataQ!$B:$B,DataA!$A72,DataQ!J:J)</f>
        <v>4804294</v>
      </c>
      <c r="G72">
        <f>SUMIF(DataQ!$B:$B,DataA!$A72,DataQ!K:K)</f>
        <v>1947564.7999999998</v>
      </c>
      <c r="H72">
        <f>SUMIF(DataQ!$B:$B,DataA!$A72,DataQ!L:L)</f>
        <v>3075275</v>
      </c>
      <c r="I72">
        <f>SUMIF(DataQ!$B:$B,DataA!$A72,DataQ!M:M)</f>
        <v>2085516.5</v>
      </c>
      <c r="J72">
        <f>AVERAGEIF(DataQ!$B:$B,DataA!$A72,DataQ!N:N)</f>
        <v>147.41310000000001</v>
      </c>
      <c r="K72">
        <f>AVERAGEIF(DataQ!$B:$B,DataA!$A72,DataQ!O:O)</f>
        <v>37540.68</v>
      </c>
      <c r="L72">
        <f>AVERAGEIF(DataQ!$B:$B,DataA!$A72,DataQ!Q:Q)</f>
        <v>4.0000152499999997</v>
      </c>
      <c r="M72">
        <f>SUMIF(DataQ!$B:$B,DataA!$A72,DataQ!R:R)</f>
        <v>60532.63</v>
      </c>
      <c r="N72">
        <f>SUMIF(DataQ!$B:$B,DataA!$A72,DataQ!S:S)</f>
        <v>0</v>
      </c>
      <c r="O72">
        <f>AVERAGEIF(DataQ!$B:$B,DataA!$A72,DataQ!T:T)</f>
        <v>0</v>
      </c>
      <c r="P72">
        <f>SUMIF(DataQ!$B:$B,DataA!$A72,DataQ!U:U)</f>
        <v>0</v>
      </c>
      <c r="Q72">
        <f>AVERAGEIF(DataQ!$B:$B,DataA!$A72,DataQ!V:V)</f>
        <v>0</v>
      </c>
      <c r="R72">
        <f>SUMIF(DataQ!$B:$B,DataA!$A72,DataQ!W:W)</f>
        <v>0</v>
      </c>
      <c r="S72">
        <f>SUMIF(DataQ!$B:$B,DataA!$A72,DataQ!X:X)</f>
        <v>0</v>
      </c>
      <c r="T72">
        <f>SUMIF(DataQ!$B:$B,DataA!$A72,DataQ!Y:Y)</f>
        <v>0</v>
      </c>
      <c r="U72">
        <f>AVERAGEIF(DataQ!$B:$B,DataA!$A72,DataQ!Z:Z)</f>
        <v>0</v>
      </c>
      <c r="V72">
        <f>SUMIF(DataQ!$B:$B,DataA!$A72,DataQ!AA:AA)</f>
        <v>0</v>
      </c>
      <c r="W72">
        <f>AVERAGEIF(DataQ!$B:$B,DataA!$A72,DataQ!AB:AB)</f>
        <v>0</v>
      </c>
      <c r="X72">
        <f>SUMIF(DataQ!$B:$B,DataA!$A72,DataQ!AC:AC)</f>
        <v>0</v>
      </c>
      <c r="Y72">
        <f>SUMIF(DataQ!$B:$B,DataA!$A72,DataQ!AD:AD)</f>
        <v>0</v>
      </c>
    </row>
    <row r="73" spans="1:25" x14ac:dyDescent="0.25">
      <c r="A73">
        <v>2039</v>
      </c>
      <c r="B73">
        <f>AVERAGEIF(DataQ!$B:$B,DataA!$A73,DataQ!F:F)</f>
        <v>208.69150000000002</v>
      </c>
      <c r="C73">
        <f>SUMIF(DataQ!$B:$B,DataA!$A73,DataQ!G:G)</f>
        <v>319580.06</v>
      </c>
      <c r="D73">
        <f>AVERAGEIF(DataQ!$B:$B,DataA!$A73,DataQ!H:H)</f>
        <v>1083.4085</v>
      </c>
      <c r="E73">
        <f>SUMIF(DataQ!$B:$B,DataA!$A73,DataQ!I:I)</f>
        <v>1076580.6000000001</v>
      </c>
      <c r="F73">
        <f>SUMIF(DataQ!$B:$B,DataA!$A73,DataQ!J:J)</f>
        <v>4987397</v>
      </c>
      <c r="G73">
        <f>SUMIF(DataQ!$B:$B,DataA!$A73,DataQ!K:K)</f>
        <v>2018895.4999999998</v>
      </c>
      <c r="H73">
        <f>SUMIF(DataQ!$B:$B,DataA!$A73,DataQ!L:L)</f>
        <v>3185658.8</v>
      </c>
      <c r="I73">
        <f>SUMIF(DataQ!$B:$B,DataA!$A73,DataQ!M:M)</f>
        <v>2118042.3000000003</v>
      </c>
      <c r="J73">
        <f>AVERAGEIF(DataQ!$B:$B,DataA!$A73,DataQ!N:N)</f>
        <v>150.36080000000001</v>
      </c>
      <c r="K73">
        <f>AVERAGEIF(DataQ!$B:$B,DataA!$A73,DataQ!O:O)</f>
        <v>37723.695</v>
      </c>
      <c r="L73">
        <f>AVERAGEIF(DataQ!$B:$B,DataA!$A73,DataQ!Q:Q)</f>
        <v>3.9999992500000001</v>
      </c>
      <c r="M73">
        <f>SUMIF(DataQ!$B:$B,DataA!$A73,DataQ!R:R)</f>
        <v>62444.880000000005</v>
      </c>
      <c r="N73">
        <f>SUMIF(DataQ!$B:$B,DataA!$A73,DataQ!S:S)</f>
        <v>0</v>
      </c>
      <c r="O73">
        <f>AVERAGEIF(DataQ!$B:$B,DataA!$A73,DataQ!T:T)</f>
        <v>0</v>
      </c>
      <c r="P73">
        <f>SUMIF(DataQ!$B:$B,DataA!$A73,DataQ!U:U)</f>
        <v>0</v>
      </c>
      <c r="Q73">
        <f>AVERAGEIF(DataQ!$B:$B,DataA!$A73,DataQ!V:V)</f>
        <v>0</v>
      </c>
      <c r="R73">
        <f>SUMIF(DataQ!$B:$B,DataA!$A73,DataQ!W:W)</f>
        <v>0</v>
      </c>
      <c r="S73">
        <f>SUMIF(DataQ!$B:$B,DataA!$A73,DataQ!X:X)</f>
        <v>0</v>
      </c>
      <c r="T73">
        <f>SUMIF(DataQ!$B:$B,DataA!$A73,DataQ!Y:Y)</f>
        <v>0</v>
      </c>
      <c r="U73">
        <f>AVERAGEIF(DataQ!$B:$B,DataA!$A73,DataQ!Z:Z)</f>
        <v>0</v>
      </c>
      <c r="V73">
        <f>SUMIF(DataQ!$B:$B,DataA!$A73,DataQ!AA:AA)</f>
        <v>0</v>
      </c>
      <c r="W73">
        <f>AVERAGEIF(DataQ!$B:$B,DataA!$A73,DataQ!AB:AB)</f>
        <v>0</v>
      </c>
      <c r="X73">
        <f>SUMIF(DataQ!$B:$B,DataA!$A73,DataQ!AC:AC)</f>
        <v>0</v>
      </c>
      <c r="Y73">
        <f>SUMIF(DataQ!$B:$B,DataA!$A73,DataQ!AD:AD)</f>
        <v>0</v>
      </c>
    </row>
    <row r="74" spans="1:25" x14ac:dyDescent="0.25">
      <c r="A74">
        <v>2040</v>
      </c>
      <c r="B74">
        <f>AVERAGEIF(DataQ!$B:$B,DataA!$A74,DataQ!F:F)</f>
        <v>212.92944999999997</v>
      </c>
      <c r="C74">
        <f>SUMIF(DataQ!$B:$B,DataA!$A74,DataQ!G:G)</f>
        <v>331302.82</v>
      </c>
      <c r="D74">
        <f>AVERAGEIF(DataQ!$B:$B,DataA!$A74,DataQ!H:H)</f>
        <v>1117.721</v>
      </c>
      <c r="E74">
        <f>SUMIF(DataQ!$B:$B,DataA!$A74,DataQ!I:I)</f>
        <v>1117638.8</v>
      </c>
      <c r="F74">
        <f>SUMIF(DataQ!$B:$B,DataA!$A74,DataQ!J:J)</f>
        <v>5177636</v>
      </c>
      <c r="G74">
        <f>SUMIF(DataQ!$B:$B,DataA!$A74,DataQ!K:K)</f>
        <v>2092952.2</v>
      </c>
      <c r="H74">
        <f>SUMIF(DataQ!$B:$B,DataA!$A74,DataQ!L:L)</f>
        <v>3300120</v>
      </c>
      <c r="I74">
        <f>SUMIF(DataQ!$B:$B,DataA!$A74,DataQ!M:M)</f>
        <v>2151150.1</v>
      </c>
      <c r="J74">
        <f>AVERAGEIF(DataQ!$B:$B,DataA!$A74,DataQ!N:N)</f>
        <v>153.36745000000002</v>
      </c>
      <c r="K74">
        <f>AVERAGEIF(DataQ!$B:$B,DataA!$A74,DataQ!O:O)</f>
        <v>37906.707500000004</v>
      </c>
      <c r="L74">
        <f>AVERAGEIF(DataQ!$B:$B,DataA!$A74,DataQ!Q:Q)</f>
        <v>3.9999959999999999</v>
      </c>
      <c r="M74">
        <f>SUMIF(DataQ!$B:$B,DataA!$A74,DataQ!R:R)</f>
        <v>64422.559999999998</v>
      </c>
      <c r="N74">
        <f>SUMIF(DataQ!$B:$B,DataA!$A74,DataQ!S:S)</f>
        <v>0</v>
      </c>
      <c r="O74">
        <f>AVERAGEIF(DataQ!$B:$B,DataA!$A74,DataQ!T:T)</f>
        <v>0</v>
      </c>
      <c r="P74">
        <f>SUMIF(DataQ!$B:$B,DataA!$A74,DataQ!U:U)</f>
        <v>0</v>
      </c>
      <c r="Q74">
        <f>AVERAGEIF(DataQ!$B:$B,DataA!$A74,DataQ!V:V)</f>
        <v>0</v>
      </c>
      <c r="R74">
        <f>SUMIF(DataQ!$B:$B,DataA!$A74,DataQ!W:W)</f>
        <v>0</v>
      </c>
      <c r="S74">
        <f>SUMIF(DataQ!$B:$B,DataA!$A74,DataQ!X:X)</f>
        <v>0</v>
      </c>
      <c r="T74">
        <f>SUMIF(DataQ!$B:$B,DataA!$A74,DataQ!Y:Y)</f>
        <v>0</v>
      </c>
      <c r="U74">
        <f>AVERAGEIF(DataQ!$B:$B,DataA!$A74,DataQ!Z:Z)</f>
        <v>0</v>
      </c>
      <c r="V74">
        <f>SUMIF(DataQ!$B:$B,DataA!$A74,DataQ!AA:AA)</f>
        <v>0</v>
      </c>
      <c r="W74">
        <f>AVERAGEIF(DataQ!$B:$B,DataA!$A74,DataQ!AB:AB)</f>
        <v>0</v>
      </c>
      <c r="X74">
        <f>SUMIF(DataQ!$B:$B,DataA!$A74,DataQ!AC:AC)</f>
        <v>0</v>
      </c>
      <c r="Y74">
        <f>SUMIF(DataQ!$B:$B,DataA!$A74,DataQ!AD:AD)</f>
        <v>0</v>
      </c>
    </row>
    <row r="75" spans="1:25" x14ac:dyDescent="0.25">
      <c r="A75">
        <v>2041</v>
      </c>
      <c r="B75">
        <f>AVERAGEIF(DataQ!$B:$B,DataA!$A75,DataQ!F:F)</f>
        <v>217.26627500000001</v>
      </c>
      <c r="C75">
        <f>SUMIF(DataQ!$B:$B,DataA!$A75,DataQ!G:G)</f>
        <v>343554.77</v>
      </c>
      <c r="D75">
        <f>AVERAGEIF(DataQ!$B:$B,DataA!$A75,DataQ!H:H)</f>
        <v>1153.0925</v>
      </c>
      <c r="E75">
        <f>SUMIF(DataQ!$B:$B,DataA!$A75,DataQ!I:I)</f>
        <v>1160437.8999999999</v>
      </c>
      <c r="F75">
        <f>SUMIF(DataQ!$B:$B,DataA!$A75,DataQ!J:J)</f>
        <v>5376420</v>
      </c>
      <c r="G75">
        <f>SUMIF(DataQ!$B:$B,DataA!$A75,DataQ!K:K)</f>
        <v>2170351.7999999998</v>
      </c>
      <c r="H75">
        <f>SUMIF(DataQ!$B:$B,DataA!$A75,DataQ!L:L)</f>
        <v>3419219.7</v>
      </c>
      <c r="I75">
        <f>SUMIF(DataQ!$B:$B,DataA!$A75,DataQ!M:M)</f>
        <v>2185109.1</v>
      </c>
      <c r="J75">
        <f>AVERAGEIF(DataQ!$B:$B,DataA!$A75,DataQ!N:N)</f>
        <v>156.43424999999999</v>
      </c>
      <c r="K75">
        <f>AVERAGEIF(DataQ!$B:$B,DataA!$A75,DataQ!O:O)</f>
        <v>38103.514999999999</v>
      </c>
      <c r="L75">
        <f>AVERAGEIF(DataQ!$B:$B,DataA!$A75,DataQ!Q:Q)</f>
        <v>4.0000024999999999</v>
      </c>
      <c r="M75">
        <f>SUMIF(DataQ!$B:$B,DataA!$A75,DataQ!R:R)</f>
        <v>66461.26999999999</v>
      </c>
      <c r="N75">
        <f>SUMIF(DataQ!$B:$B,DataA!$A75,DataQ!S:S)</f>
        <v>0</v>
      </c>
      <c r="O75">
        <f>AVERAGEIF(DataQ!$B:$B,DataA!$A75,DataQ!T:T)</f>
        <v>0</v>
      </c>
      <c r="P75">
        <f>SUMIF(DataQ!$B:$B,DataA!$A75,DataQ!U:U)</f>
        <v>0</v>
      </c>
      <c r="Q75">
        <f>AVERAGEIF(DataQ!$B:$B,DataA!$A75,DataQ!V:V)</f>
        <v>0</v>
      </c>
      <c r="R75">
        <f>SUMIF(DataQ!$B:$B,DataA!$A75,DataQ!W:W)</f>
        <v>0</v>
      </c>
      <c r="S75">
        <f>SUMIF(DataQ!$B:$B,DataA!$A75,DataQ!X:X)</f>
        <v>0</v>
      </c>
      <c r="T75">
        <f>SUMIF(DataQ!$B:$B,DataA!$A75,DataQ!Y:Y)</f>
        <v>0</v>
      </c>
      <c r="U75">
        <f>AVERAGEIF(DataQ!$B:$B,DataA!$A75,DataQ!Z:Z)</f>
        <v>0</v>
      </c>
      <c r="V75">
        <f>SUMIF(DataQ!$B:$B,DataA!$A75,DataQ!AA:AA)</f>
        <v>0</v>
      </c>
      <c r="W75">
        <f>AVERAGEIF(DataQ!$B:$B,DataA!$A75,DataQ!AB:AB)</f>
        <v>0</v>
      </c>
      <c r="X75">
        <f>SUMIF(DataQ!$B:$B,DataA!$A75,DataQ!AC:AC)</f>
        <v>0</v>
      </c>
      <c r="Y75">
        <f>SUMIF(DataQ!$B:$B,DataA!$A75,DataQ!AD:AD)</f>
        <v>0</v>
      </c>
    </row>
    <row r="76" spans="1:25" x14ac:dyDescent="0.25">
      <c r="A76">
        <v>2042</v>
      </c>
      <c r="B76">
        <f>AVERAGEIF(DataQ!$B:$B,DataA!$A76,DataQ!F:F)</f>
        <v>221.67379999999997</v>
      </c>
      <c r="C76">
        <f>SUMIF(DataQ!$B:$B,DataA!$A76,DataQ!G:G)</f>
        <v>356268.45</v>
      </c>
      <c r="D76">
        <f>AVERAGEIF(DataQ!$B:$B,DataA!$A76,DataQ!H:H)</f>
        <v>1189.47075</v>
      </c>
      <c r="E76">
        <f>SUMIF(DataQ!$B:$B,DataA!$A76,DataQ!I:I)</f>
        <v>1205127.3999999999</v>
      </c>
      <c r="F76">
        <f>SUMIF(DataQ!$B:$B,DataA!$A76,DataQ!J:J)</f>
        <v>5583167</v>
      </c>
      <c r="G76">
        <f>SUMIF(DataQ!$B:$B,DataA!$A76,DataQ!K:K)</f>
        <v>2250668.5</v>
      </c>
      <c r="H76">
        <f>SUMIF(DataQ!$B:$B,DataA!$A76,DataQ!L:L)</f>
        <v>3543464.8000000003</v>
      </c>
      <c r="I76">
        <f>SUMIF(DataQ!$B:$B,DataA!$A76,DataQ!M:M)</f>
        <v>2220136.8000000003</v>
      </c>
      <c r="J76">
        <f>AVERAGEIF(DataQ!$B:$B,DataA!$A76,DataQ!N:N)</f>
        <v>159.56229999999999</v>
      </c>
      <c r="K76">
        <f>AVERAGEIF(DataQ!$B:$B,DataA!$A76,DataQ!O:O)</f>
        <v>38306.5075</v>
      </c>
      <c r="L76">
        <f>AVERAGEIF(DataQ!$B:$B,DataA!$A76,DataQ!Q:Q)</f>
        <v>4.0000072500000003</v>
      </c>
      <c r="M76">
        <f>SUMIF(DataQ!$B:$B,DataA!$A76,DataQ!R:R)</f>
        <v>68558.06</v>
      </c>
      <c r="N76">
        <f>SUMIF(DataQ!$B:$B,DataA!$A76,DataQ!S:S)</f>
        <v>0</v>
      </c>
      <c r="O76">
        <f>AVERAGEIF(DataQ!$B:$B,DataA!$A76,DataQ!T:T)</f>
        <v>0</v>
      </c>
      <c r="P76">
        <f>SUMIF(DataQ!$B:$B,DataA!$A76,DataQ!U:U)</f>
        <v>0</v>
      </c>
      <c r="Q76">
        <f>AVERAGEIF(DataQ!$B:$B,DataA!$A76,DataQ!V:V)</f>
        <v>0</v>
      </c>
      <c r="R76">
        <f>SUMIF(DataQ!$B:$B,DataA!$A76,DataQ!W:W)</f>
        <v>0</v>
      </c>
      <c r="S76">
        <f>SUMIF(DataQ!$B:$B,DataA!$A76,DataQ!X:X)</f>
        <v>0</v>
      </c>
      <c r="T76">
        <f>SUMIF(DataQ!$B:$B,DataA!$A76,DataQ!Y:Y)</f>
        <v>0</v>
      </c>
      <c r="U76">
        <f>AVERAGEIF(DataQ!$B:$B,DataA!$A76,DataQ!Z:Z)</f>
        <v>0</v>
      </c>
      <c r="V76">
        <f>SUMIF(DataQ!$B:$B,DataA!$A76,DataQ!AA:AA)</f>
        <v>0</v>
      </c>
      <c r="W76">
        <f>AVERAGEIF(DataQ!$B:$B,DataA!$A76,DataQ!AB:AB)</f>
        <v>0</v>
      </c>
      <c r="X76">
        <f>SUMIF(DataQ!$B:$B,DataA!$A76,DataQ!AC:AC)</f>
        <v>0</v>
      </c>
      <c r="Y76">
        <f>SUMIF(DataQ!$B:$B,DataA!$A76,DataQ!AD:AD)</f>
        <v>0</v>
      </c>
    </row>
    <row r="77" spans="1:25" x14ac:dyDescent="0.25">
      <c r="A77">
        <v>2043</v>
      </c>
      <c r="B77">
        <f>AVERAGEIF(DataQ!$B:$B,DataA!$A77,DataQ!F:F)</f>
        <v>226.15992499999999</v>
      </c>
      <c r="C77">
        <f>SUMIF(DataQ!$B:$B,DataA!$A77,DataQ!G:G)</f>
        <v>369315.65</v>
      </c>
      <c r="D77">
        <f>AVERAGEIF(DataQ!$B:$B,DataA!$A77,DataQ!H:H)</f>
        <v>1227.1667499999999</v>
      </c>
      <c r="E77">
        <f>SUMIF(DataQ!$B:$B,DataA!$A77,DataQ!I:I)</f>
        <v>1251146.3000000003</v>
      </c>
      <c r="F77">
        <f>SUMIF(DataQ!$B:$B,DataA!$A77,DataQ!J:J)</f>
        <v>5795826</v>
      </c>
      <c r="G77">
        <f>SUMIF(DataQ!$B:$B,DataA!$A77,DataQ!K:K)</f>
        <v>2333092</v>
      </c>
      <c r="H77">
        <f>SUMIF(DataQ!$B:$B,DataA!$A77,DataQ!L:L)</f>
        <v>3671259</v>
      </c>
      <c r="I77">
        <f>SUMIF(DataQ!$B:$B,DataA!$A77,DataQ!M:M)</f>
        <v>2255132.1</v>
      </c>
      <c r="J77">
        <f>AVERAGEIF(DataQ!$B:$B,DataA!$A77,DataQ!N:N)</f>
        <v>162.75295</v>
      </c>
      <c r="K77">
        <f>AVERAGEIF(DataQ!$B:$B,DataA!$A77,DataQ!O:O)</f>
        <v>38490.395000000004</v>
      </c>
      <c r="L77">
        <f>AVERAGEIF(DataQ!$B:$B,DataA!$A77,DataQ!Q:Q)</f>
        <v>4.0000025000000008</v>
      </c>
      <c r="M77">
        <f>SUMIF(DataQ!$B:$B,DataA!$A77,DataQ!R:R)</f>
        <v>70730.760000000009</v>
      </c>
      <c r="N77">
        <f>SUMIF(DataQ!$B:$B,DataA!$A77,DataQ!S:S)</f>
        <v>0</v>
      </c>
      <c r="O77">
        <f>AVERAGEIF(DataQ!$B:$B,DataA!$A77,DataQ!T:T)</f>
        <v>0</v>
      </c>
      <c r="P77">
        <f>SUMIF(DataQ!$B:$B,DataA!$A77,DataQ!U:U)</f>
        <v>0</v>
      </c>
      <c r="Q77">
        <f>AVERAGEIF(DataQ!$B:$B,DataA!$A77,DataQ!V:V)</f>
        <v>0</v>
      </c>
      <c r="R77">
        <f>SUMIF(DataQ!$B:$B,DataA!$A77,DataQ!W:W)</f>
        <v>0</v>
      </c>
      <c r="S77">
        <f>SUMIF(DataQ!$B:$B,DataA!$A77,DataQ!X:X)</f>
        <v>0</v>
      </c>
      <c r="T77">
        <f>SUMIF(DataQ!$B:$B,DataA!$A77,DataQ!Y:Y)</f>
        <v>0</v>
      </c>
      <c r="U77">
        <f>AVERAGEIF(DataQ!$B:$B,DataA!$A77,DataQ!Z:Z)</f>
        <v>0</v>
      </c>
      <c r="V77">
        <f>SUMIF(DataQ!$B:$B,DataA!$A77,DataQ!AA:AA)</f>
        <v>0</v>
      </c>
      <c r="W77">
        <f>AVERAGEIF(DataQ!$B:$B,DataA!$A77,DataQ!AB:AB)</f>
        <v>0</v>
      </c>
      <c r="X77">
        <f>SUMIF(DataQ!$B:$B,DataA!$A77,DataQ!AC:AC)</f>
        <v>0</v>
      </c>
      <c r="Y77">
        <f>SUMIF(DataQ!$B:$B,DataA!$A77,DataQ!AD:AD)</f>
        <v>0</v>
      </c>
    </row>
    <row r="78" spans="1:25" x14ac:dyDescent="0.25">
      <c r="A78">
        <v>2044</v>
      </c>
      <c r="B78">
        <f>AVERAGEIF(DataQ!$B:$B,DataA!$A78,DataQ!F:F)</f>
        <v>230.73577499999999</v>
      </c>
      <c r="C78">
        <f>SUMIF(DataQ!$B:$B,DataA!$A78,DataQ!G:G)</f>
        <v>382655.45999999996</v>
      </c>
      <c r="D78">
        <f>AVERAGEIF(DataQ!$B:$B,DataA!$A78,DataQ!H:H)</f>
        <v>1266.3387499999999</v>
      </c>
      <c r="E78">
        <f>SUMIF(DataQ!$B:$B,DataA!$A78,DataQ!I:I)</f>
        <v>1298371.6000000001</v>
      </c>
      <c r="F78">
        <f>SUMIF(DataQ!$B:$B,DataA!$A78,DataQ!J:J)</f>
        <v>6013694</v>
      </c>
      <c r="G78">
        <f>SUMIF(DataQ!$B:$B,DataA!$A78,DataQ!K:K)</f>
        <v>2417364.2999999998</v>
      </c>
      <c r="H78">
        <f>SUMIF(DataQ!$B:$B,DataA!$A78,DataQ!L:L)</f>
        <v>3802049.8000000003</v>
      </c>
      <c r="I78">
        <f>SUMIF(DataQ!$B:$B,DataA!$A78,DataQ!M:M)</f>
        <v>2289708.1</v>
      </c>
      <c r="J78">
        <f>AVERAGEIF(DataQ!$B:$B,DataA!$A78,DataQ!N:N)</f>
        <v>166.00739999999999</v>
      </c>
      <c r="K78">
        <f>AVERAGEIF(DataQ!$B:$B,DataA!$A78,DataQ!O:O)</f>
        <v>38647.052499999998</v>
      </c>
      <c r="L78">
        <f>AVERAGEIF(DataQ!$B:$B,DataA!$A78,DataQ!Q:Q)</f>
        <v>4.0000002500000003</v>
      </c>
      <c r="M78">
        <f>SUMIF(DataQ!$B:$B,DataA!$A78,DataQ!R:R)</f>
        <v>72988.510000000009</v>
      </c>
      <c r="N78">
        <f>SUMIF(DataQ!$B:$B,DataA!$A78,DataQ!S:S)</f>
        <v>0</v>
      </c>
      <c r="O78">
        <f>AVERAGEIF(DataQ!$B:$B,DataA!$A78,DataQ!T:T)</f>
        <v>0</v>
      </c>
      <c r="P78">
        <f>SUMIF(DataQ!$B:$B,DataA!$A78,DataQ!U:U)</f>
        <v>0</v>
      </c>
      <c r="Q78">
        <f>AVERAGEIF(DataQ!$B:$B,DataA!$A78,DataQ!V:V)</f>
        <v>0</v>
      </c>
      <c r="R78">
        <f>SUMIF(DataQ!$B:$B,DataA!$A78,DataQ!W:W)</f>
        <v>0</v>
      </c>
      <c r="S78">
        <f>SUMIF(DataQ!$B:$B,DataA!$A78,DataQ!X:X)</f>
        <v>0</v>
      </c>
      <c r="T78">
        <f>SUMIF(DataQ!$B:$B,DataA!$A78,DataQ!Y:Y)</f>
        <v>0</v>
      </c>
      <c r="U78">
        <f>AVERAGEIF(DataQ!$B:$B,DataA!$A78,DataQ!Z:Z)</f>
        <v>0</v>
      </c>
      <c r="V78">
        <f>SUMIF(DataQ!$B:$B,DataA!$A78,DataQ!AA:AA)</f>
        <v>0</v>
      </c>
      <c r="W78">
        <f>AVERAGEIF(DataQ!$B:$B,DataA!$A78,DataQ!AB:AB)</f>
        <v>0</v>
      </c>
      <c r="X78">
        <f>SUMIF(DataQ!$B:$B,DataA!$A78,DataQ!AC:AC)</f>
        <v>0</v>
      </c>
      <c r="Y78">
        <f>SUMIF(DataQ!$B:$B,DataA!$A78,DataQ!AD:AD)</f>
        <v>0</v>
      </c>
    </row>
    <row r="79" spans="1:25" x14ac:dyDescent="0.25">
      <c r="A79">
        <v>2045</v>
      </c>
      <c r="B79">
        <f>AVERAGEIF(DataQ!$B:$B,DataA!$A79,DataQ!F:F)</f>
        <v>235.40729999999999</v>
      </c>
      <c r="C79">
        <f>SUMIF(DataQ!$B:$B,DataA!$A79,DataQ!G:G)</f>
        <v>396213.32</v>
      </c>
      <c r="D79">
        <f>AVERAGEIF(DataQ!$B:$B,DataA!$A79,DataQ!H:H)</f>
        <v>1307.1522500000001</v>
      </c>
      <c r="E79">
        <f>SUMIF(DataQ!$B:$B,DataA!$A79,DataQ!I:I)</f>
        <v>1346457.0999999999</v>
      </c>
      <c r="F79">
        <f>SUMIF(DataQ!$B:$B,DataA!$A79,DataQ!J:J)</f>
        <v>6235497</v>
      </c>
      <c r="G79">
        <f>SUMIF(DataQ!$B:$B,DataA!$A79,DataQ!K:K)</f>
        <v>2503014.2000000002</v>
      </c>
      <c r="H79">
        <f>SUMIF(DataQ!$B:$B,DataA!$A79,DataQ!L:L)</f>
        <v>3934807.1</v>
      </c>
      <c r="I79">
        <f>SUMIF(DataQ!$B:$B,DataA!$A79,DataQ!M:M)</f>
        <v>2323223.4000000004</v>
      </c>
      <c r="J79">
        <f>AVERAGEIF(DataQ!$B:$B,DataA!$A79,DataQ!N:N)</f>
        <v>169.32692499999999</v>
      </c>
      <c r="K79">
        <f>AVERAGEIF(DataQ!$B:$B,DataA!$A79,DataQ!O:O)</f>
        <v>38765.71</v>
      </c>
      <c r="L79">
        <f>AVERAGEIF(DataQ!$B:$B,DataA!$A79,DataQ!Q:Q)</f>
        <v>4.0000057499999997</v>
      </c>
      <c r="M79">
        <f>SUMIF(DataQ!$B:$B,DataA!$A79,DataQ!R:R)</f>
        <v>75340.87</v>
      </c>
      <c r="N79">
        <f>SUMIF(DataQ!$B:$B,DataA!$A79,DataQ!S:S)</f>
        <v>0</v>
      </c>
      <c r="O79">
        <f>AVERAGEIF(DataQ!$B:$B,DataA!$A79,DataQ!T:T)</f>
        <v>0</v>
      </c>
      <c r="P79">
        <f>SUMIF(DataQ!$B:$B,DataA!$A79,DataQ!U:U)</f>
        <v>0</v>
      </c>
      <c r="Q79">
        <f>AVERAGEIF(DataQ!$B:$B,DataA!$A79,DataQ!V:V)</f>
        <v>0</v>
      </c>
      <c r="R79">
        <f>SUMIF(DataQ!$B:$B,DataA!$A79,DataQ!W:W)</f>
        <v>0</v>
      </c>
      <c r="S79">
        <f>SUMIF(DataQ!$B:$B,DataA!$A79,DataQ!X:X)</f>
        <v>0</v>
      </c>
      <c r="T79">
        <f>SUMIF(DataQ!$B:$B,DataA!$A79,DataQ!Y:Y)</f>
        <v>0</v>
      </c>
      <c r="U79">
        <f>AVERAGEIF(DataQ!$B:$B,DataA!$A79,DataQ!Z:Z)</f>
        <v>0</v>
      </c>
      <c r="V79">
        <f>SUMIF(DataQ!$B:$B,DataA!$A79,DataQ!AA:AA)</f>
        <v>0</v>
      </c>
      <c r="W79">
        <f>AVERAGEIF(DataQ!$B:$B,DataA!$A79,DataQ!AB:AB)</f>
        <v>0</v>
      </c>
      <c r="X79">
        <f>SUMIF(DataQ!$B:$B,DataA!$A79,DataQ!AC:AC)</f>
        <v>0</v>
      </c>
      <c r="Y79">
        <f>SUMIF(DataQ!$B:$B,DataA!$A79,DataQ!AD:AD)</f>
        <v>0</v>
      </c>
    </row>
    <row r="80" spans="1:25" x14ac:dyDescent="0.25">
      <c r="A80">
        <v>2046</v>
      </c>
      <c r="B80">
        <f>AVERAGEIF(DataQ!$B:$B,DataA!$A80,DataQ!F:F)</f>
        <v>240.19515000000001</v>
      </c>
      <c r="C80">
        <f>SUMIF(DataQ!$B:$B,DataA!$A80,DataQ!G:G)</f>
        <v>410138.6</v>
      </c>
      <c r="D80">
        <f>AVERAGEIF(DataQ!$B:$B,DataA!$A80,DataQ!H:H)</f>
        <v>1349.52925</v>
      </c>
      <c r="E80">
        <f>SUMIF(DataQ!$B:$B,DataA!$A80,DataQ!I:I)</f>
        <v>1395693.1</v>
      </c>
      <c r="F80">
        <f>SUMIF(DataQ!$B:$B,DataA!$A80,DataQ!J:J)</f>
        <v>6463120</v>
      </c>
      <c r="G80">
        <f>SUMIF(DataQ!$B:$B,DataA!$A80,DataQ!K:K)</f>
        <v>2590984.6</v>
      </c>
      <c r="H80">
        <f>SUMIF(DataQ!$B:$B,DataA!$A80,DataQ!L:L)</f>
        <v>4070364</v>
      </c>
      <c r="I80">
        <f>SUMIF(DataQ!$B:$B,DataA!$A80,DataQ!M:M)</f>
        <v>2356163.9</v>
      </c>
      <c r="J80">
        <f>AVERAGEIF(DataQ!$B:$B,DataA!$A80,DataQ!N:N)</f>
        <v>172.71282500000001</v>
      </c>
      <c r="K80">
        <f>AVERAGEIF(DataQ!$B:$B,DataA!$A80,DataQ!O:O)</f>
        <v>38866.239999999998</v>
      </c>
      <c r="L80">
        <f>AVERAGEIF(DataQ!$B:$B,DataA!$A80,DataQ!Q:Q)</f>
        <v>3.9999954999999998</v>
      </c>
      <c r="M80">
        <f>SUMIF(DataQ!$B:$B,DataA!$A80,DataQ!R:R)</f>
        <v>77783.38</v>
      </c>
      <c r="N80">
        <f>SUMIF(DataQ!$B:$B,DataA!$A80,DataQ!S:S)</f>
        <v>0</v>
      </c>
      <c r="O80">
        <f>AVERAGEIF(DataQ!$B:$B,DataA!$A80,DataQ!T:T)</f>
        <v>0</v>
      </c>
      <c r="P80">
        <f>SUMIF(DataQ!$B:$B,DataA!$A80,DataQ!U:U)</f>
        <v>0</v>
      </c>
      <c r="Q80">
        <f>AVERAGEIF(DataQ!$B:$B,DataA!$A80,DataQ!V:V)</f>
        <v>0</v>
      </c>
      <c r="R80">
        <f>SUMIF(DataQ!$B:$B,DataA!$A80,DataQ!W:W)</f>
        <v>0</v>
      </c>
      <c r="S80">
        <f>SUMIF(DataQ!$B:$B,DataA!$A80,DataQ!X:X)</f>
        <v>0</v>
      </c>
      <c r="T80">
        <f>SUMIF(DataQ!$B:$B,DataA!$A80,DataQ!Y:Y)</f>
        <v>0</v>
      </c>
      <c r="U80">
        <f>AVERAGEIF(DataQ!$B:$B,DataA!$A80,DataQ!Z:Z)</f>
        <v>0</v>
      </c>
      <c r="V80">
        <f>SUMIF(DataQ!$B:$B,DataA!$A80,DataQ!AA:AA)</f>
        <v>0</v>
      </c>
      <c r="W80">
        <f>AVERAGEIF(DataQ!$B:$B,DataA!$A80,DataQ!AB:AB)</f>
        <v>0</v>
      </c>
      <c r="X80">
        <f>SUMIF(DataQ!$B:$B,DataA!$A80,DataQ!AC:AC)</f>
        <v>0</v>
      </c>
      <c r="Y80">
        <f>SUMIF(DataQ!$B:$B,DataA!$A80,DataQ!AD:AD)</f>
        <v>0</v>
      </c>
    </row>
    <row r="81" spans="1:25" x14ac:dyDescent="0.25">
      <c r="A81">
        <v>2047</v>
      </c>
      <c r="B81">
        <f>AVERAGEIF(DataQ!$B:$B,DataA!$A81,DataQ!F:F)</f>
        <v>245.08839999999998</v>
      </c>
      <c r="C81">
        <f>SUMIF(DataQ!$B:$B,DataA!$A81,DataQ!G:G)</f>
        <v>424504.69999999995</v>
      </c>
      <c r="D81">
        <f>AVERAGEIF(DataQ!$B:$B,DataA!$A81,DataQ!H:H)</f>
        <v>1393.2942500000001</v>
      </c>
      <c r="E81">
        <f>SUMIF(DataQ!$B:$B,DataA!$A81,DataQ!I:I)</f>
        <v>1446502.7000000002</v>
      </c>
      <c r="F81">
        <f>SUMIF(DataQ!$B:$B,DataA!$A81,DataQ!J:J)</f>
        <v>6698082</v>
      </c>
      <c r="G81">
        <f>SUMIF(DataQ!$B:$B,DataA!$A81,DataQ!K:K)</f>
        <v>2681740.3000000003</v>
      </c>
      <c r="H81">
        <f>SUMIF(DataQ!$B:$B,DataA!$A81,DataQ!L:L)</f>
        <v>4209928</v>
      </c>
      <c r="I81">
        <f>SUMIF(DataQ!$B:$B,DataA!$A81,DataQ!M:M)</f>
        <v>2389195.7000000002</v>
      </c>
      <c r="J81">
        <f>AVERAGEIF(DataQ!$B:$B,DataA!$A81,DataQ!N:N)</f>
        <v>176.166425</v>
      </c>
      <c r="K81">
        <f>AVERAGEIF(DataQ!$B:$B,DataA!$A81,DataQ!O:O)</f>
        <v>38962.052499999998</v>
      </c>
      <c r="L81">
        <f>AVERAGEIF(DataQ!$B:$B,DataA!$A81,DataQ!Q:Q)</f>
        <v>4.0000002499999994</v>
      </c>
      <c r="M81">
        <f>SUMIF(DataQ!$B:$B,DataA!$A81,DataQ!R:R)</f>
        <v>80305.890000000014</v>
      </c>
      <c r="N81">
        <f>SUMIF(DataQ!$B:$B,DataA!$A81,DataQ!S:S)</f>
        <v>0</v>
      </c>
      <c r="O81">
        <f>AVERAGEIF(DataQ!$B:$B,DataA!$A81,DataQ!T:T)</f>
        <v>0</v>
      </c>
      <c r="P81">
        <f>SUMIF(DataQ!$B:$B,DataA!$A81,DataQ!U:U)</f>
        <v>0</v>
      </c>
      <c r="Q81">
        <f>AVERAGEIF(DataQ!$B:$B,DataA!$A81,DataQ!V:V)</f>
        <v>0</v>
      </c>
      <c r="R81">
        <f>SUMIF(DataQ!$B:$B,DataA!$A81,DataQ!W:W)</f>
        <v>0</v>
      </c>
      <c r="S81">
        <f>SUMIF(DataQ!$B:$B,DataA!$A81,DataQ!X:X)</f>
        <v>0</v>
      </c>
      <c r="T81">
        <f>SUMIF(DataQ!$B:$B,DataA!$A81,DataQ!Y:Y)</f>
        <v>0</v>
      </c>
      <c r="U81">
        <f>AVERAGEIF(DataQ!$B:$B,DataA!$A81,DataQ!Z:Z)</f>
        <v>0</v>
      </c>
      <c r="V81">
        <f>SUMIF(DataQ!$B:$B,DataA!$A81,DataQ!AA:AA)</f>
        <v>0</v>
      </c>
      <c r="W81">
        <f>AVERAGEIF(DataQ!$B:$B,DataA!$A81,DataQ!AB:AB)</f>
        <v>0</v>
      </c>
      <c r="X81">
        <f>SUMIF(DataQ!$B:$B,DataA!$A81,DataQ!AC:AC)</f>
        <v>0</v>
      </c>
      <c r="Y81">
        <f>SUMIF(DataQ!$B:$B,DataA!$A81,DataQ!AD:AD)</f>
        <v>0</v>
      </c>
    </row>
    <row r="82" spans="1:25" x14ac:dyDescent="0.25">
      <c r="A82">
        <v>2048</v>
      </c>
      <c r="B82">
        <f>AVERAGEIF(DataQ!$B:$B,DataA!$A82,DataQ!F:F)</f>
        <v>250.07832500000001</v>
      </c>
      <c r="C82">
        <f>SUMIF(DataQ!$B:$B,DataA!$A82,DataQ!G:G)</f>
        <v>439252.19999999995</v>
      </c>
      <c r="D82">
        <f>AVERAGEIF(DataQ!$B:$B,DataA!$A82,DataQ!H:H)</f>
        <v>1438.5135</v>
      </c>
      <c r="E82">
        <f>SUMIF(DataQ!$B:$B,DataA!$A82,DataQ!I:I)</f>
        <v>1498780.5</v>
      </c>
      <c r="F82">
        <f>SUMIF(DataQ!$B:$B,DataA!$A82,DataQ!J:J)</f>
        <v>6939744</v>
      </c>
      <c r="G82">
        <f>SUMIF(DataQ!$B:$B,DataA!$A82,DataQ!K:K)</f>
        <v>2774905.3</v>
      </c>
      <c r="H82">
        <f>SUMIF(DataQ!$B:$B,DataA!$A82,DataQ!L:L)</f>
        <v>4353171</v>
      </c>
      <c r="I82">
        <f>SUMIF(DataQ!$B:$B,DataA!$A82,DataQ!M:M)</f>
        <v>2422073.7000000002</v>
      </c>
      <c r="J82">
        <f>AVERAGEIF(DataQ!$B:$B,DataA!$A82,DataQ!N:N)</f>
        <v>179.6891</v>
      </c>
      <c r="K82">
        <f>AVERAGEIF(DataQ!$B:$B,DataA!$A82,DataQ!O:O)</f>
        <v>39045.97</v>
      </c>
      <c r="L82">
        <f>AVERAGEIF(DataQ!$B:$B,DataA!$A82,DataQ!Q:Q)</f>
        <v>4.0000039999999997</v>
      </c>
      <c r="M82">
        <f>SUMIF(DataQ!$B:$B,DataA!$A82,DataQ!R:R)</f>
        <v>82912.19</v>
      </c>
      <c r="N82">
        <f>SUMIF(DataQ!$B:$B,DataA!$A82,DataQ!S:S)</f>
        <v>0</v>
      </c>
      <c r="O82">
        <f>AVERAGEIF(DataQ!$B:$B,DataA!$A82,DataQ!T:T)</f>
        <v>0</v>
      </c>
      <c r="P82">
        <f>SUMIF(DataQ!$B:$B,DataA!$A82,DataQ!U:U)</f>
        <v>0</v>
      </c>
      <c r="Q82">
        <f>AVERAGEIF(DataQ!$B:$B,DataA!$A82,DataQ!V:V)</f>
        <v>0</v>
      </c>
      <c r="R82">
        <f>SUMIF(DataQ!$B:$B,DataA!$A82,DataQ!W:W)</f>
        <v>0</v>
      </c>
      <c r="S82">
        <f>SUMIF(DataQ!$B:$B,DataA!$A82,DataQ!X:X)</f>
        <v>0</v>
      </c>
      <c r="T82">
        <f>SUMIF(DataQ!$B:$B,DataA!$A82,DataQ!Y:Y)</f>
        <v>0</v>
      </c>
      <c r="U82">
        <f>AVERAGEIF(DataQ!$B:$B,DataA!$A82,DataQ!Z:Z)</f>
        <v>0</v>
      </c>
      <c r="V82">
        <f>SUMIF(DataQ!$B:$B,DataA!$A82,DataQ!AA:AA)</f>
        <v>0</v>
      </c>
      <c r="W82">
        <f>AVERAGEIF(DataQ!$B:$B,DataA!$A82,DataQ!AB:AB)</f>
        <v>0</v>
      </c>
      <c r="X82">
        <f>SUMIF(DataQ!$B:$B,DataA!$A82,DataQ!AC:AC)</f>
        <v>0</v>
      </c>
      <c r="Y82">
        <f>SUMIF(DataQ!$B:$B,DataA!$A82,DataQ!AD:AD)</f>
        <v>0</v>
      </c>
    </row>
    <row r="83" spans="1:25" x14ac:dyDescent="0.25">
      <c r="A83">
        <v>2049</v>
      </c>
      <c r="B83">
        <f>AVERAGEIF(DataQ!$B:$B,DataA!$A83,DataQ!F:F)</f>
        <v>255.17270000000002</v>
      </c>
      <c r="C83">
        <f>SUMIF(DataQ!$B:$B,DataA!$A83,DataQ!G:G)</f>
        <v>454416.6</v>
      </c>
      <c r="D83">
        <f>AVERAGEIF(DataQ!$B:$B,DataA!$A83,DataQ!H:H)</f>
        <v>1485.2242500000002</v>
      </c>
      <c r="E83">
        <f>SUMIF(DataQ!$B:$B,DataA!$A83,DataQ!I:I)</f>
        <v>1552622.3</v>
      </c>
      <c r="F83">
        <f>SUMIF(DataQ!$B:$B,DataA!$A83,DataQ!J:J)</f>
        <v>7188542</v>
      </c>
      <c r="G83">
        <f>SUMIF(DataQ!$B:$B,DataA!$A83,DataQ!K:K)</f>
        <v>2870704.1</v>
      </c>
      <c r="H83">
        <f>SUMIF(DataQ!$B:$B,DataA!$A83,DataQ!L:L)</f>
        <v>4500348</v>
      </c>
      <c r="I83">
        <f>SUMIF(DataQ!$B:$B,DataA!$A83,DataQ!M:M)</f>
        <v>2454890.7000000002</v>
      </c>
      <c r="J83">
        <f>AVERAGEIF(DataQ!$B:$B,DataA!$A83,DataQ!N:N)</f>
        <v>183.28215</v>
      </c>
      <c r="K83">
        <f>AVERAGEIF(DataQ!$B:$B,DataA!$A83,DataQ!O:O)</f>
        <v>39120.942499999997</v>
      </c>
      <c r="L83">
        <f>AVERAGEIF(DataQ!$B:$B,DataA!$A83,DataQ!Q:Q)</f>
        <v>4.0000064999999996</v>
      </c>
      <c r="M83">
        <f>SUMIF(DataQ!$B:$B,DataA!$A83,DataQ!R:R)</f>
        <v>85604.489999999991</v>
      </c>
      <c r="N83">
        <f>SUMIF(DataQ!$B:$B,DataA!$A83,DataQ!S:S)</f>
        <v>0</v>
      </c>
      <c r="O83">
        <f>AVERAGEIF(DataQ!$B:$B,DataA!$A83,DataQ!T:T)</f>
        <v>0</v>
      </c>
      <c r="P83">
        <f>SUMIF(DataQ!$B:$B,DataA!$A83,DataQ!U:U)</f>
        <v>0</v>
      </c>
      <c r="Q83">
        <f>AVERAGEIF(DataQ!$B:$B,DataA!$A83,DataQ!V:V)</f>
        <v>0</v>
      </c>
      <c r="R83">
        <f>SUMIF(DataQ!$B:$B,DataA!$A83,DataQ!W:W)</f>
        <v>0</v>
      </c>
      <c r="S83">
        <f>SUMIF(DataQ!$B:$B,DataA!$A83,DataQ!X:X)</f>
        <v>0</v>
      </c>
      <c r="T83">
        <f>SUMIF(DataQ!$B:$B,DataA!$A83,DataQ!Y:Y)</f>
        <v>0</v>
      </c>
      <c r="U83">
        <f>AVERAGEIF(DataQ!$B:$B,DataA!$A83,DataQ!Z:Z)</f>
        <v>0</v>
      </c>
      <c r="V83">
        <f>SUMIF(DataQ!$B:$B,DataA!$A83,DataQ!AA:AA)</f>
        <v>0</v>
      </c>
      <c r="W83">
        <f>AVERAGEIF(DataQ!$B:$B,DataA!$A83,DataQ!AB:AB)</f>
        <v>0</v>
      </c>
      <c r="X83">
        <f>SUMIF(DataQ!$B:$B,DataA!$A83,DataQ!AC:AC)</f>
        <v>0</v>
      </c>
      <c r="Y83">
        <f>SUMIF(DataQ!$B:$B,DataA!$A83,DataQ!AD:AD)</f>
        <v>0</v>
      </c>
    </row>
    <row r="84" spans="1:25" x14ac:dyDescent="0.25">
      <c r="A84">
        <v>2050</v>
      </c>
      <c r="B84">
        <f>AVERAGEIF(DataQ!$B:$B,DataA!$A84,DataQ!F:F)</f>
        <v>260.37052500000004</v>
      </c>
      <c r="C84">
        <f>SUMIF(DataQ!$B:$B,DataA!$A84,DataQ!G:G)</f>
        <v>469943.6</v>
      </c>
      <c r="D84">
        <f>AVERAGEIF(DataQ!$B:$B,DataA!$A84,DataQ!H:H)</f>
        <v>1533.52675</v>
      </c>
      <c r="E84">
        <f>SUMIF(DataQ!$B:$B,DataA!$A84,DataQ!I:I)</f>
        <v>1607853.6</v>
      </c>
      <c r="F84">
        <f>SUMIF(DataQ!$B:$B,DataA!$A84,DataQ!J:J)</f>
        <v>7443708</v>
      </c>
      <c r="G84">
        <f>SUMIF(DataQ!$B:$B,DataA!$A84,DataQ!K:K)</f>
        <v>2968793.6</v>
      </c>
      <c r="H84">
        <f>SUMIF(DataQ!$B:$B,DataA!$A84,DataQ!L:L)</f>
        <v>4651223</v>
      </c>
      <c r="I84">
        <f>SUMIF(DataQ!$B:$B,DataA!$A84,DataQ!M:M)</f>
        <v>2487468.7000000002</v>
      </c>
      <c r="J84">
        <f>AVERAGEIF(DataQ!$B:$B,DataA!$A84,DataQ!N:N)</f>
        <v>186.947125</v>
      </c>
      <c r="K84">
        <f>AVERAGEIF(DataQ!$B:$B,DataA!$A84,DataQ!O:O)</f>
        <v>39180.224999999999</v>
      </c>
      <c r="L84">
        <f>AVERAGEIF(DataQ!$B:$B,DataA!$A84,DataQ!Q:Q)</f>
        <v>4.0000032499999998</v>
      </c>
      <c r="M84">
        <f>SUMIF(DataQ!$B:$B,DataA!$A84,DataQ!R:R)</f>
        <v>88388.54</v>
      </c>
      <c r="N84">
        <f>SUMIF(DataQ!$B:$B,DataA!$A84,DataQ!S:S)</f>
        <v>0</v>
      </c>
      <c r="O84">
        <f>AVERAGEIF(DataQ!$B:$B,DataA!$A84,DataQ!T:T)</f>
        <v>0</v>
      </c>
      <c r="P84">
        <f>SUMIF(DataQ!$B:$B,DataA!$A84,DataQ!U:U)</f>
        <v>0</v>
      </c>
      <c r="Q84">
        <f>AVERAGEIF(DataQ!$B:$B,DataA!$A84,DataQ!V:V)</f>
        <v>0</v>
      </c>
      <c r="R84">
        <f>SUMIF(DataQ!$B:$B,DataA!$A84,DataQ!W:W)</f>
        <v>0</v>
      </c>
      <c r="S84">
        <f>SUMIF(DataQ!$B:$B,DataA!$A84,DataQ!X:X)</f>
        <v>0</v>
      </c>
      <c r="T84">
        <f>SUMIF(DataQ!$B:$B,DataA!$A84,DataQ!Y:Y)</f>
        <v>0</v>
      </c>
      <c r="U84">
        <f>AVERAGEIF(DataQ!$B:$B,DataA!$A84,DataQ!Z:Z)</f>
        <v>0</v>
      </c>
      <c r="V84">
        <f>SUMIF(DataQ!$B:$B,DataA!$A84,DataQ!AA:AA)</f>
        <v>0</v>
      </c>
      <c r="W84">
        <f>AVERAGEIF(DataQ!$B:$B,DataA!$A84,DataQ!AB:AB)</f>
        <v>0</v>
      </c>
      <c r="X84">
        <f>SUMIF(DataQ!$B:$B,DataA!$A84,DataQ!AC:AC)</f>
        <v>0</v>
      </c>
      <c r="Y84">
        <f>SUMIF(DataQ!$B:$B,DataA!$A84,DataQ!AD:AD)</f>
        <v>0</v>
      </c>
    </row>
    <row r="85" spans="1:25" x14ac:dyDescent="0.25">
      <c r="A85">
        <v>2051</v>
      </c>
      <c r="B85">
        <f>AVERAGEIF(DataQ!$B:$B,DataA!$A85,DataQ!F:F)</f>
        <v>265.67309999999998</v>
      </c>
      <c r="C85">
        <f>SUMIF(DataQ!$B:$B,DataA!$A85,DataQ!G:G)</f>
        <v>485892.69999999995</v>
      </c>
      <c r="D85">
        <f>AVERAGEIF(DataQ!$B:$B,DataA!$A85,DataQ!H:H)</f>
        <v>1583.4005000000002</v>
      </c>
      <c r="E85">
        <f>SUMIF(DataQ!$B:$B,DataA!$A85,DataQ!I:I)</f>
        <v>1664654.5</v>
      </c>
      <c r="F85">
        <f>SUMIF(DataQ!$B:$B,DataA!$A85,DataQ!J:J)</f>
        <v>7706248</v>
      </c>
      <c r="G85">
        <f>SUMIF(DataQ!$B:$B,DataA!$A85,DataQ!K:K)</f>
        <v>3069548.9999999995</v>
      </c>
      <c r="H85">
        <f>SUMIF(DataQ!$B:$B,DataA!$A85,DataQ!L:L)</f>
        <v>4806528</v>
      </c>
      <c r="I85">
        <f>SUMIF(DataQ!$B:$B,DataA!$A85,DataQ!M:M)</f>
        <v>2520147.2999999998</v>
      </c>
      <c r="J85">
        <f>AVERAGEIF(DataQ!$B:$B,DataA!$A85,DataQ!N:N)</f>
        <v>190.68540000000002</v>
      </c>
      <c r="K85">
        <f>AVERAGEIF(DataQ!$B:$B,DataA!$A85,DataQ!O:O)</f>
        <v>39231.997499999998</v>
      </c>
      <c r="L85">
        <f>AVERAGEIF(DataQ!$B:$B,DataA!$A85,DataQ!Q:Q)</f>
        <v>3.9999917500000004</v>
      </c>
      <c r="M85">
        <f>SUMIF(DataQ!$B:$B,DataA!$A85,DataQ!R:R)</f>
        <v>91263.109999999986</v>
      </c>
      <c r="N85">
        <f>SUMIF(DataQ!$B:$B,DataA!$A85,DataQ!S:S)</f>
        <v>0</v>
      </c>
      <c r="O85">
        <f>AVERAGEIF(DataQ!$B:$B,DataA!$A85,DataQ!T:T)</f>
        <v>0</v>
      </c>
      <c r="P85">
        <f>SUMIF(DataQ!$B:$B,DataA!$A85,DataQ!U:U)</f>
        <v>0</v>
      </c>
      <c r="Q85">
        <f>AVERAGEIF(DataQ!$B:$B,DataA!$A85,DataQ!V:V)</f>
        <v>0</v>
      </c>
      <c r="R85">
        <f>SUMIF(DataQ!$B:$B,DataA!$A85,DataQ!W:W)</f>
        <v>0</v>
      </c>
      <c r="S85">
        <f>SUMIF(DataQ!$B:$B,DataA!$A85,DataQ!X:X)</f>
        <v>0</v>
      </c>
      <c r="T85">
        <f>SUMIF(DataQ!$B:$B,DataA!$A85,DataQ!Y:Y)</f>
        <v>0</v>
      </c>
      <c r="U85">
        <f>AVERAGEIF(DataQ!$B:$B,DataA!$A85,DataQ!Z:Z)</f>
        <v>0</v>
      </c>
      <c r="V85">
        <f>SUMIF(DataQ!$B:$B,DataA!$A85,DataQ!AA:AA)</f>
        <v>0</v>
      </c>
      <c r="W85">
        <f>AVERAGEIF(DataQ!$B:$B,DataA!$A85,DataQ!AB:AB)</f>
        <v>0</v>
      </c>
      <c r="X85">
        <f>SUMIF(DataQ!$B:$B,DataA!$A85,DataQ!AC:AC)</f>
        <v>0</v>
      </c>
      <c r="Y85">
        <f>SUMIF(DataQ!$B:$B,DataA!$A85,DataQ!AD:AD)</f>
        <v>0</v>
      </c>
    </row>
    <row r="86" spans="1:25" x14ac:dyDescent="0.25">
      <c r="A86">
        <v>2052</v>
      </c>
      <c r="B86">
        <f>AVERAGEIF(DataQ!$B:$B,DataA!$A86,DataQ!F:F)</f>
        <v>271.07159999999999</v>
      </c>
      <c r="C86">
        <f>SUMIF(DataQ!$B:$B,DataA!$A86,DataQ!G:G)</f>
        <v>502224.70000000007</v>
      </c>
      <c r="D86">
        <f>AVERAGEIF(DataQ!$B:$B,DataA!$A86,DataQ!H:H)</f>
        <v>1634.8775000000001</v>
      </c>
      <c r="E86">
        <f>SUMIF(DataQ!$B:$B,DataA!$A86,DataQ!I:I)</f>
        <v>1723037.7</v>
      </c>
      <c r="F86">
        <f>SUMIF(DataQ!$B:$B,DataA!$A86,DataQ!J:J)</f>
        <v>7975873</v>
      </c>
      <c r="G86">
        <f>SUMIF(DataQ!$B:$B,DataA!$A86,DataQ!K:K)</f>
        <v>3172722.8000000003</v>
      </c>
      <c r="H86">
        <f>SUMIF(DataQ!$B:$B,DataA!$A86,DataQ!L:L)</f>
        <v>4965794</v>
      </c>
      <c r="I86">
        <f>SUMIF(DataQ!$B:$B,DataA!$A86,DataQ!M:M)</f>
        <v>2552627.6</v>
      </c>
      <c r="J86">
        <f>AVERAGEIF(DataQ!$B:$B,DataA!$A86,DataQ!N:N)</f>
        <v>194.49835000000002</v>
      </c>
      <c r="K86">
        <f>AVERAGEIF(DataQ!$B:$B,DataA!$A86,DataQ!O:O)</f>
        <v>39272.71</v>
      </c>
      <c r="L86">
        <f>AVERAGEIF(DataQ!$B:$B,DataA!$A86,DataQ!Q:Q)</f>
        <v>3.9999987499999996</v>
      </c>
      <c r="M86">
        <f>SUMIF(DataQ!$B:$B,DataA!$A86,DataQ!R:R)</f>
        <v>94230.13</v>
      </c>
      <c r="N86">
        <f>SUMIF(DataQ!$B:$B,DataA!$A86,DataQ!S:S)</f>
        <v>0</v>
      </c>
      <c r="O86">
        <f>AVERAGEIF(DataQ!$B:$B,DataA!$A86,DataQ!T:T)</f>
        <v>0</v>
      </c>
      <c r="P86">
        <f>SUMIF(DataQ!$B:$B,DataA!$A86,DataQ!U:U)</f>
        <v>0</v>
      </c>
      <c r="Q86">
        <f>AVERAGEIF(DataQ!$B:$B,DataA!$A86,DataQ!V:V)</f>
        <v>0</v>
      </c>
      <c r="R86">
        <f>SUMIF(DataQ!$B:$B,DataA!$A86,DataQ!W:W)</f>
        <v>0</v>
      </c>
      <c r="S86">
        <f>SUMIF(DataQ!$B:$B,DataA!$A86,DataQ!X:X)</f>
        <v>0</v>
      </c>
      <c r="T86">
        <f>SUMIF(DataQ!$B:$B,DataA!$A86,DataQ!Y:Y)</f>
        <v>0</v>
      </c>
      <c r="U86">
        <f>AVERAGEIF(DataQ!$B:$B,DataA!$A86,DataQ!Z:Z)</f>
        <v>0</v>
      </c>
      <c r="V86">
        <f>SUMIF(DataQ!$B:$B,DataA!$A86,DataQ!AA:AA)</f>
        <v>0</v>
      </c>
      <c r="W86">
        <f>AVERAGEIF(DataQ!$B:$B,DataA!$A86,DataQ!AB:AB)</f>
        <v>0</v>
      </c>
      <c r="X86">
        <f>SUMIF(DataQ!$B:$B,DataA!$A86,DataQ!AC:AC)</f>
        <v>0</v>
      </c>
      <c r="Y86">
        <f>SUMIF(DataQ!$B:$B,DataA!$A86,DataQ!AD:AD)</f>
        <v>0</v>
      </c>
    </row>
    <row r="87" spans="1:25" x14ac:dyDescent="0.25">
      <c r="A87">
        <v>2053</v>
      </c>
      <c r="B87">
        <f>AVERAGEIF(DataQ!$B:$B,DataA!$A87,DataQ!F:F)</f>
        <v>276.57909999999998</v>
      </c>
      <c r="C87">
        <f>SUMIF(DataQ!$B:$B,DataA!$A87,DataQ!G:G)</f>
        <v>518927.10000000003</v>
      </c>
      <c r="D87">
        <f>AVERAGEIF(DataQ!$B:$B,DataA!$A87,DataQ!H:H)</f>
        <v>1688.0895</v>
      </c>
      <c r="E87">
        <f>SUMIF(DataQ!$B:$B,DataA!$A87,DataQ!I:I)</f>
        <v>1782854.3</v>
      </c>
      <c r="F87">
        <f>SUMIF(DataQ!$B:$B,DataA!$A87,DataQ!J:J)</f>
        <v>8252311</v>
      </c>
      <c r="G87">
        <f>SUMIF(DataQ!$B:$B,DataA!$A87,DataQ!K:K)</f>
        <v>3278238.3</v>
      </c>
      <c r="H87">
        <f>SUMIF(DataQ!$B:$B,DataA!$A87,DataQ!L:L)</f>
        <v>5128495</v>
      </c>
      <c r="I87">
        <f>SUMIF(DataQ!$B:$B,DataA!$A87,DataQ!M:M)</f>
        <v>2584596.9000000004</v>
      </c>
      <c r="J87">
        <f>AVERAGEIF(DataQ!$B:$B,DataA!$A87,DataQ!N:N)</f>
        <v>198.38760000000002</v>
      </c>
      <c r="K87">
        <f>AVERAGEIF(DataQ!$B:$B,DataA!$A87,DataQ!O:O)</f>
        <v>39298.522499999999</v>
      </c>
      <c r="L87">
        <f>AVERAGEIF(DataQ!$B:$B,DataA!$A87,DataQ!Q:Q)</f>
        <v>4.0000022499999996</v>
      </c>
      <c r="M87">
        <f>SUMIF(DataQ!$B:$B,DataA!$A87,DataQ!R:R)</f>
        <v>97297.14</v>
      </c>
      <c r="N87">
        <f>SUMIF(DataQ!$B:$B,DataA!$A87,DataQ!S:S)</f>
        <v>0</v>
      </c>
      <c r="O87">
        <f>AVERAGEIF(DataQ!$B:$B,DataA!$A87,DataQ!T:T)</f>
        <v>0</v>
      </c>
      <c r="P87">
        <f>SUMIF(DataQ!$B:$B,DataA!$A87,DataQ!U:U)</f>
        <v>0</v>
      </c>
      <c r="Q87">
        <f>AVERAGEIF(DataQ!$B:$B,DataA!$A87,DataQ!V:V)</f>
        <v>0</v>
      </c>
      <c r="R87">
        <f>SUMIF(DataQ!$B:$B,DataA!$A87,DataQ!W:W)</f>
        <v>0</v>
      </c>
      <c r="S87">
        <f>SUMIF(DataQ!$B:$B,DataA!$A87,DataQ!X:X)</f>
        <v>0</v>
      </c>
      <c r="T87">
        <f>SUMIF(DataQ!$B:$B,DataA!$A87,DataQ!Y:Y)</f>
        <v>0</v>
      </c>
      <c r="U87">
        <f>AVERAGEIF(DataQ!$B:$B,DataA!$A87,DataQ!Z:Z)</f>
        <v>0</v>
      </c>
      <c r="V87">
        <f>SUMIF(DataQ!$B:$B,DataA!$A87,DataQ!AA:AA)</f>
        <v>0</v>
      </c>
      <c r="W87">
        <f>AVERAGEIF(DataQ!$B:$B,DataA!$A87,DataQ!AB:AB)</f>
        <v>0</v>
      </c>
      <c r="X87">
        <f>SUMIF(DataQ!$B:$B,DataA!$A87,DataQ!AC:AC)</f>
        <v>0</v>
      </c>
      <c r="Y87">
        <f>SUMIF(DataQ!$B:$B,DataA!$A87,DataQ!AD:AD)</f>
        <v>0</v>
      </c>
    </row>
    <row r="88" spans="1:25" x14ac:dyDescent="0.25">
      <c r="A88">
        <v>2054</v>
      </c>
      <c r="B88">
        <f>AVERAGEIF(DataQ!$B:$B,DataA!$A88,DataQ!F:F)</f>
        <v>282.20737500000001</v>
      </c>
      <c r="C88">
        <f>SUMIF(DataQ!$B:$B,DataA!$A88,DataQ!G:G)</f>
        <v>536121.79999999993</v>
      </c>
      <c r="D88">
        <f>AVERAGEIF(DataQ!$B:$B,DataA!$A88,DataQ!H:H)</f>
        <v>1742.9612499999998</v>
      </c>
      <c r="E88">
        <f>SUMIF(DataQ!$B:$B,DataA!$A88,DataQ!I:I)</f>
        <v>1844477.6</v>
      </c>
      <c r="F88">
        <f>SUMIF(DataQ!$B:$B,DataA!$A88,DataQ!J:J)</f>
        <v>8537186</v>
      </c>
      <c r="G88">
        <f>SUMIF(DataQ!$B:$B,DataA!$A88,DataQ!K:K)</f>
        <v>3386863.4000000004</v>
      </c>
      <c r="H88">
        <f>SUMIF(DataQ!$B:$B,DataA!$A88,DataQ!L:L)</f>
        <v>5295621</v>
      </c>
      <c r="I88">
        <f>SUMIF(DataQ!$B:$B,DataA!$A88,DataQ!M:M)</f>
        <v>2616518</v>
      </c>
      <c r="J88">
        <f>AVERAGEIF(DataQ!$B:$B,DataA!$A88,DataQ!N:N)</f>
        <v>202.3546</v>
      </c>
      <c r="K88">
        <f>AVERAGEIF(DataQ!$B:$B,DataA!$A88,DataQ!O:O)</f>
        <v>39321.340000000004</v>
      </c>
      <c r="L88">
        <f>AVERAGEIF(DataQ!$B:$B,DataA!$A88,DataQ!Q:Q)</f>
        <v>4.0000080000000002</v>
      </c>
      <c r="M88">
        <f>SUMIF(DataQ!$B:$B,DataA!$A88,DataQ!R:R)</f>
        <v>100459.8</v>
      </c>
      <c r="N88">
        <f>SUMIF(DataQ!$B:$B,DataA!$A88,DataQ!S:S)</f>
        <v>0</v>
      </c>
      <c r="O88">
        <f>AVERAGEIF(DataQ!$B:$B,DataA!$A88,DataQ!T:T)</f>
        <v>0</v>
      </c>
      <c r="P88">
        <f>SUMIF(DataQ!$B:$B,DataA!$A88,DataQ!U:U)</f>
        <v>0</v>
      </c>
      <c r="Q88">
        <f>AVERAGEIF(DataQ!$B:$B,DataA!$A88,DataQ!V:V)</f>
        <v>0</v>
      </c>
      <c r="R88">
        <f>SUMIF(DataQ!$B:$B,DataA!$A88,DataQ!W:W)</f>
        <v>0</v>
      </c>
      <c r="S88">
        <f>SUMIF(DataQ!$B:$B,DataA!$A88,DataQ!X:X)</f>
        <v>0</v>
      </c>
      <c r="T88">
        <f>SUMIF(DataQ!$B:$B,DataA!$A88,DataQ!Y:Y)</f>
        <v>0</v>
      </c>
      <c r="U88">
        <f>AVERAGEIF(DataQ!$B:$B,DataA!$A88,DataQ!Z:Z)</f>
        <v>0</v>
      </c>
      <c r="V88">
        <f>SUMIF(DataQ!$B:$B,DataA!$A88,DataQ!AA:AA)</f>
        <v>0</v>
      </c>
      <c r="W88">
        <f>AVERAGEIF(DataQ!$B:$B,DataA!$A88,DataQ!AB:AB)</f>
        <v>0</v>
      </c>
      <c r="X88">
        <f>SUMIF(DataQ!$B:$B,DataA!$A88,DataQ!AC:AC)</f>
        <v>0</v>
      </c>
      <c r="Y88">
        <f>SUMIF(DataQ!$B:$B,DataA!$A88,DataQ!AD:AD)</f>
        <v>0</v>
      </c>
    </row>
    <row r="89" spans="1:25" x14ac:dyDescent="0.25">
      <c r="A89">
        <v>2055</v>
      </c>
      <c r="B89">
        <f>AVERAGEIF(DataQ!$B:$B,DataA!$A89,DataQ!F:F)</f>
        <v>287.94450000000001</v>
      </c>
      <c r="C89">
        <f>SUMIF(DataQ!$B:$B,DataA!$A89,DataQ!G:G)</f>
        <v>553751.70000000007</v>
      </c>
      <c r="D89">
        <f>AVERAGEIF(DataQ!$B:$B,DataA!$A89,DataQ!H:H)</f>
        <v>1799.52775</v>
      </c>
      <c r="E89">
        <f>SUMIF(DataQ!$B:$B,DataA!$A89,DataQ!I:I)</f>
        <v>1907832.2</v>
      </c>
      <c r="F89">
        <f>SUMIF(DataQ!$B:$B,DataA!$A89,DataQ!J:J)</f>
        <v>8829912</v>
      </c>
      <c r="G89">
        <f>SUMIF(DataQ!$B:$B,DataA!$A89,DataQ!K:K)</f>
        <v>3498237.1999999997</v>
      </c>
      <c r="H89">
        <f>SUMIF(DataQ!$B:$B,DataA!$A89,DataQ!L:L)</f>
        <v>5467054</v>
      </c>
      <c r="I89">
        <f>SUMIF(DataQ!$B:$B,DataA!$A89,DataQ!M:M)</f>
        <v>2648280</v>
      </c>
      <c r="J89">
        <f>AVERAGEIF(DataQ!$B:$B,DataA!$A89,DataQ!N:N)</f>
        <v>206.40092499999997</v>
      </c>
      <c r="K89">
        <f>AVERAGEIF(DataQ!$B:$B,DataA!$A89,DataQ!O:O)</f>
        <v>39336.574999999997</v>
      </c>
      <c r="L89">
        <f>AVERAGEIF(DataQ!$B:$B,DataA!$A89,DataQ!Q:Q)</f>
        <v>3.9999937499999998</v>
      </c>
      <c r="M89">
        <f>SUMIF(DataQ!$B:$B,DataA!$A89,DataQ!R:R)</f>
        <v>103720.13</v>
      </c>
      <c r="N89">
        <f>SUMIF(DataQ!$B:$B,DataA!$A89,DataQ!S:S)</f>
        <v>0</v>
      </c>
      <c r="O89">
        <f>AVERAGEIF(DataQ!$B:$B,DataA!$A89,DataQ!T:T)</f>
        <v>0</v>
      </c>
      <c r="P89">
        <f>SUMIF(DataQ!$B:$B,DataA!$A89,DataQ!U:U)</f>
        <v>0</v>
      </c>
      <c r="Q89">
        <f>AVERAGEIF(DataQ!$B:$B,DataA!$A89,DataQ!V:V)</f>
        <v>0</v>
      </c>
      <c r="R89">
        <f>SUMIF(DataQ!$B:$B,DataA!$A89,DataQ!W:W)</f>
        <v>0</v>
      </c>
      <c r="S89">
        <f>SUMIF(DataQ!$B:$B,DataA!$A89,DataQ!X:X)</f>
        <v>0</v>
      </c>
      <c r="T89">
        <f>SUMIF(DataQ!$B:$B,DataA!$A89,DataQ!Y:Y)</f>
        <v>0</v>
      </c>
      <c r="U89">
        <f>AVERAGEIF(DataQ!$B:$B,DataA!$A89,DataQ!Z:Z)</f>
        <v>0</v>
      </c>
      <c r="V89">
        <f>SUMIF(DataQ!$B:$B,DataA!$A89,DataQ!AA:AA)</f>
        <v>0</v>
      </c>
      <c r="W89">
        <f>AVERAGEIF(DataQ!$B:$B,DataA!$A89,DataQ!AB:AB)</f>
        <v>0</v>
      </c>
      <c r="X89">
        <f>SUMIF(DataQ!$B:$B,DataA!$A89,DataQ!AC:AC)</f>
        <v>0</v>
      </c>
      <c r="Y89">
        <f>SUMIF(DataQ!$B:$B,DataA!$A89,DataQ!AD:AD)</f>
        <v>0</v>
      </c>
    </row>
    <row r="90" spans="1:25" x14ac:dyDescent="0.25">
      <c r="A90">
        <v>2056</v>
      </c>
      <c r="B90">
        <f>AVERAGEIF(DataQ!$B:$B,DataA!$A90,DataQ!F:F)</f>
        <v>293.80067500000001</v>
      </c>
      <c r="C90">
        <f>SUMIF(DataQ!$B:$B,DataA!$A90,DataQ!G:G)</f>
        <v>571847.5</v>
      </c>
      <c r="D90">
        <f>AVERAGEIF(DataQ!$B:$B,DataA!$A90,DataQ!H:H)</f>
        <v>1857.8612499999999</v>
      </c>
      <c r="E90">
        <f>SUMIF(DataQ!$B:$B,DataA!$A90,DataQ!I:I)</f>
        <v>1972922.7000000002</v>
      </c>
      <c r="F90">
        <f>SUMIF(DataQ!$B:$B,DataA!$A90,DataQ!J:J)</f>
        <v>9130778</v>
      </c>
      <c r="G90">
        <f>SUMIF(DataQ!$B:$B,DataA!$A90,DataQ!K:K)</f>
        <v>3612554.6999999997</v>
      </c>
      <c r="H90">
        <f>SUMIF(DataQ!$B:$B,DataA!$A90,DataQ!L:L)</f>
        <v>5642777</v>
      </c>
      <c r="I90">
        <f>SUMIF(DataQ!$B:$B,DataA!$A90,DataQ!M:M)</f>
        <v>2679829.9</v>
      </c>
      <c r="J90">
        <f>AVERAGEIF(DataQ!$B:$B,DataA!$A90,DataQ!N:N)</f>
        <v>210.52815000000001</v>
      </c>
      <c r="K90">
        <f>AVERAGEIF(DataQ!$B:$B,DataA!$A90,DataQ!O:O)</f>
        <v>39345.417499999996</v>
      </c>
      <c r="L90">
        <f>AVERAGEIF(DataQ!$B:$B,DataA!$A90,DataQ!Q:Q)</f>
        <v>3.9999982500000004</v>
      </c>
      <c r="M90">
        <f>SUMIF(DataQ!$B:$B,DataA!$A90,DataQ!R:R)</f>
        <v>107082.3</v>
      </c>
      <c r="N90">
        <f>SUMIF(DataQ!$B:$B,DataA!$A90,DataQ!S:S)</f>
        <v>0</v>
      </c>
      <c r="O90">
        <f>AVERAGEIF(DataQ!$B:$B,DataA!$A90,DataQ!T:T)</f>
        <v>0</v>
      </c>
      <c r="P90">
        <f>SUMIF(DataQ!$B:$B,DataA!$A90,DataQ!U:U)</f>
        <v>0</v>
      </c>
      <c r="Q90">
        <f>AVERAGEIF(DataQ!$B:$B,DataA!$A90,DataQ!V:V)</f>
        <v>0</v>
      </c>
      <c r="R90">
        <f>SUMIF(DataQ!$B:$B,DataA!$A90,DataQ!W:W)</f>
        <v>0</v>
      </c>
      <c r="S90">
        <f>SUMIF(DataQ!$B:$B,DataA!$A90,DataQ!X:X)</f>
        <v>0</v>
      </c>
      <c r="T90">
        <f>SUMIF(DataQ!$B:$B,DataA!$A90,DataQ!Y:Y)</f>
        <v>0</v>
      </c>
      <c r="U90">
        <f>AVERAGEIF(DataQ!$B:$B,DataA!$A90,DataQ!Z:Z)</f>
        <v>0</v>
      </c>
      <c r="V90">
        <f>SUMIF(DataQ!$B:$B,DataA!$A90,DataQ!AA:AA)</f>
        <v>0</v>
      </c>
      <c r="W90">
        <f>AVERAGEIF(DataQ!$B:$B,DataA!$A90,DataQ!AB:AB)</f>
        <v>0</v>
      </c>
      <c r="X90">
        <f>SUMIF(DataQ!$B:$B,DataA!$A90,DataQ!AC:AC)</f>
        <v>0</v>
      </c>
      <c r="Y90">
        <f>SUMIF(DataQ!$B:$B,DataA!$A90,DataQ!AD:AD)</f>
        <v>0</v>
      </c>
    </row>
    <row r="91" spans="1:25" x14ac:dyDescent="0.25">
      <c r="A91">
        <v>2057</v>
      </c>
      <c r="B91">
        <f>AVERAGEIF(DataQ!$B:$B,DataA!$A91,DataQ!F:F)</f>
        <v>299.78222500000004</v>
      </c>
      <c r="C91">
        <f>SUMIF(DataQ!$B:$B,DataA!$A91,DataQ!G:G)</f>
        <v>590490.80000000005</v>
      </c>
      <c r="D91">
        <f>AVERAGEIF(DataQ!$B:$B,DataA!$A91,DataQ!H:H)</f>
        <v>1917.9314999999999</v>
      </c>
      <c r="E91">
        <f>SUMIF(DataQ!$B:$B,DataA!$A91,DataQ!I:I)</f>
        <v>2039979.7999999998</v>
      </c>
      <c r="F91">
        <f>SUMIF(DataQ!$B:$B,DataA!$A91,DataQ!J:J)</f>
        <v>9440998</v>
      </c>
      <c r="G91">
        <f>SUMIF(DataQ!$B:$B,DataA!$A91,DataQ!K:K)</f>
        <v>3730330</v>
      </c>
      <c r="H91">
        <f>SUMIF(DataQ!$B:$B,DataA!$A91,DataQ!L:L)</f>
        <v>5823428</v>
      </c>
      <c r="I91">
        <f>SUMIF(DataQ!$B:$B,DataA!$A91,DataQ!M:M)</f>
        <v>2711419</v>
      </c>
      <c r="J91">
        <f>AVERAGEIF(DataQ!$B:$B,DataA!$A91,DataQ!N:N)</f>
        <v>214.73792500000002</v>
      </c>
      <c r="K91">
        <f>AVERAGEIF(DataQ!$B:$B,DataA!$A91,DataQ!O:O)</f>
        <v>39354.427500000005</v>
      </c>
      <c r="L91">
        <f>AVERAGEIF(DataQ!$B:$B,DataA!$A91,DataQ!Q:Q)</f>
        <v>3.9999995000000004</v>
      </c>
      <c r="M91">
        <f>SUMIF(DataQ!$B:$B,DataA!$A91,DataQ!R:R)</f>
        <v>110544.6</v>
      </c>
      <c r="N91">
        <f>SUMIF(DataQ!$B:$B,DataA!$A91,DataQ!S:S)</f>
        <v>0</v>
      </c>
      <c r="O91">
        <f>AVERAGEIF(DataQ!$B:$B,DataA!$A91,DataQ!T:T)</f>
        <v>0</v>
      </c>
      <c r="P91">
        <f>SUMIF(DataQ!$B:$B,DataA!$A91,DataQ!U:U)</f>
        <v>0</v>
      </c>
      <c r="Q91">
        <f>AVERAGEIF(DataQ!$B:$B,DataA!$A91,DataQ!V:V)</f>
        <v>0</v>
      </c>
      <c r="R91">
        <f>SUMIF(DataQ!$B:$B,DataA!$A91,DataQ!W:W)</f>
        <v>0</v>
      </c>
      <c r="S91">
        <f>SUMIF(DataQ!$B:$B,DataA!$A91,DataQ!X:X)</f>
        <v>0</v>
      </c>
      <c r="T91">
        <f>SUMIF(DataQ!$B:$B,DataA!$A91,DataQ!Y:Y)</f>
        <v>0</v>
      </c>
      <c r="U91">
        <f>AVERAGEIF(DataQ!$B:$B,DataA!$A91,DataQ!Z:Z)</f>
        <v>0</v>
      </c>
      <c r="V91">
        <f>SUMIF(DataQ!$B:$B,DataA!$A91,DataQ!AA:AA)</f>
        <v>0</v>
      </c>
      <c r="W91">
        <f>AVERAGEIF(DataQ!$B:$B,DataA!$A91,DataQ!AB:AB)</f>
        <v>0</v>
      </c>
      <c r="X91">
        <f>SUMIF(DataQ!$B:$B,DataA!$A91,DataQ!AC:AC)</f>
        <v>0</v>
      </c>
      <c r="Y91">
        <f>SUMIF(DataQ!$B:$B,DataA!$A91,DataQ!AD:AD)</f>
        <v>0</v>
      </c>
    </row>
    <row r="92" spans="1:25" x14ac:dyDescent="0.25">
      <c r="A92">
        <v>2058</v>
      </c>
      <c r="B92">
        <f>AVERAGEIF(DataQ!$B:$B,DataA!$A92,DataQ!F:F)</f>
        <v>305.8861</v>
      </c>
      <c r="C92">
        <f>SUMIF(DataQ!$B:$B,DataA!$A92,DataQ!G:G)</f>
        <v>609719.69999999995</v>
      </c>
      <c r="D92">
        <f>AVERAGEIF(DataQ!$B:$B,DataA!$A92,DataQ!H:H)</f>
        <v>1979.7059999999999</v>
      </c>
      <c r="E92">
        <f>SUMIF(DataQ!$B:$B,DataA!$A92,DataQ!I:I)</f>
        <v>2109254.2000000002</v>
      </c>
      <c r="F92">
        <f>SUMIF(DataQ!$B:$B,DataA!$A92,DataQ!J:J)</f>
        <v>9761396</v>
      </c>
      <c r="G92">
        <f>SUMIF(DataQ!$B:$B,DataA!$A92,DataQ!K:K)</f>
        <v>3851805.8</v>
      </c>
      <c r="H92">
        <f>SUMIF(DataQ!$B:$B,DataA!$A92,DataQ!L:L)</f>
        <v>6009680</v>
      </c>
      <c r="I92">
        <f>SUMIF(DataQ!$B:$B,DataA!$A92,DataQ!M:M)</f>
        <v>2743296.8000000003</v>
      </c>
      <c r="J92">
        <f>AVERAGEIF(DataQ!$B:$B,DataA!$A92,DataQ!N:N)</f>
        <v>219.03184999999999</v>
      </c>
      <c r="K92">
        <f>AVERAGEIF(DataQ!$B:$B,DataA!$A92,DataQ!O:O)</f>
        <v>39366.657500000001</v>
      </c>
      <c r="L92">
        <f>AVERAGEIF(DataQ!$B:$B,DataA!$A92,DataQ!Q:Q)</f>
        <v>4.0000064999999996</v>
      </c>
      <c r="M92">
        <f>SUMIF(DataQ!$B:$B,DataA!$A92,DataQ!R:R)</f>
        <v>114105.15</v>
      </c>
      <c r="N92">
        <f>SUMIF(DataQ!$B:$B,DataA!$A92,DataQ!S:S)</f>
        <v>0</v>
      </c>
      <c r="O92">
        <f>AVERAGEIF(DataQ!$B:$B,DataA!$A92,DataQ!T:T)</f>
        <v>0</v>
      </c>
      <c r="P92">
        <f>SUMIF(DataQ!$B:$B,DataA!$A92,DataQ!U:U)</f>
        <v>0</v>
      </c>
      <c r="Q92">
        <f>AVERAGEIF(DataQ!$B:$B,DataA!$A92,DataQ!V:V)</f>
        <v>0</v>
      </c>
      <c r="R92">
        <f>SUMIF(DataQ!$B:$B,DataA!$A92,DataQ!W:W)</f>
        <v>0</v>
      </c>
      <c r="S92">
        <f>SUMIF(DataQ!$B:$B,DataA!$A92,DataQ!X:X)</f>
        <v>0</v>
      </c>
      <c r="T92">
        <f>SUMIF(DataQ!$B:$B,DataA!$A92,DataQ!Y:Y)</f>
        <v>0</v>
      </c>
      <c r="U92">
        <f>AVERAGEIF(DataQ!$B:$B,DataA!$A92,DataQ!Z:Z)</f>
        <v>0</v>
      </c>
      <c r="V92">
        <f>SUMIF(DataQ!$B:$B,DataA!$A92,DataQ!AA:AA)</f>
        <v>0</v>
      </c>
      <c r="W92">
        <f>AVERAGEIF(DataQ!$B:$B,DataA!$A92,DataQ!AB:AB)</f>
        <v>0</v>
      </c>
      <c r="X92">
        <f>SUMIF(DataQ!$B:$B,DataA!$A92,DataQ!AC:AC)</f>
        <v>0</v>
      </c>
      <c r="Y92">
        <f>SUMIF(DataQ!$B:$B,DataA!$A92,DataQ!AD:AD)</f>
        <v>0</v>
      </c>
    </row>
    <row r="93" spans="1:25" x14ac:dyDescent="0.25">
      <c r="A93">
        <v>2059</v>
      </c>
      <c r="B93">
        <f>AVERAGEIF(DataQ!$B:$B,DataA!$A93,DataQ!F:F)</f>
        <v>312.11090000000002</v>
      </c>
      <c r="C93">
        <f>SUMIF(DataQ!$B:$B,DataA!$A93,DataQ!G:G)</f>
        <v>629488.30000000005</v>
      </c>
      <c r="D93">
        <f>AVERAGEIF(DataQ!$B:$B,DataA!$A93,DataQ!H:H)</f>
        <v>2043.3094999999998</v>
      </c>
      <c r="E93">
        <f>SUMIF(DataQ!$B:$B,DataA!$A93,DataQ!I:I)</f>
        <v>2180605.1</v>
      </c>
      <c r="F93">
        <f>SUMIF(DataQ!$B:$B,DataA!$A93,DataQ!J:J)</f>
        <v>10091384</v>
      </c>
      <c r="G93">
        <f>SUMIF(DataQ!$B:$B,DataA!$A93,DataQ!K:K)</f>
        <v>3976691.9</v>
      </c>
      <c r="H93">
        <f>SUMIF(DataQ!$B:$B,DataA!$A93,DataQ!L:L)</f>
        <v>6201108</v>
      </c>
      <c r="I93">
        <f>SUMIF(DataQ!$B:$B,DataA!$A93,DataQ!M:M)</f>
        <v>2775199.4</v>
      </c>
      <c r="J93">
        <f>AVERAGEIF(DataQ!$B:$B,DataA!$A93,DataQ!N:N)</f>
        <v>223.411675</v>
      </c>
      <c r="K93">
        <f>AVERAGEIF(DataQ!$B:$B,DataA!$A93,DataQ!O:O)</f>
        <v>39376.494999999995</v>
      </c>
      <c r="L93">
        <f>AVERAGEIF(DataQ!$B:$B,DataA!$A93,DataQ!Q:Q)</f>
        <v>4.0000049999999998</v>
      </c>
      <c r="M93">
        <f>SUMIF(DataQ!$B:$B,DataA!$A93,DataQ!R:R)</f>
        <v>117771.09</v>
      </c>
      <c r="N93">
        <f>SUMIF(DataQ!$B:$B,DataA!$A93,DataQ!S:S)</f>
        <v>0</v>
      </c>
      <c r="O93">
        <f>AVERAGEIF(DataQ!$B:$B,DataA!$A93,DataQ!T:T)</f>
        <v>0</v>
      </c>
      <c r="P93">
        <f>SUMIF(DataQ!$B:$B,DataA!$A93,DataQ!U:U)</f>
        <v>0</v>
      </c>
      <c r="Q93">
        <f>AVERAGEIF(DataQ!$B:$B,DataA!$A93,DataQ!V:V)</f>
        <v>0</v>
      </c>
      <c r="R93">
        <f>SUMIF(DataQ!$B:$B,DataA!$A93,DataQ!W:W)</f>
        <v>0</v>
      </c>
      <c r="S93">
        <f>SUMIF(DataQ!$B:$B,DataA!$A93,DataQ!X:X)</f>
        <v>0</v>
      </c>
      <c r="T93">
        <f>SUMIF(DataQ!$B:$B,DataA!$A93,DataQ!Y:Y)</f>
        <v>0</v>
      </c>
      <c r="U93">
        <f>AVERAGEIF(DataQ!$B:$B,DataA!$A93,DataQ!Z:Z)</f>
        <v>0</v>
      </c>
      <c r="V93">
        <f>SUMIF(DataQ!$B:$B,DataA!$A93,DataQ!AA:AA)</f>
        <v>0</v>
      </c>
      <c r="W93">
        <f>AVERAGEIF(DataQ!$B:$B,DataA!$A93,DataQ!AB:AB)</f>
        <v>0</v>
      </c>
      <c r="X93">
        <f>SUMIF(DataQ!$B:$B,DataA!$A93,DataQ!AC:AC)</f>
        <v>0</v>
      </c>
      <c r="Y93">
        <f>SUMIF(DataQ!$B:$B,DataA!$A93,DataQ!AD:AD)</f>
        <v>0</v>
      </c>
    </row>
    <row r="94" spans="1:25" x14ac:dyDescent="0.25">
      <c r="A94">
        <v>2060</v>
      </c>
      <c r="B94">
        <f>AVERAGEIF(DataQ!$B:$B,DataA!$A94,DataQ!F:F)</f>
        <v>318.46797500000002</v>
      </c>
      <c r="C94">
        <f>SUMIF(DataQ!$B:$B,DataA!$A94,DataQ!G:G)</f>
        <v>649892.90000000014</v>
      </c>
      <c r="D94">
        <f>AVERAGEIF(DataQ!$B:$B,DataA!$A94,DataQ!H:H)</f>
        <v>2108.7452499999999</v>
      </c>
      <c r="E94">
        <f>SUMIF(DataQ!$B:$B,DataA!$A94,DataQ!I:I)</f>
        <v>2254286.5999999996</v>
      </c>
      <c r="F94">
        <f>SUMIF(DataQ!$B:$B,DataA!$A94,DataQ!J:J)</f>
        <v>10432267</v>
      </c>
      <c r="G94">
        <f>SUMIF(DataQ!$B:$B,DataA!$A94,DataQ!K:K)</f>
        <v>4105594</v>
      </c>
      <c r="H94">
        <f>SUMIF(DataQ!$B:$B,DataA!$A94,DataQ!L:L)</f>
        <v>6398400</v>
      </c>
      <c r="I94">
        <f>SUMIF(DataQ!$B:$B,DataA!$A94,DataQ!M:M)</f>
        <v>2807370</v>
      </c>
      <c r="J94">
        <f>AVERAGEIF(DataQ!$B:$B,DataA!$A94,DataQ!N:N)</f>
        <v>227.879075</v>
      </c>
      <c r="K94">
        <f>AVERAGEIF(DataQ!$B:$B,DataA!$A94,DataQ!O:O)</f>
        <v>39389.86</v>
      </c>
      <c r="L94">
        <f>AVERAGEIF(DataQ!$B:$B,DataA!$A94,DataQ!Q:Q)</f>
        <v>3.9999977499999999</v>
      </c>
      <c r="M94">
        <f>SUMIF(DataQ!$B:$B,DataA!$A94,DataQ!R:R)</f>
        <v>121542.63</v>
      </c>
      <c r="N94">
        <f>SUMIF(DataQ!$B:$B,DataA!$A94,DataQ!S:S)</f>
        <v>0</v>
      </c>
      <c r="O94">
        <f>AVERAGEIF(DataQ!$B:$B,DataA!$A94,DataQ!T:T)</f>
        <v>0</v>
      </c>
      <c r="P94">
        <f>SUMIF(DataQ!$B:$B,DataA!$A94,DataQ!U:U)</f>
        <v>0</v>
      </c>
      <c r="Q94">
        <f>AVERAGEIF(DataQ!$B:$B,DataA!$A94,DataQ!V:V)</f>
        <v>0</v>
      </c>
      <c r="R94">
        <f>SUMIF(DataQ!$B:$B,DataA!$A94,DataQ!W:W)</f>
        <v>0</v>
      </c>
      <c r="S94">
        <f>SUMIF(DataQ!$B:$B,DataA!$A94,DataQ!X:X)</f>
        <v>0</v>
      </c>
      <c r="T94">
        <f>SUMIF(DataQ!$B:$B,DataA!$A94,DataQ!Y:Y)</f>
        <v>0</v>
      </c>
      <c r="U94">
        <f>AVERAGEIF(DataQ!$B:$B,DataA!$A94,DataQ!Z:Z)</f>
        <v>0</v>
      </c>
      <c r="V94">
        <f>SUMIF(DataQ!$B:$B,DataA!$A94,DataQ!AA:AA)</f>
        <v>0</v>
      </c>
      <c r="W94">
        <f>AVERAGEIF(DataQ!$B:$B,DataA!$A94,DataQ!AB:AB)</f>
        <v>0</v>
      </c>
      <c r="X94">
        <f>SUMIF(DataQ!$B:$B,DataA!$A94,DataQ!AC:AC)</f>
        <v>0</v>
      </c>
      <c r="Y94">
        <f>SUMIF(DataQ!$B:$B,DataA!$A94,DataQ!AD:AD)</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AA10A-03D9-4C3B-9B52-BFC85F5B2286}">
  <dimension ref="A1:AG359"/>
  <sheetViews>
    <sheetView workbookViewId="0">
      <pane xSplit="5" ySplit="6" topLeftCell="T7" activePane="bottomRight" state="frozen"/>
      <selection pane="topRight" activeCell="F1" sqref="F1"/>
      <selection pane="bottomLeft" activeCell="A7" sqref="A7"/>
      <selection pane="bottomRight" activeCell="AF4" sqref="AF4"/>
    </sheetView>
  </sheetViews>
  <sheetFormatPr defaultColWidth="9.140625" defaultRowHeight="15" x14ac:dyDescent="0.25"/>
  <cols>
    <col min="1" max="1" width="5" style="12" bestFit="1" customWidth="1"/>
    <col min="2" max="4" width="5" style="12" customWidth="1"/>
    <col min="5" max="5" width="9.140625" style="12"/>
    <col min="6" max="33" width="17.5703125" style="12" bestFit="1" customWidth="1"/>
    <col min="34" max="16384" width="9.140625" style="12"/>
  </cols>
  <sheetData>
    <row r="1" spans="1:33" x14ac:dyDescent="0.25">
      <c r="F1" s="12" t="s">
        <v>3023</v>
      </c>
      <c r="G1" s="12" t="str">
        <f>$F$1</f>
        <v>FEB010G.db</v>
      </c>
      <c r="H1" s="12" t="str">
        <f t="shared" ref="H1:R1" si="0">$F$1</f>
        <v>FEB010G.db</v>
      </c>
      <c r="I1" s="12" t="str">
        <f t="shared" si="0"/>
        <v>FEB010G.db</v>
      </c>
      <c r="J1" s="12" t="str">
        <f t="shared" si="0"/>
        <v>FEB010G.db</v>
      </c>
      <c r="K1" s="12" t="str">
        <f t="shared" si="0"/>
        <v>FEB010G.db</v>
      </c>
      <c r="L1" s="12" t="str">
        <f t="shared" si="0"/>
        <v>FEB010G.db</v>
      </c>
      <c r="M1" s="12" t="str">
        <f t="shared" si="0"/>
        <v>FEB010G.db</v>
      </c>
      <c r="N1" s="12" t="str">
        <f t="shared" si="0"/>
        <v>FEB010G.db</v>
      </c>
      <c r="O1" s="12" t="str">
        <f t="shared" si="0"/>
        <v>FEB010G.db</v>
      </c>
      <c r="P1" s="12" t="str">
        <f t="shared" si="0"/>
        <v>FEB010G.db</v>
      </c>
      <c r="Q1" s="12" t="str">
        <f t="shared" si="0"/>
        <v>FEB010G.db</v>
      </c>
      <c r="R1" s="12" t="str">
        <f t="shared" si="0"/>
        <v>FEB010G.db</v>
      </c>
      <c r="S1" s="12" t="s">
        <v>1331</v>
      </c>
      <c r="T1" s="12" t="str">
        <f>$S$1</f>
        <v>Oct24_2.db</v>
      </c>
      <c r="U1" s="12" t="str">
        <f>$S$1</f>
        <v>Oct24_2.db</v>
      </c>
      <c r="V1" s="12" t="str">
        <f t="shared" ref="V1:X1" si="1">$S$1</f>
        <v>Oct24_2.db</v>
      </c>
      <c r="W1" s="12" t="str">
        <f t="shared" si="1"/>
        <v>Oct24_2.db</v>
      </c>
      <c r="X1" s="12" t="str">
        <f t="shared" si="1"/>
        <v>Oct24_2.db</v>
      </c>
      <c r="Y1" s="12" t="s">
        <v>1349</v>
      </c>
      <c r="Z1" s="12" t="str">
        <f>$Y$1</f>
        <v>NICs_scen.db</v>
      </c>
      <c r="AA1" s="12" t="str">
        <f t="shared" ref="AA1:AC1" si="2">$Y$1</f>
        <v>NICs_scen.db</v>
      </c>
      <c r="AB1" s="12" t="str">
        <f t="shared" si="2"/>
        <v>NICs_scen.db</v>
      </c>
      <c r="AC1" s="12" t="str">
        <f t="shared" si="2"/>
        <v>NICs_scen.db</v>
      </c>
      <c r="AD1" s="12" t="str">
        <f>$Y$1</f>
        <v>NICs_scen.db</v>
      </c>
      <c r="AE1" s="12" t="s">
        <v>3077</v>
      </c>
      <c r="AF1" s="12" t="s">
        <v>3077</v>
      </c>
      <c r="AG1" s="12" t="str">
        <f>$AE$1</f>
        <v>OCT028D.db</v>
      </c>
    </row>
    <row r="2" spans="1:33" x14ac:dyDescent="0.25">
      <c r="F2" s="12" t="s">
        <v>1216</v>
      </c>
      <c r="G2" s="12" t="s">
        <v>1216</v>
      </c>
      <c r="H2" s="12" t="s">
        <v>1216</v>
      </c>
      <c r="I2" s="12" t="s">
        <v>1216</v>
      </c>
      <c r="J2" s="12" t="s">
        <v>1216</v>
      </c>
      <c r="K2" s="12" t="s">
        <v>1216</v>
      </c>
      <c r="L2" s="12" t="s">
        <v>1216</v>
      </c>
      <c r="M2" s="12" t="s">
        <v>1216</v>
      </c>
      <c r="N2" s="12" t="s">
        <v>1216</v>
      </c>
      <c r="O2" s="12" t="s">
        <v>1216</v>
      </c>
      <c r="P2" s="12" t="s">
        <v>1216</v>
      </c>
      <c r="Q2" s="12" t="s">
        <v>1216</v>
      </c>
      <c r="R2" s="12" t="s">
        <v>1216</v>
      </c>
      <c r="S2" s="12" t="s">
        <v>1216</v>
      </c>
      <c r="T2" s="12" t="s">
        <v>1216</v>
      </c>
      <c r="U2" s="12" t="s">
        <v>1216</v>
      </c>
      <c r="V2" s="12" t="s">
        <v>1216</v>
      </c>
      <c r="W2" s="12" t="s">
        <v>1216</v>
      </c>
      <c r="X2" s="12" t="s">
        <v>1216</v>
      </c>
      <c r="Y2" s="12" t="s">
        <v>1216</v>
      </c>
      <c r="Z2" s="12" t="s">
        <v>1216</v>
      </c>
      <c r="AA2" s="12" t="s">
        <v>1216</v>
      </c>
      <c r="AB2" s="12" t="s">
        <v>1216</v>
      </c>
      <c r="AC2" s="12" t="s">
        <v>1216</v>
      </c>
      <c r="AD2" s="12" t="s">
        <v>1216</v>
      </c>
      <c r="AE2" s="12" t="s">
        <v>1216</v>
      </c>
      <c r="AF2" s="12" t="s">
        <v>1216</v>
      </c>
      <c r="AG2" s="12" t="s">
        <v>1216</v>
      </c>
    </row>
    <row r="3" spans="1:33" x14ac:dyDescent="0.25">
      <c r="F3" s="12" t="s">
        <v>1195</v>
      </c>
      <c r="G3" s="12" t="s">
        <v>1202</v>
      </c>
      <c r="H3" s="12" t="s">
        <v>1215</v>
      </c>
      <c r="I3" s="12" t="s">
        <v>1206</v>
      </c>
      <c r="J3" s="12" t="s">
        <v>1210</v>
      </c>
      <c r="K3" s="12" t="s">
        <v>1224</v>
      </c>
      <c r="L3" s="12" t="s">
        <v>1228</v>
      </c>
      <c r="M3" s="12" t="s">
        <v>1233</v>
      </c>
      <c r="N3" s="12" t="s">
        <v>1236</v>
      </c>
      <c r="O3" s="12" t="s">
        <v>1340</v>
      </c>
      <c r="P3" s="12" t="s">
        <v>3081</v>
      </c>
      <c r="Q3" s="12" t="s">
        <v>1344</v>
      </c>
      <c r="R3" s="12" t="s">
        <v>1346</v>
      </c>
      <c r="S3" s="12" t="s">
        <v>1335</v>
      </c>
      <c r="T3" s="12" t="s">
        <v>1340</v>
      </c>
      <c r="U3" s="12" t="s">
        <v>1346</v>
      </c>
      <c r="V3" s="12" t="s">
        <v>1344</v>
      </c>
      <c r="W3" s="12" t="s">
        <v>1233</v>
      </c>
      <c r="X3" s="12" t="s">
        <v>1202</v>
      </c>
      <c r="Y3" s="12" t="s">
        <v>1335</v>
      </c>
      <c r="Z3" s="12" t="s">
        <v>1340</v>
      </c>
      <c r="AA3" s="12" t="s">
        <v>1346</v>
      </c>
      <c r="AB3" s="12" t="s">
        <v>1344</v>
      </c>
      <c r="AC3" s="12" t="s">
        <v>1233</v>
      </c>
      <c r="AD3" s="12" t="s">
        <v>1202</v>
      </c>
      <c r="AE3" s="12" t="s">
        <v>1340</v>
      </c>
      <c r="AF3" s="12" t="s">
        <v>3081</v>
      </c>
      <c r="AG3" s="12" t="s">
        <v>1344</v>
      </c>
    </row>
    <row r="4" spans="1:33" x14ac:dyDescent="0.25">
      <c r="F4" s="12" t="s">
        <v>1194</v>
      </c>
      <c r="G4" s="12" t="s">
        <v>1194</v>
      </c>
      <c r="H4" s="12" t="s">
        <v>1194</v>
      </c>
      <c r="I4" s="12" t="s">
        <v>1194</v>
      </c>
      <c r="J4" s="12" t="s">
        <v>1194</v>
      </c>
      <c r="K4" s="12" t="s">
        <v>1194</v>
      </c>
      <c r="L4" s="12" t="s">
        <v>1194</v>
      </c>
      <c r="M4" s="12" t="s">
        <v>1194</v>
      </c>
      <c r="N4" s="12" t="s">
        <v>1194</v>
      </c>
      <c r="O4" s="12" t="s">
        <v>1194</v>
      </c>
      <c r="P4" s="12" t="s">
        <v>1194</v>
      </c>
      <c r="Q4" s="12" t="s">
        <v>1194</v>
      </c>
      <c r="R4" s="12" t="s">
        <v>1194</v>
      </c>
      <c r="S4" s="12" t="s">
        <v>1194</v>
      </c>
      <c r="T4" s="12" t="s">
        <v>1194</v>
      </c>
      <c r="U4" s="12" t="s">
        <v>1194</v>
      </c>
      <c r="V4" s="12" t="s">
        <v>1194</v>
      </c>
      <c r="W4" s="12" t="s">
        <v>1194</v>
      </c>
      <c r="X4" s="12" t="s">
        <v>1194</v>
      </c>
      <c r="Y4" s="12" t="s">
        <v>1194</v>
      </c>
      <c r="Z4" s="12" t="s">
        <v>1194</v>
      </c>
      <c r="AA4" s="12" t="s">
        <v>1194</v>
      </c>
      <c r="AB4" s="12" t="s">
        <v>1194</v>
      </c>
      <c r="AC4" s="12" t="s">
        <v>1194</v>
      </c>
      <c r="AD4" s="12" t="s">
        <v>1194</v>
      </c>
      <c r="AE4" s="12" t="s">
        <v>1194</v>
      </c>
      <c r="AF4" s="12" t="s">
        <v>1194</v>
      </c>
      <c r="AG4" s="12" t="s">
        <v>1194</v>
      </c>
    </row>
    <row r="5" spans="1:33" x14ac:dyDescent="0.25">
      <c r="F5" s="12" t="s">
        <v>1217</v>
      </c>
      <c r="G5" s="12" t="s">
        <v>1217</v>
      </c>
      <c r="H5" s="12" t="s">
        <v>1217</v>
      </c>
      <c r="I5" s="12" t="s">
        <v>1217</v>
      </c>
      <c r="J5" s="12" t="s">
        <v>1217</v>
      </c>
      <c r="K5" s="12" t="s">
        <v>1217</v>
      </c>
      <c r="L5" s="12" t="s">
        <v>1217</v>
      </c>
      <c r="M5" s="12" t="s">
        <v>1217</v>
      </c>
      <c r="N5" s="12" t="s">
        <v>1217</v>
      </c>
      <c r="O5" s="12" t="s">
        <v>1217</v>
      </c>
      <c r="P5" s="12" t="s">
        <v>1217</v>
      </c>
      <c r="Q5" s="12" t="s">
        <v>1217</v>
      </c>
      <c r="R5" s="12" t="s">
        <v>1217</v>
      </c>
      <c r="S5" s="12" t="s">
        <v>1217</v>
      </c>
      <c r="T5" s="12" t="s">
        <v>1217</v>
      </c>
      <c r="U5" s="12" t="s">
        <v>1217</v>
      </c>
      <c r="V5" s="12" t="s">
        <v>1217</v>
      </c>
      <c r="W5" s="12" t="s">
        <v>1217</v>
      </c>
      <c r="X5" s="12" t="s">
        <v>1217</v>
      </c>
      <c r="Y5" s="12" t="s">
        <v>1217</v>
      </c>
      <c r="Z5" s="12" t="s">
        <v>1217</v>
      </c>
      <c r="AA5" s="12" t="s">
        <v>1217</v>
      </c>
      <c r="AB5" s="12" t="s">
        <v>1217</v>
      </c>
      <c r="AC5" s="12" t="s">
        <v>1217</v>
      </c>
      <c r="AD5" s="12" t="s">
        <v>1217</v>
      </c>
      <c r="AE5" s="12" t="s">
        <v>1217</v>
      </c>
      <c r="AF5" s="12" t="s">
        <v>1217</v>
      </c>
      <c r="AG5" s="12" t="s">
        <v>1217</v>
      </c>
    </row>
    <row r="6" spans="1:33" x14ac:dyDescent="0.25">
      <c r="B6" s="12" t="s">
        <v>1218</v>
      </c>
      <c r="C6" s="12" t="s">
        <v>1219</v>
      </c>
      <c r="D6" s="12" t="s">
        <v>1220</v>
      </c>
      <c r="E6" s="12">
        <f>E358+5</f>
        <v>2329</v>
      </c>
      <c r="F6" s="13" t="str" cm="1">
        <f t="array" ref="F6">_xlfn.CONCAT(INDEX(GMWQ!$A$2:$NE$60,MATCH(1,(GMWQ!$NE$2:$NE$60=F$3)*(GMWQ!$ND$2:$ND$60=F$4)*(GMWQ!$NF$2:$NF$60=F$1),0),$E6-1966),"0",(INDEX(GMWQ!$A$2:$NE$60,MATCH(1,(GMWQ!$NE$2:$NE$60=F$3)*(GMWQ!$ND$2:$ND$60=F$4)*(GMWQ!$NF$2:$NF$60=F$1),0),$E6-1965)))</f>
        <v>202403</v>
      </c>
      <c r="G6" s="13" t="str" cm="1">
        <f t="array" ref="G6">_xlfn.CONCAT(INDEX(GMWQ!$A$2:$NE$60,MATCH(1,(GMWQ!$NE$2:$NE$60=G$3)*(GMWQ!$ND$2:$ND$60=G$4)*(GMWQ!$NF$2:$NF$60=G$1),0),$E6-1966),"0",(INDEX(GMWQ!$A$2:$NE$60,MATCH(1,(GMWQ!$NE$2:$NE$60=G$3)*(GMWQ!$ND$2:$ND$60=G$4)*(GMWQ!$NF$2:$NF$60=G$1),0),$E6-1965)))</f>
        <v>202403</v>
      </c>
      <c r="H6" s="13" t="str" cm="1">
        <f t="array" ref="H6">_xlfn.CONCAT(INDEX(GMWQ!$A$2:$NE$60,MATCH(1,(GMWQ!$NE$2:$NE$60=H$3)*(GMWQ!$ND$2:$ND$60=H$4)*(GMWQ!$NF$2:$NF$60=H$1),0),$E6-1966),"0",(INDEX(GMWQ!$A$2:$NE$60,MATCH(1,(GMWQ!$NE$2:$NE$60=H$3)*(GMWQ!$ND$2:$ND$60=H$4)*(GMWQ!$NF$2:$NF$60=H$1),0),$E6-1965)))</f>
        <v>202403</v>
      </c>
      <c r="I6" s="13" t="str" cm="1">
        <f t="array" ref="I6">_xlfn.CONCAT(INDEX(GMWQ!$A$2:$NE$60,MATCH(1,(GMWQ!$NE$2:$NE$60=I$3)*(GMWQ!$ND$2:$ND$60=I$4)*(GMWQ!$NF$2:$NF$60=I$1),0),$E6-1966),"0",(INDEX(GMWQ!$A$2:$NE$60,MATCH(1,(GMWQ!$NE$2:$NE$60=I$3)*(GMWQ!$ND$2:$ND$60=I$4)*(GMWQ!$NF$2:$NF$60=I$1),0),$E6-1965)))</f>
        <v>202403</v>
      </c>
      <c r="J6" s="13" t="str" cm="1">
        <f t="array" ref="J6">_xlfn.CONCAT(INDEX(GMWQ!$A$2:$NE$60,MATCH(1,(GMWQ!$NE$2:$NE$60=J$3)*(GMWQ!$ND$2:$ND$60=J$4)*(GMWQ!$NF$2:$NF$60=J$1),0),$E6-1966),"0",(INDEX(GMWQ!$A$2:$NE$60,MATCH(1,(GMWQ!$NE$2:$NE$60=J$3)*(GMWQ!$ND$2:$ND$60=J$4)*(GMWQ!$NF$2:$NF$60=J$1),0),$E6-1965)))</f>
        <v>202403</v>
      </c>
      <c r="K6" s="13" t="str" cm="1">
        <f t="array" ref="K6">_xlfn.CONCAT(INDEX(GMWQ!$A$2:$NE$60,MATCH(1,(GMWQ!$NE$2:$NE$60=K$3)*(GMWQ!$ND$2:$ND$60=K$4)*(GMWQ!$NF$2:$NF$60=K$1),0),$E6-1966),"0",(INDEX(GMWQ!$A$2:$NE$60,MATCH(1,(GMWQ!$NE$2:$NE$60=K$3)*(GMWQ!$ND$2:$ND$60=K$4)*(GMWQ!$NF$2:$NF$60=K$1),0),$E6-1965)))</f>
        <v>202403</v>
      </c>
      <c r="L6" s="13" t="str" cm="1">
        <f t="array" ref="L6">_xlfn.CONCAT(INDEX(GMWQ!$A$2:$NE$60,MATCH(1,(GMWQ!$NE$2:$NE$60=L$3)*(GMWQ!$ND$2:$ND$60=L$4)*(GMWQ!$NF$2:$NF$60=L$1),0),$E6-1966),"0",(INDEX(GMWQ!$A$2:$NE$60,MATCH(1,(GMWQ!$NE$2:$NE$60=L$3)*(GMWQ!$ND$2:$ND$60=L$4)*(GMWQ!$NF$2:$NF$60=L$1),0),$E6-1965)))</f>
        <v>202403</v>
      </c>
      <c r="M6" s="13" t="str" cm="1">
        <f t="array" ref="M6">_xlfn.CONCAT(INDEX(GMWQ!$A$2:$NE$60,MATCH(1,(GMWQ!$NE$2:$NE$60=M$3)*(GMWQ!$ND$2:$ND$60=M$4)*(GMWQ!$NF$2:$NF$60=M$1),0),$E6-1966),"0",(INDEX(GMWQ!$A$2:$NE$60,MATCH(1,(GMWQ!$NE$2:$NE$60=M$3)*(GMWQ!$ND$2:$ND$60=M$4)*(GMWQ!$NF$2:$NF$60=M$1),0),$E6-1965)))</f>
        <v>202403</v>
      </c>
      <c r="N6" s="13" t="str" cm="1">
        <f t="array" ref="N6">_xlfn.CONCAT(INDEX(GMWQ!$A$2:$NE$60,MATCH(1,(GMWQ!$NE$2:$NE$60=N$3)*(GMWQ!$ND$2:$ND$60=N$4)*(GMWQ!$NF$2:$NF$60=N$1),0),$E6-1966),"0",(INDEX(GMWQ!$A$2:$NE$60,MATCH(1,(GMWQ!$NE$2:$NE$60=N$3)*(GMWQ!$ND$2:$ND$60=N$4)*(GMWQ!$NF$2:$NF$60=N$1),0),$E6-1965)))</f>
        <v>202403</v>
      </c>
      <c r="O6" s="13" t="str" cm="1">
        <f t="array" ref="O6">_xlfn.CONCAT(INDEX(GMWQ!$A$2:$NE$60,MATCH(1,(GMWQ!$NE$2:$NE$60=O$3)*(GMWQ!$ND$2:$ND$60=O$4)*(GMWQ!$NF$2:$NF$60=O$1),0),$E6-1966),"0",(INDEX(GMWQ!$A$2:$NE$60,MATCH(1,(GMWQ!$NE$2:$NE$60=O$3)*(GMWQ!$ND$2:$ND$60=O$4)*(GMWQ!$NF$2:$NF$60=O$1),0),$E6-1965)))</f>
        <v>202403</v>
      </c>
      <c r="P6" s="13" t="str" cm="1">
        <f t="array" ref="P6">_xlfn.CONCAT(INDEX(GMWQ!$A$2:$NE$60,MATCH(1,(GMWQ!$NE$2:$NE$60=P$3)*(GMWQ!$ND$2:$ND$60=P$4)*(GMWQ!$NF$2:$NF$60=P$1),0),$E6-1966),"0",(INDEX(GMWQ!$A$2:$NE$60,MATCH(1,(GMWQ!$NE$2:$NE$60=P$3)*(GMWQ!$ND$2:$ND$60=P$4)*(GMWQ!$NF$2:$NF$60=P$1),0),$E6-1965)))</f>
        <v>202403</v>
      </c>
      <c r="Q6" s="13" t="str" cm="1">
        <f t="array" ref="Q6">_xlfn.CONCAT(INDEX(GMWQ!$A$2:$NE$60,MATCH(1,(GMWQ!$NE$2:$NE$60=Q$3)*(GMWQ!$ND$2:$ND$60=Q$4)*(GMWQ!$NF$2:$NF$60=Q$1),0),$E6-1966),"0",(INDEX(GMWQ!$A$2:$NE$60,MATCH(1,(GMWQ!$NE$2:$NE$60=Q$3)*(GMWQ!$ND$2:$ND$60=Q$4)*(GMWQ!$NF$2:$NF$60=Q$1),0),$E6-1965)))</f>
        <v>202403</v>
      </c>
      <c r="R6" s="13" t="str" cm="1">
        <f t="array" ref="R6">_xlfn.CONCAT(INDEX(GMWQ!$A$2:$NE$60,MATCH(1,(GMWQ!$NE$2:$NE$60=R$3)*(GMWQ!$ND$2:$ND$60=R$4)*(GMWQ!$NF$2:$NF$60=R$1),0),$E6-1966),"0",(INDEX(GMWQ!$A$2:$NE$60,MATCH(1,(GMWQ!$NE$2:$NE$60=R$3)*(GMWQ!$ND$2:$ND$60=R$4)*(GMWQ!$NF$2:$NF$60=R$1),0),$E6-1965)))</f>
        <v>202403</v>
      </c>
      <c r="S6" s="13" t="str" cm="1">
        <f t="array" ref="S6">_xlfn.CONCAT(INDEX(GMWQ!$A$2:$NE$60,MATCH(1,(GMWQ!$NE$2:$NE$60=S$3)*(GMWQ!$ND$2:$ND$60=S$4)*(GMWQ!$NF$2:$NF$60=S$1),0),$E6-1966),"0",(INDEX(GMWQ!$A$2:$NE$60,MATCH(1,(GMWQ!$NE$2:$NE$60=S$3)*(GMWQ!$ND$2:$ND$60=S$4)*(GMWQ!$NF$2:$NF$60=S$1),0),$E6-1965)))</f>
        <v>202402</v>
      </c>
      <c r="T6" s="13" t="str" cm="1">
        <f t="array" ref="T6">_xlfn.CONCAT(INDEX(GMWQ!$A$2:$NE$60,MATCH(1,(GMWQ!$NE$2:$NE$60=T$3)*(GMWQ!$ND$2:$ND$60=T$4)*(GMWQ!$NF$2:$NF$60=T$1),0),$E6-1966),"0",(INDEX(GMWQ!$A$2:$NE$60,MATCH(1,(GMWQ!$NE$2:$NE$60=T$3)*(GMWQ!$ND$2:$ND$60=T$4)*(GMWQ!$NF$2:$NF$60=T$1),0),$E6-1965)))</f>
        <v>202402</v>
      </c>
      <c r="U6" s="13" t="str" cm="1">
        <f t="array" ref="U6">_xlfn.CONCAT(INDEX(GMWQ!$A$2:$NE$60,MATCH(1,(GMWQ!$NE$2:$NE$60=U$3)*(GMWQ!$ND$2:$ND$60=U$4)*(GMWQ!$NF$2:$NF$60=U$1),0),$E6-1966),"0",(INDEX(GMWQ!$A$2:$NE$60,MATCH(1,(GMWQ!$NE$2:$NE$60=U$3)*(GMWQ!$ND$2:$ND$60=U$4)*(GMWQ!$NF$2:$NF$60=U$1),0),$E6-1965)))</f>
        <v>202402</v>
      </c>
      <c r="V6" s="13" t="str" cm="1">
        <f t="array" ref="V6">_xlfn.CONCAT(INDEX(GMWQ!$A$2:$NE$60,MATCH(1,(GMWQ!$NE$2:$NE$60=V$3)*(GMWQ!$ND$2:$ND$60=V$4)*(GMWQ!$NF$2:$NF$60=V$1),0),$E6-1966),"0",(INDEX(GMWQ!$A$2:$NE$60,MATCH(1,(GMWQ!$NE$2:$NE$60=V$3)*(GMWQ!$ND$2:$ND$60=V$4)*(GMWQ!$NF$2:$NF$60=V$1),0),$E6-1965)))</f>
        <v>202402</v>
      </c>
      <c r="W6" s="13" t="str" cm="1">
        <f t="array" ref="W6">_xlfn.CONCAT(INDEX(GMWQ!$A$2:$NE$60,MATCH(1,(GMWQ!$NE$2:$NE$60=W$3)*(GMWQ!$ND$2:$ND$60=W$4)*(GMWQ!$NF$2:$NF$60=W$1),0),$E6-1966),"0",(INDEX(GMWQ!$A$2:$NE$60,MATCH(1,(GMWQ!$NE$2:$NE$60=W$3)*(GMWQ!$ND$2:$ND$60=W$4)*(GMWQ!$NF$2:$NF$60=W$1),0),$E6-1965)))</f>
        <v>202402</v>
      </c>
      <c r="X6" s="13" t="str" cm="1">
        <f t="array" ref="X6">_xlfn.CONCAT(INDEX(GMWQ!$A$2:$NE$60,MATCH(1,(GMWQ!$NE$2:$NE$60=X$3)*(GMWQ!$ND$2:$ND$60=X$4)*(GMWQ!$NF$2:$NF$60=X$1),0),$E6-1966),"0",(INDEX(GMWQ!$A$2:$NE$60,MATCH(1,(GMWQ!$NE$2:$NE$60=X$3)*(GMWQ!$ND$2:$ND$60=X$4)*(GMWQ!$NF$2:$NF$60=X$1),0),$E6-1965)))</f>
        <v>202402</v>
      </c>
      <c r="Y6" s="13" t="str" cm="1">
        <f t="array" ref="Y6">_xlfn.CONCAT(INDEX(GMWQ!$A$2:$NE$60,MATCH(1,(GMWQ!$NE$2:$NE$60=Y$3)*(GMWQ!$ND$2:$ND$60=Y$4)*(GMWQ!$NF$2:$NF$60=Y$1),0),$E6-1966),"0",(INDEX(GMWQ!$A$2:$NE$60,MATCH(1,(GMWQ!$NE$2:$NE$60=Y$3)*(GMWQ!$ND$2:$ND$60=Y$4)*(GMWQ!$NF$2:$NF$60=Y$1),0),$E6-1965)))</f>
        <v>202402</v>
      </c>
      <c r="Z6" s="13" t="str" cm="1">
        <f t="array" ref="Z6">_xlfn.CONCAT(INDEX(GMWQ!$A$2:$NE$60,MATCH(1,(GMWQ!$NE$2:$NE$60=Z$3)*(GMWQ!$ND$2:$ND$60=Z$4)*(GMWQ!$NF$2:$NF$60=Z$1),0),$E6-1966),"0",(INDEX(GMWQ!$A$2:$NE$60,MATCH(1,(GMWQ!$NE$2:$NE$60=Z$3)*(GMWQ!$ND$2:$ND$60=Z$4)*(GMWQ!$NF$2:$NF$60=Z$1),0),$E6-1965)))</f>
        <v>202402</v>
      </c>
      <c r="AA6" s="13" t="str" cm="1">
        <f t="array" ref="AA6">_xlfn.CONCAT(INDEX(GMWQ!$A$2:$NE$60,MATCH(1,(GMWQ!$NE$2:$NE$60=AA$3)*(GMWQ!$ND$2:$ND$60=AA$4)*(GMWQ!$NF$2:$NF$60=AA$1),0),$E6-1966),"0",(INDEX(GMWQ!$A$2:$NE$60,MATCH(1,(GMWQ!$NE$2:$NE$60=AA$3)*(GMWQ!$ND$2:$ND$60=AA$4)*(GMWQ!$NF$2:$NF$60=AA$1),0),$E6-1965)))</f>
        <v>202402</v>
      </c>
      <c r="AB6" s="13" t="str" cm="1">
        <f t="array" ref="AB6">_xlfn.CONCAT(INDEX(GMWQ!$A$2:$NE$60,MATCH(1,(GMWQ!$NE$2:$NE$60=AB$3)*(GMWQ!$ND$2:$ND$60=AB$4)*(GMWQ!$NF$2:$NF$60=AB$1),0),$E6-1966),"0",(INDEX(GMWQ!$A$2:$NE$60,MATCH(1,(GMWQ!$NE$2:$NE$60=AB$3)*(GMWQ!$ND$2:$ND$60=AB$4)*(GMWQ!$NF$2:$NF$60=AB$1),0),$E6-1965)))</f>
        <v>202402</v>
      </c>
      <c r="AC6" s="13" t="str" cm="1">
        <f t="array" ref="AC6">_xlfn.CONCAT(INDEX(GMWQ!$A$2:$NE$60,MATCH(1,(GMWQ!$NE$2:$NE$60=AC$3)*(GMWQ!$ND$2:$ND$60=AC$4)*(GMWQ!$NF$2:$NF$60=AC$1),0),$E6-1966),"0",(INDEX(GMWQ!$A$2:$NE$60,MATCH(1,(GMWQ!$NE$2:$NE$60=AC$3)*(GMWQ!$ND$2:$ND$60=AC$4)*(GMWQ!$NF$2:$NF$60=AC$1),0),$E6-1965)))</f>
        <v>202402</v>
      </c>
      <c r="AD6" s="13" t="str" cm="1">
        <f t="array" ref="AD6">_xlfn.CONCAT(INDEX(GMWQ!$A$2:$NE$60,MATCH(1,(GMWQ!$NE$2:$NE$60=AD$3)*(GMWQ!$ND$2:$ND$60=AD$4)*(GMWQ!$NF$2:$NF$60=AD$1),0),$E6-1966),"0",(INDEX(GMWQ!$A$2:$NE$60,MATCH(1,(GMWQ!$NE$2:$NE$60=AD$3)*(GMWQ!$ND$2:$ND$60=AD$4)*(GMWQ!$NF$2:$NF$60=AD$1),0),$E6-1965)))</f>
        <v>202402</v>
      </c>
      <c r="AE6" s="13" t="str" cm="1">
        <f t="array" ref="AE6">_xlfn.CONCAT(INDEX(GMWQ!$A$2:$NE$60,MATCH(1,(GMWQ!$NE$2:$NE$60=AE$3)*(GMWQ!$ND$2:$ND$60=AE$4)*(GMWQ!$NF$2:$NF$60=AE$1),0),$E6-1966),"0",(INDEX(GMWQ!$A$2:$NE$60,MATCH(1,(GMWQ!$NE$2:$NE$60=AE$3)*(GMWQ!$ND$2:$ND$60=AE$4)*(GMWQ!$NF$2:$NF$60=AE$1),0),$E6-1965)))</f>
        <v>202402</v>
      </c>
      <c r="AF6" s="13" t="str" cm="1">
        <f t="array" ref="AF6">_xlfn.CONCAT(INDEX(GMWQ!$A$2:$NE$60,MATCH(1,(GMWQ!$NE$2:$NE$60=AF$3)*(GMWQ!$ND$2:$ND$60=AF$4)*(GMWQ!$NF$2:$NF$60=AF$1),0),$E6-1966),"0",(INDEX(GMWQ!$A$2:$NE$60,MATCH(1,(GMWQ!$NE$2:$NE$60=AF$3)*(GMWQ!$ND$2:$ND$60=AF$4)*(GMWQ!$NF$2:$NF$60=AF$1),0),$E6-1965)))</f>
        <v>202402</v>
      </c>
      <c r="AG6" s="13" t="str" cm="1">
        <f t="array" ref="AG6">_xlfn.CONCAT(INDEX(GMWQ!$A$2:$NE$60,MATCH(1,(GMWQ!$NE$2:$NE$60=AG$3)*(GMWQ!$ND$2:$ND$60=AG$4)*(GMWQ!$NF$2:$NF$60=AG$1),0),$E6-1966),"0",(INDEX(GMWQ!$A$2:$NE$60,MATCH(1,(GMWQ!$NE$2:$NE$60=AG$3)*(GMWQ!$ND$2:$ND$60=AG$4)*(GMWQ!$NF$2:$NF$60=AG$1),0),$E6-1965)))</f>
        <v>202402</v>
      </c>
    </row>
    <row r="7" spans="1:33" x14ac:dyDescent="0.25">
      <c r="A7" s="12">
        <v>1973</v>
      </c>
      <c r="B7" s="12">
        <v>1973</v>
      </c>
      <c r="E7" s="12">
        <v>1973</v>
      </c>
      <c r="F7" s="12" cm="1">
        <f t="array" ref="F7">INDEX(GMWQ!$A$2:$NF$60,MATCH(1,(GMWQ!$NE$2:$NE$60=F$3)*(GMWQ!$ND$2:$ND$60=F$4)*(GMWQ!$NF$2:$NF$60=F$1),0),$E7-1966)</f>
        <v>11.31073</v>
      </c>
      <c r="G7" s="12" cm="1">
        <f t="array" ref="G7">INDEX(GMWQ!$A$2:$NF$60,MATCH(1,(GMWQ!$NE$2:$NE$60=G$3)*(GMWQ!$ND$2:$ND$60=G$4)*(GMWQ!$NF$2:$NF$60=G$1),0),$E7-1966)</f>
        <v>552.03840000000002</v>
      </c>
      <c r="H7" s="12" cm="1">
        <f t="array" ref="H7">INDEX(GMWQ!$A$2:$NF$60,MATCH(1,(GMWQ!$NE$2:$NE$60=H$3)*(GMWQ!$ND$2:$ND$60=H$4)*(GMWQ!$NF$2:$NF$60=H$1),0),$E7-1966)</f>
        <v>14.851150000000001</v>
      </c>
      <c r="I7" s="12" cm="1">
        <f t="array" ref="I7">INDEX(GMWQ!$A$2:$NF$60,MATCH(1,(GMWQ!$NE$2:$NE$60=I$3)*(GMWQ!$ND$2:$ND$60=I$4)*(GMWQ!$NF$2:$NF$60=I$1),0),$E7-1966)</f>
        <v>4698</v>
      </c>
      <c r="J7" s="12" cm="1">
        <f t="array" ref="J7">INDEX(GMWQ!$A$2:$NF$60,MATCH(1,(GMWQ!$NE$2:$NE$60=J$3)*(GMWQ!$ND$2:$ND$60=J$4)*(GMWQ!$NF$2:$NF$60=J$1),0),$E7-1966)</f>
        <v>20046</v>
      </c>
      <c r="K7" s="12" cm="1">
        <f t="array" ref="K7">INDEX(GMWQ!$A$2:$NF$60,MATCH(1,(GMWQ!$NE$2:$NE$60=K$3)*(GMWQ!$ND$2:$ND$60=K$4)*(GMWQ!$NF$2:$NF$60=K$1),0),$E7-1966)</f>
        <v>9375</v>
      </c>
      <c r="L7" s="12" cm="1">
        <f t="array" ref="L7">INDEX(GMWQ!$A$2:$NF$60,MATCH(1,(GMWQ!$NE$2:$NE$60=L$3)*(GMWQ!$ND$2:$ND$60=L$4)*(GMWQ!$NF$2:$NF$60=L$1),0),$E7-1966)</f>
        <v>12419</v>
      </c>
      <c r="M7" s="12" cm="1">
        <f t="array" ref="M7">INDEX(GMWQ!$A$2:$NF$60,MATCH(1,(GMWQ!$NE$2:$NE$60=M$3)*(GMWQ!$ND$2:$ND$60=M$4)*(GMWQ!$NF$2:$NF$60=M$1),0),$E7-1966)</f>
        <v>137363</v>
      </c>
      <c r="N7" s="12" cm="1">
        <f t="array" ref="N7">INDEX(GMWQ!$A$2:$NF$60,MATCH(1,(GMWQ!$NE$2:$NE$60=N$3)*(GMWQ!$ND$2:$ND$60=N$4)*(GMWQ!$NF$2:$NF$60=N$1),0),$E7-1966)</f>
        <v>9.2064909999999998</v>
      </c>
      <c r="O7" s="12" cm="1">
        <f t="array" ref="O7">INDEX(GMWQ!$A$2:$NF$60,MATCH(1,(GMWQ!$NE$2:$NE$60=O$3)*(GMWQ!$ND$2:$ND$60=O$4)*(GMWQ!$NF$2:$NF$60=O$1),0),$E7-1966)</f>
        <v>24903</v>
      </c>
      <c r="P7" s="12" cm="1">
        <f t="array" ref="P7">INDEX(GMWQ!$A$2:$NF$60,MATCH(1,(GMWQ!$NE$2:$NE$60=P$3)*(GMWQ!$ND$2:$ND$60=P$4)*(GMWQ!$NF$2:$NF$60=P$1),0),$E7-1966)</f>
        <v>27035</v>
      </c>
      <c r="Q7" s="12" cm="1">
        <f t="array" ref="Q7">INDEX(GMWQ!$A$2:$NF$60,MATCH(1,(GMWQ!$NE$2:$NE$60=Q$3)*(GMWQ!$ND$2:$ND$60=Q$4)*(GMWQ!$NF$2:$NF$60=Q$1),0),$E7-1966)</f>
        <v>3.9</v>
      </c>
      <c r="R7" s="12" cm="1">
        <f t="array" ref="R7">INDEX(GMWQ!$A$2:$NF$60,MATCH(1,(GMWQ!$NE$2:$NE$60=R$3)*(GMWQ!$ND$2:$ND$60=R$4)*(GMWQ!$NF$2:$NF$60=R$1),0),$E7-1966)</f>
        <v>422.94130000000001</v>
      </c>
      <c r="S7" s="12" cm="1">
        <f t="array" ref="S7">INDEX(GMWQ!$A$2:$NF$60,MATCH(1,(GMWQ!$NE$2:$NE$60=S$3)*(GMWQ!$ND$2:$ND$60=S$4)*(GMWQ!$NF$2:$NF$60=S$1),0),$E7-1966)</f>
        <v>0</v>
      </c>
      <c r="T7" s="12" cm="1">
        <f t="array" ref="T7">INDEX(GMWQ!$A$2:$NF$60,MATCH(1,(GMWQ!$NE$2:$NE$60=T$3)*(GMWQ!$ND$2:$ND$60=T$4)*(GMWQ!$NF$2:$NF$60=T$1),0),$E7-1966)</f>
        <v>0</v>
      </c>
      <c r="U7" s="12" cm="1">
        <f t="array" ref="U7">INDEX(GMWQ!$A$2:$NF$60,MATCH(1,(GMWQ!$NE$2:$NE$60=U$3)*(GMWQ!$ND$2:$ND$60=U$4)*(GMWQ!$NF$2:$NF$60=U$1),0),$E7-1966)</f>
        <v>0</v>
      </c>
      <c r="V7" s="12" cm="1">
        <f t="array" ref="V7">INDEX(GMWQ!$A$2:$NF$60,MATCH(1,(GMWQ!$NE$2:$NE$60=V$3)*(GMWQ!$ND$2:$ND$60=V$4)*(GMWQ!$NF$2:$NF$60=V$1),0),$E7-1966)</f>
        <v>0</v>
      </c>
      <c r="W7" s="12" cm="1">
        <f t="array" ref="W7">INDEX(GMWQ!$A$2:$NF$60,MATCH(1,(GMWQ!$NE$2:$NE$60=W$3)*(GMWQ!$ND$2:$ND$60=W$4)*(GMWQ!$NF$2:$NF$60=W$1),0),$E7-1966)</f>
        <v>0</v>
      </c>
      <c r="X7" s="12" cm="1">
        <f t="array" ref="X7">INDEX(GMWQ!$A$2:$NF$60,MATCH(1,(GMWQ!$NE$2:$NE$60=X$3)*(GMWQ!$ND$2:$ND$60=X$4)*(GMWQ!$NF$2:$NF$60=X$1),0),$E7-1966)</f>
        <v>0</v>
      </c>
      <c r="Y7" s="12" cm="1">
        <f t="array" ref="Y7">INDEX(GMWQ!$A$2:$NF$60,MATCH(1,(GMWQ!$NE$2:$NE$60=Y$3)*(GMWQ!$ND$2:$ND$60=Y$4)*(GMWQ!$NF$2:$NF$60=Y$1),0),$E7-1966)</f>
        <v>0</v>
      </c>
      <c r="Z7" s="12" cm="1">
        <f t="array" ref="Z7">INDEX(GMWQ!$A$2:$NF$60,MATCH(1,(GMWQ!$NE$2:$NE$60=Z$3)*(GMWQ!$ND$2:$ND$60=Z$4)*(GMWQ!$NF$2:$NF$60=Z$1),0),$E7-1966)</f>
        <v>0</v>
      </c>
      <c r="AA7" s="12" cm="1">
        <f t="array" ref="AA7">INDEX(GMWQ!$A$2:$NF$60,MATCH(1,(GMWQ!$NE$2:$NE$60=AA$3)*(GMWQ!$ND$2:$ND$60=AA$4)*(GMWQ!$NF$2:$NF$60=AA$1),0),$E7-1966)</f>
        <v>0</v>
      </c>
      <c r="AB7" s="12" cm="1">
        <f t="array" ref="AB7">INDEX(GMWQ!$A$2:$NF$60,MATCH(1,(GMWQ!$NE$2:$NE$60=AB$3)*(GMWQ!$ND$2:$ND$60=AB$4)*(GMWQ!$NF$2:$NF$60=AB$1),0),$E7-1966)</f>
        <v>0</v>
      </c>
      <c r="AC7" s="12" cm="1">
        <f t="array" ref="AC7">INDEX(GMWQ!$A$2:$NF$60,MATCH(1,(GMWQ!$NE$2:$NE$60=AC$3)*(GMWQ!$ND$2:$ND$60=AC$4)*(GMWQ!$NF$2:$NF$60=AC$1),0),$E7-1966)</f>
        <v>0</v>
      </c>
      <c r="AD7" s="12" cm="1">
        <f t="array" ref="AD7">INDEX(GMWQ!$A$2:$NF$60,MATCH(1,(GMWQ!$NE$2:$NE$60=AD$3)*(GMWQ!$ND$2:$ND$60=AD$4)*(GMWQ!$NF$2:$NF$60=AD$1),0),$E7-1966)</f>
        <v>0</v>
      </c>
      <c r="AE7" s="12" cm="1">
        <f t="array" ref="AE7">INDEX(GMWQ!$A$2:$NF$60,MATCH(1,(GMWQ!$NE$2:$NE$60=AE$3)*(GMWQ!$ND$2:$ND$60=AE$4)*(GMWQ!$NF$2:$NF$60=AE$1),0),$E7-1966)</f>
        <v>24903</v>
      </c>
      <c r="AF7" s="12" cm="1">
        <f t="array" ref="AF7">INDEX(GMWQ!$A$2:$NF$60,MATCH(1,(GMWQ!$NE$2:$NE$60=AF$3)*(GMWQ!$ND$2:$ND$60=AF$4)*(GMWQ!$NF$2:$NF$60=AF$1),0),$E7-1966)</f>
        <v>27035</v>
      </c>
      <c r="AG7" s="12" cm="1">
        <f t="array" ref="AG7">INDEX(GMWQ!$A$2:$NF$60,MATCH(1,(GMWQ!$NE$2:$NE$60=AG$3)*(GMWQ!$ND$2:$ND$60=AG$4)*(GMWQ!$NF$2:$NF$60=AG$1),0),$E7-1966)</f>
        <v>3.9</v>
      </c>
    </row>
    <row r="8" spans="1:33" x14ac:dyDescent="0.25">
      <c r="B8" s="12">
        <v>1973</v>
      </c>
      <c r="C8" s="12">
        <v>1973</v>
      </c>
      <c r="E8" s="12">
        <f>+E7+1</f>
        <v>1974</v>
      </c>
      <c r="F8" s="12" cm="1">
        <f t="array" ref="F8">INDEX(GMWQ!$A$2:$NF$60,MATCH(1,(GMWQ!$NE$2:$NE$60=F$3)*(GMWQ!$ND$2:$ND$60=F$4)*(GMWQ!$NF$2:$NF$60=F$1),0),$E8-1966)</f>
        <v>11.68304</v>
      </c>
      <c r="G8" s="12" cm="1">
        <f t="array" ref="G8">INDEX(GMWQ!$A$2:$NF$60,MATCH(1,(GMWQ!$NE$2:$NE$60=G$3)*(GMWQ!$ND$2:$ND$60=G$4)*(GMWQ!$NF$2:$NF$60=G$1),0),$E8-1966)</f>
        <v>550.91409999999996</v>
      </c>
      <c r="H8" s="12" cm="1">
        <f t="array" ref="H8">INDEX(GMWQ!$A$2:$NF$60,MATCH(1,(GMWQ!$NE$2:$NE$60=H$3)*(GMWQ!$ND$2:$ND$60=H$4)*(GMWQ!$NF$2:$NF$60=H$1),0),$E8-1966)</f>
        <v>15.597429999999999</v>
      </c>
      <c r="I8" s="12" cm="1">
        <f t="array" ref="I8">INDEX(GMWQ!$A$2:$NF$60,MATCH(1,(GMWQ!$NE$2:$NE$60=I$3)*(GMWQ!$ND$2:$ND$60=I$4)*(GMWQ!$NF$2:$NF$60=I$1),0),$E8-1966)</f>
        <v>4424</v>
      </c>
      <c r="J8" s="12" cm="1">
        <f t="array" ref="J8">INDEX(GMWQ!$A$2:$NF$60,MATCH(1,(GMWQ!$NE$2:$NE$60=J$3)*(GMWQ!$ND$2:$ND$60=J$4)*(GMWQ!$NF$2:$NF$60=J$1),0),$E8-1966)</f>
        <v>19874</v>
      </c>
      <c r="K8" s="12" cm="1">
        <f t="array" ref="K8">INDEX(GMWQ!$A$2:$NF$60,MATCH(1,(GMWQ!$NE$2:$NE$60=K$3)*(GMWQ!$ND$2:$ND$60=K$4)*(GMWQ!$NF$2:$NF$60=K$1),0),$E8-1966)</f>
        <v>9711</v>
      </c>
      <c r="L8" s="12" cm="1">
        <f t="array" ref="L8">INDEX(GMWQ!$A$2:$NF$60,MATCH(1,(GMWQ!$NE$2:$NE$60=L$3)*(GMWQ!$ND$2:$ND$60=L$4)*(GMWQ!$NF$2:$NF$60=L$1),0),$E8-1966)</f>
        <v>12849</v>
      </c>
      <c r="M8" s="12" cm="1">
        <f t="array" ref="M8">INDEX(GMWQ!$A$2:$NF$60,MATCH(1,(GMWQ!$NE$2:$NE$60=M$3)*(GMWQ!$ND$2:$ND$60=M$4)*(GMWQ!$NF$2:$NF$60=M$1),0),$E8-1966)</f>
        <v>140152</v>
      </c>
      <c r="N8" s="12" cm="1">
        <f t="array" ref="N8">INDEX(GMWQ!$A$2:$NF$60,MATCH(1,(GMWQ!$NE$2:$NE$60=N$3)*(GMWQ!$ND$2:$ND$60=N$4)*(GMWQ!$NF$2:$NF$60=N$1),0),$E8-1966)</f>
        <v>9.3221720000000001</v>
      </c>
      <c r="O8" s="12" cm="1">
        <f t="array" ref="O8">INDEX(GMWQ!$A$2:$NF$60,MATCH(1,(GMWQ!$NE$2:$NE$60=O$3)*(GMWQ!$ND$2:$ND$60=O$4)*(GMWQ!$NF$2:$NF$60=O$1),0),$E8-1966)</f>
        <v>24986</v>
      </c>
      <c r="P8" s="12" cm="1">
        <f t="array" ref="P8">INDEX(GMWQ!$A$2:$NF$60,MATCH(1,(GMWQ!$NE$2:$NE$60=P$3)*(GMWQ!$ND$2:$ND$60=P$4)*(GMWQ!$NF$2:$NF$60=P$1),0),$E8-1966)</f>
        <v>27023</v>
      </c>
      <c r="Q8" s="12" cm="1">
        <f t="array" ref="Q8">INDEX(GMWQ!$A$2:$NF$60,MATCH(1,(GMWQ!$NE$2:$NE$60=Q$3)*(GMWQ!$ND$2:$ND$60=Q$4)*(GMWQ!$NF$2:$NF$60=Q$1),0),$E8-1966)</f>
        <v>3.7</v>
      </c>
      <c r="R8" s="12" cm="1">
        <f t="array" ref="R8">INDEX(GMWQ!$A$2:$NF$60,MATCH(1,(GMWQ!$NE$2:$NE$60=R$3)*(GMWQ!$ND$2:$ND$60=R$4)*(GMWQ!$NF$2:$NF$60=R$1),0),$E8-1966)</f>
        <v>437.9837</v>
      </c>
      <c r="S8" s="12" cm="1">
        <f t="array" ref="S8">INDEX(GMWQ!$A$2:$NF$60,MATCH(1,(GMWQ!$NE$2:$NE$60=S$3)*(GMWQ!$ND$2:$ND$60=S$4)*(GMWQ!$NF$2:$NF$60=S$1),0),$E8-1966)</f>
        <v>0</v>
      </c>
      <c r="T8" s="12" cm="1">
        <f t="array" ref="T8">INDEX(GMWQ!$A$2:$NF$60,MATCH(1,(GMWQ!$NE$2:$NE$60=T$3)*(GMWQ!$ND$2:$ND$60=T$4)*(GMWQ!$NF$2:$NF$60=T$1),0),$E8-1966)</f>
        <v>0</v>
      </c>
      <c r="U8" s="12" cm="1">
        <f t="array" ref="U8">INDEX(GMWQ!$A$2:$NF$60,MATCH(1,(GMWQ!$NE$2:$NE$60=U$3)*(GMWQ!$ND$2:$ND$60=U$4)*(GMWQ!$NF$2:$NF$60=U$1),0),$E8-1966)</f>
        <v>0</v>
      </c>
      <c r="V8" s="12" cm="1">
        <f t="array" ref="V8">INDEX(GMWQ!$A$2:$NF$60,MATCH(1,(GMWQ!$NE$2:$NE$60=V$3)*(GMWQ!$ND$2:$ND$60=V$4)*(GMWQ!$NF$2:$NF$60=V$1),0),$E8-1966)</f>
        <v>0</v>
      </c>
      <c r="W8" s="12" cm="1">
        <f t="array" ref="W8">INDEX(GMWQ!$A$2:$NF$60,MATCH(1,(GMWQ!$NE$2:$NE$60=W$3)*(GMWQ!$ND$2:$ND$60=W$4)*(GMWQ!$NF$2:$NF$60=W$1),0),$E8-1966)</f>
        <v>0</v>
      </c>
      <c r="X8" s="12" cm="1">
        <f t="array" ref="X8">INDEX(GMWQ!$A$2:$NF$60,MATCH(1,(GMWQ!$NE$2:$NE$60=X$3)*(GMWQ!$ND$2:$ND$60=X$4)*(GMWQ!$NF$2:$NF$60=X$1),0),$E8-1966)</f>
        <v>0</v>
      </c>
      <c r="Y8" s="12" cm="1">
        <f t="array" ref="Y8">INDEX(GMWQ!$A$2:$NF$60,MATCH(1,(GMWQ!$NE$2:$NE$60=Y$3)*(GMWQ!$ND$2:$ND$60=Y$4)*(GMWQ!$NF$2:$NF$60=Y$1),0),$E8-1966)</f>
        <v>0</v>
      </c>
      <c r="Z8" s="12" cm="1">
        <f t="array" ref="Z8">INDEX(GMWQ!$A$2:$NF$60,MATCH(1,(GMWQ!$NE$2:$NE$60=Z$3)*(GMWQ!$ND$2:$ND$60=Z$4)*(GMWQ!$NF$2:$NF$60=Z$1),0),$E8-1966)</f>
        <v>0</v>
      </c>
      <c r="AA8" s="12" cm="1">
        <f t="array" ref="AA8">INDEX(GMWQ!$A$2:$NF$60,MATCH(1,(GMWQ!$NE$2:$NE$60=AA$3)*(GMWQ!$ND$2:$ND$60=AA$4)*(GMWQ!$NF$2:$NF$60=AA$1),0),$E8-1966)</f>
        <v>0</v>
      </c>
      <c r="AB8" s="12" cm="1">
        <f t="array" ref="AB8">INDEX(GMWQ!$A$2:$NF$60,MATCH(1,(GMWQ!$NE$2:$NE$60=AB$3)*(GMWQ!$ND$2:$ND$60=AB$4)*(GMWQ!$NF$2:$NF$60=AB$1),0),$E8-1966)</f>
        <v>0</v>
      </c>
      <c r="AC8" s="12" cm="1">
        <f t="array" ref="AC8">INDEX(GMWQ!$A$2:$NF$60,MATCH(1,(GMWQ!$NE$2:$NE$60=AC$3)*(GMWQ!$ND$2:$ND$60=AC$4)*(GMWQ!$NF$2:$NF$60=AC$1),0),$E8-1966)</f>
        <v>0</v>
      </c>
      <c r="AD8" s="12" cm="1">
        <f t="array" ref="AD8">INDEX(GMWQ!$A$2:$NF$60,MATCH(1,(GMWQ!$NE$2:$NE$60=AD$3)*(GMWQ!$ND$2:$ND$60=AD$4)*(GMWQ!$NF$2:$NF$60=AD$1),0),$E8-1966)</f>
        <v>0</v>
      </c>
      <c r="AE8" s="12" cm="1">
        <f t="array" ref="AE8">INDEX(GMWQ!$A$2:$NF$60,MATCH(1,(GMWQ!$NE$2:$NE$60=AE$3)*(GMWQ!$ND$2:$ND$60=AE$4)*(GMWQ!$NF$2:$NF$60=AE$1),0),$E8-1966)</f>
        <v>24986</v>
      </c>
      <c r="AF8" s="12" cm="1">
        <f t="array" ref="AF8">INDEX(GMWQ!$A$2:$NF$60,MATCH(1,(GMWQ!$NE$2:$NE$60=AF$3)*(GMWQ!$ND$2:$ND$60=AF$4)*(GMWQ!$NF$2:$NF$60=AF$1),0),$E8-1966)</f>
        <v>27023</v>
      </c>
      <c r="AG8" s="12" cm="1">
        <f t="array" ref="AG8">INDEX(GMWQ!$A$2:$NF$60,MATCH(1,(GMWQ!$NE$2:$NE$60=AG$3)*(GMWQ!$ND$2:$ND$60=AG$4)*(GMWQ!$NF$2:$NF$60=AG$1),0),$E8-1966)</f>
        <v>3.7</v>
      </c>
    </row>
    <row r="9" spans="1:33" x14ac:dyDescent="0.25">
      <c r="B9" s="12">
        <v>1973</v>
      </c>
      <c r="C9" s="12">
        <v>1973</v>
      </c>
      <c r="E9" s="12">
        <f t="shared" ref="E9:E47" si="3">+E8+1</f>
        <v>1975</v>
      </c>
      <c r="F9" s="12" cm="1">
        <f t="array" ref="F9">INDEX(GMWQ!$A$2:$NF$60,MATCH(1,(GMWQ!$NE$2:$NE$60=F$3)*(GMWQ!$ND$2:$ND$60=F$4)*(GMWQ!$NF$2:$NF$60=F$1),0),$E9-1966)</f>
        <v>12.17741</v>
      </c>
      <c r="G9" s="12" cm="1">
        <f t="array" ref="G9">INDEX(GMWQ!$A$2:$NF$60,MATCH(1,(GMWQ!$NE$2:$NE$60=G$3)*(GMWQ!$ND$2:$ND$60=G$4)*(GMWQ!$NF$2:$NF$60=G$1),0),$E9-1966)</f>
        <v>576.77329999999995</v>
      </c>
      <c r="H9" s="12" cm="1">
        <f t="array" ref="H9">INDEX(GMWQ!$A$2:$NF$60,MATCH(1,(GMWQ!$NE$2:$NE$60=H$3)*(GMWQ!$ND$2:$ND$60=H$4)*(GMWQ!$NF$2:$NF$60=H$1),0),$E9-1966)</f>
        <v>16.407070000000001</v>
      </c>
      <c r="I9" s="12" cm="1">
        <f t="array" ref="I9">INDEX(GMWQ!$A$2:$NF$60,MATCH(1,(GMWQ!$NE$2:$NE$60=I$3)*(GMWQ!$ND$2:$ND$60=I$4)*(GMWQ!$NF$2:$NF$60=I$1),0),$E9-1966)</f>
        <v>4297</v>
      </c>
      <c r="J9" s="12" cm="1">
        <f t="array" ref="J9">INDEX(GMWQ!$A$2:$NF$60,MATCH(1,(GMWQ!$NE$2:$NE$60=J$3)*(GMWQ!$ND$2:$ND$60=J$4)*(GMWQ!$NF$2:$NF$60=J$1),0),$E9-1966)</f>
        <v>20558</v>
      </c>
      <c r="K9" s="12" cm="1">
        <f t="array" ref="K9">INDEX(GMWQ!$A$2:$NF$60,MATCH(1,(GMWQ!$NE$2:$NE$60=K$3)*(GMWQ!$ND$2:$ND$60=K$4)*(GMWQ!$NF$2:$NF$60=K$1),0),$E9-1966)</f>
        <v>10012</v>
      </c>
      <c r="L9" s="12" cm="1">
        <f t="array" ref="L9">INDEX(GMWQ!$A$2:$NF$60,MATCH(1,(GMWQ!$NE$2:$NE$60=L$3)*(GMWQ!$ND$2:$ND$60=L$4)*(GMWQ!$NF$2:$NF$60=L$1),0),$E9-1966)</f>
        <v>13247</v>
      </c>
      <c r="M9" s="12" cm="1">
        <f t="array" ref="M9">INDEX(GMWQ!$A$2:$NF$60,MATCH(1,(GMWQ!$NE$2:$NE$60=M$3)*(GMWQ!$ND$2:$ND$60=M$4)*(GMWQ!$NF$2:$NF$60=M$1),0),$E9-1966)</f>
        <v>141286</v>
      </c>
      <c r="N9" s="12" cm="1">
        <f t="array" ref="N9">INDEX(GMWQ!$A$2:$NF$60,MATCH(1,(GMWQ!$NE$2:$NE$60=N$3)*(GMWQ!$ND$2:$ND$60=N$4)*(GMWQ!$NF$2:$NF$60=N$1),0),$E9-1966)</f>
        <v>9.536778</v>
      </c>
      <c r="O9" s="12" cm="1">
        <f t="array" ref="O9">INDEX(GMWQ!$A$2:$NF$60,MATCH(1,(GMWQ!$NE$2:$NE$60=O$3)*(GMWQ!$ND$2:$ND$60=O$4)*(GMWQ!$NF$2:$NF$60=O$1),0),$E9-1966)</f>
        <v>24972</v>
      </c>
      <c r="P9" s="12" cm="1">
        <f t="array" ref="P9">INDEX(GMWQ!$A$2:$NF$60,MATCH(1,(GMWQ!$NE$2:$NE$60=P$3)*(GMWQ!$ND$2:$ND$60=P$4)*(GMWQ!$NF$2:$NF$60=P$1),0),$E9-1966)</f>
        <v>27055</v>
      </c>
      <c r="Q9" s="12" cm="1">
        <f t="array" ref="Q9">INDEX(GMWQ!$A$2:$NF$60,MATCH(1,(GMWQ!$NE$2:$NE$60=Q$3)*(GMWQ!$ND$2:$ND$60=Q$4)*(GMWQ!$NF$2:$NF$60=Q$1),0),$E9-1966)</f>
        <v>3.6</v>
      </c>
      <c r="R9" s="12" cm="1">
        <f t="array" ref="R9">INDEX(GMWQ!$A$2:$NF$60,MATCH(1,(GMWQ!$NE$2:$NE$60=R$3)*(GMWQ!$ND$2:$ND$60=R$4)*(GMWQ!$NF$2:$NF$60=R$1),0),$E9-1966)</f>
        <v>450.7047</v>
      </c>
      <c r="S9" s="12" cm="1">
        <f t="array" ref="S9">INDEX(GMWQ!$A$2:$NF$60,MATCH(1,(GMWQ!$NE$2:$NE$60=S$3)*(GMWQ!$ND$2:$ND$60=S$4)*(GMWQ!$NF$2:$NF$60=S$1),0),$E9-1966)</f>
        <v>0</v>
      </c>
      <c r="T9" s="12" cm="1">
        <f t="array" ref="T9">INDEX(GMWQ!$A$2:$NF$60,MATCH(1,(GMWQ!$NE$2:$NE$60=T$3)*(GMWQ!$ND$2:$ND$60=T$4)*(GMWQ!$NF$2:$NF$60=T$1),0),$E9-1966)</f>
        <v>0</v>
      </c>
      <c r="U9" s="12" cm="1">
        <f t="array" ref="U9">INDEX(GMWQ!$A$2:$NF$60,MATCH(1,(GMWQ!$NE$2:$NE$60=U$3)*(GMWQ!$ND$2:$ND$60=U$4)*(GMWQ!$NF$2:$NF$60=U$1),0),$E9-1966)</f>
        <v>0</v>
      </c>
      <c r="V9" s="12" cm="1">
        <f t="array" ref="V9">INDEX(GMWQ!$A$2:$NF$60,MATCH(1,(GMWQ!$NE$2:$NE$60=V$3)*(GMWQ!$ND$2:$ND$60=V$4)*(GMWQ!$NF$2:$NF$60=V$1),0),$E9-1966)</f>
        <v>0</v>
      </c>
      <c r="W9" s="12" cm="1">
        <f t="array" ref="W9">INDEX(GMWQ!$A$2:$NF$60,MATCH(1,(GMWQ!$NE$2:$NE$60=W$3)*(GMWQ!$ND$2:$ND$60=W$4)*(GMWQ!$NF$2:$NF$60=W$1),0),$E9-1966)</f>
        <v>0</v>
      </c>
      <c r="X9" s="12" cm="1">
        <f t="array" ref="X9">INDEX(GMWQ!$A$2:$NF$60,MATCH(1,(GMWQ!$NE$2:$NE$60=X$3)*(GMWQ!$ND$2:$ND$60=X$4)*(GMWQ!$NF$2:$NF$60=X$1),0),$E9-1966)</f>
        <v>0</v>
      </c>
      <c r="Y9" s="12" cm="1">
        <f t="array" ref="Y9">INDEX(GMWQ!$A$2:$NF$60,MATCH(1,(GMWQ!$NE$2:$NE$60=Y$3)*(GMWQ!$ND$2:$ND$60=Y$4)*(GMWQ!$NF$2:$NF$60=Y$1),0),$E9-1966)</f>
        <v>0</v>
      </c>
      <c r="Z9" s="12" cm="1">
        <f t="array" ref="Z9">INDEX(GMWQ!$A$2:$NF$60,MATCH(1,(GMWQ!$NE$2:$NE$60=Z$3)*(GMWQ!$ND$2:$ND$60=Z$4)*(GMWQ!$NF$2:$NF$60=Z$1),0),$E9-1966)</f>
        <v>0</v>
      </c>
      <c r="AA9" s="12" cm="1">
        <f t="array" ref="AA9">INDEX(GMWQ!$A$2:$NF$60,MATCH(1,(GMWQ!$NE$2:$NE$60=AA$3)*(GMWQ!$ND$2:$ND$60=AA$4)*(GMWQ!$NF$2:$NF$60=AA$1),0),$E9-1966)</f>
        <v>0</v>
      </c>
      <c r="AB9" s="12" cm="1">
        <f t="array" ref="AB9">INDEX(GMWQ!$A$2:$NF$60,MATCH(1,(GMWQ!$NE$2:$NE$60=AB$3)*(GMWQ!$ND$2:$ND$60=AB$4)*(GMWQ!$NF$2:$NF$60=AB$1),0),$E9-1966)</f>
        <v>0</v>
      </c>
      <c r="AC9" s="12" cm="1">
        <f t="array" ref="AC9">INDEX(GMWQ!$A$2:$NF$60,MATCH(1,(GMWQ!$NE$2:$NE$60=AC$3)*(GMWQ!$ND$2:$ND$60=AC$4)*(GMWQ!$NF$2:$NF$60=AC$1),0),$E9-1966)</f>
        <v>0</v>
      </c>
      <c r="AD9" s="12" cm="1">
        <f t="array" ref="AD9">INDEX(GMWQ!$A$2:$NF$60,MATCH(1,(GMWQ!$NE$2:$NE$60=AD$3)*(GMWQ!$ND$2:$ND$60=AD$4)*(GMWQ!$NF$2:$NF$60=AD$1),0),$E9-1966)</f>
        <v>0</v>
      </c>
      <c r="AE9" s="12" cm="1">
        <f t="array" ref="AE9">INDEX(GMWQ!$A$2:$NF$60,MATCH(1,(GMWQ!$NE$2:$NE$60=AE$3)*(GMWQ!$ND$2:$ND$60=AE$4)*(GMWQ!$NF$2:$NF$60=AE$1),0),$E9-1966)</f>
        <v>24972</v>
      </c>
      <c r="AF9" s="12" cm="1">
        <f t="array" ref="AF9">INDEX(GMWQ!$A$2:$NF$60,MATCH(1,(GMWQ!$NE$2:$NE$60=AF$3)*(GMWQ!$ND$2:$ND$60=AF$4)*(GMWQ!$NF$2:$NF$60=AF$1),0),$E9-1966)</f>
        <v>27055</v>
      </c>
      <c r="AG9" s="12" cm="1">
        <f t="array" ref="AG9">INDEX(GMWQ!$A$2:$NF$60,MATCH(1,(GMWQ!$NE$2:$NE$60=AG$3)*(GMWQ!$ND$2:$ND$60=AG$4)*(GMWQ!$NF$2:$NF$60=AG$1),0),$E9-1966)</f>
        <v>3.6</v>
      </c>
    </row>
    <row r="10" spans="1:33" x14ac:dyDescent="0.25">
      <c r="B10" s="12">
        <v>1973</v>
      </c>
      <c r="C10" s="12">
        <v>1973</v>
      </c>
      <c r="E10" s="12">
        <f t="shared" si="3"/>
        <v>1976</v>
      </c>
      <c r="F10" s="12" cm="1">
        <f t="array" ref="F10">INDEX(GMWQ!$A$2:$NF$60,MATCH(1,(GMWQ!$NE$2:$NE$60=F$3)*(GMWQ!$ND$2:$ND$60=F$4)*(GMWQ!$NF$2:$NF$60=F$1),0),$E10-1966)</f>
        <v>12.711510000000001</v>
      </c>
      <c r="G10" s="12" cm="1">
        <f t="array" ref="G10">INDEX(GMWQ!$A$2:$NF$60,MATCH(1,(GMWQ!$NE$2:$NE$60=G$3)*(GMWQ!$ND$2:$ND$60=G$4)*(GMWQ!$NF$2:$NF$60=G$1),0),$E10-1966)</f>
        <v>629.61609999999996</v>
      </c>
      <c r="H10" s="12" cm="1">
        <f t="array" ref="H10">INDEX(GMWQ!$A$2:$NF$60,MATCH(1,(GMWQ!$NE$2:$NE$60=H$3)*(GMWQ!$ND$2:$ND$60=H$4)*(GMWQ!$NF$2:$NF$60=H$1),0),$E10-1966)</f>
        <v>16.907609999999998</v>
      </c>
      <c r="I10" s="12" cm="1">
        <f t="array" ref="I10">INDEX(GMWQ!$A$2:$NF$60,MATCH(1,(GMWQ!$NE$2:$NE$60=I$3)*(GMWQ!$ND$2:$ND$60=I$4)*(GMWQ!$NF$2:$NF$60=I$1),0),$E10-1966)</f>
        <v>4489</v>
      </c>
      <c r="J10" s="12" cm="1">
        <f t="array" ref="J10">INDEX(GMWQ!$A$2:$NF$60,MATCH(1,(GMWQ!$NE$2:$NE$60=J$3)*(GMWQ!$ND$2:$ND$60=J$4)*(GMWQ!$NF$2:$NF$60=J$1),0),$E10-1966)</f>
        <v>21315</v>
      </c>
      <c r="K10" s="12" cm="1">
        <f t="array" ref="K10">INDEX(GMWQ!$A$2:$NF$60,MATCH(1,(GMWQ!$NE$2:$NE$60=K$3)*(GMWQ!$ND$2:$ND$60=K$4)*(GMWQ!$NF$2:$NF$60=K$1),0),$E10-1966)</f>
        <v>10380</v>
      </c>
      <c r="L10" s="12" cm="1">
        <f t="array" ref="L10">INDEX(GMWQ!$A$2:$NF$60,MATCH(1,(GMWQ!$NE$2:$NE$60=L$3)*(GMWQ!$ND$2:$ND$60=L$4)*(GMWQ!$NF$2:$NF$60=L$1),0),$E10-1966)</f>
        <v>13917</v>
      </c>
      <c r="M10" s="12" cm="1">
        <f t="array" ref="M10">INDEX(GMWQ!$A$2:$NF$60,MATCH(1,(GMWQ!$NE$2:$NE$60=M$3)*(GMWQ!$ND$2:$ND$60=M$4)*(GMWQ!$NF$2:$NF$60=M$1),0),$E10-1966)</f>
        <v>141617</v>
      </c>
      <c r="N10" s="12" cm="1">
        <f t="array" ref="N10">INDEX(GMWQ!$A$2:$NF$60,MATCH(1,(GMWQ!$NE$2:$NE$60=N$3)*(GMWQ!$ND$2:$ND$60=N$4)*(GMWQ!$NF$2:$NF$60=N$1),0),$E10-1966)</f>
        <v>9.9904860000000006</v>
      </c>
      <c r="O10" s="12" cm="1">
        <f t="array" ref="O10">INDEX(GMWQ!$A$2:$NF$60,MATCH(1,(GMWQ!$NE$2:$NE$60=O$3)*(GMWQ!$ND$2:$ND$60=O$4)*(GMWQ!$NF$2:$NF$60=O$1),0),$E10-1966)</f>
        <v>24999</v>
      </c>
      <c r="P10" s="12" cm="1">
        <f t="array" ref="P10">INDEX(GMWQ!$A$2:$NF$60,MATCH(1,(GMWQ!$NE$2:$NE$60=P$3)*(GMWQ!$ND$2:$ND$60=P$4)*(GMWQ!$NF$2:$NF$60=P$1),0),$E10-1966)</f>
        <v>27083</v>
      </c>
      <c r="Q10" s="12" cm="1">
        <f t="array" ref="Q10">INDEX(GMWQ!$A$2:$NF$60,MATCH(1,(GMWQ!$NE$2:$NE$60=Q$3)*(GMWQ!$ND$2:$ND$60=Q$4)*(GMWQ!$NF$2:$NF$60=Q$1),0),$E10-1966)</f>
        <v>3.4</v>
      </c>
      <c r="R10" s="12" cm="1">
        <f t="array" ref="R10">INDEX(GMWQ!$A$2:$NF$60,MATCH(1,(GMWQ!$NE$2:$NE$60=R$3)*(GMWQ!$ND$2:$ND$60=R$4)*(GMWQ!$NF$2:$NF$60=R$1),0),$E10-1966)</f>
        <v>466.57260000000002</v>
      </c>
      <c r="S10" s="12" cm="1">
        <f t="array" ref="S10">INDEX(GMWQ!$A$2:$NF$60,MATCH(1,(GMWQ!$NE$2:$NE$60=S$3)*(GMWQ!$ND$2:$ND$60=S$4)*(GMWQ!$NF$2:$NF$60=S$1),0),$E10-1966)</f>
        <v>0</v>
      </c>
      <c r="T10" s="12" cm="1">
        <f t="array" ref="T10">INDEX(GMWQ!$A$2:$NF$60,MATCH(1,(GMWQ!$NE$2:$NE$60=T$3)*(GMWQ!$ND$2:$ND$60=T$4)*(GMWQ!$NF$2:$NF$60=T$1),0),$E10-1966)</f>
        <v>0</v>
      </c>
      <c r="U10" s="12" cm="1">
        <f t="array" ref="U10">INDEX(GMWQ!$A$2:$NF$60,MATCH(1,(GMWQ!$NE$2:$NE$60=U$3)*(GMWQ!$ND$2:$ND$60=U$4)*(GMWQ!$NF$2:$NF$60=U$1),0),$E10-1966)</f>
        <v>0</v>
      </c>
      <c r="V10" s="12" cm="1">
        <f t="array" ref="V10">INDEX(GMWQ!$A$2:$NF$60,MATCH(1,(GMWQ!$NE$2:$NE$60=V$3)*(GMWQ!$ND$2:$ND$60=V$4)*(GMWQ!$NF$2:$NF$60=V$1),0),$E10-1966)</f>
        <v>0</v>
      </c>
      <c r="W10" s="12" cm="1">
        <f t="array" ref="W10">INDEX(GMWQ!$A$2:$NF$60,MATCH(1,(GMWQ!$NE$2:$NE$60=W$3)*(GMWQ!$ND$2:$ND$60=W$4)*(GMWQ!$NF$2:$NF$60=W$1),0),$E10-1966)</f>
        <v>0</v>
      </c>
      <c r="X10" s="12" cm="1">
        <f t="array" ref="X10">INDEX(GMWQ!$A$2:$NF$60,MATCH(1,(GMWQ!$NE$2:$NE$60=X$3)*(GMWQ!$ND$2:$ND$60=X$4)*(GMWQ!$NF$2:$NF$60=X$1),0),$E10-1966)</f>
        <v>0</v>
      </c>
      <c r="Y10" s="12" cm="1">
        <f t="array" ref="Y10">INDEX(GMWQ!$A$2:$NF$60,MATCH(1,(GMWQ!$NE$2:$NE$60=Y$3)*(GMWQ!$ND$2:$ND$60=Y$4)*(GMWQ!$NF$2:$NF$60=Y$1),0),$E10-1966)</f>
        <v>0</v>
      </c>
      <c r="Z10" s="12" cm="1">
        <f t="array" ref="Z10">INDEX(GMWQ!$A$2:$NF$60,MATCH(1,(GMWQ!$NE$2:$NE$60=Z$3)*(GMWQ!$ND$2:$ND$60=Z$4)*(GMWQ!$NF$2:$NF$60=Z$1),0),$E10-1966)</f>
        <v>0</v>
      </c>
      <c r="AA10" s="12" cm="1">
        <f t="array" ref="AA10">INDEX(GMWQ!$A$2:$NF$60,MATCH(1,(GMWQ!$NE$2:$NE$60=AA$3)*(GMWQ!$ND$2:$ND$60=AA$4)*(GMWQ!$NF$2:$NF$60=AA$1),0),$E10-1966)</f>
        <v>0</v>
      </c>
      <c r="AB10" s="12" cm="1">
        <f t="array" ref="AB10">INDEX(GMWQ!$A$2:$NF$60,MATCH(1,(GMWQ!$NE$2:$NE$60=AB$3)*(GMWQ!$ND$2:$ND$60=AB$4)*(GMWQ!$NF$2:$NF$60=AB$1),0),$E10-1966)</f>
        <v>0</v>
      </c>
      <c r="AC10" s="12" cm="1">
        <f t="array" ref="AC10">INDEX(GMWQ!$A$2:$NF$60,MATCH(1,(GMWQ!$NE$2:$NE$60=AC$3)*(GMWQ!$ND$2:$ND$60=AC$4)*(GMWQ!$NF$2:$NF$60=AC$1),0),$E10-1966)</f>
        <v>0</v>
      </c>
      <c r="AD10" s="12" cm="1">
        <f t="array" ref="AD10">INDEX(GMWQ!$A$2:$NF$60,MATCH(1,(GMWQ!$NE$2:$NE$60=AD$3)*(GMWQ!$ND$2:$ND$60=AD$4)*(GMWQ!$NF$2:$NF$60=AD$1),0),$E10-1966)</f>
        <v>0</v>
      </c>
      <c r="AE10" s="12" cm="1">
        <f t="array" ref="AE10">INDEX(GMWQ!$A$2:$NF$60,MATCH(1,(GMWQ!$NE$2:$NE$60=AE$3)*(GMWQ!$ND$2:$ND$60=AE$4)*(GMWQ!$NF$2:$NF$60=AE$1),0),$E10-1966)</f>
        <v>24999</v>
      </c>
      <c r="AF10" s="12" cm="1">
        <f t="array" ref="AF10">INDEX(GMWQ!$A$2:$NF$60,MATCH(1,(GMWQ!$NE$2:$NE$60=AF$3)*(GMWQ!$ND$2:$ND$60=AF$4)*(GMWQ!$NF$2:$NF$60=AF$1),0),$E10-1966)</f>
        <v>27083</v>
      </c>
      <c r="AG10" s="12" cm="1">
        <f t="array" ref="AG10">INDEX(GMWQ!$A$2:$NF$60,MATCH(1,(GMWQ!$NE$2:$NE$60=AG$3)*(GMWQ!$ND$2:$ND$60=AG$4)*(GMWQ!$NF$2:$NF$60=AG$1),0),$E10-1966)</f>
        <v>3.4</v>
      </c>
    </row>
    <row r="11" spans="1:33" x14ac:dyDescent="0.25">
      <c r="A11" s="12">
        <v>1974</v>
      </c>
      <c r="B11" s="12">
        <f>+B7+1</f>
        <v>1974</v>
      </c>
      <c r="C11" s="12">
        <v>1973</v>
      </c>
      <c r="D11" s="12">
        <v>1973</v>
      </c>
      <c r="E11" s="12">
        <f t="shared" si="3"/>
        <v>1977</v>
      </c>
      <c r="F11" s="12" cm="1">
        <f t="array" ref="F11">INDEX(GMWQ!$A$2:$NF$60,MATCH(1,(GMWQ!$NE$2:$NE$60=F$3)*(GMWQ!$ND$2:$ND$60=F$4)*(GMWQ!$NF$2:$NF$60=F$1),0),$E11-1966)</f>
        <v>13.40424</v>
      </c>
      <c r="G11" s="12" cm="1">
        <f t="array" ref="G11">INDEX(GMWQ!$A$2:$NF$60,MATCH(1,(GMWQ!$NE$2:$NE$60=G$3)*(GMWQ!$ND$2:$ND$60=G$4)*(GMWQ!$NF$2:$NF$60=G$1),0),$E11-1966)</f>
        <v>677.96159999999998</v>
      </c>
      <c r="H11" s="12" cm="1">
        <f t="array" ref="H11">INDEX(GMWQ!$A$2:$NF$60,MATCH(1,(GMWQ!$NE$2:$NE$60=H$3)*(GMWQ!$ND$2:$ND$60=H$4)*(GMWQ!$NF$2:$NF$60=H$1),0),$E11-1966)</f>
        <v>16.780860000000001</v>
      </c>
      <c r="I11" s="12" cm="1">
        <f t="array" ref="I11">INDEX(GMWQ!$A$2:$NF$60,MATCH(1,(GMWQ!$NE$2:$NE$60=I$3)*(GMWQ!$ND$2:$ND$60=I$4)*(GMWQ!$NF$2:$NF$60=I$1),0),$E11-1966)</f>
        <v>3797</v>
      </c>
      <c r="J11" s="12" cm="1">
        <f t="array" ref="J11">INDEX(GMWQ!$A$2:$NF$60,MATCH(1,(GMWQ!$NE$2:$NE$60=J$3)*(GMWQ!$ND$2:$ND$60=J$4)*(GMWQ!$NF$2:$NF$60=J$1),0),$E11-1966)</f>
        <v>21132</v>
      </c>
      <c r="K11" s="12" cm="1">
        <f t="array" ref="K11">INDEX(GMWQ!$A$2:$NF$60,MATCH(1,(GMWQ!$NE$2:$NE$60=K$3)*(GMWQ!$ND$2:$ND$60=K$4)*(GMWQ!$NF$2:$NF$60=K$1),0),$E11-1966)</f>
        <v>10596</v>
      </c>
      <c r="L11" s="12" cm="1">
        <f t="array" ref="L11">INDEX(GMWQ!$A$2:$NF$60,MATCH(1,(GMWQ!$NE$2:$NE$60=L$3)*(GMWQ!$ND$2:$ND$60=L$4)*(GMWQ!$NF$2:$NF$60=L$1),0),$E11-1966)</f>
        <v>14267</v>
      </c>
      <c r="M11" s="12" cm="1">
        <f t="array" ref="M11">INDEX(GMWQ!$A$2:$NF$60,MATCH(1,(GMWQ!$NE$2:$NE$60=M$3)*(GMWQ!$ND$2:$ND$60=M$4)*(GMWQ!$NF$2:$NF$60=M$1),0),$E11-1966)</f>
        <v>137691</v>
      </c>
      <c r="N11" s="12" cm="1">
        <f t="array" ref="N11">INDEX(GMWQ!$A$2:$NF$60,MATCH(1,(GMWQ!$NE$2:$NE$60=N$3)*(GMWQ!$ND$2:$ND$60=N$4)*(GMWQ!$NF$2:$NF$60=N$1),0),$E11-1966)</f>
        <v>10.52744</v>
      </c>
      <c r="O11" s="12" cm="1">
        <f t="array" ref="O11">INDEX(GMWQ!$A$2:$NF$60,MATCH(1,(GMWQ!$NE$2:$NE$60=O$3)*(GMWQ!$ND$2:$ND$60=O$4)*(GMWQ!$NF$2:$NF$60=O$1),0),$E11-1966)</f>
        <v>24984</v>
      </c>
      <c r="P11" s="12" cm="1">
        <f t="array" ref="P11">INDEX(GMWQ!$A$2:$NF$60,MATCH(1,(GMWQ!$NE$2:$NE$60=P$3)*(GMWQ!$ND$2:$ND$60=P$4)*(GMWQ!$NF$2:$NF$60=P$1),0),$E11-1966)</f>
        <v>27055</v>
      </c>
      <c r="Q11" s="12" cm="1">
        <f t="array" ref="Q11">INDEX(GMWQ!$A$2:$NF$60,MATCH(1,(GMWQ!$NE$2:$NE$60=Q$3)*(GMWQ!$ND$2:$ND$60=Q$4)*(GMWQ!$NF$2:$NF$60=Q$1),0),$E11-1966)</f>
        <v>3.6</v>
      </c>
      <c r="R11" s="12" cm="1">
        <f t="array" ref="R11">INDEX(GMWQ!$A$2:$NF$60,MATCH(1,(GMWQ!$NE$2:$NE$60=R$3)*(GMWQ!$ND$2:$ND$60=R$4)*(GMWQ!$NF$2:$NF$60=R$1),0),$E11-1966)</f>
        <v>477.0573</v>
      </c>
      <c r="S11" s="12" cm="1">
        <f t="array" ref="S11">INDEX(GMWQ!$A$2:$NF$60,MATCH(1,(GMWQ!$NE$2:$NE$60=S$3)*(GMWQ!$ND$2:$ND$60=S$4)*(GMWQ!$NF$2:$NF$60=S$1),0),$E11-1966)</f>
        <v>0</v>
      </c>
      <c r="T11" s="12" cm="1">
        <f t="array" ref="T11">INDEX(GMWQ!$A$2:$NF$60,MATCH(1,(GMWQ!$NE$2:$NE$60=T$3)*(GMWQ!$ND$2:$ND$60=T$4)*(GMWQ!$NF$2:$NF$60=T$1),0),$E11-1966)</f>
        <v>0</v>
      </c>
      <c r="U11" s="12" cm="1">
        <f t="array" ref="U11">INDEX(GMWQ!$A$2:$NF$60,MATCH(1,(GMWQ!$NE$2:$NE$60=U$3)*(GMWQ!$ND$2:$ND$60=U$4)*(GMWQ!$NF$2:$NF$60=U$1),0),$E11-1966)</f>
        <v>0</v>
      </c>
      <c r="V11" s="12" cm="1">
        <f t="array" ref="V11">INDEX(GMWQ!$A$2:$NF$60,MATCH(1,(GMWQ!$NE$2:$NE$60=V$3)*(GMWQ!$ND$2:$ND$60=V$4)*(GMWQ!$NF$2:$NF$60=V$1),0),$E11-1966)</f>
        <v>0</v>
      </c>
      <c r="W11" s="12" cm="1">
        <f t="array" ref="W11">INDEX(GMWQ!$A$2:$NF$60,MATCH(1,(GMWQ!$NE$2:$NE$60=W$3)*(GMWQ!$ND$2:$ND$60=W$4)*(GMWQ!$NF$2:$NF$60=W$1),0),$E11-1966)</f>
        <v>0</v>
      </c>
      <c r="X11" s="12" cm="1">
        <f t="array" ref="X11">INDEX(GMWQ!$A$2:$NF$60,MATCH(1,(GMWQ!$NE$2:$NE$60=X$3)*(GMWQ!$ND$2:$ND$60=X$4)*(GMWQ!$NF$2:$NF$60=X$1),0),$E11-1966)</f>
        <v>0</v>
      </c>
      <c r="Y11" s="12" cm="1">
        <f t="array" ref="Y11">INDEX(GMWQ!$A$2:$NF$60,MATCH(1,(GMWQ!$NE$2:$NE$60=Y$3)*(GMWQ!$ND$2:$ND$60=Y$4)*(GMWQ!$NF$2:$NF$60=Y$1),0),$E11-1966)</f>
        <v>0</v>
      </c>
      <c r="Z11" s="12" cm="1">
        <f t="array" ref="Z11">INDEX(GMWQ!$A$2:$NF$60,MATCH(1,(GMWQ!$NE$2:$NE$60=Z$3)*(GMWQ!$ND$2:$ND$60=Z$4)*(GMWQ!$NF$2:$NF$60=Z$1),0),$E11-1966)</f>
        <v>0</v>
      </c>
      <c r="AA11" s="12" cm="1">
        <f t="array" ref="AA11">INDEX(GMWQ!$A$2:$NF$60,MATCH(1,(GMWQ!$NE$2:$NE$60=AA$3)*(GMWQ!$ND$2:$ND$60=AA$4)*(GMWQ!$NF$2:$NF$60=AA$1),0),$E11-1966)</f>
        <v>0</v>
      </c>
      <c r="AB11" s="12" cm="1">
        <f t="array" ref="AB11">INDEX(GMWQ!$A$2:$NF$60,MATCH(1,(GMWQ!$NE$2:$NE$60=AB$3)*(GMWQ!$ND$2:$ND$60=AB$4)*(GMWQ!$NF$2:$NF$60=AB$1),0),$E11-1966)</f>
        <v>0</v>
      </c>
      <c r="AC11" s="12" cm="1">
        <f t="array" ref="AC11">INDEX(GMWQ!$A$2:$NF$60,MATCH(1,(GMWQ!$NE$2:$NE$60=AC$3)*(GMWQ!$ND$2:$ND$60=AC$4)*(GMWQ!$NF$2:$NF$60=AC$1),0),$E11-1966)</f>
        <v>0</v>
      </c>
      <c r="AD11" s="12" cm="1">
        <f t="array" ref="AD11">INDEX(GMWQ!$A$2:$NF$60,MATCH(1,(GMWQ!$NE$2:$NE$60=AD$3)*(GMWQ!$ND$2:$ND$60=AD$4)*(GMWQ!$NF$2:$NF$60=AD$1),0),$E11-1966)</f>
        <v>0</v>
      </c>
      <c r="AE11" s="12" cm="1">
        <f t="array" ref="AE11">INDEX(GMWQ!$A$2:$NF$60,MATCH(1,(GMWQ!$NE$2:$NE$60=AE$3)*(GMWQ!$ND$2:$ND$60=AE$4)*(GMWQ!$NF$2:$NF$60=AE$1),0),$E11-1966)</f>
        <v>24984</v>
      </c>
      <c r="AF11" s="12" cm="1">
        <f t="array" ref="AF11">INDEX(GMWQ!$A$2:$NF$60,MATCH(1,(GMWQ!$NE$2:$NE$60=AF$3)*(GMWQ!$ND$2:$ND$60=AF$4)*(GMWQ!$NF$2:$NF$60=AF$1),0),$E11-1966)</f>
        <v>27055</v>
      </c>
      <c r="AG11" s="12" cm="1">
        <f t="array" ref="AG11">INDEX(GMWQ!$A$2:$NF$60,MATCH(1,(GMWQ!$NE$2:$NE$60=AG$3)*(GMWQ!$ND$2:$ND$60=AG$4)*(GMWQ!$NF$2:$NF$60=AG$1),0),$E11-1966)</f>
        <v>3.6</v>
      </c>
    </row>
    <row r="12" spans="1:33" x14ac:dyDescent="0.25">
      <c r="B12" s="12">
        <f t="shared" ref="B12:D27" si="4">+B8+1</f>
        <v>1974</v>
      </c>
      <c r="C12" s="12">
        <f>+C8+1</f>
        <v>1974</v>
      </c>
      <c r="E12" s="12">
        <f t="shared" si="3"/>
        <v>1978</v>
      </c>
      <c r="F12" s="12" cm="1">
        <f t="array" ref="F12">INDEX(GMWQ!$A$2:$NF$60,MATCH(1,(GMWQ!$NE$2:$NE$60=F$3)*(GMWQ!$ND$2:$ND$60=F$4)*(GMWQ!$NF$2:$NF$60=F$1),0),$E12-1966)</f>
        <v>13.850160000000001</v>
      </c>
      <c r="G12" s="12" cm="1">
        <f t="array" ref="G12">INDEX(GMWQ!$A$2:$NF$60,MATCH(1,(GMWQ!$NE$2:$NE$60=G$3)*(GMWQ!$ND$2:$ND$60=G$4)*(GMWQ!$NF$2:$NF$60=G$1),0),$E12-1966)</f>
        <v>684.70749999999998</v>
      </c>
      <c r="H12" s="12" cm="1">
        <f t="array" ref="H12">INDEX(GMWQ!$A$2:$NF$60,MATCH(1,(GMWQ!$NE$2:$NE$60=H$3)*(GMWQ!$ND$2:$ND$60=H$4)*(GMWQ!$NF$2:$NF$60=H$1),0),$E12-1966)</f>
        <v>18.253409999999999</v>
      </c>
      <c r="I12" s="12" cm="1">
        <f t="array" ref="I12">INDEX(GMWQ!$A$2:$NF$60,MATCH(1,(GMWQ!$NE$2:$NE$60=I$3)*(GMWQ!$ND$2:$ND$60=I$4)*(GMWQ!$NF$2:$NF$60=I$1),0),$E12-1966)</f>
        <v>4283</v>
      </c>
      <c r="J12" s="12" cm="1">
        <f t="array" ref="J12">INDEX(GMWQ!$A$2:$NF$60,MATCH(1,(GMWQ!$NE$2:$NE$60=J$3)*(GMWQ!$ND$2:$ND$60=J$4)*(GMWQ!$NF$2:$NF$60=J$1),0),$E12-1966)</f>
        <v>22651</v>
      </c>
      <c r="K12" s="12" cm="1">
        <f t="array" ref="K12">INDEX(GMWQ!$A$2:$NF$60,MATCH(1,(GMWQ!$NE$2:$NE$60=K$3)*(GMWQ!$ND$2:$ND$60=K$4)*(GMWQ!$NF$2:$NF$60=K$1),0),$E12-1966)</f>
        <v>11121</v>
      </c>
      <c r="L12" s="12" cm="1">
        <f t="array" ref="L12">INDEX(GMWQ!$A$2:$NF$60,MATCH(1,(GMWQ!$NE$2:$NE$60=L$3)*(GMWQ!$ND$2:$ND$60=L$4)*(GMWQ!$NF$2:$NF$60=L$1),0),$E12-1966)</f>
        <v>14694</v>
      </c>
      <c r="M12" s="12" cm="1">
        <f t="array" ref="M12">INDEX(GMWQ!$A$2:$NF$60,MATCH(1,(GMWQ!$NE$2:$NE$60=M$3)*(GMWQ!$ND$2:$ND$60=M$4)*(GMWQ!$NF$2:$NF$60=M$1),0),$E12-1966)</f>
        <v>136111</v>
      </c>
      <c r="N12" s="12" cm="1">
        <f t="array" ref="N12">INDEX(GMWQ!$A$2:$NF$60,MATCH(1,(GMWQ!$NE$2:$NE$60=N$3)*(GMWQ!$ND$2:$ND$60=N$4)*(GMWQ!$NF$2:$NF$60=N$1),0),$E12-1966)</f>
        <v>10.95538</v>
      </c>
      <c r="O12" s="12" cm="1">
        <f t="array" ref="O12">INDEX(GMWQ!$A$2:$NF$60,MATCH(1,(GMWQ!$NE$2:$NE$60=O$3)*(GMWQ!$ND$2:$ND$60=O$4)*(GMWQ!$NF$2:$NF$60=O$1),0),$E12-1966)</f>
        <v>25002</v>
      </c>
      <c r="P12" s="12" cm="1">
        <f t="array" ref="P12">INDEX(GMWQ!$A$2:$NF$60,MATCH(1,(GMWQ!$NE$2:$NE$60=P$3)*(GMWQ!$ND$2:$ND$60=P$4)*(GMWQ!$NF$2:$NF$60=P$1),0),$E12-1966)</f>
        <v>27113</v>
      </c>
      <c r="Q12" s="12" cm="1">
        <f t="array" ref="Q12">INDEX(GMWQ!$A$2:$NF$60,MATCH(1,(GMWQ!$NE$2:$NE$60=Q$3)*(GMWQ!$ND$2:$ND$60=Q$4)*(GMWQ!$NF$2:$NF$60=Q$1),0),$E12-1966)</f>
        <v>3.6</v>
      </c>
      <c r="R12" s="12" cm="1">
        <f t="array" ref="R12">INDEX(GMWQ!$A$2:$NF$60,MATCH(1,(GMWQ!$NE$2:$NE$60=R$3)*(GMWQ!$ND$2:$ND$60=R$4)*(GMWQ!$NF$2:$NF$60=R$1),0),$E12-1966)</f>
        <v>498.78399999999999</v>
      </c>
      <c r="S12" s="12" cm="1">
        <f t="array" ref="S12">INDEX(GMWQ!$A$2:$NF$60,MATCH(1,(GMWQ!$NE$2:$NE$60=S$3)*(GMWQ!$ND$2:$ND$60=S$4)*(GMWQ!$NF$2:$NF$60=S$1),0),$E12-1966)</f>
        <v>0</v>
      </c>
      <c r="T12" s="12" cm="1">
        <f t="array" ref="T12">INDEX(GMWQ!$A$2:$NF$60,MATCH(1,(GMWQ!$NE$2:$NE$60=T$3)*(GMWQ!$ND$2:$ND$60=T$4)*(GMWQ!$NF$2:$NF$60=T$1),0),$E12-1966)</f>
        <v>0</v>
      </c>
      <c r="U12" s="12" cm="1">
        <f t="array" ref="U12">INDEX(GMWQ!$A$2:$NF$60,MATCH(1,(GMWQ!$NE$2:$NE$60=U$3)*(GMWQ!$ND$2:$ND$60=U$4)*(GMWQ!$NF$2:$NF$60=U$1),0),$E12-1966)</f>
        <v>0</v>
      </c>
      <c r="V12" s="12" cm="1">
        <f t="array" ref="V12">INDEX(GMWQ!$A$2:$NF$60,MATCH(1,(GMWQ!$NE$2:$NE$60=V$3)*(GMWQ!$ND$2:$ND$60=V$4)*(GMWQ!$NF$2:$NF$60=V$1),0),$E12-1966)</f>
        <v>0</v>
      </c>
      <c r="W12" s="12" cm="1">
        <f t="array" ref="W12">INDEX(GMWQ!$A$2:$NF$60,MATCH(1,(GMWQ!$NE$2:$NE$60=W$3)*(GMWQ!$ND$2:$ND$60=W$4)*(GMWQ!$NF$2:$NF$60=W$1),0),$E12-1966)</f>
        <v>0</v>
      </c>
      <c r="X12" s="12" cm="1">
        <f t="array" ref="X12">INDEX(GMWQ!$A$2:$NF$60,MATCH(1,(GMWQ!$NE$2:$NE$60=X$3)*(GMWQ!$ND$2:$ND$60=X$4)*(GMWQ!$NF$2:$NF$60=X$1),0),$E12-1966)</f>
        <v>0</v>
      </c>
      <c r="Y12" s="12" cm="1">
        <f t="array" ref="Y12">INDEX(GMWQ!$A$2:$NF$60,MATCH(1,(GMWQ!$NE$2:$NE$60=Y$3)*(GMWQ!$ND$2:$ND$60=Y$4)*(GMWQ!$NF$2:$NF$60=Y$1),0),$E12-1966)</f>
        <v>0</v>
      </c>
      <c r="Z12" s="12" cm="1">
        <f t="array" ref="Z12">INDEX(GMWQ!$A$2:$NF$60,MATCH(1,(GMWQ!$NE$2:$NE$60=Z$3)*(GMWQ!$ND$2:$ND$60=Z$4)*(GMWQ!$NF$2:$NF$60=Z$1),0),$E12-1966)</f>
        <v>0</v>
      </c>
      <c r="AA12" s="12" cm="1">
        <f t="array" ref="AA12">INDEX(GMWQ!$A$2:$NF$60,MATCH(1,(GMWQ!$NE$2:$NE$60=AA$3)*(GMWQ!$ND$2:$ND$60=AA$4)*(GMWQ!$NF$2:$NF$60=AA$1),0),$E12-1966)</f>
        <v>0</v>
      </c>
      <c r="AB12" s="12" cm="1">
        <f t="array" ref="AB12">INDEX(GMWQ!$A$2:$NF$60,MATCH(1,(GMWQ!$NE$2:$NE$60=AB$3)*(GMWQ!$ND$2:$ND$60=AB$4)*(GMWQ!$NF$2:$NF$60=AB$1),0),$E12-1966)</f>
        <v>0</v>
      </c>
      <c r="AC12" s="12" cm="1">
        <f t="array" ref="AC12">INDEX(GMWQ!$A$2:$NF$60,MATCH(1,(GMWQ!$NE$2:$NE$60=AC$3)*(GMWQ!$ND$2:$ND$60=AC$4)*(GMWQ!$NF$2:$NF$60=AC$1),0),$E12-1966)</f>
        <v>0</v>
      </c>
      <c r="AD12" s="12" cm="1">
        <f t="array" ref="AD12">INDEX(GMWQ!$A$2:$NF$60,MATCH(1,(GMWQ!$NE$2:$NE$60=AD$3)*(GMWQ!$ND$2:$ND$60=AD$4)*(GMWQ!$NF$2:$NF$60=AD$1),0),$E12-1966)</f>
        <v>0</v>
      </c>
      <c r="AE12" s="12" cm="1">
        <f t="array" ref="AE12">INDEX(GMWQ!$A$2:$NF$60,MATCH(1,(GMWQ!$NE$2:$NE$60=AE$3)*(GMWQ!$ND$2:$ND$60=AE$4)*(GMWQ!$NF$2:$NF$60=AE$1),0),$E12-1966)</f>
        <v>25002</v>
      </c>
      <c r="AF12" s="12" cm="1">
        <f t="array" ref="AF12">INDEX(GMWQ!$A$2:$NF$60,MATCH(1,(GMWQ!$NE$2:$NE$60=AF$3)*(GMWQ!$ND$2:$ND$60=AF$4)*(GMWQ!$NF$2:$NF$60=AF$1),0),$E12-1966)</f>
        <v>27113</v>
      </c>
      <c r="AG12" s="12" cm="1">
        <f t="array" ref="AG12">INDEX(GMWQ!$A$2:$NF$60,MATCH(1,(GMWQ!$NE$2:$NE$60=AG$3)*(GMWQ!$ND$2:$ND$60=AG$4)*(GMWQ!$NF$2:$NF$60=AG$1),0),$E12-1966)</f>
        <v>3.6</v>
      </c>
    </row>
    <row r="13" spans="1:33" x14ac:dyDescent="0.25">
      <c r="B13" s="12">
        <f t="shared" si="4"/>
        <v>1974</v>
      </c>
      <c r="C13" s="12">
        <f t="shared" si="4"/>
        <v>1974</v>
      </c>
      <c r="E13" s="12">
        <f t="shared" si="3"/>
        <v>1979</v>
      </c>
      <c r="F13" s="12" cm="1">
        <f t="array" ref="F13">INDEX(GMWQ!$A$2:$NF$60,MATCH(1,(GMWQ!$NE$2:$NE$60=F$3)*(GMWQ!$ND$2:$ND$60=F$4)*(GMWQ!$NF$2:$NF$60=F$1),0),$E13-1966)</f>
        <v>15.049390000000001</v>
      </c>
      <c r="G13" s="12" cm="1">
        <f t="array" ref="G13">INDEX(GMWQ!$A$2:$NF$60,MATCH(1,(GMWQ!$NE$2:$NE$60=G$3)*(GMWQ!$ND$2:$ND$60=G$4)*(GMWQ!$NF$2:$NF$60=G$1),0),$E13-1966)</f>
        <v>843.23580000000004</v>
      </c>
      <c r="H13" s="12" cm="1">
        <f t="array" ref="H13">INDEX(GMWQ!$A$2:$NF$60,MATCH(1,(GMWQ!$NE$2:$NE$60=H$3)*(GMWQ!$ND$2:$ND$60=H$4)*(GMWQ!$NF$2:$NF$60=H$1),0),$E13-1966)</f>
        <v>20.242899999999999</v>
      </c>
      <c r="I13" s="12" cm="1">
        <f t="array" ref="I13">INDEX(GMWQ!$A$2:$NF$60,MATCH(1,(GMWQ!$NE$2:$NE$60=I$3)*(GMWQ!$ND$2:$ND$60=I$4)*(GMWQ!$NF$2:$NF$60=I$1),0),$E13-1966)</f>
        <v>4318</v>
      </c>
      <c r="J13" s="12" cm="1">
        <f t="array" ref="J13">INDEX(GMWQ!$A$2:$NF$60,MATCH(1,(GMWQ!$NE$2:$NE$60=J$3)*(GMWQ!$ND$2:$ND$60=J$4)*(GMWQ!$NF$2:$NF$60=J$1),0),$E13-1966)</f>
        <v>23896</v>
      </c>
      <c r="K13" s="12" cm="1">
        <f t="array" ref="K13">INDEX(GMWQ!$A$2:$NF$60,MATCH(1,(GMWQ!$NE$2:$NE$60=K$3)*(GMWQ!$ND$2:$ND$60=K$4)*(GMWQ!$NF$2:$NF$60=K$1),0),$E13-1966)</f>
        <v>12083</v>
      </c>
      <c r="L13" s="12" cm="1">
        <f t="array" ref="L13">INDEX(GMWQ!$A$2:$NF$60,MATCH(1,(GMWQ!$NE$2:$NE$60=L$3)*(GMWQ!$ND$2:$ND$60=L$4)*(GMWQ!$NF$2:$NF$60=L$1),0),$E13-1966)</f>
        <v>15881</v>
      </c>
      <c r="M13" s="12" cm="1">
        <f t="array" ref="M13">INDEX(GMWQ!$A$2:$NF$60,MATCH(1,(GMWQ!$NE$2:$NE$60=M$3)*(GMWQ!$ND$2:$ND$60=M$4)*(GMWQ!$NF$2:$NF$60=M$1),0),$E13-1966)</f>
        <v>141095</v>
      </c>
      <c r="N13" s="12" cm="1">
        <f t="array" ref="N13">INDEX(GMWQ!$A$2:$NF$60,MATCH(1,(GMWQ!$NE$2:$NE$60=N$3)*(GMWQ!$ND$2:$ND$60=N$4)*(GMWQ!$NF$2:$NF$60=N$1),0),$E13-1966)</f>
        <v>11.447800000000001</v>
      </c>
      <c r="O13" s="12" cm="1">
        <f t="array" ref="O13">INDEX(GMWQ!$A$2:$NF$60,MATCH(1,(GMWQ!$NE$2:$NE$60=O$3)*(GMWQ!$ND$2:$ND$60=O$4)*(GMWQ!$NF$2:$NF$60=O$1),0),$E13-1966)</f>
        <v>25066</v>
      </c>
      <c r="P13" s="12" cm="1">
        <f t="array" ref="P13">INDEX(GMWQ!$A$2:$NF$60,MATCH(1,(GMWQ!$NE$2:$NE$60=P$3)*(GMWQ!$ND$2:$ND$60=P$4)*(GMWQ!$NF$2:$NF$60=P$1),0),$E13-1966)</f>
        <v>27211</v>
      </c>
      <c r="Q13" s="12" cm="1">
        <f t="array" ref="Q13">INDEX(GMWQ!$A$2:$NF$60,MATCH(1,(GMWQ!$NE$2:$NE$60=Q$3)*(GMWQ!$ND$2:$ND$60=Q$4)*(GMWQ!$NF$2:$NF$60=Q$1),0),$E13-1966)</f>
        <v>3.7</v>
      </c>
      <c r="R13" s="12" cm="1">
        <f t="array" ref="R13">INDEX(GMWQ!$A$2:$NF$60,MATCH(1,(GMWQ!$NE$2:$NE$60=R$3)*(GMWQ!$ND$2:$ND$60=R$4)*(GMWQ!$NF$2:$NF$60=R$1),0),$E13-1966)</f>
        <v>539.79989999999998</v>
      </c>
      <c r="S13" s="12" cm="1">
        <f t="array" ref="S13">INDEX(GMWQ!$A$2:$NF$60,MATCH(1,(GMWQ!$NE$2:$NE$60=S$3)*(GMWQ!$ND$2:$ND$60=S$4)*(GMWQ!$NF$2:$NF$60=S$1),0),$E13-1966)</f>
        <v>0</v>
      </c>
      <c r="T13" s="12" cm="1">
        <f t="array" ref="T13">INDEX(GMWQ!$A$2:$NF$60,MATCH(1,(GMWQ!$NE$2:$NE$60=T$3)*(GMWQ!$ND$2:$ND$60=T$4)*(GMWQ!$NF$2:$NF$60=T$1),0),$E13-1966)</f>
        <v>0</v>
      </c>
      <c r="U13" s="12" cm="1">
        <f t="array" ref="U13">INDEX(GMWQ!$A$2:$NF$60,MATCH(1,(GMWQ!$NE$2:$NE$60=U$3)*(GMWQ!$ND$2:$ND$60=U$4)*(GMWQ!$NF$2:$NF$60=U$1),0),$E13-1966)</f>
        <v>0</v>
      </c>
      <c r="V13" s="12" cm="1">
        <f t="array" ref="V13">INDEX(GMWQ!$A$2:$NF$60,MATCH(1,(GMWQ!$NE$2:$NE$60=V$3)*(GMWQ!$ND$2:$ND$60=V$4)*(GMWQ!$NF$2:$NF$60=V$1),0),$E13-1966)</f>
        <v>0</v>
      </c>
      <c r="W13" s="12" cm="1">
        <f t="array" ref="W13">INDEX(GMWQ!$A$2:$NF$60,MATCH(1,(GMWQ!$NE$2:$NE$60=W$3)*(GMWQ!$ND$2:$ND$60=W$4)*(GMWQ!$NF$2:$NF$60=W$1),0),$E13-1966)</f>
        <v>0</v>
      </c>
      <c r="X13" s="12" cm="1">
        <f t="array" ref="X13">INDEX(GMWQ!$A$2:$NF$60,MATCH(1,(GMWQ!$NE$2:$NE$60=X$3)*(GMWQ!$ND$2:$ND$60=X$4)*(GMWQ!$NF$2:$NF$60=X$1),0),$E13-1966)</f>
        <v>0</v>
      </c>
      <c r="Y13" s="12" cm="1">
        <f t="array" ref="Y13">INDEX(GMWQ!$A$2:$NF$60,MATCH(1,(GMWQ!$NE$2:$NE$60=Y$3)*(GMWQ!$ND$2:$ND$60=Y$4)*(GMWQ!$NF$2:$NF$60=Y$1),0),$E13-1966)</f>
        <v>0</v>
      </c>
      <c r="Z13" s="12" cm="1">
        <f t="array" ref="Z13">INDEX(GMWQ!$A$2:$NF$60,MATCH(1,(GMWQ!$NE$2:$NE$60=Z$3)*(GMWQ!$ND$2:$ND$60=Z$4)*(GMWQ!$NF$2:$NF$60=Z$1),0),$E13-1966)</f>
        <v>0</v>
      </c>
      <c r="AA13" s="12" cm="1">
        <f t="array" ref="AA13">INDEX(GMWQ!$A$2:$NF$60,MATCH(1,(GMWQ!$NE$2:$NE$60=AA$3)*(GMWQ!$ND$2:$ND$60=AA$4)*(GMWQ!$NF$2:$NF$60=AA$1),0),$E13-1966)</f>
        <v>0</v>
      </c>
      <c r="AB13" s="12" cm="1">
        <f t="array" ref="AB13">INDEX(GMWQ!$A$2:$NF$60,MATCH(1,(GMWQ!$NE$2:$NE$60=AB$3)*(GMWQ!$ND$2:$ND$60=AB$4)*(GMWQ!$NF$2:$NF$60=AB$1),0),$E13-1966)</f>
        <v>0</v>
      </c>
      <c r="AC13" s="12" cm="1">
        <f t="array" ref="AC13">INDEX(GMWQ!$A$2:$NF$60,MATCH(1,(GMWQ!$NE$2:$NE$60=AC$3)*(GMWQ!$ND$2:$ND$60=AC$4)*(GMWQ!$NF$2:$NF$60=AC$1),0),$E13-1966)</f>
        <v>0</v>
      </c>
      <c r="AD13" s="12" cm="1">
        <f t="array" ref="AD13">INDEX(GMWQ!$A$2:$NF$60,MATCH(1,(GMWQ!$NE$2:$NE$60=AD$3)*(GMWQ!$ND$2:$ND$60=AD$4)*(GMWQ!$NF$2:$NF$60=AD$1),0),$E13-1966)</f>
        <v>0</v>
      </c>
      <c r="AE13" s="12" cm="1">
        <f t="array" ref="AE13">INDEX(GMWQ!$A$2:$NF$60,MATCH(1,(GMWQ!$NE$2:$NE$60=AE$3)*(GMWQ!$ND$2:$ND$60=AE$4)*(GMWQ!$NF$2:$NF$60=AE$1),0),$E13-1966)</f>
        <v>25066</v>
      </c>
      <c r="AF13" s="12" cm="1">
        <f t="array" ref="AF13">INDEX(GMWQ!$A$2:$NF$60,MATCH(1,(GMWQ!$NE$2:$NE$60=AF$3)*(GMWQ!$ND$2:$ND$60=AF$4)*(GMWQ!$NF$2:$NF$60=AF$1),0),$E13-1966)</f>
        <v>27211</v>
      </c>
      <c r="AG13" s="12" cm="1">
        <f t="array" ref="AG13">INDEX(GMWQ!$A$2:$NF$60,MATCH(1,(GMWQ!$NE$2:$NE$60=AG$3)*(GMWQ!$ND$2:$ND$60=AG$4)*(GMWQ!$NF$2:$NF$60=AG$1),0),$E13-1966)</f>
        <v>3.7</v>
      </c>
    </row>
    <row r="14" spans="1:33" x14ac:dyDescent="0.25">
      <c r="B14" s="12">
        <f t="shared" si="4"/>
        <v>1974</v>
      </c>
      <c r="C14" s="12">
        <f t="shared" si="4"/>
        <v>1974</v>
      </c>
      <c r="E14" s="12">
        <f t="shared" si="3"/>
        <v>1980</v>
      </c>
      <c r="F14" s="12" cm="1">
        <f t="array" ref="F14">INDEX(GMWQ!$A$2:$NF$60,MATCH(1,(GMWQ!$NE$2:$NE$60=F$3)*(GMWQ!$ND$2:$ND$60=F$4)*(GMWQ!$NF$2:$NF$60=F$1),0),$E14-1966)</f>
        <v>16.370239999999999</v>
      </c>
      <c r="G14" s="12" cm="1">
        <f t="array" ref="G14">INDEX(GMWQ!$A$2:$NF$60,MATCH(1,(GMWQ!$NE$2:$NE$60=G$3)*(GMWQ!$ND$2:$ND$60=G$4)*(GMWQ!$NF$2:$NF$60=G$1),0),$E14-1966)</f>
        <v>932.05669999999998</v>
      </c>
      <c r="H14" s="12" cm="1">
        <f t="array" ref="H14">INDEX(GMWQ!$A$2:$NF$60,MATCH(1,(GMWQ!$NE$2:$NE$60=H$3)*(GMWQ!$ND$2:$ND$60=H$4)*(GMWQ!$NF$2:$NF$60=H$1),0),$E14-1966)</f>
        <v>21.924240000000001</v>
      </c>
      <c r="I14" s="12" cm="1">
        <f t="array" ref="I14">INDEX(GMWQ!$A$2:$NF$60,MATCH(1,(GMWQ!$NE$2:$NE$60=I$3)*(GMWQ!$ND$2:$ND$60=I$4)*(GMWQ!$NF$2:$NF$60=I$1),0),$E14-1966)</f>
        <v>4226</v>
      </c>
      <c r="J14" s="12" cm="1">
        <f t="array" ref="J14">INDEX(GMWQ!$A$2:$NF$60,MATCH(1,(GMWQ!$NE$2:$NE$60=J$3)*(GMWQ!$ND$2:$ND$60=J$4)*(GMWQ!$NF$2:$NF$60=J$1),0),$E14-1966)</f>
        <v>24994</v>
      </c>
      <c r="K14" s="12" cm="1">
        <f t="array" ref="K14">INDEX(GMWQ!$A$2:$NF$60,MATCH(1,(GMWQ!$NE$2:$NE$60=K$3)*(GMWQ!$ND$2:$ND$60=K$4)*(GMWQ!$NF$2:$NF$60=K$1),0),$E14-1966)</f>
        <v>12912</v>
      </c>
      <c r="L14" s="12" cm="1">
        <f t="array" ref="L14">INDEX(GMWQ!$A$2:$NF$60,MATCH(1,(GMWQ!$NE$2:$NE$60=L$3)*(GMWQ!$ND$2:$ND$60=L$4)*(GMWQ!$NF$2:$NF$60=L$1),0),$E14-1966)</f>
        <v>16728</v>
      </c>
      <c r="M14" s="12" cm="1">
        <f t="array" ref="M14">INDEX(GMWQ!$A$2:$NF$60,MATCH(1,(GMWQ!$NE$2:$NE$60=M$3)*(GMWQ!$ND$2:$ND$60=M$4)*(GMWQ!$NF$2:$NF$60=M$1),0),$E14-1966)</f>
        <v>140771</v>
      </c>
      <c r="N14" s="12" cm="1">
        <f t="array" ref="N14">INDEX(GMWQ!$A$2:$NF$60,MATCH(1,(GMWQ!$NE$2:$NE$60=N$3)*(GMWQ!$ND$2:$ND$60=N$4)*(GMWQ!$NF$2:$NF$60=N$1),0),$E14-1966)</f>
        <v>12.08724</v>
      </c>
      <c r="O14" s="12" cm="1">
        <f t="array" ref="O14">INDEX(GMWQ!$A$2:$NF$60,MATCH(1,(GMWQ!$NE$2:$NE$60=O$3)*(GMWQ!$ND$2:$ND$60=O$4)*(GMWQ!$NF$2:$NF$60=O$1),0),$E14-1966)</f>
        <v>25065</v>
      </c>
      <c r="P14" s="12" cm="1">
        <f t="array" ref="P14">INDEX(GMWQ!$A$2:$NF$60,MATCH(1,(GMWQ!$NE$2:$NE$60=P$3)*(GMWQ!$ND$2:$ND$60=P$4)*(GMWQ!$NF$2:$NF$60=P$1),0),$E14-1966)</f>
        <v>27154</v>
      </c>
      <c r="Q14" s="12" cm="1">
        <f t="array" ref="Q14">INDEX(GMWQ!$A$2:$NF$60,MATCH(1,(GMWQ!$NE$2:$NE$60=Q$3)*(GMWQ!$ND$2:$ND$60=Q$4)*(GMWQ!$NF$2:$NF$60=Q$1),0),$E14-1966)</f>
        <v>3.7</v>
      </c>
      <c r="R14" s="12" cm="1">
        <f t="array" ref="R14">INDEX(GMWQ!$A$2:$NF$60,MATCH(1,(GMWQ!$NE$2:$NE$60=R$3)*(GMWQ!$ND$2:$ND$60=R$4)*(GMWQ!$NF$2:$NF$60=R$1),0),$E14-1966)</f>
        <v>578.12270000000001</v>
      </c>
      <c r="S14" s="12" cm="1">
        <f t="array" ref="S14">INDEX(GMWQ!$A$2:$NF$60,MATCH(1,(GMWQ!$NE$2:$NE$60=S$3)*(GMWQ!$ND$2:$ND$60=S$4)*(GMWQ!$NF$2:$NF$60=S$1),0),$E14-1966)</f>
        <v>0</v>
      </c>
      <c r="T14" s="12" cm="1">
        <f t="array" ref="T14">INDEX(GMWQ!$A$2:$NF$60,MATCH(1,(GMWQ!$NE$2:$NE$60=T$3)*(GMWQ!$ND$2:$ND$60=T$4)*(GMWQ!$NF$2:$NF$60=T$1),0),$E14-1966)</f>
        <v>0</v>
      </c>
      <c r="U14" s="12" cm="1">
        <f t="array" ref="U14">INDEX(GMWQ!$A$2:$NF$60,MATCH(1,(GMWQ!$NE$2:$NE$60=U$3)*(GMWQ!$ND$2:$ND$60=U$4)*(GMWQ!$NF$2:$NF$60=U$1),0),$E14-1966)</f>
        <v>0</v>
      </c>
      <c r="V14" s="12" cm="1">
        <f t="array" ref="V14">INDEX(GMWQ!$A$2:$NF$60,MATCH(1,(GMWQ!$NE$2:$NE$60=V$3)*(GMWQ!$ND$2:$ND$60=V$4)*(GMWQ!$NF$2:$NF$60=V$1),0),$E14-1966)</f>
        <v>0</v>
      </c>
      <c r="W14" s="12" cm="1">
        <f t="array" ref="W14">INDEX(GMWQ!$A$2:$NF$60,MATCH(1,(GMWQ!$NE$2:$NE$60=W$3)*(GMWQ!$ND$2:$ND$60=W$4)*(GMWQ!$NF$2:$NF$60=W$1),0),$E14-1966)</f>
        <v>0</v>
      </c>
      <c r="X14" s="12" cm="1">
        <f t="array" ref="X14">INDEX(GMWQ!$A$2:$NF$60,MATCH(1,(GMWQ!$NE$2:$NE$60=X$3)*(GMWQ!$ND$2:$ND$60=X$4)*(GMWQ!$NF$2:$NF$60=X$1),0),$E14-1966)</f>
        <v>0</v>
      </c>
      <c r="Y14" s="12" cm="1">
        <f t="array" ref="Y14">INDEX(GMWQ!$A$2:$NF$60,MATCH(1,(GMWQ!$NE$2:$NE$60=Y$3)*(GMWQ!$ND$2:$ND$60=Y$4)*(GMWQ!$NF$2:$NF$60=Y$1),0),$E14-1966)</f>
        <v>0</v>
      </c>
      <c r="Z14" s="12" cm="1">
        <f t="array" ref="Z14">INDEX(GMWQ!$A$2:$NF$60,MATCH(1,(GMWQ!$NE$2:$NE$60=Z$3)*(GMWQ!$ND$2:$ND$60=Z$4)*(GMWQ!$NF$2:$NF$60=Z$1),0),$E14-1966)</f>
        <v>0</v>
      </c>
      <c r="AA14" s="12" cm="1">
        <f t="array" ref="AA14">INDEX(GMWQ!$A$2:$NF$60,MATCH(1,(GMWQ!$NE$2:$NE$60=AA$3)*(GMWQ!$ND$2:$ND$60=AA$4)*(GMWQ!$NF$2:$NF$60=AA$1),0),$E14-1966)</f>
        <v>0</v>
      </c>
      <c r="AB14" s="12" cm="1">
        <f t="array" ref="AB14">INDEX(GMWQ!$A$2:$NF$60,MATCH(1,(GMWQ!$NE$2:$NE$60=AB$3)*(GMWQ!$ND$2:$ND$60=AB$4)*(GMWQ!$NF$2:$NF$60=AB$1),0),$E14-1966)</f>
        <v>0</v>
      </c>
      <c r="AC14" s="12" cm="1">
        <f t="array" ref="AC14">INDEX(GMWQ!$A$2:$NF$60,MATCH(1,(GMWQ!$NE$2:$NE$60=AC$3)*(GMWQ!$ND$2:$ND$60=AC$4)*(GMWQ!$NF$2:$NF$60=AC$1),0),$E14-1966)</f>
        <v>0</v>
      </c>
      <c r="AD14" s="12" cm="1">
        <f t="array" ref="AD14">INDEX(GMWQ!$A$2:$NF$60,MATCH(1,(GMWQ!$NE$2:$NE$60=AD$3)*(GMWQ!$ND$2:$ND$60=AD$4)*(GMWQ!$NF$2:$NF$60=AD$1),0),$E14-1966)</f>
        <v>0</v>
      </c>
      <c r="AE14" s="12" cm="1">
        <f t="array" ref="AE14">INDEX(GMWQ!$A$2:$NF$60,MATCH(1,(GMWQ!$NE$2:$NE$60=AE$3)*(GMWQ!$ND$2:$ND$60=AE$4)*(GMWQ!$NF$2:$NF$60=AE$1),0),$E14-1966)</f>
        <v>25065</v>
      </c>
      <c r="AF14" s="12" cm="1">
        <f t="array" ref="AF14">INDEX(GMWQ!$A$2:$NF$60,MATCH(1,(GMWQ!$NE$2:$NE$60=AF$3)*(GMWQ!$ND$2:$ND$60=AF$4)*(GMWQ!$NF$2:$NF$60=AF$1),0),$E14-1966)</f>
        <v>27154</v>
      </c>
      <c r="AG14" s="12" cm="1">
        <f t="array" ref="AG14">INDEX(GMWQ!$A$2:$NF$60,MATCH(1,(GMWQ!$NE$2:$NE$60=AG$3)*(GMWQ!$ND$2:$ND$60=AG$4)*(GMWQ!$NF$2:$NF$60=AG$1),0),$E14-1966)</f>
        <v>3.7</v>
      </c>
    </row>
    <row r="15" spans="1:33" x14ac:dyDescent="0.25">
      <c r="A15" s="12">
        <v>1975</v>
      </c>
      <c r="B15" s="12">
        <f t="shared" si="4"/>
        <v>1975</v>
      </c>
      <c r="C15" s="12">
        <f t="shared" si="4"/>
        <v>1974</v>
      </c>
      <c r="D15" s="12">
        <f t="shared" si="4"/>
        <v>1974</v>
      </c>
      <c r="E15" s="12">
        <f t="shared" si="3"/>
        <v>1981</v>
      </c>
      <c r="F15" s="12" cm="1">
        <f t="array" ref="F15">INDEX(GMWQ!$A$2:$NF$60,MATCH(1,(GMWQ!$NE$2:$NE$60=F$3)*(GMWQ!$ND$2:$ND$60=F$4)*(GMWQ!$NF$2:$NF$60=F$1),0),$E15-1966)</f>
        <v>18.178339999999999</v>
      </c>
      <c r="G15" s="12" cm="1">
        <f t="array" ref="G15">INDEX(GMWQ!$A$2:$NF$60,MATCH(1,(GMWQ!$NE$2:$NE$60=G$3)*(GMWQ!$ND$2:$ND$60=G$4)*(GMWQ!$NF$2:$NF$60=G$1),0),$E15-1966)</f>
        <v>1014.1319999999999</v>
      </c>
      <c r="H15" s="12" cm="1">
        <f t="array" ref="H15">INDEX(GMWQ!$A$2:$NF$60,MATCH(1,(GMWQ!$NE$2:$NE$60=H$3)*(GMWQ!$ND$2:$ND$60=H$4)*(GMWQ!$NF$2:$NF$60=H$1),0),$E15-1966)</f>
        <v>23.39659</v>
      </c>
      <c r="I15" s="12" cm="1">
        <f t="array" ref="I15">INDEX(GMWQ!$A$2:$NF$60,MATCH(1,(GMWQ!$NE$2:$NE$60=I$3)*(GMWQ!$ND$2:$ND$60=I$4)*(GMWQ!$NF$2:$NF$60=I$1),0),$E15-1966)</f>
        <v>4199</v>
      </c>
      <c r="J15" s="12" cm="1">
        <f t="array" ref="J15">INDEX(GMWQ!$A$2:$NF$60,MATCH(1,(GMWQ!$NE$2:$NE$60=J$3)*(GMWQ!$ND$2:$ND$60=J$4)*(GMWQ!$NF$2:$NF$60=J$1),0),$E15-1966)</f>
        <v>26814</v>
      </c>
      <c r="K15" s="12" cm="1">
        <f t="array" ref="K15">INDEX(GMWQ!$A$2:$NF$60,MATCH(1,(GMWQ!$NE$2:$NE$60=K$3)*(GMWQ!$ND$2:$ND$60=K$4)*(GMWQ!$NF$2:$NF$60=K$1),0),$E15-1966)</f>
        <v>14391</v>
      </c>
      <c r="L15" s="12" cm="1">
        <f t="array" ref="L15">INDEX(GMWQ!$A$2:$NF$60,MATCH(1,(GMWQ!$NE$2:$NE$60=L$3)*(GMWQ!$ND$2:$ND$60=L$4)*(GMWQ!$NF$2:$NF$60=L$1),0),$E15-1966)</f>
        <v>18231</v>
      </c>
      <c r="M15" s="12" cm="1">
        <f t="array" ref="M15">INDEX(GMWQ!$A$2:$NF$60,MATCH(1,(GMWQ!$NE$2:$NE$60=M$3)*(GMWQ!$ND$2:$ND$60=M$4)*(GMWQ!$NF$2:$NF$60=M$1),0),$E15-1966)</f>
        <v>143397</v>
      </c>
      <c r="N15" s="12" cm="1">
        <f t="array" ref="N15">INDEX(GMWQ!$A$2:$NF$60,MATCH(1,(GMWQ!$NE$2:$NE$60=N$3)*(GMWQ!$ND$2:$ND$60=N$4)*(GMWQ!$NF$2:$NF$60=N$1),0),$E15-1966)</f>
        <v>12.905250000000001</v>
      </c>
      <c r="O15" s="12" cm="1">
        <f t="array" ref="O15">INDEX(GMWQ!$A$2:$NF$60,MATCH(1,(GMWQ!$NE$2:$NE$60=O$3)*(GMWQ!$ND$2:$ND$60=O$4)*(GMWQ!$NF$2:$NF$60=O$1),0),$E15-1966)</f>
        <v>24996</v>
      </c>
      <c r="P15" s="12" cm="1">
        <f t="array" ref="P15">INDEX(GMWQ!$A$2:$NF$60,MATCH(1,(GMWQ!$NE$2:$NE$60=P$3)*(GMWQ!$ND$2:$ND$60=P$4)*(GMWQ!$NF$2:$NF$60=P$1),0),$E15-1966)</f>
        <v>27066</v>
      </c>
      <c r="Q15" s="12" cm="1">
        <f t="array" ref="Q15">INDEX(GMWQ!$A$2:$NF$60,MATCH(1,(GMWQ!$NE$2:$NE$60=Q$3)*(GMWQ!$ND$2:$ND$60=Q$4)*(GMWQ!$NF$2:$NF$60=Q$1),0),$E15-1966)</f>
        <v>4</v>
      </c>
      <c r="R15" s="12" cm="1">
        <f t="array" ref="R15">INDEX(GMWQ!$A$2:$NF$60,MATCH(1,(GMWQ!$NE$2:$NE$60=R$3)*(GMWQ!$ND$2:$ND$60=R$4)*(GMWQ!$NF$2:$NF$60=R$1),0),$E15-1966)</f>
        <v>647.09130000000005</v>
      </c>
      <c r="S15" s="12" cm="1">
        <f t="array" ref="S15">INDEX(GMWQ!$A$2:$NF$60,MATCH(1,(GMWQ!$NE$2:$NE$60=S$3)*(GMWQ!$ND$2:$ND$60=S$4)*(GMWQ!$NF$2:$NF$60=S$1),0),$E15-1966)</f>
        <v>0</v>
      </c>
      <c r="T15" s="12" cm="1">
        <f t="array" ref="T15">INDEX(GMWQ!$A$2:$NF$60,MATCH(1,(GMWQ!$NE$2:$NE$60=T$3)*(GMWQ!$ND$2:$ND$60=T$4)*(GMWQ!$NF$2:$NF$60=T$1),0),$E15-1966)</f>
        <v>0</v>
      </c>
      <c r="U15" s="12" cm="1">
        <f t="array" ref="U15">INDEX(GMWQ!$A$2:$NF$60,MATCH(1,(GMWQ!$NE$2:$NE$60=U$3)*(GMWQ!$ND$2:$ND$60=U$4)*(GMWQ!$NF$2:$NF$60=U$1),0),$E15-1966)</f>
        <v>0</v>
      </c>
      <c r="V15" s="12" cm="1">
        <f t="array" ref="V15">INDEX(GMWQ!$A$2:$NF$60,MATCH(1,(GMWQ!$NE$2:$NE$60=V$3)*(GMWQ!$ND$2:$ND$60=V$4)*(GMWQ!$NF$2:$NF$60=V$1),0),$E15-1966)</f>
        <v>0</v>
      </c>
      <c r="W15" s="12" cm="1">
        <f t="array" ref="W15">INDEX(GMWQ!$A$2:$NF$60,MATCH(1,(GMWQ!$NE$2:$NE$60=W$3)*(GMWQ!$ND$2:$ND$60=W$4)*(GMWQ!$NF$2:$NF$60=W$1),0),$E15-1966)</f>
        <v>0</v>
      </c>
      <c r="X15" s="12" cm="1">
        <f t="array" ref="X15">INDEX(GMWQ!$A$2:$NF$60,MATCH(1,(GMWQ!$NE$2:$NE$60=X$3)*(GMWQ!$ND$2:$ND$60=X$4)*(GMWQ!$NF$2:$NF$60=X$1),0),$E15-1966)</f>
        <v>0</v>
      </c>
      <c r="Y15" s="12" cm="1">
        <f t="array" ref="Y15">INDEX(GMWQ!$A$2:$NF$60,MATCH(1,(GMWQ!$NE$2:$NE$60=Y$3)*(GMWQ!$ND$2:$ND$60=Y$4)*(GMWQ!$NF$2:$NF$60=Y$1),0),$E15-1966)</f>
        <v>0</v>
      </c>
      <c r="Z15" s="12" cm="1">
        <f t="array" ref="Z15">INDEX(GMWQ!$A$2:$NF$60,MATCH(1,(GMWQ!$NE$2:$NE$60=Z$3)*(GMWQ!$ND$2:$ND$60=Z$4)*(GMWQ!$NF$2:$NF$60=Z$1),0),$E15-1966)</f>
        <v>0</v>
      </c>
      <c r="AA15" s="12" cm="1">
        <f t="array" ref="AA15">INDEX(GMWQ!$A$2:$NF$60,MATCH(1,(GMWQ!$NE$2:$NE$60=AA$3)*(GMWQ!$ND$2:$ND$60=AA$4)*(GMWQ!$NF$2:$NF$60=AA$1),0),$E15-1966)</f>
        <v>0</v>
      </c>
      <c r="AB15" s="12" cm="1">
        <f t="array" ref="AB15">INDEX(GMWQ!$A$2:$NF$60,MATCH(1,(GMWQ!$NE$2:$NE$60=AB$3)*(GMWQ!$ND$2:$ND$60=AB$4)*(GMWQ!$NF$2:$NF$60=AB$1),0),$E15-1966)</f>
        <v>0</v>
      </c>
      <c r="AC15" s="12" cm="1">
        <f t="array" ref="AC15">INDEX(GMWQ!$A$2:$NF$60,MATCH(1,(GMWQ!$NE$2:$NE$60=AC$3)*(GMWQ!$ND$2:$ND$60=AC$4)*(GMWQ!$NF$2:$NF$60=AC$1),0),$E15-1966)</f>
        <v>0</v>
      </c>
      <c r="AD15" s="12" cm="1">
        <f t="array" ref="AD15">INDEX(GMWQ!$A$2:$NF$60,MATCH(1,(GMWQ!$NE$2:$NE$60=AD$3)*(GMWQ!$ND$2:$ND$60=AD$4)*(GMWQ!$NF$2:$NF$60=AD$1),0),$E15-1966)</f>
        <v>0</v>
      </c>
      <c r="AE15" s="12" cm="1">
        <f t="array" ref="AE15">INDEX(GMWQ!$A$2:$NF$60,MATCH(1,(GMWQ!$NE$2:$NE$60=AE$3)*(GMWQ!$ND$2:$ND$60=AE$4)*(GMWQ!$NF$2:$NF$60=AE$1),0),$E15-1966)</f>
        <v>24996</v>
      </c>
      <c r="AF15" s="12" cm="1">
        <f t="array" ref="AF15">INDEX(GMWQ!$A$2:$NF$60,MATCH(1,(GMWQ!$NE$2:$NE$60=AF$3)*(GMWQ!$ND$2:$ND$60=AF$4)*(GMWQ!$NF$2:$NF$60=AF$1),0),$E15-1966)</f>
        <v>27066</v>
      </c>
      <c r="AG15" s="12" cm="1">
        <f t="array" ref="AG15">INDEX(GMWQ!$A$2:$NF$60,MATCH(1,(GMWQ!$NE$2:$NE$60=AG$3)*(GMWQ!$ND$2:$ND$60=AG$4)*(GMWQ!$NF$2:$NF$60=AG$1),0),$E15-1966)</f>
        <v>4</v>
      </c>
    </row>
    <row r="16" spans="1:33" x14ac:dyDescent="0.25">
      <c r="B16" s="12">
        <f t="shared" si="4"/>
        <v>1975</v>
      </c>
      <c r="C16" s="12">
        <f t="shared" si="4"/>
        <v>1975</v>
      </c>
      <c r="E16" s="12">
        <f t="shared" si="3"/>
        <v>1982</v>
      </c>
      <c r="F16" s="12" cm="1">
        <f t="array" ref="F16">INDEX(GMWQ!$A$2:$NF$60,MATCH(1,(GMWQ!$NE$2:$NE$60=F$3)*(GMWQ!$ND$2:$ND$60=F$4)*(GMWQ!$NF$2:$NF$60=F$1),0),$E16-1966)</f>
        <v>19.014800000000001</v>
      </c>
      <c r="G16" s="12" cm="1">
        <f t="array" ref="G16">INDEX(GMWQ!$A$2:$NF$60,MATCH(1,(GMWQ!$NE$2:$NE$60=G$3)*(GMWQ!$ND$2:$ND$60=G$4)*(GMWQ!$NF$2:$NF$60=G$1),0),$E16-1966)</f>
        <v>1131.06</v>
      </c>
      <c r="H16" s="12" cm="1">
        <f t="array" ref="H16">INDEX(GMWQ!$A$2:$NF$60,MATCH(1,(GMWQ!$NE$2:$NE$60=H$3)*(GMWQ!$ND$2:$ND$60=H$4)*(GMWQ!$NF$2:$NF$60=H$1),0),$E16-1966)</f>
        <v>24.964189999999999</v>
      </c>
      <c r="I16" s="12" cm="1">
        <f t="array" ref="I16">INDEX(GMWQ!$A$2:$NF$60,MATCH(1,(GMWQ!$NE$2:$NE$60=I$3)*(GMWQ!$ND$2:$ND$60=I$4)*(GMWQ!$NF$2:$NF$60=I$1),0),$E16-1966)</f>
        <v>4286</v>
      </c>
      <c r="J16" s="12" cm="1">
        <f t="array" ref="J16">INDEX(GMWQ!$A$2:$NF$60,MATCH(1,(GMWQ!$NE$2:$NE$60=J$3)*(GMWQ!$ND$2:$ND$60=J$4)*(GMWQ!$NF$2:$NF$60=J$1),0),$E16-1966)</f>
        <v>28129</v>
      </c>
      <c r="K16" s="12" cm="1">
        <f t="array" ref="K16">INDEX(GMWQ!$A$2:$NF$60,MATCH(1,(GMWQ!$NE$2:$NE$60=K$3)*(GMWQ!$ND$2:$ND$60=K$4)*(GMWQ!$NF$2:$NF$60=K$1),0),$E16-1966)</f>
        <v>14659</v>
      </c>
      <c r="L16" s="12" cm="1">
        <f t="array" ref="L16">INDEX(GMWQ!$A$2:$NF$60,MATCH(1,(GMWQ!$NE$2:$NE$60=L$3)*(GMWQ!$ND$2:$ND$60=L$4)*(GMWQ!$NF$2:$NF$60=L$1),0),$E16-1966)</f>
        <v>18613</v>
      </c>
      <c r="M16" s="12" cm="1">
        <f t="array" ref="M16">INDEX(GMWQ!$A$2:$NF$60,MATCH(1,(GMWQ!$NE$2:$NE$60=M$3)*(GMWQ!$ND$2:$ND$60=M$4)*(GMWQ!$NF$2:$NF$60=M$1),0),$E16-1966)</f>
        <v>138847</v>
      </c>
      <c r="N16" s="12" cm="1">
        <f t="array" ref="N16">INDEX(GMWQ!$A$2:$NF$60,MATCH(1,(GMWQ!$NE$2:$NE$60=N$3)*(GMWQ!$ND$2:$ND$60=N$4)*(GMWQ!$NF$2:$NF$60=N$1),0),$E16-1966)</f>
        <v>13.60613</v>
      </c>
      <c r="O16" s="12" cm="1">
        <f t="array" ref="O16">INDEX(GMWQ!$A$2:$NF$60,MATCH(1,(GMWQ!$NE$2:$NE$60=O$3)*(GMWQ!$ND$2:$ND$60=O$4)*(GMWQ!$NF$2:$NF$60=O$1),0),$E16-1966)</f>
        <v>24955</v>
      </c>
      <c r="P16" s="12" cm="1">
        <f t="array" ref="P16">INDEX(GMWQ!$A$2:$NF$60,MATCH(1,(GMWQ!$NE$2:$NE$60=P$3)*(GMWQ!$ND$2:$ND$60=P$4)*(GMWQ!$NF$2:$NF$60=P$1),0),$E16-1966)</f>
        <v>27023</v>
      </c>
      <c r="Q16" s="12" cm="1">
        <f t="array" ref="Q16">INDEX(GMWQ!$A$2:$NF$60,MATCH(1,(GMWQ!$NE$2:$NE$60=Q$3)*(GMWQ!$ND$2:$ND$60=Q$4)*(GMWQ!$NF$2:$NF$60=Q$1),0),$E16-1966)</f>
        <v>4.3</v>
      </c>
      <c r="R16" s="12" cm="1">
        <f t="array" ref="R16">INDEX(GMWQ!$A$2:$NF$60,MATCH(1,(GMWQ!$NE$2:$NE$60=R$3)*(GMWQ!$ND$2:$ND$60=R$4)*(GMWQ!$NF$2:$NF$60=R$1),0),$E16-1966)</f>
        <v>659.83810000000005</v>
      </c>
      <c r="S16" s="12" cm="1">
        <f t="array" ref="S16">INDEX(GMWQ!$A$2:$NF$60,MATCH(1,(GMWQ!$NE$2:$NE$60=S$3)*(GMWQ!$ND$2:$ND$60=S$4)*(GMWQ!$NF$2:$NF$60=S$1),0),$E16-1966)</f>
        <v>0</v>
      </c>
      <c r="T16" s="12" cm="1">
        <f t="array" ref="T16">INDEX(GMWQ!$A$2:$NF$60,MATCH(1,(GMWQ!$NE$2:$NE$60=T$3)*(GMWQ!$ND$2:$ND$60=T$4)*(GMWQ!$NF$2:$NF$60=T$1),0),$E16-1966)</f>
        <v>0</v>
      </c>
      <c r="U16" s="12" cm="1">
        <f t="array" ref="U16">INDEX(GMWQ!$A$2:$NF$60,MATCH(1,(GMWQ!$NE$2:$NE$60=U$3)*(GMWQ!$ND$2:$ND$60=U$4)*(GMWQ!$NF$2:$NF$60=U$1),0),$E16-1966)</f>
        <v>0</v>
      </c>
      <c r="V16" s="12" cm="1">
        <f t="array" ref="V16">INDEX(GMWQ!$A$2:$NF$60,MATCH(1,(GMWQ!$NE$2:$NE$60=V$3)*(GMWQ!$ND$2:$ND$60=V$4)*(GMWQ!$NF$2:$NF$60=V$1),0),$E16-1966)</f>
        <v>0</v>
      </c>
      <c r="W16" s="12" cm="1">
        <f t="array" ref="W16">INDEX(GMWQ!$A$2:$NF$60,MATCH(1,(GMWQ!$NE$2:$NE$60=W$3)*(GMWQ!$ND$2:$ND$60=W$4)*(GMWQ!$NF$2:$NF$60=W$1),0),$E16-1966)</f>
        <v>0</v>
      </c>
      <c r="X16" s="12" cm="1">
        <f t="array" ref="X16">INDEX(GMWQ!$A$2:$NF$60,MATCH(1,(GMWQ!$NE$2:$NE$60=X$3)*(GMWQ!$ND$2:$ND$60=X$4)*(GMWQ!$NF$2:$NF$60=X$1),0),$E16-1966)</f>
        <v>0</v>
      </c>
      <c r="Y16" s="12" cm="1">
        <f t="array" ref="Y16">INDEX(GMWQ!$A$2:$NF$60,MATCH(1,(GMWQ!$NE$2:$NE$60=Y$3)*(GMWQ!$ND$2:$ND$60=Y$4)*(GMWQ!$NF$2:$NF$60=Y$1),0),$E16-1966)</f>
        <v>0</v>
      </c>
      <c r="Z16" s="12" cm="1">
        <f t="array" ref="Z16">INDEX(GMWQ!$A$2:$NF$60,MATCH(1,(GMWQ!$NE$2:$NE$60=Z$3)*(GMWQ!$ND$2:$ND$60=Z$4)*(GMWQ!$NF$2:$NF$60=Z$1),0),$E16-1966)</f>
        <v>0</v>
      </c>
      <c r="AA16" s="12" cm="1">
        <f t="array" ref="AA16">INDEX(GMWQ!$A$2:$NF$60,MATCH(1,(GMWQ!$NE$2:$NE$60=AA$3)*(GMWQ!$ND$2:$ND$60=AA$4)*(GMWQ!$NF$2:$NF$60=AA$1),0),$E16-1966)</f>
        <v>0</v>
      </c>
      <c r="AB16" s="12" cm="1">
        <f t="array" ref="AB16">INDEX(GMWQ!$A$2:$NF$60,MATCH(1,(GMWQ!$NE$2:$NE$60=AB$3)*(GMWQ!$ND$2:$ND$60=AB$4)*(GMWQ!$NF$2:$NF$60=AB$1),0),$E16-1966)</f>
        <v>0</v>
      </c>
      <c r="AC16" s="12" cm="1">
        <f t="array" ref="AC16">INDEX(GMWQ!$A$2:$NF$60,MATCH(1,(GMWQ!$NE$2:$NE$60=AC$3)*(GMWQ!$ND$2:$ND$60=AC$4)*(GMWQ!$NF$2:$NF$60=AC$1),0),$E16-1966)</f>
        <v>0</v>
      </c>
      <c r="AD16" s="12" cm="1">
        <f t="array" ref="AD16">INDEX(GMWQ!$A$2:$NF$60,MATCH(1,(GMWQ!$NE$2:$NE$60=AD$3)*(GMWQ!$ND$2:$ND$60=AD$4)*(GMWQ!$NF$2:$NF$60=AD$1),0),$E16-1966)</f>
        <v>0</v>
      </c>
      <c r="AE16" s="12" cm="1">
        <f t="array" ref="AE16">INDEX(GMWQ!$A$2:$NF$60,MATCH(1,(GMWQ!$NE$2:$NE$60=AE$3)*(GMWQ!$ND$2:$ND$60=AE$4)*(GMWQ!$NF$2:$NF$60=AE$1),0),$E16-1966)</f>
        <v>24955</v>
      </c>
      <c r="AF16" s="12" cm="1">
        <f t="array" ref="AF16">INDEX(GMWQ!$A$2:$NF$60,MATCH(1,(GMWQ!$NE$2:$NE$60=AF$3)*(GMWQ!$ND$2:$ND$60=AF$4)*(GMWQ!$NF$2:$NF$60=AF$1),0),$E16-1966)</f>
        <v>27023</v>
      </c>
      <c r="AG16" s="12" cm="1">
        <f t="array" ref="AG16">INDEX(GMWQ!$A$2:$NF$60,MATCH(1,(GMWQ!$NE$2:$NE$60=AG$3)*(GMWQ!$ND$2:$ND$60=AG$4)*(GMWQ!$NF$2:$NF$60=AG$1),0),$E16-1966)</f>
        <v>4.3</v>
      </c>
    </row>
    <row r="17" spans="1:33" x14ac:dyDescent="0.25">
      <c r="B17" s="12">
        <f t="shared" si="4"/>
        <v>1975</v>
      </c>
      <c r="C17" s="12">
        <f t="shared" si="4"/>
        <v>1975</v>
      </c>
      <c r="E17" s="12">
        <f t="shared" si="3"/>
        <v>1983</v>
      </c>
      <c r="F17" s="12" cm="1">
        <f t="array" ref="F17">INDEX(GMWQ!$A$2:$NF$60,MATCH(1,(GMWQ!$NE$2:$NE$60=F$3)*(GMWQ!$ND$2:$ND$60=F$4)*(GMWQ!$NF$2:$NF$60=F$1),0),$E17-1966)</f>
        <v>20.264759999999999</v>
      </c>
      <c r="G17" s="12" cm="1">
        <f t="array" ref="G17">INDEX(GMWQ!$A$2:$NF$60,MATCH(1,(GMWQ!$NE$2:$NE$60=G$3)*(GMWQ!$ND$2:$ND$60=G$4)*(GMWQ!$NF$2:$NF$60=G$1),0),$E17-1966)</f>
        <v>1191.7729999999999</v>
      </c>
      <c r="H17" s="12" cm="1">
        <f t="array" ref="H17">INDEX(GMWQ!$A$2:$NF$60,MATCH(1,(GMWQ!$NE$2:$NE$60=H$3)*(GMWQ!$ND$2:$ND$60=H$4)*(GMWQ!$NF$2:$NF$60=H$1),0),$E17-1966)</f>
        <v>27.02938</v>
      </c>
      <c r="I17" s="12" cm="1">
        <f t="array" ref="I17">INDEX(GMWQ!$A$2:$NF$60,MATCH(1,(GMWQ!$NE$2:$NE$60=I$3)*(GMWQ!$ND$2:$ND$60=I$4)*(GMWQ!$NF$2:$NF$60=I$1),0),$E17-1966)</f>
        <v>4257</v>
      </c>
      <c r="J17" s="12" cm="1">
        <f t="array" ref="J17">INDEX(GMWQ!$A$2:$NF$60,MATCH(1,(GMWQ!$NE$2:$NE$60=J$3)*(GMWQ!$ND$2:$ND$60=J$4)*(GMWQ!$NF$2:$NF$60=J$1),0),$E17-1966)</f>
        <v>29260</v>
      </c>
      <c r="K17" s="12" cm="1">
        <f t="array" ref="K17">INDEX(GMWQ!$A$2:$NF$60,MATCH(1,(GMWQ!$NE$2:$NE$60=K$3)*(GMWQ!$ND$2:$ND$60=K$4)*(GMWQ!$NF$2:$NF$60=K$1),0),$E17-1966)</f>
        <v>15563</v>
      </c>
      <c r="L17" s="12" cm="1">
        <f t="array" ref="L17">INDEX(GMWQ!$A$2:$NF$60,MATCH(1,(GMWQ!$NE$2:$NE$60=L$3)*(GMWQ!$ND$2:$ND$60=L$4)*(GMWQ!$NF$2:$NF$60=L$1),0),$E17-1966)</f>
        <v>19564</v>
      </c>
      <c r="M17" s="12" cm="1">
        <f t="array" ref="M17">INDEX(GMWQ!$A$2:$NF$60,MATCH(1,(GMWQ!$NE$2:$NE$60=M$3)*(GMWQ!$ND$2:$ND$60=M$4)*(GMWQ!$NF$2:$NF$60=M$1),0),$E17-1966)</f>
        <v>140319</v>
      </c>
      <c r="N17" s="12" cm="1">
        <f t="array" ref="N17">INDEX(GMWQ!$A$2:$NF$60,MATCH(1,(GMWQ!$NE$2:$NE$60=N$3)*(GMWQ!$ND$2:$ND$60=N$4)*(GMWQ!$NF$2:$NF$60=N$1),0),$E17-1966)</f>
        <v>14.14667</v>
      </c>
      <c r="O17" s="12" cm="1">
        <f t="array" ref="O17">INDEX(GMWQ!$A$2:$NF$60,MATCH(1,(GMWQ!$NE$2:$NE$60=O$3)*(GMWQ!$ND$2:$ND$60=O$4)*(GMWQ!$NF$2:$NF$60=O$1),0),$E17-1966)</f>
        <v>24918</v>
      </c>
      <c r="P17" s="12" cm="1">
        <f t="array" ref="P17">INDEX(GMWQ!$A$2:$NF$60,MATCH(1,(GMWQ!$NE$2:$NE$60=P$3)*(GMWQ!$ND$2:$ND$60=P$4)*(GMWQ!$NF$2:$NF$60=P$1),0),$E17-1966)</f>
        <v>26954</v>
      </c>
      <c r="Q17" s="12" cm="1">
        <f t="array" ref="Q17">INDEX(GMWQ!$A$2:$NF$60,MATCH(1,(GMWQ!$NE$2:$NE$60=Q$3)*(GMWQ!$ND$2:$ND$60=Q$4)*(GMWQ!$NF$2:$NF$60=Q$1),0),$E17-1966)</f>
        <v>4.7</v>
      </c>
      <c r="R17" s="12" cm="1">
        <f t="array" ref="R17">INDEX(GMWQ!$A$2:$NF$60,MATCH(1,(GMWQ!$NE$2:$NE$60=R$3)*(GMWQ!$ND$2:$ND$60=R$4)*(GMWQ!$NF$2:$NF$60=R$1),0),$E17-1966)</f>
        <v>702.04330000000004</v>
      </c>
      <c r="S17" s="12" cm="1">
        <f t="array" ref="S17">INDEX(GMWQ!$A$2:$NF$60,MATCH(1,(GMWQ!$NE$2:$NE$60=S$3)*(GMWQ!$ND$2:$ND$60=S$4)*(GMWQ!$NF$2:$NF$60=S$1),0),$E17-1966)</f>
        <v>0</v>
      </c>
      <c r="T17" s="12" cm="1">
        <f t="array" ref="T17">INDEX(GMWQ!$A$2:$NF$60,MATCH(1,(GMWQ!$NE$2:$NE$60=T$3)*(GMWQ!$ND$2:$ND$60=T$4)*(GMWQ!$NF$2:$NF$60=T$1),0),$E17-1966)</f>
        <v>0</v>
      </c>
      <c r="U17" s="12" cm="1">
        <f t="array" ref="U17">INDEX(GMWQ!$A$2:$NF$60,MATCH(1,(GMWQ!$NE$2:$NE$60=U$3)*(GMWQ!$ND$2:$ND$60=U$4)*(GMWQ!$NF$2:$NF$60=U$1),0),$E17-1966)</f>
        <v>0</v>
      </c>
      <c r="V17" s="12" cm="1">
        <f t="array" ref="V17">INDEX(GMWQ!$A$2:$NF$60,MATCH(1,(GMWQ!$NE$2:$NE$60=V$3)*(GMWQ!$ND$2:$ND$60=V$4)*(GMWQ!$NF$2:$NF$60=V$1),0),$E17-1966)</f>
        <v>0</v>
      </c>
      <c r="W17" s="12" cm="1">
        <f t="array" ref="W17">INDEX(GMWQ!$A$2:$NF$60,MATCH(1,(GMWQ!$NE$2:$NE$60=W$3)*(GMWQ!$ND$2:$ND$60=W$4)*(GMWQ!$NF$2:$NF$60=W$1),0),$E17-1966)</f>
        <v>0</v>
      </c>
      <c r="X17" s="12" cm="1">
        <f t="array" ref="X17">INDEX(GMWQ!$A$2:$NF$60,MATCH(1,(GMWQ!$NE$2:$NE$60=X$3)*(GMWQ!$ND$2:$ND$60=X$4)*(GMWQ!$NF$2:$NF$60=X$1),0),$E17-1966)</f>
        <v>0</v>
      </c>
      <c r="Y17" s="12" cm="1">
        <f t="array" ref="Y17">INDEX(GMWQ!$A$2:$NF$60,MATCH(1,(GMWQ!$NE$2:$NE$60=Y$3)*(GMWQ!$ND$2:$ND$60=Y$4)*(GMWQ!$NF$2:$NF$60=Y$1),0),$E17-1966)</f>
        <v>0</v>
      </c>
      <c r="Z17" s="12" cm="1">
        <f t="array" ref="Z17">INDEX(GMWQ!$A$2:$NF$60,MATCH(1,(GMWQ!$NE$2:$NE$60=Z$3)*(GMWQ!$ND$2:$ND$60=Z$4)*(GMWQ!$NF$2:$NF$60=Z$1),0),$E17-1966)</f>
        <v>0</v>
      </c>
      <c r="AA17" s="12" cm="1">
        <f t="array" ref="AA17">INDEX(GMWQ!$A$2:$NF$60,MATCH(1,(GMWQ!$NE$2:$NE$60=AA$3)*(GMWQ!$ND$2:$ND$60=AA$4)*(GMWQ!$NF$2:$NF$60=AA$1),0),$E17-1966)</f>
        <v>0</v>
      </c>
      <c r="AB17" s="12" cm="1">
        <f t="array" ref="AB17">INDEX(GMWQ!$A$2:$NF$60,MATCH(1,(GMWQ!$NE$2:$NE$60=AB$3)*(GMWQ!$ND$2:$ND$60=AB$4)*(GMWQ!$NF$2:$NF$60=AB$1),0),$E17-1966)</f>
        <v>0</v>
      </c>
      <c r="AC17" s="12" cm="1">
        <f t="array" ref="AC17">INDEX(GMWQ!$A$2:$NF$60,MATCH(1,(GMWQ!$NE$2:$NE$60=AC$3)*(GMWQ!$ND$2:$ND$60=AC$4)*(GMWQ!$NF$2:$NF$60=AC$1),0),$E17-1966)</f>
        <v>0</v>
      </c>
      <c r="AD17" s="12" cm="1">
        <f t="array" ref="AD17">INDEX(GMWQ!$A$2:$NF$60,MATCH(1,(GMWQ!$NE$2:$NE$60=AD$3)*(GMWQ!$ND$2:$ND$60=AD$4)*(GMWQ!$NF$2:$NF$60=AD$1),0),$E17-1966)</f>
        <v>0</v>
      </c>
      <c r="AE17" s="12" cm="1">
        <f t="array" ref="AE17">INDEX(GMWQ!$A$2:$NF$60,MATCH(1,(GMWQ!$NE$2:$NE$60=AE$3)*(GMWQ!$ND$2:$ND$60=AE$4)*(GMWQ!$NF$2:$NF$60=AE$1),0),$E17-1966)</f>
        <v>24918</v>
      </c>
      <c r="AF17" s="12" cm="1">
        <f t="array" ref="AF17">INDEX(GMWQ!$A$2:$NF$60,MATCH(1,(GMWQ!$NE$2:$NE$60=AF$3)*(GMWQ!$ND$2:$ND$60=AF$4)*(GMWQ!$NF$2:$NF$60=AF$1),0),$E17-1966)</f>
        <v>26954</v>
      </c>
      <c r="AG17" s="12" cm="1">
        <f t="array" ref="AG17">INDEX(GMWQ!$A$2:$NF$60,MATCH(1,(GMWQ!$NE$2:$NE$60=AG$3)*(GMWQ!$ND$2:$ND$60=AG$4)*(GMWQ!$NF$2:$NF$60=AG$1),0),$E17-1966)</f>
        <v>4.7</v>
      </c>
    </row>
    <row r="18" spans="1:33" x14ac:dyDescent="0.25">
      <c r="B18" s="12">
        <f t="shared" si="4"/>
        <v>1975</v>
      </c>
      <c r="C18" s="12">
        <f t="shared" si="4"/>
        <v>1975</v>
      </c>
      <c r="E18" s="12">
        <f t="shared" si="3"/>
        <v>1984</v>
      </c>
      <c r="F18" s="12" cm="1">
        <f t="array" ref="F18">INDEX(GMWQ!$A$2:$NF$60,MATCH(1,(GMWQ!$NE$2:$NE$60=F$3)*(GMWQ!$ND$2:$ND$60=F$4)*(GMWQ!$NF$2:$NF$60=F$1),0),$E18-1966)</f>
        <v>20.490079999999999</v>
      </c>
      <c r="G18" s="12" cm="1">
        <f t="array" ref="G18">INDEX(GMWQ!$A$2:$NF$60,MATCH(1,(GMWQ!$NE$2:$NE$60=G$3)*(GMWQ!$ND$2:$ND$60=G$4)*(GMWQ!$NF$2:$NF$60=G$1),0),$E18-1966)</f>
        <v>1236.7460000000001</v>
      </c>
      <c r="H18" s="12" cm="1">
        <f t="array" ref="H18">INDEX(GMWQ!$A$2:$NF$60,MATCH(1,(GMWQ!$NE$2:$NE$60=H$3)*(GMWQ!$ND$2:$ND$60=H$4)*(GMWQ!$NF$2:$NF$60=H$1),0),$E18-1966)</f>
        <v>28.37567</v>
      </c>
      <c r="I18" s="12" cm="1">
        <f t="array" ref="I18">INDEX(GMWQ!$A$2:$NF$60,MATCH(1,(GMWQ!$NE$2:$NE$60=I$3)*(GMWQ!$ND$2:$ND$60=I$4)*(GMWQ!$NF$2:$NF$60=I$1),0),$E18-1966)</f>
        <v>4955</v>
      </c>
      <c r="J18" s="12" cm="1">
        <f t="array" ref="J18">INDEX(GMWQ!$A$2:$NF$60,MATCH(1,(GMWQ!$NE$2:$NE$60=J$3)*(GMWQ!$ND$2:$ND$60=J$4)*(GMWQ!$NF$2:$NF$60=J$1),0),$E18-1966)</f>
        <v>30890</v>
      </c>
      <c r="K18" s="12" cm="1">
        <f t="array" ref="K18">INDEX(GMWQ!$A$2:$NF$60,MATCH(1,(GMWQ!$NE$2:$NE$60=K$3)*(GMWQ!$ND$2:$ND$60=K$4)*(GMWQ!$NF$2:$NF$60=K$1),0),$E18-1966)</f>
        <v>15848</v>
      </c>
      <c r="L18" s="12" cm="1">
        <f t="array" ref="L18">INDEX(GMWQ!$A$2:$NF$60,MATCH(1,(GMWQ!$NE$2:$NE$60=L$3)*(GMWQ!$ND$2:$ND$60=L$4)*(GMWQ!$NF$2:$NF$60=L$1),0),$E18-1966)</f>
        <v>20194</v>
      </c>
      <c r="M18" s="12" cm="1">
        <f t="array" ref="M18">INDEX(GMWQ!$A$2:$NF$60,MATCH(1,(GMWQ!$NE$2:$NE$60=M$3)*(GMWQ!$ND$2:$ND$60=M$4)*(GMWQ!$NF$2:$NF$60=M$1),0),$E18-1966)</f>
        <v>137808</v>
      </c>
      <c r="N18" s="12" cm="1">
        <f t="array" ref="N18">INDEX(GMWQ!$A$2:$NF$60,MATCH(1,(GMWQ!$NE$2:$NE$60=N$3)*(GMWQ!$ND$2:$ND$60=N$4)*(GMWQ!$NF$2:$NF$60=N$1),0),$E18-1966)</f>
        <v>14.88836</v>
      </c>
      <c r="O18" s="12" cm="1">
        <f t="array" ref="O18">INDEX(GMWQ!$A$2:$NF$60,MATCH(1,(GMWQ!$NE$2:$NE$60=O$3)*(GMWQ!$ND$2:$ND$60=O$4)*(GMWQ!$NF$2:$NF$60=O$1),0),$E18-1966)</f>
        <v>24864</v>
      </c>
      <c r="P18" s="12" cm="1">
        <f t="array" ref="P18">INDEX(GMWQ!$A$2:$NF$60,MATCH(1,(GMWQ!$NE$2:$NE$60=P$3)*(GMWQ!$ND$2:$ND$60=P$4)*(GMWQ!$NF$2:$NF$60=P$1),0),$E18-1966)</f>
        <v>26881</v>
      </c>
      <c r="Q18" s="12" cm="1">
        <f t="array" ref="Q18">INDEX(GMWQ!$A$2:$NF$60,MATCH(1,(GMWQ!$NE$2:$NE$60=Q$3)*(GMWQ!$ND$2:$ND$60=Q$4)*(GMWQ!$NF$2:$NF$60=Q$1),0),$E18-1966)</f>
        <v>5</v>
      </c>
      <c r="R18" s="12" cm="1">
        <f t="array" ref="R18">INDEX(GMWQ!$A$2:$NF$60,MATCH(1,(GMWQ!$NE$2:$NE$60=R$3)*(GMWQ!$ND$2:$ND$60=R$4)*(GMWQ!$NF$2:$NF$60=R$1),0),$E18-1966)</f>
        <v>716.82809999999995</v>
      </c>
      <c r="S18" s="12" cm="1">
        <f t="array" ref="S18">INDEX(GMWQ!$A$2:$NF$60,MATCH(1,(GMWQ!$NE$2:$NE$60=S$3)*(GMWQ!$ND$2:$ND$60=S$4)*(GMWQ!$NF$2:$NF$60=S$1),0),$E18-1966)</f>
        <v>0</v>
      </c>
      <c r="T18" s="12" cm="1">
        <f t="array" ref="T18">INDEX(GMWQ!$A$2:$NF$60,MATCH(1,(GMWQ!$NE$2:$NE$60=T$3)*(GMWQ!$ND$2:$ND$60=T$4)*(GMWQ!$NF$2:$NF$60=T$1),0),$E18-1966)</f>
        <v>0</v>
      </c>
      <c r="U18" s="12" cm="1">
        <f t="array" ref="U18">INDEX(GMWQ!$A$2:$NF$60,MATCH(1,(GMWQ!$NE$2:$NE$60=U$3)*(GMWQ!$ND$2:$ND$60=U$4)*(GMWQ!$NF$2:$NF$60=U$1),0),$E18-1966)</f>
        <v>0</v>
      </c>
      <c r="V18" s="12" cm="1">
        <f t="array" ref="V18">INDEX(GMWQ!$A$2:$NF$60,MATCH(1,(GMWQ!$NE$2:$NE$60=V$3)*(GMWQ!$ND$2:$ND$60=V$4)*(GMWQ!$NF$2:$NF$60=V$1),0),$E18-1966)</f>
        <v>0</v>
      </c>
      <c r="W18" s="12" cm="1">
        <f t="array" ref="W18">INDEX(GMWQ!$A$2:$NF$60,MATCH(1,(GMWQ!$NE$2:$NE$60=W$3)*(GMWQ!$ND$2:$ND$60=W$4)*(GMWQ!$NF$2:$NF$60=W$1),0),$E18-1966)</f>
        <v>0</v>
      </c>
      <c r="X18" s="12" cm="1">
        <f t="array" ref="X18">INDEX(GMWQ!$A$2:$NF$60,MATCH(1,(GMWQ!$NE$2:$NE$60=X$3)*(GMWQ!$ND$2:$ND$60=X$4)*(GMWQ!$NF$2:$NF$60=X$1),0),$E18-1966)</f>
        <v>0</v>
      </c>
      <c r="Y18" s="12" cm="1">
        <f t="array" ref="Y18">INDEX(GMWQ!$A$2:$NF$60,MATCH(1,(GMWQ!$NE$2:$NE$60=Y$3)*(GMWQ!$ND$2:$ND$60=Y$4)*(GMWQ!$NF$2:$NF$60=Y$1),0),$E18-1966)</f>
        <v>0</v>
      </c>
      <c r="Z18" s="12" cm="1">
        <f t="array" ref="Z18">INDEX(GMWQ!$A$2:$NF$60,MATCH(1,(GMWQ!$NE$2:$NE$60=Z$3)*(GMWQ!$ND$2:$ND$60=Z$4)*(GMWQ!$NF$2:$NF$60=Z$1),0),$E18-1966)</f>
        <v>0</v>
      </c>
      <c r="AA18" s="12" cm="1">
        <f t="array" ref="AA18">INDEX(GMWQ!$A$2:$NF$60,MATCH(1,(GMWQ!$NE$2:$NE$60=AA$3)*(GMWQ!$ND$2:$ND$60=AA$4)*(GMWQ!$NF$2:$NF$60=AA$1),0),$E18-1966)</f>
        <v>0</v>
      </c>
      <c r="AB18" s="12" cm="1">
        <f t="array" ref="AB18">INDEX(GMWQ!$A$2:$NF$60,MATCH(1,(GMWQ!$NE$2:$NE$60=AB$3)*(GMWQ!$ND$2:$ND$60=AB$4)*(GMWQ!$NF$2:$NF$60=AB$1),0),$E18-1966)</f>
        <v>0</v>
      </c>
      <c r="AC18" s="12" cm="1">
        <f t="array" ref="AC18">INDEX(GMWQ!$A$2:$NF$60,MATCH(1,(GMWQ!$NE$2:$NE$60=AC$3)*(GMWQ!$ND$2:$ND$60=AC$4)*(GMWQ!$NF$2:$NF$60=AC$1),0),$E18-1966)</f>
        <v>0</v>
      </c>
      <c r="AD18" s="12" cm="1">
        <f t="array" ref="AD18">INDEX(GMWQ!$A$2:$NF$60,MATCH(1,(GMWQ!$NE$2:$NE$60=AD$3)*(GMWQ!$ND$2:$ND$60=AD$4)*(GMWQ!$NF$2:$NF$60=AD$1),0),$E18-1966)</f>
        <v>0</v>
      </c>
      <c r="AE18" s="12" cm="1">
        <f t="array" ref="AE18">INDEX(GMWQ!$A$2:$NF$60,MATCH(1,(GMWQ!$NE$2:$NE$60=AE$3)*(GMWQ!$ND$2:$ND$60=AE$4)*(GMWQ!$NF$2:$NF$60=AE$1),0),$E18-1966)</f>
        <v>24864</v>
      </c>
      <c r="AF18" s="12" cm="1">
        <f t="array" ref="AF18">INDEX(GMWQ!$A$2:$NF$60,MATCH(1,(GMWQ!$NE$2:$NE$60=AF$3)*(GMWQ!$ND$2:$ND$60=AF$4)*(GMWQ!$NF$2:$NF$60=AF$1),0),$E18-1966)</f>
        <v>26881</v>
      </c>
      <c r="AG18" s="12" cm="1">
        <f t="array" ref="AG18">INDEX(GMWQ!$A$2:$NF$60,MATCH(1,(GMWQ!$NE$2:$NE$60=AG$3)*(GMWQ!$ND$2:$ND$60=AG$4)*(GMWQ!$NF$2:$NF$60=AG$1),0),$E18-1966)</f>
        <v>5</v>
      </c>
    </row>
    <row r="19" spans="1:33" x14ac:dyDescent="0.25">
      <c r="A19" s="12">
        <v>1976</v>
      </c>
      <c r="B19" s="12">
        <f t="shared" si="4"/>
        <v>1976</v>
      </c>
      <c r="C19" s="12">
        <f t="shared" si="4"/>
        <v>1975</v>
      </c>
      <c r="D19" s="12">
        <f t="shared" si="4"/>
        <v>1975</v>
      </c>
      <c r="E19" s="12">
        <f t="shared" si="3"/>
        <v>1985</v>
      </c>
      <c r="F19" s="12" cm="1">
        <f t="array" ref="F19">INDEX(GMWQ!$A$2:$NF$60,MATCH(1,(GMWQ!$NE$2:$NE$60=F$3)*(GMWQ!$ND$2:$ND$60=F$4)*(GMWQ!$NF$2:$NF$60=F$1),0),$E19-1966)</f>
        <v>20.755050000000001</v>
      </c>
      <c r="G19" s="12" cm="1">
        <f t="array" ref="G19">INDEX(GMWQ!$A$2:$NF$60,MATCH(1,(GMWQ!$NE$2:$NE$60=G$3)*(GMWQ!$ND$2:$ND$60=G$4)*(GMWQ!$NF$2:$NF$60=G$1),0),$E19-1966)</f>
        <v>1310.951</v>
      </c>
      <c r="H19" s="12" cm="1">
        <f t="array" ref="H19">INDEX(GMWQ!$A$2:$NF$60,MATCH(1,(GMWQ!$NE$2:$NE$60=H$3)*(GMWQ!$ND$2:$ND$60=H$4)*(GMWQ!$NF$2:$NF$60=H$1),0),$E19-1966)</f>
        <v>29.357140000000001</v>
      </c>
      <c r="I19" s="12" cm="1">
        <f t="array" ref="I19">INDEX(GMWQ!$A$2:$NF$60,MATCH(1,(GMWQ!$NE$2:$NE$60=I$3)*(GMWQ!$ND$2:$ND$60=I$4)*(GMWQ!$NF$2:$NF$60=I$1),0),$E19-1966)</f>
        <v>5071</v>
      </c>
      <c r="J19" s="12" cm="1">
        <f t="array" ref="J19">INDEX(GMWQ!$A$2:$NF$60,MATCH(1,(GMWQ!$NE$2:$NE$60=J$3)*(GMWQ!$ND$2:$ND$60=J$4)*(GMWQ!$NF$2:$NF$60=J$1),0),$E19-1966)</f>
        <v>32449</v>
      </c>
      <c r="K19" s="12" cm="1">
        <f t="array" ref="K19">INDEX(GMWQ!$A$2:$NF$60,MATCH(1,(GMWQ!$NE$2:$NE$60=K$3)*(GMWQ!$ND$2:$ND$60=K$4)*(GMWQ!$NF$2:$NF$60=K$1),0),$E19-1966)</f>
        <v>16278</v>
      </c>
      <c r="L19" s="12" cm="1">
        <f t="array" ref="L19">INDEX(GMWQ!$A$2:$NF$60,MATCH(1,(GMWQ!$NE$2:$NE$60=L$3)*(GMWQ!$ND$2:$ND$60=L$4)*(GMWQ!$NF$2:$NF$60=L$1),0),$E19-1966)</f>
        <v>21295</v>
      </c>
      <c r="M19" s="12" cm="1">
        <f t="array" ref="M19">INDEX(GMWQ!$A$2:$NF$60,MATCH(1,(GMWQ!$NE$2:$NE$60=M$3)*(GMWQ!$ND$2:$ND$60=M$4)*(GMWQ!$NF$2:$NF$60=M$1),0),$E19-1966)</f>
        <v>139742</v>
      </c>
      <c r="N19" s="12" cm="1">
        <f t="array" ref="N19">INDEX(GMWQ!$A$2:$NF$60,MATCH(1,(GMWQ!$NE$2:$NE$60=N$3)*(GMWQ!$ND$2:$ND$60=N$4)*(GMWQ!$NF$2:$NF$60=N$1),0),$E19-1966)</f>
        <v>15.45439</v>
      </c>
      <c r="O19" s="12" cm="1">
        <f t="array" ref="O19">INDEX(GMWQ!$A$2:$NF$60,MATCH(1,(GMWQ!$NE$2:$NE$60=O$3)*(GMWQ!$ND$2:$ND$60=O$4)*(GMWQ!$NF$2:$NF$60=O$1),0),$E19-1966)</f>
        <v>24809</v>
      </c>
      <c r="P19" s="12" cm="1">
        <f t="array" ref="P19">INDEX(GMWQ!$A$2:$NF$60,MATCH(1,(GMWQ!$NE$2:$NE$60=P$3)*(GMWQ!$ND$2:$ND$60=P$4)*(GMWQ!$NF$2:$NF$60=P$1),0),$E19-1966)</f>
        <v>26804</v>
      </c>
      <c r="Q19" s="12" cm="1">
        <f t="array" ref="Q19">INDEX(GMWQ!$A$2:$NF$60,MATCH(1,(GMWQ!$NE$2:$NE$60=Q$3)*(GMWQ!$ND$2:$ND$60=Q$4)*(GMWQ!$NF$2:$NF$60=Q$1),0),$E19-1966)</f>
        <v>5.3</v>
      </c>
      <c r="R19" s="12" cm="1">
        <f t="array" ref="R19">INDEX(GMWQ!$A$2:$NF$60,MATCH(1,(GMWQ!$NE$2:$NE$60=R$3)*(GMWQ!$ND$2:$ND$60=R$4)*(GMWQ!$NF$2:$NF$60=R$1),0),$E19-1966)</f>
        <v>738.07280000000003</v>
      </c>
      <c r="S19" s="12" cm="1">
        <f t="array" ref="S19">INDEX(GMWQ!$A$2:$NF$60,MATCH(1,(GMWQ!$NE$2:$NE$60=S$3)*(GMWQ!$ND$2:$ND$60=S$4)*(GMWQ!$NF$2:$NF$60=S$1),0),$E19-1966)</f>
        <v>0</v>
      </c>
      <c r="T19" s="12" cm="1">
        <f t="array" ref="T19">INDEX(GMWQ!$A$2:$NF$60,MATCH(1,(GMWQ!$NE$2:$NE$60=T$3)*(GMWQ!$ND$2:$ND$60=T$4)*(GMWQ!$NF$2:$NF$60=T$1),0),$E19-1966)</f>
        <v>0</v>
      </c>
      <c r="U19" s="12" cm="1">
        <f t="array" ref="U19">INDEX(GMWQ!$A$2:$NF$60,MATCH(1,(GMWQ!$NE$2:$NE$60=U$3)*(GMWQ!$ND$2:$ND$60=U$4)*(GMWQ!$NF$2:$NF$60=U$1),0),$E19-1966)</f>
        <v>0</v>
      </c>
      <c r="V19" s="12" cm="1">
        <f t="array" ref="V19">INDEX(GMWQ!$A$2:$NF$60,MATCH(1,(GMWQ!$NE$2:$NE$60=V$3)*(GMWQ!$ND$2:$ND$60=V$4)*(GMWQ!$NF$2:$NF$60=V$1),0),$E19-1966)</f>
        <v>0</v>
      </c>
      <c r="W19" s="12" cm="1">
        <f t="array" ref="W19">INDEX(GMWQ!$A$2:$NF$60,MATCH(1,(GMWQ!$NE$2:$NE$60=W$3)*(GMWQ!$ND$2:$ND$60=W$4)*(GMWQ!$NF$2:$NF$60=W$1),0),$E19-1966)</f>
        <v>0</v>
      </c>
      <c r="X19" s="12" cm="1">
        <f t="array" ref="X19">INDEX(GMWQ!$A$2:$NF$60,MATCH(1,(GMWQ!$NE$2:$NE$60=X$3)*(GMWQ!$ND$2:$ND$60=X$4)*(GMWQ!$NF$2:$NF$60=X$1),0),$E19-1966)</f>
        <v>0</v>
      </c>
      <c r="Y19" s="12" cm="1">
        <f t="array" ref="Y19">INDEX(GMWQ!$A$2:$NF$60,MATCH(1,(GMWQ!$NE$2:$NE$60=Y$3)*(GMWQ!$ND$2:$ND$60=Y$4)*(GMWQ!$NF$2:$NF$60=Y$1),0),$E19-1966)</f>
        <v>0</v>
      </c>
      <c r="Z19" s="12" cm="1">
        <f t="array" ref="Z19">INDEX(GMWQ!$A$2:$NF$60,MATCH(1,(GMWQ!$NE$2:$NE$60=Z$3)*(GMWQ!$ND$2:$ND$60=Z$4)*(GMWQ!$NF$2:$NF$60=Z$1),0),$E19-1966)</f>
        <v>0</v>
      </c>
      <c r="AA19" s="12" cm="1">
        <f t="array" ref="AA19">INDEX(GMWQ!$A$2:$NF$60,MATCH(1,(GMWQ!$NE$2:$NE$60=AA$3)*(GMWQ!$ND$2:$ND$60=AA$4)*(GMWQ!$NF$2:$NF$60=AA$1),0),$E19-1966)</f>
        <v>0</v>
      </c>
      <c r="AB19" s="12" cm="1">
        <f t="array" ref="AB19">INDEX(GMWQ!$A$2:$NF$60,MATCH(1,(GMWQ!$NE$2:$NE$60=AB$3)*(GMWQ!$ND$2:$ND$60=AB$4)*(GMWQ!$NF$2:$NF$60=AB$1),0),$E19-1966)</f>
        <v>0</v>
      </c>
      <c r="AC19" s="12" cm="1">
        <f t="array" ref="AC19">INDEX(GMWQ!$A$2:$NF$60,MATCH(1,(GMWQ!$NE$2:$NE$60=AC$3)*(GMWQ!$ND$2:$ND$60=AC$4)*(GMWQ!$NF$2:$NF$60=AC$1),0),$E19-1966)</f>
        <v>0</v>
      </c>
      <c r="AD19" s="12" cm="1">
        <f t="array" ref="AD19">INDEX(GMWQ!$A$2:$NF$60,MATCH(1,(GMWQ!$NE$2:$NE$60=AD$3)*(GMWQ!$ND$2:$ND$60=AD$4)*(GMWQ!$NF$2:$NF$60=AD$1),0),$E19-1966)</f>
        <v>0</v>
      </c>
      <c r="AE19" s="12" cm="1">
        <f t="array" ref="AE19">INDEX(GMWQ!$A$2:$NF$60,MATCH(1,(GMWQ!$NE$2:$NE$60=AE$3)*(GMWQ!$ND$2:$ND$60=AE$4)*(GMWQ!$NF$2:$NF$60=AE$1),0),$E19-1966)</f>
        <v>24809</v>
      </c>
      <c r="AF19" s="12" cm="1">
        <f t="array" ref="AF19">INDEX(GMWQ!$A$2:$NF$60,MATCH(1,(GMWQ!$NE$2:$NE$60=AF$3)*(GMWQ!$ND$2:$ND$60=AF$4)*(GMWQ!$NF$2:$NF$60=AF$1),0),$E19-1966)</f>
        <v>26804</v>
      </c>
      <c r="AG19" s="12" cm="1">
        <f t="array" ref="AG19">INDEX(GMWQ!$A$2:$NF$60,MATCH(1,(GMWQ!$NE$2:$NE$60=AG$3)*(GMWQ!$ND$2:$ND$60=AG$4)*(GMWQ!$NF$2:$NF$60=AG$1),0),$E19-1966)</f>
        <v>5.3</v>
      </c>
    </row>
    <row r="20" spans="1:33" x14ac:dyDescent="0.25">
      <c r="B20" s="12">
        <f t="shared" si="4"/>
        <v>1976</v>
      </c>
      <c r="C20" s="12">
        <f t="shared" si="4"/>
        <v>1976</v>
      </c>
      <c r="E20" s="12">
        <f t="shared" si="3"/>
        <v>1986</v>
      </c>
      <c r="F20" s="12" cm="1">
        <f t="array" ref="F20">INDEX(GMWQ!$A$2:$NF$60,MATCH(1,(GMWQ!$NE$2:$NE$60=F$3)*(GMWQ!$ND$2:$ND$60=F$4)*(GMWQ!$NF$2:$NF$60=F$1),0),$E20-1966)</f>
        <v>21.472860000000001</v>
      </c>
      <c r="G20" s="12" cm="1">
        <f t="array" ref="G20">INDEX(GMWQ!$A$2:$NF$60,MATCH(1,(GMWQ!$NE$2:$NE$60=G$3)*(GMWQ!$ND$2:$ND$60=G$4)*(GMWQ!$NF$2:$NF$60=G$1),0),$E20-1966)</f>
        <v>1421.133</v>
      </c>
      <c r="H20" s="12" cm="1">
        <f t="array" ref="H20">INDEX(GMWQ!$A$2:$NF$60,MATCH(1,(GMWQ!$NE$2:$NE$60=H$3)*(GMWQ!$ND$2:$ND$60=H$4)*(GMWQ!$NF$2:$NF$60=H$1),0),$E20-1966)</f>
        <v>30.793579999999999</v>
      </c>
      <c r="I20" s="12" cm="1">
        <f t="array" ref="I20">INDEX(GMWQ!$A$2:$NF$60,MATCH(1,(GMWQ!$NE$2:$NE$60=I$3)*(GMWQ!$ND$2:$ND$60=I$4)*(GMWQ!$NF$2:$NF$60=I$1),0),$E20-1966)</f>
        <v>5072</v>
      </c>
      <c r="J20" s="12" cm="1">
        <f t="array" ref="J20">INDEX(GMWQ!$A$2:$NF$60,MATCH(1,(GMWQ!$NE$2:$NE$60=J$3)*(GMWQ!$ND$2:$ND$60=J$4)*(GMWQ!$NF$2:$NF$60=J$1),0),$E20-1966)</f>
        <v>33322</v>
      </c>
      <c r="K20" s="12" cm="1">
        <f t="array" ref="K20">INDEX(GMWQ!$A$2:$NF$60,MATCH(1,(GMWQ!$NE$2:$NE$60=K$3)*(GMWQ!$ND$2:$ND$60=K$4)*(GMWQ!$NF$2:$NF$60=K$1),0),$E20-1966)</f>
        <v>16723</v>
      </c>
      <c r="L20" s="12" cm="1">
        <f t="array" ref="L20">INDEX(GMWQ!$A$2:$NF$60,MATCH(1,(GMWQ!$NE$2:$NE$60=L$3)*(GMWQ!$ND$2:$ND$60=L$4)*(GMWQ!$NF$2:$NF$60=L$1),0),$E20-1966)</f>
        <v>21568</v>
      </c>
      <c r="M20" s="12" cm="1">
        <f t="array" ref="M20">INDEX(GMWQ!$A$2:$NF$60,MATCH(1,(GMWQ!$NE$2:$NE$60=M$3)*(GMWQ!$ND$2:$ND$60=M$4)*(GMWQ!$NF$2:$NF$60=M$1),0),$E20-1966)</f>
        <v>138168</v>
      </c>
      <c r="N20" s="12" cm="1">
        <f t="array" ref="N20">INDEX(GMWQ!$A$2:$NF$60,MATCH(1,(GMWQ!$NE$2:$NE$60=N$3)*(GMWQ!$ND$2:$ND$60=N$4)*(GMWQ!$NF$2:$NF$60=N$1),0),$E20-1966)</f>
        <v>15.83728</v>
      </c>
      <c r="O20" s="12" cm="1">
        <f t="array" ref="O20">INDEX(GMWQ!$A$2:$NF$60,MATCH(1,(GMWQ!$NE$2:$NE$60=O$3)*(GMWQ!$ND$2:$ND$60=O$4)*(GMWQ!$NF$2:$NF$60=O$1),0),$E20-1966)</f>
        <v>24779</v>
      </c>
      <c r="P20" s="12" cm="1">
        <f t="array" ref="P20">INDEX(GMWQ!$A$2:$NF$60,MATCH(1,(GMWQ!$NE$2:$NE$60=P$3)*(GMWQ!$ND$2:$ND$60=P$4)*(GMWQ!$NF$2:$NF$60=P$1),0),$E20-1966)</f>
        <v>26784</v>
      </c>
      <c r="Q20" s="12" cm="1">
        <f t="array" ref="Q20">INDEX(GMWQ!$A$2:$NF$60,MATCH(1,(GMWQ!$NE$2:$NE$60=Q$3)*(GMWQ!$ND$2:$ND$60=Q$4)*(GMWQ!$NF$2:$NF$60=Q$1),0),$E20-1966)</f>
        <v>5.4</v>
      </c>
      <c r="R20" s="12" cm="1">
        <f t="array" ref="R20">INDEX(GMWQ!$A$2:$NF$60,MATCH(1,(GMWQ!$NE$2:$NE$60=R$3)*(GMWQ!$ND$2:$ND$60=R$4)*(GMWQ!$NF$2:$NF$60=R$1),0),$E20-1966)</f>
        <v>758.95640000000003</v>
      </c>
      <c r="S20" s="12" cm="1">
        <f t="array" ref="S20">INDEX(GMWQ!$A$2:$NF$60,MATCH(1,(GMWQ!$NE$2:$NE$60=S$3)*(GMWQ!$ND$2:$ND$60=S$4)*(GMWQ!$NF$2:$NF$60=S$1),0),$E20-1966)</f>
        <v>0</v>
      </c>
      <c r="T20" s="12" cm="1">
        <f t="array" ref="T20">INDEX(GMWQ!$A$2:$NF$60,MATCH(1,(GMWQ!$NE$2:$NE$60=T$3)*(GMWQ!$ND$2:$ND$60=T$4)*(GMWQ!$NF$2:$NF$60=T$1),0),$E20-1966)</f>
        <v>0</v>
      </c>
      <c r="U20" s="12" cm="1">
        <f t="array" ref="U20">INDEX(GMWQ!$A$2:$NF$60,MATCH(1,(GMWQ!$NE$2:$NE$60=U$3)*(GMWQ!$ND$2:$ND$60=U$4)*(GMWQ!$NF$2:$NF$60=U$1),0),$E20-1966)</f>
        <v>0</v>
      </c>
      <c r="V20" s="12" cm="1">
        <f t="array" ref="V20">INDEX(GMWQ!$A$2:$NF$60,MATCH(1,(GMWQ!$NE$2:$NE$60=V$3)*(GMWQ!$ND$2:$ND$60=V$4)*(GMWQ!$NF$2:$NF$60=V$1),0),$E20-1966)</f>
        <v>0</v>
      </c>
      <c r="W20" s="12" cm="1">
        <f t="array" ref="W20">INDEX(GMWQ!$A$2:$NF$60,MATCH(1,(GMWQ!$NE$2:$NE$60=W$3)*(GMWQ!$ND$2:$ND$60=W$4)*(GMWQ!$NF$2:$NF$60=W$1),0),$E20-1966)</f>
        <v>0</v>
      </c>
      <c r="X20" s="12" cm="1">
        <f t="array" ref="X20">INDEX(GMWQ!$A$2:$NF$60,MATCH(1,(GMWQ!$NE$2:$NE$60=X$3)*(GMWQ!$ND$2:$ND$60=X$4)*(GMWQ!$NF$2:$NF$60=X$1),0),$E20-1966)</f>
        <v>0</v>
      </c>
      <c r="Y20" s="12" cm="1">
        <f t="array" ref="Y20">INDEX(GMWQ!$A$2:$NF$60,MATCH(1,(GMWQ!$NE$2:$NE$60=Y$3)*(GMWQ!$ND$2:$ND$60=Y$4)*(GMWQ!$NF$2:$NF$60=Y$1),0),$E20-1966)</f>
        <v>0</v>
      </c>
      <c r="Z20" s="12" cm="1">
        <f t="array" ref="Z20">INDEX(GMWQ!$A$2:$NF$60,MATCH(1,(GMWQ!$NE$2:$NE$60=Z$3)*(GMWQ!$ND$2:$ND$60=Z$4)*(GMWQ!$NF$2:$NF$60=Z$1),0),$E20-1966)</f>
        <v>0</v>
      </c>
      <c r="AA20" s="12" cm="1">
        <f t="array" ref="AA20">INDEX(GMWQ!$A$2:$NF$60,MATCH(1,(GMWQ!$NE$2:$NE$60=AA$3)*(GMWQ!$ND$2:$ND$60=AA$4)*(GMWQ!$NF$2:$NF$60=AA$1),0),$E20-1966)</f>
        <v>0</v>
      </c>
      <c r="AB20" s="12" cm="1">
        <f t="array" ref="AB20">INDEX(GMWQ!$A$2:$NF$60,MATCH(1,(GMWQ!$NE$2:$NE$60=AB$3)*(GMWQ!$ND$2:$ND$60=AB$4)*(GMWQ!$NF$2:$NF$60=AB$1),0),$E20-1966)</f>
        <v>0</v>
      </c>
      <c r="AC20" s="12" cm="1">
        <f t="array" ref="AC20">INDEX(GMWQ!$A$2:$NF$60,MATCH(1,(GMWQ!$NE$2:$NE$60=AC$3)*(GMWQ!$ND$2:$ND$60=AC$4)*(GMWQ!$NF$2:$NF$60=AC$1),0),$E20-1966)</f>
        <v>0</v>
      </c>
      <c r="AD20" s="12" cm="1">
        <f t="array" ref="AD20">INDEX(GMWQ!$A$2:$NF$60,MATCH(1,(GMWQ!$NE$2:$NE$60=AD$3)*(GMWQ!$ND$2:$ND$60=AD$4)*(GMWQ!$NF$2:$NF$60=AD$1),0),$E20-1966)</f>
        <v>0</v>
      </c>
      <c r="AE20" s="12" cm="1">
        <f t="array" ref="AE20">INDEX(GMWQ!$A$2:$NF$60,MATCH(1,(GMWQ!$NE$2:$NE$60=AE$3)*(GMWQ!$ND$2:$ND$60=AE$4)*(GMWQ!$NF$2:$NF$60=AE$1),0),$E20-1966)</f>
        <v>24779</v>
      </c>
      <c r="AF20" s="12" cm="1">
        <f t="array" ref="AF20">INDEX(GMWQ!$A$2:$NF$60,MATCH(1,(GMWQ!$NE$2:$NE$60=AF$3)*(GMWQ!$ND$2:$ND$60=AF$4)*(GMWQ!$NF$2:$NF$60=AF$1),0),$E20-1966)</f>
        <v>26784</v>
      </c>
      <c r="AG20" s="12" cm="1">
        <f t="array" ref="AG20">INDEX(GMWQ!$A$2:$NF$60,MATCH(1,(GMWQ!$NE$2:$NE$60=AG$3)*(GMWQ!$ND$2:$ND$60=AG$4)*(GMWQ!$NF$2:$NF$60=AG$1),0),$E20-1966)</f>
        <v>5.4</v>
      </c>
    </row>
    <row r="21" spans="1:33" x14ac:dyDescent="0.25">
      <c r="B21" s="12">
        <f t="shared" si="4"/>
        <v>1976</v>
      </c>
      <c r="C21" s="12">
        <f t="shared" si="4"/>
        <v>1976</v>
      </c>
      <c r="E21" s="12">
        <f t="shared" si="3"/>
        <v>1987</v>
      </c>
      <c r="F21" s="12" cm="1">
        <f t="array" ref="F21">INDEX(GMWQ!$A$2:$NF$60,MATCH(1,(GMWQ!$NE$2:$NE$60=F$3)*(GMWQ!$ND$2:$ND$60=F$4)*(GMWQ!$NF$2:$NF$60=F$1),0),$E21-1966)</f>
        <v>21.82996</v>
      </c>
      <c r="G21" s="12" cm="1">
        <f t="array" ref="G21">INDEX(GMWQ!$A$2:$NF$60,MATCH(1,(GMWQ!$NE$2:$NE$60=G$3)*(GMWQ!$ND$2:$ND$60=G$4)*(GMWQ!$NF$2:$NF$60=G$1),0),$E21-1966)</f>
        <v>1454.8630000000001</v>
      </c>
      <c r="H21" s="12" cm="1">
        <f t="array" ref="H21">INDEX(GMWQ!$A$2:$NF$60,MATCH(1,(GMWQ!$NE$2:$NE$60=H$3)*(GMWQ!$ND$2:$ND$60=H$4)*(GMWQ!$NF$2:$NF$60=H$1),0),$E21-1966)</f>
        <v>32.301470000000002</v>
      </c>
      <c r="I21" s="12" cm="1">
        <f t="array" ref="I21">INDEX(GMWQ!$A$2:$NF$60,MATCH(1,(GMWQ!$NE$2:$NE$60=I$3)*(GMWQ!$ND$2:$ND$60=I$4)*(GMWQ!$NF$2:$NF$60=I$1),0),$E21-1966)</f>
        <v>5440</v>
      </c>
      <c r="J21" s="12" cm="1">
        <f t="array" ref="J21">INDEX(GMWQ!$A$2:$NF$60,MATCH(1,(GMWQ!$NE$2:$NE$60=J$3)*(GMWQ!$ND$2:$ND$60=J$4)*(GMWQ!$NF$2:$NF$60=J$1),0),$E21-1966)</f>
        <v>34550</v>
      </c>
      <c r="K21" s="12" cm="1">
        <f t="array" ref="K21">INDEX(GMWQ!$A$2:$NF$60,MATCH(1,(GMWQ!$NE$2:$NE$60=K$3)*(GMWQ!$ND$2:$ND$60=K$4)*(GMWQ!$NF$2:$NF$60=K$1),0),$E21-1966)</f>
        <v>17202</v>
      </c>
      <c r="L21" s="12" cm="1">
        <f t="array" ref="L21">INDEX(GMWQ!$A$2:$NF$60,MATCH(1,(GMWQ!$NE$2:$NE$60=L$3)*(GMWQ!$ND$2:$ND$60=L$4)*(GMWQ!$NF$2:$NF$60=L$1),0),$E21-1966)</f>
        <v>22876</v>
      </c>
      <c r="M21" s="12" cm="1">
        <f t="array" ref="M21">INDEX(GMWQ!$A$2:$NF$60,MATCH(1,(GMWQ!$NE$2:$NE$60=M$3)*(GMWQ!$ND$2:$ND$60=M$4)*(GMWQ!$NF$2:$NF$60=M$1),0),$E21-1966)</f>
        <v>142668</v>
      </c>
      <c r="N21" s="12" cm="1">
        <f t="array" ref="N21">INDEX(GMWQ!$A$2:$NF$60,MATCH(1,(GMWQ!$NE$2:$NE$60=N$3)*(GMWQ!$ND$2:$ND$60=N$4)*(GMWQ!$NF$2:$NF$60=N$1),0),$E21-1966)</f>
        <v>16.26755</v>
      </c>
      <c r="O21" s="12" cm="1">
        <f t="array" ref="O21">INDEX(GMWQ!$A$2:$NF$60,MATCH(1,(GMWQ!$NE$2:$NE$60=O$3)*(GMWQ!$ND$2:$ND$60=O$4)*(GMWQ!$NF$2:$NF$60=O$1),0),$E21-1966)</f>
        <v>24768</v>
      </c>
      <c r="P21" s="12" cm="1">
        <f t="array" ref="P21">INDEX(GMWQ!$A$2:$NF$60,MATCH(1,(GMWQ!$NE$2:$NE$60=P$3)*(GMWQ!$ND$2:$ND$60=P$4)*(GMWQ!$NF$2:$NF$60=P$1),0),$E21-1966)</f>
        <v>26775</v>
      </c>
      <c r="Q21" s="12" cm="1">
        <f t="array" ref="Q21">INDEX(GMWQ!$A$2:$NF$60,MATCH(1,(GMWQ!$NE$2:$NE$60=Q$3)*(GMWQ!$ND$2:$ND$60=Q$4)*(GMWQ!$NF$2:$NF$60=Q$1),0),$E21-1966)</f>
        <v>5.5</v>
      </c>
      <c r="R21" s="12" cm="1">
        <f t="array" ref="R21">INDEX(GMWQ!$A$2:$NF$60,MATCH(1,(GMWQ!$NE$2:$NE$60=R$3)*(GMWQ!$ND$2:$ND$60=R$4)*(GMWQ!$NF$2:$NF$60=R$1),0),$E21-1966)</f>
        <v>780.03769999999997</v>
      </c>
      <c r="S21" s="12" cm="1">
        <f t="array" ref="S21">INDEX(GMWQ!$A$2:$NF$60,MATCH(1,(GMWQ!$NE$2:$NE$60=S$3)*(GMWQ!$ND$2:$ND$60=S$4)*(GMWQ!$NF$2:$NF$60=S$1),0),$E21-1966)</f>
        <v>0</v>
      </c>
      <c r="T21" s="12" cm="1">
        <f t="array" ref="T21">INDEX(GMWQ!$A$2:$NF$60,MATCH(1,(GMWQ!$NE$2:$NE$60=T$3)*(GMWQ!$ND$2:$ND$60=T$4)*(GMWQ!$NF$2:$NF$60=T$1),0),$E21-1966)</f>
        <v>0</v>
      </c>
      <c r="U21" s="12" cm="1">
        <f t="array" ref="U21">INDEX(GMWQ!$A$2:$NF$60,MATCH(1,(GMWQ!$NE$2:$NE$60=U$3)*(GMWQ!$ND$2:$ND$60=U$4)*(GMWQ!$NF$2:$NF$60=U$1),0),$E21-1966)</f>
        <v>0</v>
      </c>
      <c r="V21" s="12" cm="1">
        <f t="array" ref="V21">INDEX(GMWQ!$A$2:$NF$60,MATCH(1,(GMWQ!$NE$2:$NE$60=V$3)*(GMWQ!$ND$2:$ND$60=V$4)*(GMWQ!$NF$2:$NF$60=V$1),0),$E21-1966)</f>
        <v>0</v>
      </c>
      <c r="W21" s="12" cm="1">
        <f t="array" ref="W21">INDEX(GMWQ!$A$2:$NF$60,MATCH(1,(GMWQ!$NE$2:$NE$60=W$3)*(GMWQ!$ND$2:$ND$60=W$4)*(GMWQ!$NF$2:$NF$60=W$1),0),$E21-1966)</f>
        <v>0</v>
      </c>
      <c r="X21" s="12" cm="1">
        <f t="array" ref="X21">INDEX(GMWQ!$A$2:$NF$60,MATCH(1,(GMWQ!$NE$2:$NE$60=X$3)*(GMWQ!$ND$2:$ND$60=X$4)*(GMWQ!$NF$2:$NF$60=X$1),0),$E21-1966)</f>
        <v>0</v>
      </c>
      <c r="Y21" s="12" cm="1">
        <f t="array" ref="Y21">INDEX(GMWQ!$A$2:$NF$60,MATCH(1,(GMWQ!$NE$2:$NE$60=Y$3)*(GMWQ!$ND$2:$ND$60=Y$4)*(GMWQ!$NF$2:$NF$60=Y$1),0),$E21-1966)</f>
        <v>0</v>
      </c>
      <c r="Z21" s="12" cm="1">
        <f t="array" ref="Z21">INDEX(GMWQ!$A$2:$NF$60,MATCH(1,(GMWQ!$NE$2:$NE$60=Z$3)*(GMWQ!$ND$2:$ND$60=Z$4)*(GMWQ!$NF$2:$NF$60=Z$1),0),$E21-1966)</f>
        <v>0</v>
      </c>
      <c r="AA21" s="12" cm="1">
        <f t="array" ref="AA21">INDEX(GMWQ!$A$2:$NF$60,MATCH(1,(GMWQ!$NE$2:$NE$60=AA$3)*(GMWQ!$ND$2:$ND$60=AA$4)*(GMWQ!$NF$2:$NF$60=AA$1),0),$E21-1966)</f>
        <v>0</v>
      </c>
      <c r="AB21" s="12" cm="1">
        <f t="array" ref="AB21">INDEX(GMWQ!$A$2:$NF$60,MATCH(1,(GMWQ!$NE$2:$NE$60=AB$3)*(GMWQ!$ND$2:$ND$60=AB$4)*(GMWQ!$NF$2:$NF$60=AB$1),0),$E21-1966)</f>
        <v>0</v>
      </c>
      <c r="AC21" s="12" cm="1">
        <f t="array" ref="AC21">INDEX(GMWQ!$A$2:$NF$60,MATCH(1,(GMWQ!$NE$2:$NE$60=AC$3)*(GMWQ!$ND$2:$ND$60=AC$4)*(GMWQ!$NF$2:$NF$60=AC$1),0),$E21-1966)</f>
        <v>0</v>
      </c>
      <c r="AD21" s="12" cm="1">
        <f t="array" ref="AD21">INDEX(GMWQ!$A$2:$NF$60,MATCH(1,(GMWQ!$NE$2:$NE$60=AD$3)*(GMWQ!$ND$2:$ND$60=AD$4)*(GMWQ!$NF$2:$NF$60=AD$1),0),$E21-1966)</f>
        <v>0</v>
      </c>
      <c r="AE21" s="12" cm="1">
        <f t="array" ref="AE21">INDEX(GMWQ!$A$2:$NF$60,MATCH(1,(GMWQ!$NE$2:$NE$60=AE$3)*(GMWQ!$ND$2:$ND$60=AE$4)*(GMWQ!$NF$2:$NF$60=AE$1),0),$E21-1966)</f>
        <v>24768</v>
      </c>
      <c r="AF21" s="12" cm="1">
        <f t="array" ref="AF21">INDEX(GMWQ!$A$2:$NF$60,MATCH(1,(GMWQ!$NE$2:$NE$60=AF$3)*(GMWQ!$ND$2:$ND$60=AF$4)*(GMWQ!$NF$2:$NF$60=AF$1),0),$E21-1966)</f>
        <v>26775</v>
      </c>
      <c r="AG21" s="12" cm="1">
        <f t="array" ref="AG21">INDEX(GMWQ!$A$2:$NF$60,MATCH(1,(GMWQ!$NE$2:$NE$60=AG$3)*(GMWQ!$ND$2:$ND$60=AG$4)*(GMWQ!$NF$2:$NF$60=AG$1),0),$E21-1966)</f>
        <v>5.5</v>
      </c>
    </row>
    <row r="22" spans="1:33" x14ac:dyDescent="0.25">
      <c r="B22" s="12">
        <f t="shared" si="4"/>
        <v>1976</v>
      </c>
      <c r="C22" s="12">
        <f t="shared" si="4"/>
        <v>1976</v>
      </c>
      <c r="E22" s="12">
        <f t="shared" si="3"/>
        <v>1988</v>
      </c>
      <c r="F22" s="12" cm="1">
        <f t="array" ref="F22">INDEX(GMWQ!$A$2:$NF$60,MATCH(1,(GMWQ!$NE$2:$NE$60=F$3)*(GMWQ!$ND$2:$ND$60=F$4)*(GMWQ!$NF$2:$NF$60=F$1),0),$E22-1966)</f>
        <v>21.986699999999999</v>
      </c>
      <c r="G22" s="12" cm="1">
        <f t="array" ref="G22">INDEX(GMWQ!$A$2:$NF$60,MATCH(1,(GMWQ!$NE$2:$NE$60=G$3)*(GMWQ!$ND$2:$ND$60=G$4)*(GMWQ!$NF$2:$NF$60=G$1),0),$E22-1966)</f>
        <v>1508.83</v>
      </c>
      <c r="H22" s="12" cm="1">
        <f t="array" ref="H22">INDEX(GMWQ!$A$2:$NF$60,MATCH(1,(GMWQ!$NE$2:$NE$60=H$3)*(GMWQ!$ND$2:$ND$60=H$4)*(GMWQ!$NF$2:$NF$60=H$1),0),$E22-1966)</f>
        <v>33.18535</v>
      </c>
      <c r="I22" s="12" cm="1">
        <f t="array" ref="I22">INDEX(GMWQ!$A$2:$NF$60,MATCH(1,(GMWQ!$NE$2:$NE$60=I$3)*(GMWQ!$ND$2:$ND$60=I$4)*(GMWQ!$NF$2:$NF$60=I$1),0),$E22-1966)</f>
        <v>6497</v>
      </c>
      <c r="J22" s="12" cm="1">
        <f t="array" ref="J22">INDEX(GMWQ!$A$2:$NF$60,MATCH(1,(GMWQ!$NE$2:$NE$60=J$3)*(GMWQ!$ND$2:$ND$60=J$4)*(GMWQ!$NF$2:$NF$60=J$1),0),$E22-1966)</f>
        <v>36678</v>
      </c>
      <c r="K22" s="12" cm="1">
        <f t="array" ref="K22">INDEX(GMWQ!$A$2:$NF$60,MATCH(1,(GMWQ!$NE$2:$NE$60=K$3)*(GMWQ!$ND$2:$ND$60=K$4)*(GMWQ!$NF$2:$NF$60=K$1),0),$E22-1966)</f>
        <v>17685</v>
      </c>
      <c r="L22" s="12" cm="1">
        <f t="array" ref="L22">INDEX(GMWQ!$A$2:$NF$60,MATCH(1,(GMWQ!$NE$2:$NE$60=L$3)*(GMWQ!$ND$2:$ND$60=L$4)*(GMWQ!$NF$2:$NF$60=L$1),0),$E22-1966)</f>
        <v>23450</v>
      </c>
      <c r="M22" s="12" cm="1">
        <f t="array" ref="M22">INDEX(GMWQ!$A$2:$NF$60,MATCH(1,(GMWQ!$NE$2:$NE$60=M$3)*(GMWQ!$ND$2:$ND$60=M$4)*(GMWQ!$NF$2:$NF$60=M$1),0),$E22-1966)</f>
        <v>139028</v>
      </c>
      <c r="N22" s="12" cm="1">
        <f t="array" ref="N22">INDEX(GMWQ!$A$2:$NF$60,MATCH(1,(GMWQ!$NE$2:$NE$60=N$3)*(GMWQ!$ND$2:$ND$60=N$4)*(GMWQ!$NF$2:$NF$60=N$1),0),$E22-1966)</f>
        <v>17.121690000000001</v>
      </c>
      <c r="O22" s="12" cm="1">
        <f t="array" ref="O22">INDEX(GMWQ!$A$2:$NF$60,MATCH(1,(GMWQ!$NE$2:$NE$60=O$3)*(GMWQ!$ND$2:$ND$60=O$4)*(GMWQ!$NF$2:$NF$60=O$1),0),$E22-1966)</f>
        <v>24788</v>
      </c>
      <c r="P22" s="12" cm="1">
        <f t="array" ref="P22">INDEX(GMWQ!$A$2:$NF$60,MATCH(1,(GMWQ!$NE$2:$NE$60=P$3)*(GMWQ!$ND$2:$ND$60=P$4)*(GMWQ!$NF$2:$NF$60=P$1),0),$E22-1966)</f>
        <v>26816</v>
      </c>
      <c r="Q22" s="12" cm="1">
        <f t="array" ref="Q22">INDEX(GMWQ!$A$2:$NF$60,MATCH(1,(GMWQ!$NE$2:$NE$60=Q$3)*(GMWQ!$ND$2:$ND$60=Q$4)*(GMWQ!$NF$2:$NF$60=Q$1),0),$E22-1966)</f>
        <v>5.5</v>
      </c>
      <c r="R22" s="12" cm="1">
        <f t="array" ref="R22">INDEX(GMWQ!$A$2:$NF$60,MATCH(1,(GMWQ!$NE$2:$NE$60=R$3)*(GMWQ!$ND$2:$ND$60=R$4)*(GMWQ!$NF$2:$NF$60=R$1),0),$E22-1966)</f>
        <v>800.90989999999999</v>
      </c>
      <c r="S22" s="12" cm="1">
        <f t="array" ref="S22">INDEX(GMWQ!$A$2:$NF$60,MATCH(1,(GMWQ!$NE$2:$NE$60=S$3)*(GMWQ!$ND$2:$ND$60=S$4)*(GMWQ!$NF$2:$NF$60=S$1),0),$E22-1966)</f>
        <v>0</v>
      </c>
      <c r="T22" s="12" cm="1">
        <f t="array" ref="T22">INDEX(GMWQ!$A$2:$NF$60,MATCH(1,(GMWQ!$NE$2:$NE$60=T$3)*(GMWQ!$ND$2:$ND$60=T$4)*(GMWQ!$NF$2:$NF$60=T$1),0),$E22-1966)</f>
        <v>0</v>
      </c>
      <c r="U22" s="12" cm="1">
        <f t="array" ref="U22">INDEX(GMWQ!$A$2:$NF$60,MATCH(1,(GMWQ!$NE$2:$NE$60=U$3)*(GMWQ!$ND$2:$ND$60=U$4)*(GMWQ!$NF$2:$NF$60=U$1),0),$E22-1966)</f>
        <v>0</v>
      </c>
      <c r="V22" s="12" cm="1">
        <f t="array" ref="V22">INDEX(GMWQ!$A$2:$NF$60,MATCH(1,(GMWQ!$NE$2:$NE$60=V$3)*(GMWQ!$ND$2:$ND$60=V$4)*(GMWQ!$NF$2:$NF$60=V$1),0),$E22-1966)</f>
        <v>0</v>
      </c>
      <c r="W22" s="12" cm="1">
        <f t="array" ref="W22">INDEX(GMWQ!$A$2:$NF$60,MATCH(1,(GMWQ!$NE$2:$NE$60=W$3)*(GMWQ!$ND$2:$ND$60=W$4)*(GMWQ!$NF$2:$NF$60=W$1),0),$E22-1966)</f>
        <v>0</v>
      </c>
      <c r="X22" s="12" cm="1">
        <f t="array" ref="X22">INDEX(GMWQ!$A$2:$NF$60,MATCH(1,(GMWQ!$NE$2:$NE$60=X$3)*(GMWQ!$ND$2:$ND$60=X$4)*(GMWQ!$NF$2:$NF$60=X$1),0),$E22-1966)</f>
        <v>0</v>
      </c>
      <c r="Y22" s="12" cm="1">
        <f t="array" ref="Y22">INDEX(GMWQ!$A$2:$NF$60,MATCH(1,(GMWQ!$NE$2:$NE$60=Y$3)*(GMWQ!$ND$2:$ND$60=Y$4)*(GMWQ!$NF$2:$NF$60=Y$1),0),$E22-1966)</f>
        <v>0</v>
      </c>
      <c r="Z22" s="12" cm="1">
        <f t="array" ref="Z22">INDEX(GMWQ!$A$2:$NF$60,MATCH(1,(GMWQ!$NE$2:$NE$60=Z$3)*(GMWQ!$ND$2:$ND$60=Z$4)*(GMWQ!$NF$2:$NF$60=Z$1),0),$E22-1966)</f>
        <v>0</v>
      </c>
      <c r="AA22" s="12" cm="1">
        <f t="array" ref="AA22">INDEX(GMWQ!$A$2:$NF$60,MATCH(1,(GMWQ!$NE$2:$NE$60=AA$3)*(GMWQ!$ND$2:$ND$60=AA$4)*(GMWQ!$NF$2:$NF$60=AA$1),0),$E22-1966)</f>
        <v>0</v>
      </c>
      <c r="AB22" s="12" cm="1">
        <f t="array" ref="AB22">INDEX(GMWQ!$A$2:$NF$60,MATCH(1,(GMWQ!$NE$2:$NE$60=AB$3)*(GMWQ!$ND$2:$ND$60=AB$4)*(GMWQ!$NF$2:$NF$60=AB$1),0),$E22-1966)</f>
        <v>0</v>
      </c>
      <c r="AC22" s="12" cm="1">
        <f t="array" ref="AC22">INDEX(GMWQ!$A$2:$NF$60,MATCH(1,(GMWQ!$NE$2:$NE$60=AC$3)*(GMWQ!$ND$2:$ND$60=AC$4)*(GMWQ!$NF$2:$NF$60=AC$1),0),$E22-1966)</f>
        <v>0</v>
      </c>
      <c r="AD22" s="12" cm="1">
        <f t="array" ref="AD22">INDEX(GMWQ!$A$2:$NF$60,MATCH(1,(GMWQ!$NE$2:$NE$60=AD$3)*(GMWQ!$ND$2:$ND$60=AD$4)*(GMWQ!$NF$2:$NF$60=AD$1),0),$E22-1966)</f>
        <v>0</v>
      </c>
      <c r="AE22" s="12" cm="1">
        <f t="array" ref="AE22">INDEX(GMWQ!$A$2:$NF$60,MATCH(1,(GMWQ!$NE$2:$NE$60=AE$3)*(GMWQ!$ND$2:$ND$60=AE$4)*(GMWQ!$NF$2:$NF$60=AE$1),0),$E22-1966)</f>
        <v>24788</v>
      </c>
      <c r="AF22" s="12" cm="1">
        <f t="array" ref="AF22">INDEX(GMWQ!$A$2:$NF$60,MATCH(1,(GMWQ!$NE$2:$NE$60=AF$3)*(GMWQ!$ND$2:$ND$60=AF$4)*(GMWQ!$NF$2:$NF$60=AF$1),0),$E22-1966)</f>
        <v>26816</v>
      </c>
      <c r="AG22" s="12" cm="1">
        <f t="array" ref="AG22">INDEX(GMWQ!$A$2:$NF$60,MATCH(1,(GMWQ!$NE$2:$NE$60=AG$3)*(GMWQ!$ND$2:$ND$60=AG$4)*(GMWQ!$NF$2:$NF$60=AG$1),0),$E22-1966)</f>
        <v>5.5</v>
      </c>
    </row>
    <row r="23" spans="1:33" x14ac:dyDescent="0.25">
      <c r="A23" s="12">
        <v>1977</v>
      </c>
      <c r="B23" s="12">
        <f t="shared" si="4"/>
        <v>1977</v>
      </c>
      <c r="C23" s="12">
        <f t="shared" si="4"/>
        <v>1976</v>
      </c>
      <c r="D23" s="12">
        <f t="shared" si="4"/>
        <v>1976</v>
      </c>
      <c r="E23" s="12">
        <f t="shared" si="3"/>
        <v>1989</v>
      </c>
      <c r="F23" s="12" cm="1">
        <f t="array" ref="F23">INDEX(GMWQ!$A$2:$NF$60,MATCH(1,(GMWQ!$NE$2:$NE$60=F$3)*(GMWQ!$ND$2:$ND$60=F$4)*(GMWQ!$NF$2:$NF$60=F$1),0),$E23-1966)</f>
        <v>22.594069999999999</v>
      </c>
      <c r="G23" s="12" cm="1">
        <f t="array" ref="G23">INDEX(GMWQ!$A$2:$NF$60,MATCH(1,(GMWQ!$NE$2:$NE$60=G$3)*(GMWQ!$ND$2:$ND$60=G$4)*(GMWQ!$NF$2:$NF$60=G$1),0),$E23-1966)</f>
        <v>1574.04</v>
      </c>
      <c r="H23" s="12" cm="1">
        <f t="array" ref="H23">INDEX(GMWQ!$A$2:$NF$60,MATCH(1,(GMWQ!$NE$2:$NE$60=H$3)*(GMWQ!$ND$2:$ND$60=H$4)*(GMWQ!$NF$2:$NF$60=H$1),0),$E23-1966)</f>
        <v>33.540489999999998</v>
      </c>
      <c r="I23" s="12" cm="1">
        <f t="array" ref="I23">INDEX(GMWQ!$A$2:$NF$60,MATCH(1,(GMWQ!$NE$2:$NE$60=I$3)*(GMWQ!$ND$2:$ND$60=I$4)*(GMWQ!$NF$2:$NF$60=I$1),0),$E23-1966)</f>
        <v>7199</v>
      </c>
      <c r="J23" s="12" cm="1">
        <f t="array" ref="J23">INDEX(GMWQ!$A$2:$NF$60,MATCH(1,(GMWQ!$NE$2:$NE$60=J$3)*(GMWQ!$ND$2:$ND$60=J$4)*(GMWQ!$NF$2:$NF$60=J$1),0),$E23-1966)</f>
        <v>38038</v>
      </c>
      <c r="K23" s="12" cm="1">
        <f t="array" ref="K23">INDEX(GMWQ!$A$2:$NF$60,MATCH(1,(GMWQ!$NE$2:$NE$60=K$3)*(GMWQ!$ND$2:$ND$60=K$4)*(GMWQ!$NF$2:$NF$60=K$1),0),$E23-1966)</f>
        <v>18192</v>
      </c>
      <c r="L23" s="12" cm="1">
        <f t="array" ref="L23">INDEX(GMWQ!$A$2:$NF$60,MATCH(1,(GMWQ!$NE$2:$NE$60=L$3)*(GMWQ!$ND$2:$ND$60=L$4)*(GMWQ!$NF$2:$NF$60=L$1),0),$E23-1966)</f>
        <v>23884</v>
      </c>
      <c r="M23" s="12" cm="1">
        <f t="array" ref="M23">INDEX(GMWQ!$A$2:$NF$60,MATCH(1,(GMWQ!$NE$2:$NE$60=M$3)*(GMWQ!$ND$2:$ND$60=M$4)*(GMWQ!$NF$2:$NF$60=M$1),0),$E23-1966)</f>
        <v>135347</v>
      </c>
      <c r="N23" s="12" cm="1">
        <f t="array" ref="N23">INDEX(GMWQ!$A$2:$NF$60,MATCH(1,(GMWQ!$NE$2:$NE$60=N$3)*(GMWQ!$ND$2:$ND$60=N$4)*(GMWQ!$NF$2:$NF$60=N$1),0),$E23-1966)</f>
        <v>17.93</v>
      </c>
      <c r="O23" s="12" cm="1">
        <f t="array" ref="O23">INDEX(GMWQ!$A$2:$NF$60,MATCH(1,(GMWQ!$NE$2:$NE$60=O$3)*(GMWQ!$ND$2:$ND$60=O$4)*(GMWQ!$NF$2:$NF$60=O$1),0),$E23-1966)</f>
        <v>24803</v>
      </c>
      <c r="P23" s="12" cm="1">
        <f t="array" ref="P23">INDEX(GMWQ!$A$2:$NF$60,MATCH(1,(GMWQ!$NE$2:$NE$60=P$3)*(GMWQ!$ND$2:$ND$60=P$4)*(GMWQ!$NF$2:$NF$60=P$1),0),$E23-1966)</f>
        <v>26823</v>
      </c>
      <c r="Q23" s="12" cm="1">
        <f t="array" ref="Q23">INDEX(GMWQ!$A$2:$NF$60,MATCH(1,(GMWQ!$NE$2:$NE$60=Q$3)*(GMWQ!$ND$2:$ND$60=Q$4)*(GMWQ!$NF$2:$NF$60=Q$1),0),$E23-1966)</f>
        <v>5.5</v>
      </c>
      <c r="R23" s="12" cm="1">
        <f t="array" ref="R23">INDEX(GMWQ!$A$2:$NF$60,MATCH(1,(GMWQ!$NE$2:$NE$60=R$3)*(GMWQ!$ND$2:$ND$60=R$4)*(GMWQ!$NF$2:$NF$60=R$1),0),$E23-1966)</f>
        <v>823.06899999999996</v>
      </c>
      <c r="S23" s="12" cm="1">
        <f t="array" ref="S23">INDEX(GMWQ!$A$2:$NF$60,MATCH(1,(GMWQ!$NE$2:$NE$60=S$3)*(GMWQ!$ND$2:$ND$60=S$4)*(GMWQ!$NF$2:$NF$60=S$1),0),$E23-1966)</f>
        <v>0</v>
      </c>
      <c r="T23" s="12" cm="1">
        <f t="array" ref="T23">INDEX(GMWQ!$A$2:$NF$60,MATCH(1,(GMWQ!$NE$2:$NE$60=T$3)*(GMWQ!$ND$2:$ND$60=T$4)*(GMWQ!$NF$2:$NF$60=T$1),0),$E23-1966)</f>
        <v>0</v>
      </c>
      <c r="U23" s="12" cm="1">
        <f t="array" ref="U23">INDEX(GMWQ!$A$2:$NF$60,MATCH(1,(GMWQ!$NE$2:$NE$60=U$3)*(GMWQ!$ND$2:$ND$60=U$4)*(GMWQ!$NF$2:$NF$60=U$1),0),$E23-1966)</f>
        <v>0</v>
      </c>
      <c r="V23" s="12" cm="1">
        <f t="array" ref="V23">INDEX(GMWQ!$A$2:$NF$60,MATCH(1,(GMWQ!$NE$2:$NE$60=V$3)*(GMWQ!$ND$2:$ND$60=V$4)*(GMWQ!$NF$2:$NF$60=V$1),0),$E23-1966)</f>
        <v>0</v>
      </c>
      <c r="W23" s="12" cm="1">
        <f t="array" ref="W23">INDEX(GMWQ!$A$2:$NF$60,MATCH(1,(GMWQ!$NE$2:$NE$60=W$3)*(GMWQ!$ND$2:$ND$60=W$4)*(GMWQ!$NF$2:$NF$60=W$1),0),$E23-1966)</f>
        <v>0</v>
      </c>
      <c r="X23" s="12" cm="1">
        <f t="array" ref="X23">INDEX(GMWQ!$A$2:$NF$60,MATCH(1,(GMWQ!$NE$2:$NE$60=X$3)*(GMWQ!$ND$2:$ND$60=X$4)*(GMWQ!$NF$2:$NF$60=X$1),0),$E23-1966)</f>
        <v>0</v>
      </c>
      <c r="Y23" s="12" cm="1">
        <f t="array" ref="Y23">INDEX(GMWQ!$A$2:$NF$60,MATCH(1,(GMWQ!$NE$2:$NE$60=Y$3)*(GMWQ!$ND$2:$ND$60=Y$4)*(GMWQ!$NF$2:$NF$60=Y$1),0),$E23-1966)</f>
        <v>0</v>
      </c>
      <c r="Z23" s="12" cm="1">
        <f t="array" ref="Z23">INDEX(GMWQ!$A$2:$NF$60,MATCH(1,(GMWQ!$NE$2:$NE$60=Z$3)*(GMWQ!$ND$2:$ND$60=Z$4)*(GMWQ!$NF$2:$NF$60=Z$1),0),$E23-1966)</f>
        <v>0</v>
      </c>
      <c r="AA23" s="12" cm="1">
        <f t="array" ref="AA23">INDEX(GMWQ!$A$2:$NF$60,MATCH(1,(GMWQ!$NE$2:$NE$60=AA$3)*(GMWQ!$ND$2:$ND$60=AA$4)*(GMWQ!$NF$2:$NF$60=AA$1),0),$E23-1966)</f>
        <v>0</v>
      </c>
      <c r="AB23" s="12" cm="1">
        <f t="array" ref="AB23">INDEX(GMWQ!$A$2:$NF$60,MATCH(1,(GMWQ!$NE$2:$NE$60=AB$3)*(GMWQ!$ND$2:$ND$60=AB$4)*(GMWQ!$NF$2:$NF$60=AB$1),0),$E23-1966)</f>
        <v>0</v>
      </c>
      <c r="AC23" s="12" cm="1">
        <f t="array" ref="AC23">INDEX(GMWQ!$A$2:$NF$60,MATCH(1,(GMWQ!$NE$2:$NE$60=AC$3)*(GMWQ!$ND$2:$ND$60=AC$4)*(GMWQ!$NF$2:$NF$60=AC$1),0),$E23-1966)</f>
        <v>0</v>
      </c>
      <c r="AD23" s="12" cm="1">
        <f t="array" ref="AD23">INDEX(GMWQ!$A$2:$NF$60,MATCH(1,(GMWQ!$NE$2:$NE$60=AD$3)*(GMWQ!$ND$2:$ND$60=AD$4)*(GMWQ!$NF$2:$NF$60=AD$1),0),$E23-1966)</f>
        <v>0</v>
      </c>
      <c r="AE23" s="12" cm="1">
        <f t="array" ref="AE23">INDEX(GMWQ!$A$2:$NF$60,MATCH(1,(GMWQ!$NE$2:$NE$60=AE$3)*(GMWQ!$ND$2:$ND$60=AE$4)*(GMWQ!$NF$2:$NF$60=AE$1),0),$E23-1966)</f>
        <v>24803</v>
      </c>
      <c r="AF23" s="12" cm="1">
        <f t="array" ref="AF23">INDEX(GMWQ!$A$2:$NF$60,MATCH(1,(GMWQ!$NE$2:$NE$60=AF$3)*(GMWQ!$ND$2:$ND$60=AF$4)*(GMWQ!$NF$2:$NF$60=AF$1),0),$E23-1966)</f>
        <v>26823</v>
      </c>
      <c r="AG23" s="12" cm="1">
        <f t="array" ref="AG23">INDEX(GMWQ!$A$2:$NF$60,MATCH(1,(GMWQ!$NE$2:$NE$60=AG$3)*(GMWQ!$ND$2:$ND$60=AG$4)*(GMWQ!$NF$2:$NF$60=AG$1),0),$E23-1966)</f>
        <v>5.5</v>
      </c>
    </row>
    <row r="24" spans="1:33" x14ac:dyDescent="0.25">
      <c r="B24" s="12">
        <f t="shared" si="4"/>
        <v>1977</v>
      </c>
      <c r="C24" s="12">
        <f t="shared" si="4"/>
        <v>1977</v>
      </c>
      <c r="E24" s="12">
        <f t="shared" si="3"/>
        <v>1990</v>
      </c>
      <c r="F24" s="12" cm="1">
        <f t="array" ref="F24">INDEX(GMWQ!$A$2:$NF$60,MATCH(1,(GMWQ!$NE$2:$NE$60=F$3)*(GMWQ!$ND$2:$ND$60=F$4)*(GMWQ!$NF$2:$NF$60=F$1),0),$E24-1966)</f>
        <v>23.132210000000001</v>
      </c>
      <c r="G24" s="12" cm="1">
        <f t="array" ref="G24">INDEX(GMWQ!$A$2:$NF$60,MATCH(1,(GMWQ!$NE$2:$NE$60=G$3)*(GMWQ!$ND$2:$ND$60=G$4)*(GMWQ!$NF$2:$NF$60=G$1),0),$E24-1966)</f>
        <v>1571.7919999999999</v>
      </c>
      <c r="H24" s="12" cm="1">
        <f t="array" ref="H24">INDEX(GMWQ!$A$2:$NF$60,MATCH(1,(GMWQ!$NE$2:$NE$60=H$3)*(GMWQ!$ND$2:$ND$60=H$4)*(GMWQ!$NF$2:$NF$60=H$1),0),$E24-1966)</f>
        <v>34.543460000000003</v>
      </c>
      <c r="I24" s="12" cm="1">
        <f t="array" ref="I24">INDEX(GMWQ!$A$2:$NF$60,MATCH(1,(GMWQ!$NE$2:$NE$60=I$3)*(GMWQ!$ND$2:$ND$60=I$4)*(GMWQ!$NF$2:$NF$60=I$1),0),$E24-1966)</f>
        <v>7734</v>
      </c>
      <c r="J24" s="12" cm="1">
        <f t="array" ref="J24">INDEX(GMWQ!$A$2:$NF$60,MATCH(1,(GMWQ!$NE$2:$NE$60=J$3)*(GMWQ!$ND$2:$ND$60=J$4)*(GMWQ!$NF$2:$NF$60=J$1),0),$E24-1966)</f>
        <v>39244</v>
      </c>
      <c r="K24" s="12" cm="1">
        <f t="array" ref="K24">INDEX(GMWQ!$A$2:$NF$60,MATCH(1,(GMWQ!$NE$2:$NE$60=K$3)*(GMWQ!$ND$2:$ND$60=K$4)*(GMWQ!$NF$2:$NF$60=K$1),0),$E24-1966)</f>
        <v>18494</v>
      </c>
      <c r="L24" s="12" cm="1">
        <f t="array" ref="L24">INDEX(GMWQ!$A$2:$NF$60,MATCH(1,(GMWQ!$NE$2:$NE$60=L$3)*(GMWQ!$ND$2:$ND$60=L$4)*(GMWQ!$NF$2:$NF$60=L$1),0),$E24-1966)</f>
        <v>24509</v>
      </c>
      <c r="M24" s="12" cm="1">
        <f t="array" ref="M24">INDEX(GMWQ!$A$2:$NF$60,MATCH(1,(GMWQ!$NE$2:$NE$60=M$3)*(GMWQ!$ND$2:$ND$60=M$4)*(GMWQ!$NF$2:$NF$60=M$1),0),$E24-1966)</f>
        <v>134379</v>
      </c>
      <c r="N24" s="12" cm="1">
        <f t="array" ref="N24">INDEX(GMWQ!$A$2:$NF$60,MATCH(1,(GMWQ!$NE$2:$NE$60=N$3)*(GMWQ!$ND$2:$ND$60=N$4)*(GMWQ!$NF$2:$NF$60=N$1),0),$E24-1966)</f>
        <v>18.505330000000001</v>
      </c>
      <c r="O24" s="12" cm="1">
        <f t="array" ref="O24">INDEX(GMWQ!$A$2:$NF$60,MATCH(1,(GMWQ!$NE$2:$NE$60=O$3)*(GMWQ!$ND$2:$ND$60=O$4)*(GMWQ!$NF$2:$NF$60=O$1),0),$E24-1966)</f>
        <v>24802</v>
      </c>
      <c r="P24" s="12" cm="1">
        <f t="array" ref="P24">INDEX(GMWQ!$A$2:$NF$60,MATCH(1,(GMWQ!$NE$2:$NE$60=P$3)*(GMWQ!$ND$2:$ND$60=P$4)*(GMWQ!$NF$2:$NF$60=P$1),0),$E24-1966)</f>
        <v>26823</v>
      </c>
      <c r="Q24" s="12" cm="1">
        <f t="array" ref="Q24">INDEX(GMWQ!$A$2:$NF$60,MATCH(1,(GMWQ!$NE$2:$NE$60=Q$3)*(GMWQ!$ND$2:$ND$60=Q$4)*(GMWQ!$NF$2:$NF$60=Q$1),0),$E24-1966)</f>
        <v>5.5</v>
      </c>
      <c r="R24" s="12" cm="1">
        <f t="array" ref="R24">INDEX(GMWQ!$A$2:$NF$60,MATCH(1,(GMWQ!$NE$2:$NE$60=R$3)*(GMWQ!$ND$2:$ND$60=R$4)*(GMWQ!$NF$2:$NF$60=R$1),0),$E24-1966)</f>
        <v>836.28859999999997</v>
      </c>
      <c r="S24" s="12" cm="1">
        <f t="array" ref="S24">INDEX(GMWQ!$A$2:$NF$60,MATCH(1,(GMWQ!$NE$2:$NE$60=S$3)*(GMWQ!$ND$2:$ND$60=S$4)*(GMWQ!$NF$2:$NF$60=S$1),0),$E24-1966)</f>
        <v>0</v>
      </c>
      <c r="T24" s="12" cm="1">
        <f t="array" ref="T24">INDEX(GMWQ!$A$2:$NF$60,MATCH(1,(GMWQ!$NE$2:$NE$60=T$3)*(GMWQ!$ND$2:$ND$60=T$4)*(GMWQ!$NF$2:$NF$60=T$1),0),$E24-1966)</f>
        <v>0</v>
      </c>
      <c r="U24" s="12" cm="1">
        <f t="array" ref="U24">INDEX(GMWQ!$A$2:$NF$60,MATCH(1,(GMWQ!$NE$2:$NE$60=U$3)*(GMWQ!$ND$2:$ND$60=U$4)*(GMWQ!$NF$2:$NF$60=U$1),0),$E24-1966)</f>
        <v>0</v>
      </c>
      <c r="V24" s="12" cm="1">
        <f t="array" ref="V24">INDEX(GMWQ!$A$2:$NF$60,MATCH(1,(GMWQ!$NE$2:$NE$60=V$3)*(GMWQ!$ND$2:$ND$60=V$4)*(GMWQ!$NF$2:$NF$60=V$1),0),$E24-1966)</f>
        <v>0</v>
      </c>
      <c r="W24" s="12" cm="1">
        <f t="array" ref="W24">INDEX(GMWQ!$A$2:$NF$60,MATCH(1,(GMWQ!$NE$2:$NE$60=W$3)*(GMWQ!$ND$2:$ND$60=W$4)*(GMWQ!$NF$2:$NF$60=W$1),0),$E24-1966)</f>
        <v>0</v>
      </c>
      <c r="X24" s="12" cm="1">
        <f t="array" ref="X24">INDEX(GMWQ!$A$2:$NF$60,MATCH(1,(GMWQ!$NE$2:$NE$60=X$3)*(GMWQ!$ND$2:$ND$60=X$4)*(GMWQ!$NF$2:$NF$60=X$1),0),$E24-1966)</f>
        <v>0</v>
      </c>
      <c r="Y24" s="12" cm="1">
        <f t="array" ref="Y24">INDEX(GMWQ!$A$2:$NF$60,MATCH(1,(GMWQ!$NE$2:$NE$60=Y$3)*(GMWQ!$ND$2:$ND$60=Y$4)*(GMWQ!$NF$2:$NF$60=Y$1),0),$E24-1966)</f>
        <v>0</v>
      </c>
      <c r="Z24" s="12" cm="1">
        <f t="array" ref="Z24">INDEX(GMWQ!$A$2:$NF$60,MATCH(1,(GMWQ!$NE$2:$NE$60=Z$3)*(GMWQ!$ND$2:$ND$60=Z$4)*(GMWQ!$NF$2:$NF$60=Z$1),0),$E24-1966)</f>
        <v>0</v>
      </c>
      <c r="AA24" s="12" cm="1">
        <f t="array" ref="AA24">INDEX(GMWQ!$A$2:$NF$60,MATCH(1,(GMWQ!$NE$2:$NE$60=AA$3)*(GMWQ!$ND$2:$ND$60=AA$4)*(GMWQ!$NF$2:$NF$60=AA$1),0),$E24-1966)</f>
        <v>0</v>
      </c>
      <c r="AB24" s="12" cm="1">
        <f t="array" ref="AB24">INDEX(GMWQ!$A$2:$NF$60,MATCH(1,(GMWQ!$NE$2:$NE$60=AB$3)*(GMWQ!$ND$2:$ND$60=AB$4)*(GMWQ!$NF$2:$NF$60=AB$1),0),$E24-1966)</f>
        <v>0</v>
      </c>
      <c r="AC24" s="12" cm="1">
        <f t="array" ref="AC24">INDEX(GMWQ!$A$2:$NF$60,MATCH(1,(GMWQ!$NE$2:$NE$60=AC$3)*(GMWQ!$ND$2:$ND$60=AC$4)*(GMWQ!$NF$2:$NF$60=AC$1),0),$E24-1966)</f>
        <v>0</v>
      </c>
      <c r="AD24" s="12" cm="1">
        <f t="array" ref="AD24">INDEX(GMWQ!$A$2:$NF$60,MATCH(1,(GMWQ!$NE$2:$NE$60=AD$3)*(GMWQ!$ND$2:$ND$60=AD$4)*(GMWQ!$NF$2:$NF$60=AD$1),0),$E24-1966)</f>
        <v>0</v>
      </c>
      <c r="AE24" s="12" cm="1">
        <f t="array" ref="AE24">INDEX(GMWQ!$A$2:$NF$60,MATCH(1,(GMWQ!$NE$2:$NE$60=AE$3)*(GMWQ!$ND$2:$ND$60=AE$4)*(GMWQ!$NF$2:$NF$60=AE$1),0),$E24-1966)</f>
        <v>24802</v>
      </c>
      <c r="AF24" s="12" cm="1">
        <f t="array" ref="AF24">INDEX(GMWQ!$A$2:$NF$60,MATCH(1,(GMWQ!$NE$2:$NE$60=AF$3)*(GMWQ!$ND$2:$ND$60=AF$4)*(GMWQ!$NF$2:$NF$60=AF$1),0),$E24-1966)</f>
        <v>26823</v>
      </c>
      <c r="AG24" s="12" cm="1">
        <f t="array" ref="AG24">INDEX(GMWQ!$A$2:$NF$60,MATCH(1,(GMWQ!$NE$2:$NE$60=AG$3)*(GMWQ!$ND$2:$ND$60=AG$4)*(GMWQ!$NF$2:$NF$60=AG$1),0),$E24-1966)</f>
        <v>5.5</v>
      </c>
    </row>
    <row r="25" spans="1:33" x14ac:dyDescent="0.25">
      <c r="B25" s="12">
        <f t="shared" si="4"/>
        <v>1977</v>
      </c>
      <c r="C25" s="12">
        <f t="shared" si="4"/>
        <v>1977</v>
      </c>
      <c r="E25" s="12">
        <f t="shared" si="3"/>
        <v>1991</v>
      </c>
      <c r="F25" s="12" cm="1">
        <f t="array" ref="F25">INDEX(GMWQ!$A$2:$NF$60,MATCH(1,(GMWQ!$NE$2:$NE$60=F$3)*(GMWQ!$ND$2:$ND$60=F$4)*(GMWQ!$NF$2:$NF$60=F$1),0),$E25-1966)</f>
        <v>23.4834</v>
      </c>
      <c r="G25" s="12" cm="1">
        <f t="array" ref="G25">INDEX(GMWQ!$A$2:$NF$60,MATCH(1,(GMWQ!$NE$2:$NE$60=G$3)*(GMWQ!$ND$2:$ND$60=G$4)*(GMWQ!$NF$2:$NF$60=G$1),0),$E25-1966)</f>
        <v>1593.154</v>
      </c>
      <c r="H25" s="12" cm="1">
        <f t="array" ref="H25">INDEX(GMWQ!$A$2:$NF$60,MATCH(1,(GMWQ!$NE$2:$NE$60=H$3)*(GMWQ!$ND$2:$ND$60=H$4)*(GMWQ!$NF$2:$NF$60=H$1),0),$E25-1966)</f>
        <v>35.597639999999998</v>
      </c>
      <c r="I25" s="12" cm="1">
        <f t="array" ref="I25">INDEX(GMWQ!$A$2:$NF$60,MATCH(1,(GMWQ!$NE$2:$NE$60=I$3)*(GMWQ!$ND$2:$ND$60=I$4)*(GMWQ!$NF$2:$NF$60=I$1),0),$E25-1966)</f>
        <v>8119</v>
      </c>
      <c r="J25" s="12" cm="1">
        <f t="array" ref="J25">INDEX(GMWQ!$A$2:$NF$60,MATCH(1,(GMWQ!$NE$2:$NE$60=J$3)*(GMWQ!$ND$2:$ND$60=J$4)*(GMWQ!$NF$2:$NF$60=J$1),0),$E25-1966)</f>
        <v>40339</v>
      </c>
      <c r="K25" s="12" cm="1">
        <f t="array" ref="K25">INDEX(GMWQ!$A$2:$NF$60,MATCH(1,(GMWQ!$NE$2:$NE$60=K$3)*(GMWQ!$ND$2:$ND$60=K$4)*(GMWQ!$NF$2:$NF$60=K$1),0),$E25-1966)</f>
        <v>18884</v>
      </c>
      <c r="L25" s="12" cm="1">
        <f t="array" ref="L25">INDEX(GMWQ!$A$2:$NF$60,MATCH(1,(GMWQ!$NE$2:$NE$60=L$3)*(GMWQ!$ND$2:$ND$60=L$4)*(GMWQ!$NF$2:$NF$60=L$1),0),$E25-1966)</f>
        <v>25439</v>
      </c>
      <c r="M25" s="12" cm="1">
        <f t="array" ref="M25">INDEX(GMWQ!$A$2:$NF$60,MATCH(1,(GMWQ!$NE$2:$NE$60=M$3)*(GMWQ!$ND$2:$ND$60=M$4)*(GMWQ!$NF$2:$NF$60=M$1),0),$E25-1966)</f>
        <v>137012</v>
      </c>
      <c r="N25" s="12" cm="1">
        <f t="array" ref="N25">INDEX(GMWQ!$A$2:$NF$60,MATCH(1,(GMWQ!$NE$2:$NE$60=N$3)*(GMWQ!$ND$2:$ND$60=N$4)*(GMWQ!$NF$2:$NF$60=N$1),0),$E25-1966)</f>
        <v>18.839230000000001</v>
      </c>
      <c r="O25" s="12" cm="1">
        <f t="array" ref="O25">INDEX(GMWQ!$A$2:$NF$60,MATCH(1,(GMWQ!$NE$2:$NE$60=O$3)*(GMWQ!$ND$2:$ND$60=O$4)*(GMWQ!$NF$2:$NF$60=O$1),0),$E25-1966)</f>
        <v>24809</v>
      </c>
      <c r="P25" s="12" cm="1">
        <f t="array" ref="P25">INDEX(GMWQ!$A$2:$NF$60,MATCH(1,(GMWQ!$NE$2:$NE$60=P$3)*(GMWQ!$ND$2:$ND$60=P$4)*(GMWQ!$NF$2:$NF$60=P$1),0),$E25-1966)</f>
        <v>26846</v>
      </c>
      <c r="Q25" s="12" cm="1">
        <f t="array" ref="Q25">INDEX(GMWQ!$A$2:$NF$60,MATCH(1,(GMWQ!$NE$2:$NE$60=Q$3)*(GMWQ!$ND$2:$ND$60=Q$4)*(GMWQ!$NF$2:$NF$60=Q$1),0),$E25-1966)</f>
        <v>5.7</v>
      </c>
      <c r="R25" s="12" cm="1">
        <f t="array" ref="R25">INDEX(GMWQ!$A$2:$NF$60,MATCH(1,(GMWQ!$NE$2:$NE$60=R$3)*(GMWQ!$ND$2:$ND$60=R$4)*(GMWQ!$NF$2:$NF$60=R$1),0),$E25-1966)</f>
        <v>853.28279999999995</v>
      </c>
      <c r="S25" s="12" cm="1">
        <f t="array" ref="S25">INDEX(GMWQ!$A$2:$NF$60,MATCH(1,(GMWQ!$NE$2:$NE$60=S$3)*(GMWQ!$ND$2:$ND$60=S$4)*(GMWQ!$NF$2:$NF$60=S$1),0),$E25-1966)</f>
        <v>0</v>
      </c>
      <c r="T25" s="12" cm="1">
        <f t="array" ref="T25">INDEX(GMWQ!$A$2:$NF$60,MATCH(1,(GMWQ!$NE$2:$NE$60=T$3)*(GMWQ!$ND$2:$ND$60=T$4)*(GMWQ!$NF$2:$NF$60=T$1),0),$E25-1966)</f>
        <v>0</v>
      </c>
      <c r="U25" s="12" cm="1">
        <f t="array" ref="U25">INDEX(GMWQ!$A$2:$NF$60,MATCH(1,(GMWQ!$NE$2:$NE$60=U$3)*(GMWQ!$ND$2:$ND$60=U$4)*(GMWQ!$NF$2:$NF$60=U$1),0),$E25-1966)</f>
        <v>0</v>
      </c>
      <c r="V25" s="12" cm="1">
        <f t="array" ref="V25">INDEX(GMWQ!$A$2:$NF$60,MATCH(1,(GMWQ!$NE$2:$NE$60=V$3)*(GMWQ!$ND$2:$ND$60=V$4)*(GMWQ!$NF$2:$NF$60=V$1),0),$E25-1966)</f>
        <v>0</v>
      </c>
      <c r="W25" s="12" cm="1">
        <f t="array" ref="W25">INDEX(GMWQ!$A$2:$NF$60,MATCH(1,(GMWQ!$NE$2:$NE$60=W$3)*(GMWQ!$ND$2:$ND$60=W$4)*(GMWQ!$NF$2:$NF$60=W$1),0),$E25-1966)</f>
        <v>0</v>
      </c>
      <c r="X25" s="12" cm="1">
        <f t="array" ref="X25">INDEX(GMWQ!$A$2:$NF$60,MATCH(1,(GMWQ!$NE$2:$NE$60=X$3)*(GMWQ!$ND$2:$ND$60=X$4)*(GMWQ!$NF$2:$NF$60=X$1),0),$E25-1966)</f>
        <v>0</v>
      </c>
      <c r="Y25" s="12" cm="1">
        <f t="array" ref="Y25">INDEX(GMWQ!$A$2:$NF$60,MATCH(1,(GMWQ!$NE$2:$NE$60=Y$3)*(GMWQ!$ND$2:$ND$60=Y$4)*(GMWQ!$NF$2:$NF$60=Y$1),0),$E25-1966)</f>
        <v>0</v>
      </c>
      <c r="Z25" s="12" cm="1">
        <f t="array" ref="Z25">INDEX(GMWQ!$A$2:$NF$60,MATCH(1,(GMWQ!$NE$2:$NE$60=Z$3)*(GMWQ!$ND$2:$ND$60=Z$4)*(GMWQ!$NF$2:$NF$60=Z$1),0),$E25-1966)</f>
        <v>0</v>
      </c>
      <c r="AA25" s="12" cm="1">
        <f t="array" ref="AA25">INDEX(GMWQ!$A$2:$NF$60,MATCH(1,(GMWQ!$NE$2:$NE$60=AA$3)*(GMWQ!$ND$2:$ND$60=AA$4)*(GMWQ!$NF$2:$NF$60=AA$1),0),$E25-1966)</f>
        <v>0</v>
      </c>
      <c r="AB25" s="12" cm="1">
        <f t="array" ref="AB25">INDEX(GMWQ!$A$2:$NF$60,MATCH(1,(GMWQ!$NE$2:$NE$60=AB$3)*(GMWQ!$ND$2:$ND$60=AB$4)*(GMWQ!$NF$2:$NF$60=AB$1),0),$E25-1966)</f>
        <v>0</v>
      </c>
      <c r="AC25" s="12" cm="1">
        <f t="array" ref="AC25">INDEX(GMWQ!$A$2:$NF$60,MATCH(1,(GMWQ!$NE$2:$NE$60=AC$3)*(GMWQ!$ND$2:$ND$60=AC$4)*(GMWQ!$NF$2:$NF$60=AC$1),0),$E25-1966)</f>
        <v>0</v>
      </c>
      <c r="AD25" s="12" cm="1">
        <f t="array" ref="AD25">INDEX(GMWQ!$A$2:$NF$60,MATCH(1,(GMWQ!$NE$2:$NE$60=AD$3)*(GMWQ!$ND$2:$ND$60=AD$4)*(GMWQ!$NF$2:$NF$60=AD$1),0),$E25-1966)</f>
        <v>0</v>
      </c>
      <c r="AE25" s="12" cm="1">
        <f t="array" ref="AE25">INDEX(GMWQ!$A$2:$NF$60,MATCH(1,(GMWQ!$NE$2:$NE$60=AE$3)*(GMWQ!$ND$2:$ND$60=AE$4)*(GMWQ!$NF$2:$NF$60=AE$1),0),$E25-1966)</f>
        <v>24809</v>
      </c>
      <c r="AF25" s="12" cm="1">
        <f t="array" ref="AF25">INDEX(GMWQ!$A$2:$NF$60,MATCH(1,(GMWQ!$NE$2:$NE$60=AF$3)*(GMWQ!$ND$2:$ND$60=AF$4)*(GMWQ!$NF$2:$NF$60=AF$1),0),$E25-1966)</f>
        <v>26846</v>
      </c>
      <c r="AG25" s="12" cm="1">
        <f t="array" ref="AG25">INDEX(GMWQ!$A$2:$NF$60,MATCH(1,(GMWQ!$NE$2:$NE$60=AG$3)*(GMWQ!$ND$2:$ND$60=AG$4)*(GMWQ!$NF$2:$NF$60=AG$1),0),$E25-1966)</f>
        <v>5.7</v>
      </c>
    </row>
    <row r="26" spans="1:33" x14ac:dyDescent="0.25">
      <c r="B26" s="12">
        <f t="shared" si="4"/>
        <v>1977</v>
      </c>
      <c r="C26" s="12">
        <f t="shared" si="4"/>
        <v>1977</v>
      </c>
      <c r="E26" s="12">
        <f t="shared" si="3"/>
        <v>1992</v>
      </c>
      <c r="F26" s="12" cm="1">
        <f t="array" ref="F26">INDEX(GMWQ!$A$2:$NF$60,MATCH(1,(GMWQ!$NE$2:$NE$60=F$3)*(GMWQ!$ND$2:$ND$60=F$4)*(GMWQ!$NF$2:$NF$60=F$1),0),$E26-1966)</f>
        <v>23.903269999999999</v>
      </c>
      <c r="G26" s="12" cm="1">
        <f t="array" ref="G26">INDEX(GMWQ!$A$2:$NF$60,MATCH(1,(GMWQ!$NE$2:$NE$60=G$3)*(GMWQ!$ND$2:$ND$60=G$4)*(GMWQ!$NF$2:$NF$60=G$1),0),$E26-1966)</f>
        <v>1662.8610000000001</v>
      </c>
      <c r="H26" s="12" cm="1">
        <f t="array" ref="H26">INDEX(GMWQ!$A$2:$NF$60,MATCH(1,(GMWQ!$NE$2:$NE$60=H$3)*(GMWQ!$ND$2:$ND$60=H$4)*(GMWQ!$NF$2:$NF$60=H$1),0),$E26-1966)</f>
        <v>36.685519999999997</v>
      </c>
      <c r="I26" s="12" cm="1">
        <f t="array" ref="I26">INDEX(GMWQ!$A$2:$NF$60,MATCH(1,(GMWQ!$NE$2:$NE$60=I$3)*(GMWQ!$ND$2:$ND$60=I$4)*(GMWQ!$NF$2:$NF$60=I$1),0),$E26-1966)</f>
        <v>8600</v>
      </c>
      <c r="J26" s="12" cm="1">
        <f t="array" ref="J26">INDEX(GMWQ!$A$2:$NF$60,MATCH(1,(GMWQ!$NE$2:$NE$60=J$3)*(GMWQ!$ND$2:$ND$60=J$4)*(GMWQ!$NF$2:$NF$60=J$1),0),$E26-1966)</f>
        <v>42165</v>
      </c>
      <c r="K26" s="12" cm="1">
        <f t="array" ref="K26">INDEX(GMWQ!$A$2:$NF$60,MATCH(1,(GMWQ!$NE$2:$NE$60=K$3)*(GMWQ!$ND$2:$ND$60=K$4)*(GMWQ!$NF$2:$NF$60=K$1),0),$E26-1966)</f>
        <v>19532</v>
      </c>
      <c r="L26" s="12" cm="1">
        <f t="array" ref="L26">INDEX(GMWQ!$A$2:$NF$60,MATCH(1,(GMWQ!$NE$2:$NE$60=L$3)*(GMWQ!$ND$2:$ND$60=L$4)*(GMWQ!$NF$2:$NF$60=L$1),0),$E26-1966)</f>
        <v>26940</v>
      </c>
      <c r="M26" s="12" cm="1">
        <f t="array" ref="M26">INDEX(GMWQ!$A$2:$NF$60,MATCH(1,(GMWQ!$NE$2:$NE$60=M$3)*(GMWQ!$ND$2:$ND$60=M$4)*(GMWQ!$NF$2:$NF$60=M$1),0),$E26-1966)</f>
        <v>142669</v>
      </c>
      <c r="N26" s="12" cm="1">
        <f t="array" ref="N26">INDEX(GMWQ!$A$2:$NF$60,MATCH(1,(GMWQ!$NE$2:$NE$60=N$3)*(GMWQ!$ND$2:$ND$60=N$4)*(GMWQ!$NF$2:$NF$60=N$1),0),$E26-1966)</f>
        <v>19.160209999999999</v>
      </c>
      <c r="O26" s="12" cm="1">
        <f t="array" ref="O26">INDEX(GMWQ!$A$2:$NF$60,MATCH(1,(GMWQ!$NE$2:$NE$60=O$3)*(GMWQ!$ND$2:$ND$60=O$4)*(GMWQ!$NF$2:$NF$60=O$1),0),$E26-1966)</f>
        <v>24822</v>
      </c>
      <c r="P26" s="12" cm="1">
        <f t="array" ref="P26">INDEX(GMWQ!$A$2:$NF$60,MATCH(1,(GMWQ!$NE$2:$NE$60=P$3)*(GMWQ!$ND$2:$ND$60=P$4)*(GMWQ!$NF$2:$NF$60=P$1),0),$E26-1966)</f>
        <v>26872</v>
      </c>
      <c r="Q26" s="12" cm="1">
        <f t="array" ref="Q26">INDEX(GMWQ!$A$2:$NF$60,MATCH(1,(GMWQ!$NE$2:$NE$60=Q$3)*(GMWQ!$ND$2:$ND$60=Q$4)*(GMWQ!$NF$2:$NF$60=Q$1),0),$E26-1966)</f>
        <v>5.7</v>
      </c>
      <c r="R26" s="12" cm="1">
        <f t="array" ref="R26">INDEX(GMWQ!$A$2:$NF$60,MATCH(1,(GMWQ!$NE$2:$NE$60=R$3)*(GMWQ!$ND$2:$ND$60=R$4)*(GMWQ!$NF$2:$NF$60=R$1),0),$E26-1966)</f>
        <v>882.3682</v>
      </c>
      <c r="S26" s="12" cm="1">
        <f t="array" ref="S26">INDEX(GMWQ!$A$2:$NF$60,MATCH(1,(GMWQ!$NE$2:$NE$60=S$3)*(GMWQ!$ND$2:$ND$60=S$4)*(GMWQ!$NF$2:$NF$60=S$1),0),$E26-1966)</f>
        <v>0</v>
      </c>
      <c r="T26" s="12" cm="1">
        <f t="array" ref="T26">INDEX(GMWQ!$A$2:$NF$60,MATCH(1,(GMWQ!$NE$2:$NE$60=T$3)*(GMWQ!$ND$2:$ND$60=T$4)*(GMWQ!$NF$2:$NF$60=T$1),0),$E26-1966)</f>
        <v>0</v>
      </c>
      <c r="U26" s="12" cm="1">
        <f t="array" ref="U26">INDEX(GMWQ!$A$2:$NF$60,MATCH(1,(GMWQ!$NE$2:$NE$60=U$3)*(GMWQ!$ND$2:$ND$60=U$4)*(GMWQ!$NF$2:$NF$60=U$1),0),$E26-1966)</f>
        <v>0</v>
      </c>
      <c r="V26" s="12" cm="1">
        <f t="array" ref="V26">INDEX(GMWQ!$A$2:$NF$60,MATCH(1,(GMWQ!$NE$2:$NE$60=V$3)*(GMWQ!$ND$2:$ND$60=V$4)*(GMWQ!$NF$2:$NF$60=V$1),0),$E26-1966)</f>
        <v>0</v>
      </c>
      <c r="W26" s="12" cm="1">
        <f t="array" ref="W26">INDEX(GMWQ!$A$2:$NF$60,MATCH(1,(GMWQ!$NE$2:$NE$60=W$3)*(GMWQ!$ND$2:$ND$60=W$4)*(GMWQ!$NF$2:$NF$60=W$1),0),$E26-1966)</f>
        <v>0</v>
      </c>
      <c r="X26" s="12" cm="1">
        <f t="array" ref="X26">INDEX(GMWQ!$A$2:$NF$60,MATCH(1,(GMWQ!$NE$2:$NE$60=X$3)*(GMWQ!$ND$2:$ND$60=X$4)*(GMWQ!$NF$2:$NF$60=X$1),0),$E26-1966)</f>
        <v>0</v>
      </c>
      <c r="Y26" s="12" cm="1">
        <f t="array" ref="Y26">INDEX(GMWQ!$A$2:$NF$60,MATCH(1,(GMWQ!$NE$2:$NE$60=Y$3)*(GMWQ!$ND$2:$ND$60=Y$4)*(GMWQ!$NF$2:$NF$60=Y$1),0),$E26-1966)</f>
        <v>0</v>
      </c>
      <c r="Z26" s="12" cm="1">
        <f t="array" ref="Z26">INDEX(GMWQ!$A$2:$NF$60,MATCH(1,(GMWQ!$NE$2:$NE$60=Z$3)*(GMWQ!$ND$2:$ND$60=Z$4)*(GMWQ!$NF$2:$NF$60=Z$1),0),$E26-1966)</f>
        <v>0</v>
      </c>
      <c r="AA26" s="12" cm="1">
        <f t="array" ref="AA26">INDEX(GMWQ!$A$2:$NF$60,MATCH(1,(GMWQ!$NE$2:$NE$60=AA$3)*(GMWQ!$ND$2:$ND$60=AA$4)*(GMWQ!$NF$2:$NF$60=AA$1),0),$E26-1966)</f>
        <v>0</v>
      </c>
      <c r="AB26" s="12" cm="1">
        <f t="array" ref="AB26">INDEX(GMWQ!$A$2:$NF$60,MATCH(1,(GMWQ!$NE$2:$NE$60=AB$3)*(GMWQ!$ND$2:$ND$60=AB$4)*(GMWQ!$NF$2:$NF$60=AB$1),0),$E26-1966)</f>
        <v>0</v>
      </c>
      <c r="AC26" s="12" cm="1">
        <f t="array" ref="AC26">INDEX(GMWQ!$A$2:$NF$60,MATCH(1,(GMWQ!$NE$2:$NE$60=AC$3)*(GMWQ!$ND$2:$ND$60=AC$4)*(GMWQ!$NF$2:$NF$60=AC$1),0),$E26-1966)</f>
        <v>0</v>
      </c>
      <c r="AD26" s="12" cm="1">
        <f t="array" ref="AD26">INDEX(GMWQ!$A$2:$NF$60,MATCH(1,(GMWQ!$NE$2:$NE$60=AD$3)*(GMWQ!$ND$2:$ND$60=AD$4)*(GMWQ!$NF$2:$NF$60=AD$1),0),$E26-1966)</f>
        <v>0</v>
      </c>
      <c r="AE26" s="12" cm="1">
        <f t="array" ref="AE26">INDEX(GMWQ!$A$2:$NF$60,MATCH(1,(GMWQ!$NE$2:$NE$60=AE$3)*(GMWQ!$ND$2:$ND$60=AE$4)*(GMWQ!$NF$2:$NF$60=AE$1),0),$E26-1966)</f>
        <v>24822</v>
      </c>
      <c r="AF26" s="12" cm="1">
        <f t="array" ref="AF26">INDEX(GMWQ!$A$2:$NF$60,MATCH(1,(GMWQ!$NE$2:$NE$60=AF$3)*(GMWQ!$ND$2:$ND$60=AF$4)*(GMWQ!$NF$2:$NF$60=AF$1),0),$E26-1966)</f>
        <v>26872</v>
      </c>
      <c r="AG26" s="12" cm="1">
        <f t="array" ref="AG26">INDEX(GMWQ!$A$2:$NF$60,MATCH(1,(GMWQ!$NE$2:$NE$60=AG$3)*(GMWQ!$ND$2:$ND$60=AG$4)*(GMWQ!$NF$2:$NF$60=AG$1),0),$E26-1966)</f>
        <v>5.7</v>
      </c>
    </row>
    <row r="27" spans="1:33" x14ac:dyDescent="0.25">
      <c r="A27" s="12">
        <v>1978</v>
      </c>
      <c r="B27" s="12">
        <f t="shared" si="4"/>
        <v>1978</v>
      </c>
      <c r="C27" s="12">
        <f t="shared" si="4"/>
        <v>1977</v>
      </c>
      <c r="D27" s="12">
        <f t="shared" si="4"/>
        <v>1977</v>
      </c>
      <c r="E27" s="12">
        <f t="shared" si="3"/>
        <v>1993</v>
      </c>
      <c r="F27" s="12" cm="1">
        <f t="array" ref="F27">INDEX(GMWQ!$A$2:$NF$60,MATCH(1,(GMWQ!$NE$2:$NE$60=F$3)*(GMWQ!$ND$2:$ND$60=F$4)*(GMWQ!$NF$2:$NF$60=F$1),0),$E27-1966)</f>
        <v>24.66358</v>
      </c>
      <c r="G27" s="12" cm="1">
        <f t="array" ref="G27">INDEX(GMWQ!$A$2:$NF$60,MATCH(1,(GMWQ!$NE$2:$NE$60=G$3)*(GMWQ!$ND$2:$ND$60=G$4)*(GMWQ!$NF$2:$NF$60=G$1),0),$E27-1966)</f>
        <v>1750.558</v>
      </c>
      <c r="H27" s="12" cm="1">
        <f t="array" ref="H27">INDEX(GMWQ!$A$2:$NF$60,MATCH(1,(GMWQ!$NE$2:$NE$60=H$3)*(GMWQ!$ND$2:$ND$60=H$4)*(GMWQ!$NF$2:$NF$60=H$1),0),$E27-1966)</f>
        <v>37.643259999999998</v>
      </c>
      <c r="I27" s="12" cm="1">
        <f t="array" ref="I27">INDEX(GMWQ!$A$2:$NF$60,MATCH(1,(GMWQ!$NE$2:$NE$60=I$3)*(GMWQ!$ND$2:$ND$60=I$4)*(GMWQ!$NF$2:$NF$60=I$1),0),$E27-1966)</f>
        <v>9233</v>
      </c>
      <c r="J27" s="12" cm="1">
        <f t="array" ref="J27">INDEX(GMWQ!$A$2:$NF$60,MATCH(1,(GMWQ!$NE$2:$NE$60=J$3)*(GMWQ!$ND$2:$ND$60=J$4)*(GMWQ!$NF$2:$NF$60=J$1),0),$E27-1966)</f>
        <v>44140</v>
      </c>
      <c r="K27" s="12" cm="1">
        <f t="array" ref="K27">INDEX(GMWQ!$A$2:$NF$60,MATCH(1,(GMWQ!$NE$2:$NE$60=K$3)*(GMWQ!$ND$2:$ND$60=K$4)*(GMWQ!$NF$2:$NF$60=K$1),0),$E27-1966)</f>
        <v>20334</v>
      </c>
      <c r="L27" s="12" cm="1">
        <f t="array" ref="L27">INDEX(GMWQ!$A$2:$NF$60,MATCH(1,(GMWQ!$NE$2:$NE$60=L$3)*(GMWQ!$ND$2:$ND$60=L$4)*(GMWQ!$NF$2:$NF$60=L$1),0),$E27-1966)</f>
        <v>27797</v>
      </c>
      <c r="M27" s="12" cm="1">
        <f t="array" ref="M27">INDEX(GMWQ!$A$2:$NF$60,MATCH(1,(GMWQ!$NE$2:$NE$60=M$3)*(GMWQ!$ND$2:$ND$60=M$4)*(GMWQ!$NF$2:$NF$60=M$1),0),$E27-1966)</f>
        <v>142512</v>
      </c>
      <c r="N27" s="12" cm="1">
        <f t="array" ref="N27">INDEX(GMWQ!$A$2:$NF$60,MATCH(1,(GMWQ!$NE$2:$NE$60=N$3)*(GMWQ!$ND$2:$ND$60=N$4)*(GMWQ!$NF$2:$NF$60=N$1),0),$E27-1966)</f>
        <v>19.773599999999998</v>
      </c>
      <c r="O27" s="12" cm="1">
        <f t="array" ref="O27">INDEX(GMWQ!$A$2:$NF$60,MATCH(1,(GMWQ!$NE$2:$NE$60=O$3)*(GMWQ!$ND$2:$ND$60=O$4)*(GMWQ!$NF$2:$NF$60=O$1),0),$E27-1966)</f>
        <v>24862</v>
      </c>
      <c r="P27" s="12" cm="1">
        <f t="array" ref="P27">INDEX(GMWQ!$A$2:$NF$60,MATCH(1,(GMWQ!$NE$2:$NE$60=P$3)*(GMWQ!$ND$2:$ND$60=P$4)*(GMWQ!$NF$2:$NF$60=P$1),0),$E27-1966)</f>
        <v>26943</v>
      </c>
      <c r="Q27" s="12" cm="1">
        <f t="array" ref="Q27">INDEX(GMWQ!$A$2:$NF$60,MATCH(1,(GMWQ!$NE$2:$NE$60=Q$3)*(GMWQ!$ND$2:$ND$60=Q$4)*(GMWQ!$NF$2:$NF$60=Q$1),0),$E27-1966)</f>
        <v>5.6</v>
      </c>
      <c r="R27" s="12" cm="1">
        <f t="array" ref="R27">INDEX(GMWQ!$A$2:$NF$60,MATCH(1,(GMWQ!$NE$2:$NE$60=R$3)*(GMWQ!$ND$2:$ND$60=R$4)*(GMWQ!$NF$2:$NF$60=R$1),0),$E27-1966)</f>
        <v>915.48540000000003</v>
      </c>
      <c r="S27" s="12" cm="1">
        <f t="array" ref="S27">INDEX(GMWQ!$A$2:$NF$60,MATCH(1,(GMWQ!$NE$2:$NE$60=S$3)*(GMWQ!$ND$2:$ND$60=S$4)*(GMWQ!$NF$2:$NF$60=S$1),0),$E27-1966)</f>
        <v>0</v>
      </c>
      <c r="T27" s="12" cm="1">
        <f t="array" ref="T27">INDEX(GMWQ!$A$2:$NF$60,MATCH(1,(GMWQ!$NE$2:$NE$60=T$3)*(GMWQ!$ND$2:$ND$60=T$4)*(GMWQ!$NF$2:$NF$60=T$1),0),$E27-1966)</f>
        <v>0</v>
      </c>
      <c r="U27" s="12" cm="1">
        <f t="array" ref="U27">INDEX(GMWQ!$A$2:$NF$60,MATCH(1,(GMWQ!$NE$2:$NE$60=U$3)*(GMWQ!$ND$2:$ND$60=U$4)*(GMWQ!$NF$2:$NF$60=U$1),0),$E27-1966)</f>
        <v>0</v>
      </c>
      <c r="V27" s="12" cm="1">
        <f t="array" ref="V27">INDEX(GMWQ!$A$2:$NF$60,MATCH(1,(GMWQ!$NE$2:$NE$60=V$3)*(GMWQ!$ND$2:$ND$60=V$4)*(GMWQ!$NF$2:$NF$60=V$1),0),$E27-1966)</f>
        <v>0</v>
      </c>
      <c r="W27" s="12" cm="1">
        <f t="array" ref="W27">INDEX(GMWQ!$A$2:$NF$60,MATCH(1,(GMWQ!$NE$2:$NE$60=W$3)*(GMWQ!$ND$2:$ND$60=W$4)*(GMWQ!$NF$2:$NF$60=W$1),0),$E27-1966)</f>
        <v>0</v>
      </c>
      <c r="X27" s="12" cm="1">
        <f t="array" ref="X27">INDEX(GMWQ!$A$2:$NF$60,MATCH(1,(GMWQ!$NE$2:$NE$60=X$3)*(GMWQ!$ND$2:$ND$60=X$4)*(GMWQ!$NF$2:$NF$60=X$1),0),$E27-1966)</f>
        <v>0</v>
      </c>
      <c r="Y27" s="12" cm="1">
        <f t="array" ref="Y27">INDEX(GMWQ!$A$2:$NF$60,MATCH(1,(GMWQ!$NE$2:$NE$60=Y$3)*(GMWQ!$ND$2:$ND$60=Y$4)*(GMWQ!$NF$2:$NF$60=Y$1),0),$E27-1966)</f>
        <v>0</v>
      </c>
      <c r="Z27" s="12" cm="1">
        <f t="array" ref="Z27">INDEX(GMWQ!$A$2:$NF$60,MATCH(1,(GMWQ!$NE$2:$NE$60=Z$3)*(GMWQ!$ND$2:$ND$60=Z$4)*(GMWQ!$NF$2:$NF$60=Z$1),0),$E27-1966)</f>
        <v>0</v>
      </c>
      <c r="AA27" s="12" cm="1">
        <f t="array" ref="AA27">INDEX(GMWQ!$A$2:$NF$60,MATCH(1,(GMWQ!$NE$2:$NE$60=AA$3)*(GMWQ!$ND$2:$ND$60=AA$4)*(GMWQ!$NF$2:$NF$60=AA$1),0),$E27-1966)</f>
        <v>0</v>
      </c>
      <c r="AB27" s="12" cm="1">
        <f t="array" ref="AB27">INDEX(GMWQ!$A$2:$NF$60,MATCH(1,(GMWQ!$NE$2:$NE$60=AB$3)*(GMWQ!$ND$2:$ND$60=AB$4)*(GMWQ!$NF$2:$NF$60=AB$1),0),$E27-1966)</f>
        <v>0</v>
      </c>
      <c r="AC27" s="12" cm="1">
        <f t="array" ref="AC27">INDEX(GMWQ!$A$2:$NF$60,MATCH(1,(GMWQ!$NE$2:$NE$60=AC$3)*(GMWQ!$ND$2:$ND$60=AC$4)*(GMWQ!$NF$2:$NF$60=AC$1),0),$E27-1966)</f>
        <v>0</v>
      </c>
      <c r="AD27" s="12" cm="1">
        <f t="array" ref="AD27">INDEX(GMWQ!$A$2:$NF$60,MATCH(1,(GMWQ!$NE$2:$NE$60=AD$3)*(GMWQ!$ND$2:$ND$60=AD$4)*(GMWQ!$NF$2:$NF$60=AD$1),0),$E27-1966)</f>
        <v>0</v>
      </c>
      <c r="AE27" s="12" cm="1">
        <f t="array" ref="AE27">INDEX(GMWQ!$A$2:$NF$60,MATCH(1,(GMWQ!$NE$2:$NE$60=AE$3)*(GMWQ!$ND$2:$ND$60=AE$4)*(GMWQ!$NF$2:$NF$60=AE$1),0),$E27-1966)</f>
        <v>24862</v>
      </c>
      <c r="AF27" s="12" cm="1">
        <f t="array" ref="AF27">INDEX(GMWQ!$A$2:$NF$60,MATCH(1,(GMWQ!$NE$2:$NE$60=AF$3)*(GMWQ!$ND$2:$ND$60=AF$4)*(GMWQ!$NF$2:$NF$60=AF$1),0),$E27-1966)</f>
        <v>26943</v>
      </c>
      <c r="AG27" s="12" cm="1">
        <f t="array" ref="AG27">INDEX(GMWQ!$A$2:$NF$60,MATCH(1,(GMWQ!$NE$2:$NE$60=AG$3)*(GMWQ!$ND$2:$ND$60=AG$4)*(GMWQ!$NF$2:$NF$60=AG$1),0),$E27-1966)</f>
        <v>5.6</v>
      </c>
    </row>
    <row r="28" spans="1:33" x14ac:dyDescent="0.25">
      <c r="B28" s="12">
        <f t="shared" ref="B28:D43" si="5">+B24+1</f>
        <v>1978</v>
      </c>
      <c r="C28" s="12">
        <f t="shared" si="5"/>
        <v>1978</v>
      </c>
      <c r="E28" s="12">
        <f t="shared" si="3"/>
        <v>1994</v>
      </c>
      <c r="F28" s="12" cm="1">
        <f t="array" ref="F28">INDEX(GMWQ!$A$2:$NF$60,MATCH(1,(GMWQ!$NE$2:$NE$60=F$3)*(GMWQ!$ND$2:$ND$60=F$4)*(GMWQ!$NF$2:$NF$60=F$1),0),$E28-1966)</f>
        <v>25.338439999999999</v>
      </c>
      <c r="G28" s="12" cm="1">
        <f t="array" ref="G28">INDEX(GMWQ!$A$2:$NF$60,MATCH(1,(GMWQ!$NE$2:$NE$60=G$3)*(GMWQ!$ND$2:$ND$60=G$4)*(GMWQ!$NF$2:$NF$60=G$1),0),$E28-1966)</f>
        <v>1639.25</v>
      </c>
      <c r="H28" s="12" cm="1">
        <f t="array" ref="H28">INDEX(GMWQ!$A$2:$NF$60,MATCH(1,(GMWQ!$NE$2:$NE$60=H$3)*(GMWQ!$ND$2:$ND$60=H$4)*(GMWQ!$NF$2:$NF$60=H$1),0),$E28-1966)</f>
        <v>39.864730000000002</v>
      </c>
      <c r="I28" s="12" cm="1">
        <f t="array" ref="I28">INDEX(GMWQ!$A$2:$NF$60,MATCH(1,(GMWQ!$NE$2:$NE$60=I$3)*(GMWQ!$ND$2:$ND$60=I$4)*(GMWQ!$NF$2:$NF$60=I$1),0),$E28-1966)</f>
        <v>9234</v>
      </c>
      <c r="J28" s="12" cm="1">
        <f t="array" ref="J28">INDEX(GMWQ!$A$2:$NF$60,MATCH(1,(GMWQ!$NE$2:$NE$60=J$3)*(GMWQ!$ND$2:$ND$60=J$4)*(GMWQ!$NF$2:$NF$60=J$1),0),$E28-1966)</f>
        <v>45905</v>
      </c>
      <c r="K28" s="12" cm="1">
        <f t="array" ref="K28">INDEX(GMWQ!$A$2:$NF$60,MATCH(1,(GMWQ!$NE$2:$NE$60=K$3)*(GMWQ!$ND$2:$ND$60=K$4)*(GMWQ!$NF$2:$NF$60=K$1),0),$E28-1966)</f>
        <v>21257</v>
      </c>
      <c r="L28" s="12" cm="1">
        <f t="array" ref="L28">INDEX(GMWQ!$A$2:$NF$60,MATCH(1,(GMWQ!$NE$2:$NE$60=L$3)*(GMWQ!$ND$2:$ND$60=L$4)*(GMWQ!$NF$2:$NF$60=L$1),0),$E28-1966)</f>
        <v>29144</v>
      </c>
      <c r="M28" s="12" cm="1">
        <f t="array" ref="M28">INDEX(GMWQ!$A$2:$NF$60,MATCH(1,(GMWQ!$NE$2:$NE$60=M$3)*(GMWQ!$ND$2:$ND$60=M$4)*(GMWQ!$NF$2:$NF$60=M$1),0),$E28-1966)</f>
        <v>146514</v>
      </c>
      <c r="N28" s="12" cm="1">
        <f t="array" ref="N28">INDEX(GMWQ!$A$2:$NF$60,MATCH(1,(GMWQ!$NE$2:$NE$60=N$3)*(GMWQ!$ND$2:$ND$60=N$4)*(GMWQ!$NF$2:$NF$60=N$1),0),$E28-1966)</f>
        <v>20.218610000000002</v>
      </c>
      <c r="O28" s="12" cm="1">
        <f t="array" ref="O28">INDEX(GMWQ!$A$2:$NF$60,MATCH(1,(GMWQ!$NE$2:$NE$60=O$3)*(GMWQ!$ND$2:$ND$60=O$4)*(GMWQ!$NF$2:$NF$60=O$1),0),$E28-1966)</f>
        <v>24897</v>
      </c>
      <c r="P28" s="12" cm="1">
        <f t="array" ref="P28">INDEX(GMWQ!$A$2:$NF$60,MATCH(1,(GMWQ!$NE$2:$NE$60=P$3)*(GMWQ!$ND$2:$ND$60=P$4)*(GMWQ!$NF$2:$NF$60=P$1),0),$E28-1966)</f>
        <v>26988</v>
      </c>
      <c r="Q28" s="12" cm="1">
        <f t="array" ref="Q28">INDEX(GMWQ!$A$2:$NF$60,MATCH(1,(GMWQ!$NE$2:$NE$60=Q$3)*(GMWQ!$ND$2:$ND$60=Q$4)*(GMWQ!$NF$2:$NF$60=Q$1),0),$E28-1966)</f>
        <v>5.6</v>
      </c>
      <c r="R28" s="12" cm="1">
        <f t="array" ref="R28">INDEX(GMWQ!$A$2:$NF$60,MATCH(1,(GMWQ!$NE$2:$NE$60=R$3)*(GMWQ!$ND$2:$ND$60=R$4)*(GMWQ!$NF$2:$NF$60=R$1),0),$E28-1966)</f>
        <v>958.6979</v>
      </c>
      <c r="S28" s="12" cm="1">
        <f t="array" ref="S28">INDEX(GMWQ!$A$2:$NF$60,MATCH(1,(GMWQ!$NE$2:$NE$60=S$3)*(GMWQ!$ND$2:$ND$60=S$4)*(GMWQ!$NF$2:$NF$60=S$1),0),$E28-1966)</f>
        <v>0</v>
      </c>
      <c r="T28" s="12" cm="1">
        <f t="array" ref="T28">INDEX(GMWQ!$A$2:$NF$60,MATCH(1,(GMWQ!$NE$2:$NE$60=T$3)*(GMWQ!$ND$2:$ND$60=T$4)*(GMWQ!$NF$2:$NF$60=T$1),0),$E28-1966)</f>
        <v>0</v>
      </c>
      <c r="U28" s="12" cm="1">
        <f t="array" ref="U28">INDEX(GMWQ!$A$2:$NF$60,MATCH(1,(GMWQ!$NE$2:$NE$60=U$3)*(GMWQ!$ND$2:$ND$60=U$4)*(GMWQ!$NF$2:$NF$60=U$1),0),$E28-1966)</f>
        <v>0</v>
      </c>
      <c r="V28" s="12" cm="1">
        <f t="array" ref="V28">INDEX(GMWQ!$A$2:$NF$60,MATCH(1,(GMWQ!$NE$2:$NE$60=V$3)*(GMWQ!$ND$2:$ND$60=V$4)*(GMWQ!$NF$2:$NF$60=V$1),0),$E28-1966)</f>
        <v>0</v>
      </c>
      <c r="W28" s="12" cm="1">
        <f t="array" ref="W28">INDEX(GMWQ!$A$2:$NF$60,MATCH(1,(GMWQ!$NE$2:$NE$60=W$3)*(GMWQ!$ND$2:$ND$60=W$4)*(GMWQ!$NF$2:$NF$60=W$1),0),$E28-1966)</f>
        <v>0</v>
      </c>
      <c r="X28" s="12" cm="1">
        <f t="array" ref="X28">INDEX(GMWQ!$A$2:$NF$60,MATCH(1,(GMWQ!$NE$2:$NE$60=X$3)*(GMWQ!$ND$2:$ND$60=X$4)*(GMWQ!$NF$2:$NF$60=X$1),0),$E28-1966)</f>
        <v>0</v>
      </c>
      <c r="Y28" s="12" cm="1">
        <f t="array" ref="Y28">INDEX(GMWQ!$A$2:$NF$60,MATCH(1,(GMWQ!$NE$2:$NE$60=Y$3)*(GMWQ!$ND$2:$ND$60=Y$4)*(GMWQ!$NF$2:$NF$60=Y$1),0),$E28-1966)</f>
        <v>0</v>
      </c>
      <c r="Z28" s="12" cm="1">
        <f t="array" ref="Z28">INDEX(GMWQ!$A$2:$NF$60,MATCH(1,(GMWQ!$NE$2:$NE$60=Z$3)*(GMWQ!$ND$2:$ND$60=Z$4)*(GMWQ!$NF$2:$NF$60=Z$1),0),$E28-1966)</f>
        <v>0</v>
      </c>
      <c r="AA28" s="12" cm="1">
        <f t="array" ref="AA28">INDEX(GMWQ!$A$2:$NF$60,MATCH(1,(GMWQ!$NE$2:$NE$60=AA$3)*(GMWQ!$ND$2:$ND$60=AA$4)*(GMWQ!$NF$2:$NF$60=AA$1),0),$E28-1966)</f>
        <v>0</v>
      </c>
      <c r="AB28" s="12" cm="1">
        <f t="array" ref="AB28">INDEX(GMWQ!$A$2:$NF$60,MATCH(1,(GMWQ!$NE$2:$NE$60=AB$3)*(GMWQ!$ND$2:$ND$60=AB$4)*(GMWQ!$NF$2:$NF$60=AB$1),0),$E28-1966)</f>
        <v>0</v>
      </c>
      <c r="AC28" s="12" cm="1">
        <f t="array" ref="AC28">INDEX(GMWQ!$A$2:$NF$60,MATCH(1,(GMWQ!$NE$2:$NE$60=AC$3)*(GMWQ!$ND$2:$ND$60=AC$4)*(GMWQ!$NF$2:$NF$60=AC$1),0),$E28-1966)</f>
        <v>0</v>
      </c>
      <c r="AD28" s="12" cm="1">
        <f t="array" ref="AD28">INDEX(GMWQ!$A$2:$NF$60,MATCH(1,(GMWQ!$NE$2:$NE$60=AD$3)*(GMWQ!$ND$2:$ND$60=AD$4)*(GMWQ!$NF$2:$NF$60=AD$1),0),$E28-1966)</f>
        <v>0</v>
      </c>
      <c r="AE28" s="12" cm="1">
        <f t="array" ref="AE28">INDEX(GMWQ!$A$2:$NF$60,MATCH(1,(GMWQ!$NE$2:$NE$60=AE$3)*(GMWQ!$ND$2:$ND$60=AE$4)*(GMWQ!$NF$2:$NF$60=AE$1),0),$E28-1966)</f>
        <v>24897</v>
      </c>
      <c r="AF28" s="12" cm="1">
        <f t="array" ref="AF28">INDEX(GMWQ!$A$2:$NF$60,MATCH(1,(GMWQ!$NE$2:$NE$60=AF$3)*(GMWQ!$ND$2:$ND$60=AF$4)*(GMWQ!$NF$2:$NF$60=AF$1),0),$E28-1966)</f>
        <v>26988</v>
      </c>
      <c r="AG28" s="12" cm="1">
        <f t="array" ref="AG28">INDEX(GMWQ!$A$2:$NF$60,MATCH(1,(GMWQ!$NE$2:$NE$60=AG$3)*(GMWQ!$ND$2:$ND$60=AG$4)*(GMWQ!$NF$2:$NF$60=AG$1),0),$E28-1966)</f>
        <v>5.6</v>
      </c>
    </row>
    <row r="29" spans="1:33" x14ac:dyDescent="0.25">
      <c r="B29" s="12">
        <f t="shared" si="5"/>
        <v>1978</v>
      </c>
      <c r="C29" s="12">
        <f t="shared" si="5"/>
        <v>1978</v>
      </c>
      <c r="E29" s="12">
        <f t="shared" si="3"/>
        <v>1995</v>
      </c>
      <c r="F29" s="12" cm="1">
        <f t="array" ref="F29">INDEX(GMWQ!$A$2:$NF$60,MATCH(1,(GMWQ!$NE$2:$NE$60=F$3)*(GMWQ!$ND$2:$ND$60=F$4)*(GMWQ!$NF$2:$NF$60=F$1),0),$E29-1966)</f>
        <v>25.691469999999999</v>
      </c>
      <c r="G29" s="12" cm="1">
        <f t="array" ref="G29">INDEX(GMWQ!$A$2:$NF$60,MATCH(1,(GMWQ!$NE$2:$NE$60=G$3)*(GMWQ!$ND$2:$ND$60=G$4)*(GMWQ!$NF$2:$NF$60=G$1),0),$E29-1966)</f>
        <v>1683.0989999999999</v>
      </c>
      <c r="H29" s="12" cm="1">
        <f t="array" ref="H29">INDEX(GMWQ!$A$2:$NF$60,MATCH(1,(GMWQ!$NE$2:$NE$60=H$3)*(GMWQ!$ND$2:$ND$60=H$4)*(GMWQ!$NF$2:$NF$60=H$1),0),$E29-1966)</f>
        <v>42.09901</v>
      </c>
      <c r="I29" s="12" cm="1">
        <f t="array" ref="I29">INDEX(GMWQ!$A$2:$NF$60,MATCH(1,(GMWQ!$NE$2:$NE$60=I$3)*(GMWQ!$ND$2:$ND$60=I$4)*(GMWQ!$NF$2:$NF$60=I$1),0),$E29-1966)</f>
        <v>9737</v>
      </c>
      <c r="J29" s="12" cm="1">
        <f t="array" ref="J29">INDEX(GMWQ!$A$2:$NF$60,MATCH(1,(GMWQ!$NE$2:$NE$60=J$3)*(GMWQ!$ND$2:$ND$60=J$4)*(GMWQ!$NF$2:$NF$60=J$1),0),$E29-1966)</f>
        <v>47207</v>
      </c>
      <c r="K29" s="12" cm="1">
        <f t="array" ref="K29">INDEX(GMWQ!$A$2:$NF$60,MATCH(1,(GMWQ!$NE$2:$NE$60=K$3)*(GMWQ!$ND$2:$ND$60=K$4)*(GMWQ!$NF$2:$NF$60=K$1),0),$E29-1966)</f>
        <v>21798</v>
      </c>
      <c r="L29" s="12" cm="1">
        <f t="array" ref="L29">INDEX(GMWQ!$A$2:$NF$60,MATCH(1,(GMWQ!$NE$2:$NE$60=L$3)*(GMWQ!$ND$2:$ND$60=L$4)*(GMWQ!$NF$2:$NF$60=L$1),0),$E29-1966)</f>
        <v>30465</v>
      </c>
      <c r="M29" s="12" cm="1">
        <f t="array" ref="M29">INDEX(GMWQ!$A$2:$NF$60,MATCH(1,(GMWQ!$NE$2:$NE$60=M$3)*(GMWQ!$ND$2:$ND$60=M$4)*(GMWQ!$NF$2:$NF$60=M$1),0),$E29-1966)</f>
        <v>150300</v>
      </c>
      <c r="N29" s="12" cm="1">
        <f t="array" ref="N29">INDEX(GMWQ!$A$2:$NF$60,MATCH(1,(GMWQ!$NE$2:$NE$60=N$3)*(GMWQ!$ND$2:$ND$60=N$4)*(GMWQ!$NF$2:$NF$60=N$1),0),$E29-1966)</f>
        <v>20.593019999999999</v>
      </c>
      <c r="O29" s="12" cm="1">
        <f t="array" ref="O29">INDEX(GMWQ!$A$2:$NF$60,MATCH(1,(GMWQ!$NE$2:$NE$60=O$3)*(GMWQ!$ND$2:$ND$60=O$4)*(GMWQ!$NF$2:$NF$60=O$1),0),$E29-1966)</f>
        <v>24941</v>
      </c>
      <c r="P29" s="12" cm="1">
        <f t="array" ref="P29">INDEX(GMWQ!$A$2:$NF$60,MATCH(1,(GMWQ!$NE$2:$NE$60=P$3)*(GMWQ!$ND$2:$ND$60=P$4)*(GMWQ!$NF$2:$NF$60=P$1),0),$E29-1966)</f>
        <v>27092</v>
      </c>
      <c r="Q29" s="12" cm="1">
        <f t="array" ref="Q29">INDEX(GMWQ!$A$2:$NF$60,MATCH(1,(GMWQ!$NE$2:$NE$60=Q$3)*(GMWQ!$ND$2:$ND$60=Q$4)*(GMWQ!$NF$2:$NF$60=Q$1),0),$E29-1966)</f>
        <v>5.5</v>
      </c>
      <c r="R29" s="12" cm="1">
        <f t="array" ref="R29">INDEX(GMWQ!$A$2:$NF$60,MATCH(1,(GMWQ!$NE$2:$NE$60=R$3)*(GMWQ!$ND$2:$ND$60=R$4)*(GMWQ!$NF$2:$NF$60=R$1),0),$E29-1966)</f>
        <v>979.16189999999995</v>
      </c>
      <c r="S29" s="12" cm="1">
        <f t="array" ref="S29">INDEX(GMWQ!$A$2:$NF$60,MATCH(1,(GMWQ!$NE$2:$NE$60=S$3)*(GMWQ!$ND$2:$ND$60=S$4)*(GMWQ!$NF$2:$NF$60=S$1),0),$E29-1966)</f>
        <v>0</v>
      </c>
      <c r="T29" s="12" cm="1">
        <f t="array" ref="T29">INDEX(GMWQ!$A$2:$NF$60,MATCH(1,(GMWQ!$NE$2:$NE$60=T$3)*(GMWQ!$ND$2:$ND$60=T$4)*(GMWQ!$NF$2:$NF$60=T$1),0),$E29-1966)</f>
        <v>0</v>
      </c>
      <c r="U29" s="12" cm="1">
        <f t="array" ref="U29">INDEX(GMWQ!$A$2:$NF$60,MATCH(1,(GMWQ!$NE$2:$NE$60=U$3)*(GMWQ!$ND$2:$ND$60=U$4)*(GMWQ!$NF$2:$NF$60=U$1),0),$E29-1966)</f>
        <v>0</v>
      </c>
      <c r="V29" s="12" cm="1">
        <f t="array" ref="V29">INDEX(GMWQ!$A$2:$NF$60,MATCH(1,(GMWQ!$NE$2:$NE$60=V$3)*(GMWQ!$ND$2:$ND$60=V$4)*(GMWQ!$NF$2:$NF$60=V$1),0),$E29-1966)</f>
        <v>0</v>
      </c>
      <c r="W29" s="12" cm="1">
        <f t="array" ref="W29">INDEX(GMWQ!$A$2:$NF$60,MATCH(1,(GMWQ!$NE$2:$NE$60=W$3)*(GMWQ!$ND$2:$ND$60=W$4)*(GMWQ!$NF$2:$NF$60=W$1),0),$E29-1966)</f>
        <v>0</v>
      </c>
      <c r="X29" s="12" cm="1">
        <f t="array" ref="X29">INDEX(GMWQ!$A$2:$NF$60,MATCH(1,(GMWQ!$NE$2:$NE$60=X$3)*(GMWQ!$ND$2:$ND$60=X$4)*(GMWQ!$NF$2:$NF$60=X$1),0),$E29-1966)</f>
        <v>0</v>
      </c>
      <c r="Y29" s="12" cm="1">
        <f t="array" ref="Y29">INDEX(GMWQ!$A$2:$NF$60,MATCH(1,(GMWQ!$NE$2:$NE$60=Y$3)*(GMWQ!$ND$2:$ND$60=Y$4)*(GMWQ!$NF$2:$NF$60=Y$1),0),$E29-1966)</f>
        <v>0</v>
      </c>
      <c r="Z29" s="12" cm="1">
        <f t="array" ref="Z29">INDEX(GMWQ!$A$2:$NF$60,MATCH(1,(GMWQ!$NE$2:$NE$60=Z$3)*(GMWQ!$ND$2:$ND$60=Z$4)*(GMWQ!$NF$2:$NF$60=Z$1),0),$E29-1966)</f>
        <v>0</v>
      </c>
      <c r="AA29" s="12" cm="1">
        <f t="array" ref="AA29">INDEX(GMWQ!$A$2:$NF$60,MATCH(1,(GMWQ!$NE$2:$NE$60=AA$3)*(GMWQ!$ND$2:$ND$60=AA$4)*(GMWQ!$NF$2:$NF$60=AA$1),0),$E29-1966)</f>
        <v>0</v>
      </c>
      <c r="AB29" s="12" cm="1">
        <f t="array" ref="AB29">INDEX(GMWQ!$A$2:$NF$60,MATCH(1,(GMWQ!$NE$2:$NE$60=AB$3)*(GMWQ!$ND$2:$ND$60=AB$4)*(GMWQ!$NF$2:$NF$60=AB$1),0),$E29-1966)</f>
        <v>0</v>
      </c>
      <c r="AC29" s="12" cm="1">
        <f t="array" ref="AC29">INDEX(GMWQ!$A$2:$NF$60,MATCH(1,(GMWQ!$NE$2:$NE$60=AC$3)*(GMWQ!$ND$2:$ND$60=AC$4)*(GMWQ!$NF$2:$NF$60=AC$1),0),$E29-1966)</f>
        <v>0</v>
      </c>
      <c r="AD29" s="12" cm="1">
        <f t="array" ref="AD29">INDEX(GMWQ!$A$2:$NF$60,MATCH(1,(GMWQ!$NE$2:$NE$60=AD$3)*(GMWQ!$ND$2:$ND$60=AD$4)*(GMWQ!$NF$2:$NF$60=AD$1),0),$E29-1966)</f>
        <v>0</v>
      </c>
      <c r="AE29" s="12" cm="1">
        <f t="array" ref="AE29">INDEX(GMWQ!$A$2:$NF$60,MATCH(1,(GMWQ!$NE$2:$NE$60=AE$3)*(GMWQ!$ND$2:$ND$60=AE$4)*(GMWQ!$NF$2:$NF$60=AE$1),0),$E29-1966)</f>
        <v>24941</v>
      </c>
      <c r="AF29" s="12" cm="1">
        <f t="array" ref="AF29">INDEX(GMWQ!$A$2:$NF$60,MATCH(1,(GMWQ!$NE$2:$NE$60=AF$3)*(GMWQ!$ND$2:$ND$60=AF$4)*(GMWQ!$NF$2:$NF$60=AF$1),0),$E29-1966)</f>
        <v>27092</v>
      </c>
      <c r="AG29" s="12" cm="1">
        <f t="array" ref="AG29">INDEX(GMWQ!$A$2:$NF$60,MATCH(1,(GMWQ!$NE$2:$NE$60=AG$3)*(GMWQ!$ND$2:$ND$60=AG$4)*(GMWQ!$NF$2:$NF$60=AG$1),0),$E29-1966)</f>
        <v>5.5</v>
      </c>
    </row>
    <row r="30" spans="1:33" x14ac:dyDescent="0.25">
      <c r="B30" s="12">
        <f t="shared" si="5"/>
        <v>1978</v>
      </c>
      <c r="C30" s="12">
        <f t="shared" si="5"/>
        <v>1978</v>
      </c>
      <c r="E30" s="12">
        <f t="shared" si="3"/>
        <v>1996</v>
      </c>
      <c r="F30" s="12" cm="1">
        <f t="array" ref="F30">INDEX(GMWQ!$A$2:$NF$60,MATCH(1,(GMWQ!$NE$2:$NE$60=F$3)*(GMWQ!$ND$2:$ND$60=F$4)*(GMWQ!$NF$2:$NF$60=F$1),0),$E30-1966)</f>
        <v>26.299160000000001</v>
      </c>
      <c r="G30" s="12" cm="1">
        <f t="array" ref="G30">INDEX(GMWQ!$A$2:$NF$60,MATCH(1,(GMWQ!$NE$2:$NE$60=G$3)*(GMWQ!$ND$2:$ND$60=G$4)*(GMWQ!$NF$2:$NF$60=G$1),0),$E30-1966)</f>
        <v>1750.558</v>
      </c>
      <c r="H30" s="12" cm="1">
        <f t="array" ref="H30">INDEX(GMWQ!$A$2:$NF$60,MATCH(1,(GMWQ!$NE$2:$NE$60=H$3)*(GMWQ!$ND$2:$ND$60=H$4)*(GMWQ!$NF$2:$NF$60=H$1),0),$E30-1966)</f>
        <v>43.30621</v>
      </c>
      <c r="I30" s="12" cm="1">
        <f t="array" ref="I30">INDEX(GMWQ!$A$2:$NF$60,MATCH(1,(GMWQ!$NE$2:$NE$60=I$3)*(GMWQ!$ND$2:$ND$60=I$4)*(GMWQ!$NF$2:$NF$60=I$1),0),$E30-1966)</f>
        <v>9903</v>
      </c>
      <c r="J30" s="12" cm="1">
        <f t="array" ref="J30">INDEX(GMWQ!$A$2:$NF$60,MATCH(1,(GMWQ!$NE$2:$NE$60=J$3)*(GMWQ!$ND$2:$ND$60=J$4)*(GMWQ!$NF$2:$NF$60=J$1),0),$E30-1966)</f>
        <v>48906</v>
      </c>
      <c r="K30" s="12" cm="1">
        <f t="array" ref="K30">INDEX(GMWQ!$A$2:$NF$60,MATCH(1,(GMWQ!$NE$2:$NE$60=K$3)*(GMWQ!$ND$2:$ND$60=K$4)*(GMWQ!$NF$2:$NF$60=K$1),0),$E30-1966)</f>
        <v>22479</v>
      </c>
      <c r="L30" s="12" cm="1">
        <f t="array" ref="L30">INDEX(GMWQ!$A$2:$NF$60,MATCH(1,(GMWQ!$NE$2:$NE$60=L$3)*(GMWQ!$ND$2:$ND$60=L$4)*(GMWQ!$NF$2:$NF$60=L$1),0),$E30-1966)</f>
        <v>31463</v>
      </c>
      <c r="M30" s="12" cm="1">
        <f t="array" ref="M30">INDEX(GMWQ!$A$2:$NF$60,MATCH(1,(GMWQ!$NE$2:$NE$60=M$3)*(GMWQ!$ND$2:$ND$60=M$4)*(GMWQ!$NF$2:$NF$60=M$1),0),$E30-1966)</f>
        <v>150197</v>
      </c>
      <c r="N30" s="12" cm="1">
        <f t="array" ref="N30">INDEX(GMWQ!$A$2:$NF$60,MATCH(1,(GMWQ!$NE$2:$NE$60=N$3)*(GMWQ!$ND$2:$ND$60=N$4)*(GMWQ!$NF$2:$NF$60=N$1),0),$E30-1966)</f>
        <v>21.29984</v>
      </c>
      <c r="O30" s="12" cm="1">
        <f t="array" ref="O30">INDEX(GMWQ!$A$2:$NF$60,MATCH(1,(GMWQ!$NE$2:$NE$60=O$3)*(GMWQ!$ND$2:$ND$60=O$4)*(GMWQ!$NF$2:$NF$60=O$1),0),$E30-1966)</f>
        <v>25059</v>
      </c>
      <c r="P30" s="12" cm="1">
        <f t="array" ref="P30">INDEX(GMWQ!$A$2:$NF$60,MATCH(1,(GMWQ!$NE$2:$NE$60=P$3)*(GMWQ!$ND$2:$ND$60=P$4)*(GMWQ!$NF$2:$NF$60=P$1),0),$E30-1966)</f>
        <v>27274</v>
      </c>
      <c r="Q30" s="12" cm="1">
        <f t="array" ref="Q30">INDEX(GMWQ!$A$2:$NF$60,MATCH(1,(GMWQ!$NE$2:$NE$60=Q$3)*(GMWQ!$ND$2:$ND$60=Q$4)*(GMWQ!$NF$2:$NF$60=Q$1),0),$E30-1966)</f>
        <v>5.4</v>
      </c>
      <c r="R30" s="12" cm="1">
        <f t="array" ref="R30">INDEX(GMWQ!$A$2:$NF$60,MATCH(1,(GMWQ!$NE$2:$NE$60=R$3)*(GMWQ!$ND$2:$ND$60=R$4)*(GMWQ!$NF$2:$NF$60=R$1),0),$E30-1966)</f>
        <v>1002.336</v>
      </c>
      <c r="S30" s="12" cm="1">
        <f t="array" ref="S30">INDEX(GMWQ!$A$2:$NF$60,MATCH(1,(GMWQ!$NE$2:$NE$60=S$3)*(GMWQ!$ND$2:$ND$60=S$4)*(GMWQ!$NF$2:$NF$60=S$1),0),$E30-1966)</f>
        <v>0</v>
      </c>
      <c r="T30" s="12" cm="1">
        <f t="array" ref="T30">INDEX(GMWQ!$A$2:$NF$60,MATCH(1,(GMWQ!$NE$2:$NE$60=T$3)*(GMWQ!$ND$2:$ND$60=T$4)*(GMWQ!$NF$2:$NF$60=T$1),0),$E30-1966)</f>
        <v>0</v>
      </c>
      <c r="U30" s="12" cm="1">
        <f t="array" ref="U30">INDEX(GMWQ!$A$2:$NF$60,MATCH(1,(GMWQ!$NE$2:$NE$60=U$3)*(GMWQ!$ND$2:$ND$60=U$4)*(GMWQ!$NF$2:$NF$60=U$1),0),$E30-1966)</f>
        <v>0</v>
      </c>
      <c r="V30" s="12" cm="1">
        <f t="array" ref="V30">INDEX(GMWQ!$A$2:$NF$60,MATCH(1,(GMWQ!$NE$2:$NE$60=V$3)*(GMWQ!$ND$2:$ND$60=V$4)*(GMWQ!$NF$2:$NF$60=V$1),0),$E30-1966)</f>
        <v>0</v>
      </c>
      <c r="W30" s="12" cm="1">
        <f t="array" ref="W30">INDEX(GMWQ!$A$2:$NF$60,MATCH(1,(GMWQ!$NE$2:$NE$60=W$3)*(GMWQ!$ND$2:$ND$60=W$4)*(GMWQ!$NF$2:$NF$60=W$1),0),$E30-1966)</f>
        <v>0</v>
      </c>
      <c r="X30" s="12" cm="1">
        <f t="array" ref="X30">INDEX(GMWQ!$A$2:$NF$60,MATCH(1,(GMWQ!$NE$2:$NE$60=X$3)*(GMWQ!$ND$2:$ND$60=X$4)*(GMWQ!$NF$2:$NF$60=X$1),0),$E30-1966)</f>
        <v>0</v>
      </c>
      <c r="Y30" s="12" cm="1">
        <f t="array" ref="Y30">INDEX(GMWQ!$A$2:$NF$60,MATCH(1,(GMWQ!$NE$2:$NE$60=Y$3)*(GMWQ!$ND$2:$ND$60=Y$4)*(GMWQ!$NF$2:$NF$60=Y$1),0),$E30-1966)</f>
        <v>0</v>
      </c>
      <c r="Z30" s="12" cm="1">
        <f t="array" ref="Z30">INDEX(GMWQ!$A$2:$NF$60,MATCH(1,(GMWQ!$NE$2:$NE$60=Z$3)*(GMWQ!$ND$2:$ND$60=Z$4)*(GMWQ!$NF$2:$NF$60=Z$1),0),$E30-1966)</f>
        <v>0</v>
      </c>
      <c r="AA30" s="12" cm="1">
        <f t="array" ref="AA30">INDEX(GMWQ!$A$2:$NF$60,MATCH(1,(GMWQ!$NE$2:$NE$60=AA$3)*(GMWQ!$ND$2:$ND$60=AA$4)*(GMWQ!$NF$2:$NF$60=AA$1),0),$E30-1966)</f>
        <v>0</v>
      </c>
      <c r="AB30" s="12" cm="1">
        <f t="array" ref="AB30">INDEX(GMWQ!$A$2:$NF$60,MATCH(1,(GMWQ!$NE$2:$NE$60=AB$3)*(GMWQ!$ND$2:$ND$60=AB$4)*(GMWQ!$NF$2:$NF$60=AB$1),0),$E30-1966)</f>
        <v>0</v>
      </c>
      <c r="AC30" s="12" cm="1">
        <f t="array" ref="AC30">INDEX(GMWQ!$A$2:$NF$60,MATCH(1,(GMWQ!$NE$2:$NE$60=AC$3)*(GMWQ!$ND$2:$ND$60=AC$4)*(GMWQ!$NF$2:$NF$60=AC$1),0),$E30-1966)</f>
        <v>0</v>
      </c>
      <c r="AD30" s="12" cm="1">
        <f t="array" ref="AD30">INDEX(GMWQ!$A$2:$NF$60,MATCH(1,(GMWQ!$NE$2:$NE$60=AD$3)*(GMWQ!$ND$2:$ND$60=AD$4)*(GMWQ!$NF$2:$NF$60=AD$1),0),$E30-1966)</f>
        <v>0</v>
      </c>
      <c r="AE30" s="12" cm="1">
        <f t="array" ref="AE30">INDEX(GMWQ!$A$2:$NF$60,MATCH(1,(GMWQ!$NE$2:$NE$60=AE$3)*(GMWQ!$ND$2:$ND$60=AE$4)*(GMWQ!$NF$2:$NF$60=AE$1),0),$E30-1966)</f>
        <v>25059</v>
      </c>
      <c r="AF30" s="12" cm="1">
        <f t="array" ref="AF30">INDEX(GMWQ!$A$2:$NF$60,MATCH(1,(GMWQ!$NE$2:$NE$60=AF$3)*(GMWQ!$ND$2:$ND$60=AF$4)*(GMWQ!$NF$2:$NF$60=AF$1),0),$E30-1966)</f>
        <v>27274</v>
      </c>
      <c r="AG30" s="12" cm="1">
        <f t="array" ref="AG30">INDEX(GMWQ!$A$2:$NF$60,MATCH(1,(GMWQ!$NE$2:$NE$60=AG$3)*(GMWQ!$ND$2:$ND$60=AG$4)*(GMWQ!$NF$2:$NF$60=AG$1),0),$E30-1966)</f>
        <v>5.4</v>
      </c>
    </row>
    <row r="31" spans="1:33" x14ac:dyDescent="0.25">
      <c r="A31" s="12">
        <v>1979</v>
      </c>
      <c r="B31" s="12">
        <f t="shared" si="5"/>
        <v>1979</v>
      </c>
      <c r="C31" s="12">
        <f t="shared" si="5"/>
        <v>1978</v>
      </c>
      <c r="D31" s="12">
        <f t="shared" si="5"/>
        <v>1978</v>
      </c>
      <c r="E31" s="12">
        <f t="shared" si="3"/>
        <v>1997</v>
      </c>
      <c r="F31" s="12" cm="1">
        <f t="array" ref="F31">INDEX(GMWQ!$A$2:$NF$60,MATCH(1,(GMWQ!$NE$2:$NE$60=F$3)*(GMWQ!$ND$2:$ND$60=F$4)*(GMWQ!$NF$2:$NF$60=F$1),0),$E31-1966)</f>
        <v>27.45561</v>
      </c>
      <c r="G31" s="12" cm="1">
        <f t="array" ref="G31">INDEX(GMWQ!$A$2:$NF$60,MATCH(1,(GMWQ!$NE$2:$NE$60=G$3)*(GMWQ!$ND$2:$ND$60=G$4)*(GMWQ!$NF$2:$NF$60=G$1),0),$E31-1966)</f>
        <v>1848.373</v>
      </c>
      <c r="H31" s="12" cm="1">
        <f t="array" ref="H31">INDEX(GMWQ!$A$2:$NF$60,MATCH(1,(GMWQ!$NE$2:$NE$60=H$3)*(GMWQ!$ND$2:$ND$60=H$4)*(GMWQ!$NF$2:$NF$60=H$1),0),$E31-1966)</f>
        <v>43.965009999999999</v>
      </c>
      <c r="I31" s="12" cm="1">
        <f t="array" ref="I31">INDEX(GMWQ!$A$2:$NF$60,MATCH(1,(GMWQ!$NE$2:$NE$60=I$3)*(GMWQ!$ND$2:$ND$60=I$4)*(GMWQ!$NF$2:$NF$60=I$1),0),$E31-1966)</f>
        <v>10109</v>
      </c>
      <c r="J31" s="12" cm="1">
        <f t="array" ref="J31">INDEX(GMWQ!$A$2:$NF$60,MATCH(1,(GMWQ!$NE$2:$NE$60=J$3)*(GMWQ!$ND$2:$ND$60=J$4)*(GMWQ!$NF$2:$NF$60=J$1),0),$E31-1966)</f>
        <v>50459</v>
      </c>
      <c r="K31" s="12" cm="1">
        <f t="array" ref="K31">INDEX(GMWQ!$A$2:$NF$60,MATCH(1,(GMWQ!$NE$2:$NE$60=K$3)*(GMWQ!$ND$2:$ND$60=K$4)*(GMWQ!$NF$2:$NF$60=K$1),0),$E31-1966)</f>
        <v>23365</v>
      </c>
      <c r="L31" s="12" cm="1">
        <f t="array" ref="L31">INDEX(GMWQ!$A$2:$NF$60,MATCH(1,(GMWQ!$NE$2:$NE$60=L$3)*(GMWQ!$ND$2:$ND$60=L$4)*(GMWQ!$NF$2:$NF$60=L$1),0),$E31-1966)</f>
        <v>32879</v>
      </c>
      <c r="M31" s="12" cm="1">
        <f t="array" ref="M31">INDEX(GMWQ!$A$2:$NF$60,MATCH(1,(GMWQ!$NE$2:$NE$60=M$3)*(GMWQ!$ND$2:$ND$60=M$4)*(GMWQ!$NF$2:$NF$60=M$1),0),$E31-1966)</f>
        <v>152401</v>
      </c>
      <c r="N31" s="12" cm="1">
        <f t="array" ref="N31">INDEX(GMWQ!$A$2:$NF$60,MATCH(1,(GMWQ!$NE$2:$NE$60=N$3)*(GMWQ!$ND$2:$ND$60=N$4)*(GMWQ!$NF$2:$NF$60=N$1),0),$E31-1966)</f>
        <v>21.879709999999999</v>
      </c>
      <c r="O31" s="12" cm="1">
        <f t="array" ref="O31">INDEX(GMWQ!$A$2:$NF$60,MATCH(1,(GMWQ!$NE$2:$NE$60=O$3)*(GMWQ!$ND$2:$ND$60=O$4)*(GMWQ!$NF$2:$NF$60=O$1),0),$E31-1966)</f>
        <v>25113</v>
      </c>
      <c r="P31" s="12" cm="1">
        <f t="array" ref="P31">INDEX(GMWQ!$A$2:$NF$60,MATCH(1,(GMWQ!$NE$2:$NE$60=P$3)*(GMWQ!$ND$2:$ND$60=P$4)*(GMWQ!$NF$2:$NF$60=P$1),0),$E31-1966)</f>
        <v>27303</v>
      </c>
      <c r="Q31" s="12" cm="1">
        <f t="array" ref="Q31">INDEX(GMWQ!$A$2:$NF$60,MATCH(1,(GMWQ!$NE$2:$NE$60=Q$3)*(GMWQ!$ND$2:$ND$60=Q$4)*(GMWQ!$NF$2:$NF$60=Q$1),0),$E31-1966)</f>
        <v>5.4</v>
      </c>
      <c r="R31" s="12" cm="1">
        <f t="array" ref="R31">INDEX(GMWQ!$A$2:$NF$60,MATCH(1,(GMWQ!$NE$2:$NE$60=R$3)*(GMWQ!$ND$2:$ND$60=R$4)*(GMWQ!$NF$2:$NF$60=R$1),0),$E31-1966)</f>
        <v>1040.548</v>
      </c>
      <c r="S31" s="12" cm="1">
        <f t="array" ref="S31">INDEX(GMWQ!$A$2:$NF$60,MATCH(1,(GMWQ!$NE$2:$NE$60=S$3)*(GMWQ!$ND$2:$ND$60=S$4)*(GMWQ!$NF$2:$NF$60=S$1),0),$E31-1966)</f>
        <v>0</v>
      </c>
      <c r="T31" s="12" cm="1">
        <f t="array" ref="T31">INDEX(GMWQ!$A$2:$NF$60,MATCH(1,(GMWQ!$NE$2:$NE$60=T$3)*(GMWQ!$ND$2:$ND$60=T$4)*(GMWQ!$NF$2:$NF$60=T$1),0),$E31-1966)</f>
        <v>0</v>
      </c>
      <c r="U31" s="12" cm="1">
        <f t="array" ref="U31">INDEX(GMWQ!$A$2:$NF$60,MATCH(1,(GMWQ!$NE$2:$NE$60=U$3)*(GMWQ!$ND$2:$ND$60=U$4)*(GMWQ!$NF$2:$NF$60=U$1),0),$E31-1966)</f>
        <v>0</v>
      </c>
      <c r="V31" s="12" cm="1">
        <f t="array" ref="V31">INDEX(GMWQ!$A$2:$NF$60,MATCH(1,(GMWQ!$NE$2:$NE$60=V$3)*(GMWQ!$ND$2:$ND$60=V$4)*(GMWQ!$NF$2:$NF$60=V$1),0),$E31-1966)</f>
        <v>0</v>
      </c>
      <c r="W31" s="12" cm="1">
        <f t="array" ref="W31">INDEX(GMWQ!$A$2:$NF$60,MATCH(1,(GMWQ!$NE$2:$NE$60=W$3)*(GMWQ!$ND$2:$ND$60=W$4)*(GMWQ!$NF$2:$NF$60=W$1),0),$E31-1966)</f>
        <v>0</v>
      </c>
      <c r="X31" s="12" cm="1">
        <f t="array" ref="X31">INDEX(GMWQ!$A$2:$NF$60,MATCH(1,(GMWQ!$NE$2:$NE$60=X$3)*(GMWQ!$ND$2:$ND$60=X$4)*(GMWQ!$NF$2:$NF$60=X$1),0),$E31-1966)</f>
        <v>0</v>
      </c>
      <c r="Y31" s="12" cm="1">
        <f t="array" ref="Y31">INDEX(GMWQ!$A$2:$NF$60,MATCH(1,(GMWQ!$NE$2:$NE$60=Y$3)*(GMWQ!$ND$2:$ND$60=Y$4)*(GMWQ!$NF$2:$NF$60=Y$1),0),$E31-1966)</f>
        <v>0</v>
      </c>
      <c r="Z31" s="12" cm="1">
        <f t="array" ref="Z31">INDEX(GMWQ!$A$2:$NF$60,MATCH(1,(GMWQ!$NE$2:$NE$60=Z$3)*(GMWQ!$ND$2:$ND$60=Z$4)*(GMWQ!$NF$2:$NF$60=Z$1),0),$E31-1966)</f>
        <v>0</v>
      </c>
      <c r="AA31" s="12" cm="1">
        <f t="array" ref="AA31">INDEX(GMWQ!$A$2:$NF$60,MATCH(1,(GMWQ!$NE$2:$NE$60=AA$3)*(GMWQ!$ND$2:$ND$60=AA$4)*(GMWQ!$NF$2:$NF$60=AA$1),0),$E31-1966)</f>
        <v>0</v>
      </c>
      <c r="AB31" s="12" cm="1">
        <f t="array" ref="AB31">INDEX(GMWQ!$A$2:$NF$60,MATCH(1,(GMWQ!$NE$2:$NE$60=AB$3)*(GMWQ!$ND$2:$ND$60=AB$4)*(GMWQ!$NF$2:$NF$60=AB$1),0),$E31-1966)</f>
        <v>0</v>
      </c>
      <c r="AC31" s="12" cm="1">
        <f t="array" ref="AC31">INDEX(GMWQ!$A$2:$NF$60,MATCH(1,(GMWQ!$NE$2:$NE$60=AC$3)*(GMWQ!$ND$2:$ND$60=AC$4)*(GMWQ!$NF$2:$NF$60=AC$1),0),$E31-1966)</f>
        <v>0</v>
      </c>
      <c r="AD31" s="12" cm="1">
        <f t="array" ref="AD31">INDEX(GMWQ!$A$2:$NF$60,MATCH(1,(GMWQ!$NE$2:$NE$60=AD$3)*(GMWQ!$ND$2:$ND$60=AD$4)*(GMWQ!$NF$2:$NF$60=AD$1),0),$E31-1966)</f>
        <v>0</v>
      </c>
      <c r="AE31" s="12" cm="1">
        <f t="array" ref="AE31">INDEX(GMWQ!$A$2:$NF$60,MATCH(1,(GMWQ!$NE$2:$NE$60=AE$3)*(GMWQ!$ND$2:$ND$60=AE$4)*(GMWQ!$NF$2:$NF$60=AE$1),0),$E31-1966)</f>
        <v>25113</v>
      </c>
      <c r="AF31" s="12" cm="1">
        <f t="array" ref="AF31">INDEX(GMWQ!$A$2:$NF$60,MATCH(1,(GMWQ!$NE$2:$NE$60=AF$3)*(GMWQ!$ND$2:$ND$60=AF$4)*(GMWQ!$NF$2:$NF$60=AF$1),0),$E31-1966)</f>
        <v>27303</v>
      </c>
      <c r="AG31" s="12" cm="1">
        <f t="array" ref="AG31">INDEX(GMWQ!$A$2:$NF$60,MATCH(1,(GMWQ!$NE$2:$NE$60=AG$3)*(GMWQ!$ND$2:$ND$60=AG$4)*(GMWQ!$NF$2:$NF$60=AG$1),0),$E31-1966)</f>
        <v>5.4</v>
      </c>
    </row>
    <row r="32" spans="1:33" x14ac:dyDescent="0.25">
      <c r="B32" s="12">
        <f t="shared" si="5"/>
        <v>1979</v>
      </c>
      <c r="C32" s="12">
        <f t="shared" si="5"/>
        <v>1979</v>
      </c>
      <c r="E32" s="12">
        <f t="shared" si="3"/>
        <v>1998</v>
      </c>
      <c r="F32" s="12" cm="1">
        <f t="array" ref="F32">INDEX(GMWQ!$A$2:$NF$60,MATCH(1,(GMWQ!$NE$2:$NE$60=F$3)*(GMWQ!$ND$2:$ND$60=F$4)*(GMWQ!$NF$2:$NF$60=F$1),0),$E32-1966)</f>
        <v>27.490459999999999</v>
      </c>
      <c r="G32" s="12" cm="1">
        <f t="array" ref="G32">INDEX(GMWQ!$A$2:$NF$60,MATCH(1,(GMWQ!$NE$2:$NE$60=G$3)*(GMWQ!$ND$2:$ND$60=G$4)*(GMWQ!$NF$2:$NF$60=G$1),0),$E32-1966)</f>
        <v>1895.5940000000001</v>
      </c>
      <c r="H32" s="12" cm="1">
        <f t="array" ref="H32">INDEX(GMWQ!$A$2:$NF$60,MATCH(1,(GMWQ!$NE$2:$NE$60=H$3)*(GMWQ!$ND$2:$ND$60=H$4)*(GMWQ!$NF$2:$NF$60=H$1),0),$E32-1966)</f>
        <v>46.838419999999999</v>
      </c>
      <c r="I32" s="12" cm="1">
        <f t="array" ref="I32">INDEX(GMWQ!$A$2:$NF$60,MATCH(1,(GMWQ!$NE$2:$NE$60=I$3)*(GMWQ!$ND$2:$ND$60=I$4)*(GMWQ!$NF$2:$NF$60=I$1),0),$E32-1966)</f>
        <v>11219</v>
      </c>
      <c r="J32" s="12" cm="1">
        <f t="array" ref="J32">INDEX(GMWQ!$A$2:$NF$60,MATCH(1,(GMWQ!$NE$2:$NE$60=J$3)*(GMWQ!$ND$2:$ND$60=J$4)*(GMWQ!$NF$2:$NF$60=J$1),0),$E32-1966)</f>
        <v>53966</v>
      </c>
      <c r="K32" s="12" cm="1">
        <f t="array" ref="K32">INDEX(GMWQ!$A$2:$NF$60,MATCH(1,(GMWQ!$NE$2:$NE$60=K$3)*(GMWQ!$ND$2:$ND$60=K$4)*(GMWQ!$NF$2:$NF$60=K$1),0),$E32-1966)</f>
        <v>24427</v>
      </c>
      <c r="L32" s="12" cm="1">
        <f t="array" ref="L32">INDEX(GMWQ!$A$2:$NF$60,MATCH(1,(GMWQ!$NE$2:$NE$60=L$3)*(GMWQ!$ND$2:$ND$60=L$4)*(GMWQ!$NF$2:$NF$60=L$1),0),$E32-1966)</f>
        <v>34157</v>
      </c>
      <c r="M32" s="12" cm="1">
        <f t="array" ref="M32">INDEX(GMWQ!$A$2:$NF$60,MATCH(1,(GMWQ!$NE$2:$NE$60=M$3)*(GMWQ!$ND$2:$ND$60=M$4)*(GMWQ!$NF$2:$NF$60=M$1),0),$E32-1966)</f>
        <v>155089</v>
      </c>
      <c r="N32" s="12" cm="1">
        <f t="array" ref="N32">INDEX(GMWQ!$A$2:$NF$60,MATCH(1,(GMWQ!$NE$2:$NE$60=N$3)*(GMWQ!$ND$2:$ND$60=N$4)*(GMWQ!$NF$2:$NF$60=N$1),0),$E32-1966)</f>
        <v>22.38936</v>
      </c>
      <c r="O32" s="12" cm="1">
        <f t="array" ref="O32">INDEX(GMWQ!$A$2:$NF$60,MATCH(1,(GMWQ!$NE$2:$NE$60=O$3)*(GMWQ!$ND$2:$ND$60=O$4)*(GMWQ!$NF$2:$NF$60=O$1),0),$E32-1966)</f>
        <v>25159</v>
      </c>
      <c r="P32" s="12" cm="1">
        <f t="array" ref="P32">INDEX(GMWQ!$A$2:$NF$60,MATCH(1,(GMWQ!$NE$2:$NE$60=P$3)*(GMWQ!$ND$2:$ND$60=P$4)*(GMWQ!$NF$2:$NF$60=P$1),0),$E32-1966)</f>
        <v>27413</v>
      </c>
      <c r="Q32" s="12" cm="1">
        <f t="array" ref="Q32">INDEX(GMWQ!$A$2:$NF$60,MATCH(1,(GMWQ!$NE$2:$NE$60=Q$3)*(GMWQ!$ND$2:$ND$60=Q$4)*(GMWQ!$NF$2:$NF$60=Q$1),0),$E32-1966)</f>
        <v>5.3</v>
      </c>
      <c r="R32" s="12" cm="1">
        <f t="array" ref="R32">INDEX(GMWQ!$A$2:$NF$60,MATCH(1,(GMWQ!$NE$2:$NE$60=R$3)*(GMWQ!$ND$2:$ND$60=R$4)*(GMWQ!$NF$2:$NF$60=R$1),0),$E32-1966)</f>
        <v>1083.067</v>
      </c>
      <c r="S32" s="12" cm="1">
        <f t="array" ref="S32">INDEX(GMWQ!$A$2:$NF$60,MATCH(1,(GMWQ!$NE$2:$NE$60=S$3)*(GMWQ!$ND$2:$ND$60=S$4)*(GMWQ!$NF$2:$NF$60=S$1),0),$E32-1966)</f>
        <v>0</v>
      </c>
      <c r="T32" s="12" cm="1">
        <f t="array" ref="T32">INDEX(GMWQ!$A$2:$NF$60,MATCH(1,(GMWQ!$NE$2:$NE$60=T$3)*(GMWQ!$ND$2:$ND$60=T$4)*(GMWQ!$NF$2:$NF$60=T$1),0),$E32-1966)</f>
        <v>0</v>
      </c>
      <c r="U32" s="12" cm="1">
        <f t="array" ref="U32">INDEX(GMWQ!$A$2:$NF$60,MATCH(1,(GMWQ!$NE$2:$NE$60=U$3)*(GMWQ!$ND$2:$ND$60=U$4)*(GMWQ!$NF$2:$NF$60=U$1),0),$E32-1966)</f>
        <v>0</v>
      </c>
      <c r="V32" s="12" cm="1">
        <f t="array" ref="V32">INDEX(GMWQ!$A$2:$NF$60,MATCH(1,(GMWQ!$NE$2:$NE$60=V$3)*(GMWQ!$ND$2:$ND$60=V$4)*(GMWQ!$NF$2:$NF$60=V$1),0),$E32-1966)</f>
        <v>0</v>
      </c>
      <c r="W32" s="12" cm="1">
        <f t="array" ref="W32">INDEX(GMWQ!$A$2:$NF$60,MATCH(1,(GMWQ!$NE$2:$NE$60=W$3)*(GMWQ!$ND$2:$ND$60=W$4)*(GMWQ!$NF$2:$NF$60=W$1),0),$E32-1966)</f>
        <v>0</v>
      </c>
      <c r="X32" s="12" cm="1">
        <f t="array" ref="X32">INDEX(GMWQ!$A$2:$NF$60,MATCH(1,(GMWQ!$NE$2:$NE$60=X$3)*(GMWQ!$ND$2:$ND$60=X$4)*(GMWQ!$NF$2:$NF$60=X$1),0),$E32-1966)</f>
        <v>0</v>
      </c>
      <c r="Y32" s="12" cm="1">
        <f t="array" ref="Y32">INDEX(GMWQ!$A$2:$NF$60,MATCH(1,(GMWQ!$NE$2:$NE$60=Y$3)*(GMWQ!$ND$2:$ND$60=Y$4)*(GMWQ!$NF$2:$NF$60=Y$1),0),$E32-1966)</f>
        <v>0</v>
      </c>
      <c r="Z32" s="12" cm="1">
        <f t="array" ref="Z32">INDEX(GMWQ!$A$2:$NF$60,MATCH(1,(GMWQ!$NE$2:$NE$60=Z$3)*(GMWQ!$ND$2:$ND$60=Z$4)*(GMWQ!$NF$2:$NF$60=Z$1),0),$E32-1966)</f>
        <v>0</v>
      </c>
      <c r="AA32" s="12" cm="1">
        <f t="array" ref="AA32">INDEX(GMWQ!$A$2:$NF$60,MATCH(1,(GMWQ!$NE$2:$NE$60=AA$3)*(GMWQ!$ND$2:$ND$60=AA$4)*(GMWQ!$NF$2:$NF$60=AA$1),0),$E32-1966)</f>
        <v>0</v>
      </c>
      <c r="AB32" s="12" cm="1">
        <f t="array" ref="AB32">INDEX(GMWQ!$A$2:$NF$60,MATCH(1,(GMWQ!$NE$2:$NE$60=AB$3)*(GMWQ!$ND$2:$ND$60=AB$4)*(GMWQ!$NF$2:$NF$60=AB$1),0),$E32-1966)</f>
        <v>0</v>
      </c>
      <c r="AC32" s="12" cm="1">
        <f t="array" ref="AC32">INDEX(GMWQ!$A$2:$NF$60,MATCH(1,(GMWQ!$NE$2:$NE$60=AC$3)*(GMWQ!$ND$2:$ND$60=AC$4)*(GMWQ!$NF$2:$NF$60=AC$1),0),$E32-1966)</f>
        <v>0</v>
      </c>
      <c r="AD32" s="12" cm="1">
        <f t="array" ref="AD32">INDEX(GMWQ!$A$2:$NF$60,MATCH(1,(GMWQ!$NE$2:$NE$60=AD$3)*(GMWQ!$ND$2:$ND$60=AD$4)*(GMWQ!$NF$2:$NF$60=AD$1),0),$E32-1966)</f>
        <v>0</v>
      </c>
      <c r="AE32" s="12" cm="1">
        <f t="array" ref="AE32">INDEX(GMWQ!$A$2:$NF$60,MATCH(1,(GMWQ!$NE$2:$NE$60=AE$3)*(GMWQ!$ND$2:$ND$60=AE$4)*(GMWQ!$NF$2:$NF$60=AE$1),0),$E32-1966)</f>
        <v>25159</v>
      </c>
      <c r="AF32" s="12" cm="1">
        <f t="array" ref="AF32">INDEX(GMWQ!$A$2:$NF$60,MATCH(1,(GMWQ!$NE$2:$NE$60=AF$3)*(GMWQ!$ND$2:$ND$60=AF$4)*(GMWQ!$NF$2:$NF$60=AF$1),0),$E32-1966)</f>
        <v>27413</v>
      </c>
      <c r="AG32" s="12" cm="1">
        <f t="array" ref="AG32">INDEX(GMWQ!$A$2:$NF$60,MATCH(1,(GMWQ!$NE$2:$NE$60=AG$3)*(GMWQ!$ND$2:$ND$60=AG$4)*(GMWQ!$NF$2:$NF$60=AG$1),0),$E32-1966)</f>
        <v>5.3</v>
      </c>
    </row>
    <row r="33" spans="1:33" x14ac:dyDescent="0.25">
      <c r="B33" s="12">
        <f t="shared" si="5"/>
        <v>1979</v>
      </c>
      <c r="C33" s="12">
        <f t="shared" si="5"/>
        <v>1979</v>
      </c>
      <c r="E33" s="12">
        <f t="shared" si="3"/>
        <v>1999</v>
      </c>
      <c r="F33" s="12" cm="1">
        <f t="array" ref="F33">INDEX(GMWQ!$A$2:$NF$60,MATCH(1,(GMWQ!$NE$2:$NE$60=F$3)*(GMWQ!$ND$2:$ND$60=F$4)*(GMWQ!$NF$2:$NF$60=F$1),0),$E33-1966)</f>
        <v>29.598659999999999</v>
      </c>
      <c r="G33" s="12" cm="1">
        <f t="array" ref="G33">INDEX(GMWQ!$A$2:$NF$60,MATCH(1,(GMWQ!$NE$2:$NE$60=G$3)*(GMWQ!$ND$2:$ND$60=G$4)*(GMWQ!$NF$2:$NF$60=G$1),0),$E33-1966)</f>
        <v>1949.5609999999999</v>
      </c>
      <c r="H33" s="12" cm="1">
        <f t="array" ref="H33">INDEX(GMWQ!$A$2:$NF$60,MATCH(1,(GMWQ!$NE$2:$NE$60=H$3)*(GMWQ!$ND$2:$ND$60=H$4)*(GMWQ!$NF$2:$NF$60=H$1),0),$E33-1966)</f>
        <v>50.12706</v>
      </c>
      <c r="I33" s="12" cm="1">
        <f t="array" ref="I33">INDEX(GMWQ!$A$2:$NF$60,MATCH(1,(GMWQ!$NE$2:$NE$60=I$3)*(GMWQ!$ND$2:$ND$60=I$4)*(GMWQ!$NF$2:$NF$60=I$1),0),$E33-1966)</f>
        <v>11435</v>
      </c>
      <c r="J33" s="12" cm="1">
        <f t="array" ref="J33">INDEX(GMWQ!$A$2:$NF$60,MATCH(1,(GMWQ!$NE$2:$NE$60=J$3)*(GMWQ!$ND$2:$ND$60=J$4)*(GMWQ!$NF$2:$NF$60=J$1),0),$E33-1966)</f>
        <v>56767</v>
      </c>
      <c r="K33" s="12" cm="1">
        <f t="array" ref="K33">INDEX(GMWQ!$A$2:$NF$60,MATCH(1,(GMWQ!$NE$2:$NE$60=K$3)*(GMWQ!$ND$2:$ND$60=K$4)*(GMWQ!$NF$2:$NF$60=K$1),0),$E33-1966)</f>
        <v>25749</v>
      </c>
      <c r="L33" s="12" cm="1">
        <f t="array" ref="L33">INDEX(GMWQ!$A$2:$NF$60,MATCH(1,(GMWQ!$NE$2:$NE$60=L$3)*(GMWQ!$ND$2:$ND$60=L$4)*(GMWQ!$NF$2:$NF$60=L$1),0),$E33-1966)</f>
        <v>36483</v>
      </c>
      <c r="M33" s="12" cm="1">
        <f t="array" ref="M33">INDEX(GMWQ!$A$2:$NF$60,MATCH(1,(GMWQ!$NE$2:$NE$60=M$3)*(GMWQ!$ND$2:$ND$60=M$4)*(GMWQ!$NF$2:$NF$60=M$1),0),$E33-1966)</f>
        <v>155140</v>
      </c>
      <c r="N33" s="12" cm="1">
        <f t="array" ref="N33">INDEX(GMWQ!$A$2:$NF$60,MATCH(1,(GMWQ!$NE$2:$NE$60=N$3)*(GMWQ!$ND$2:$ND$60=N$4)*(GMWQ!$NF$2:$NF$60=N$1),0),$E33-1966)</f>
        <v>23.94933</v>
      </c>
      <c r="O33" s="12" cm="1">
        <f t="array" ref="O33">INDEX(GMWQ!$A$2:$NF$60,MATCH(1,(GMWQ!$NE$2:$NE$60=O$3)*(GMWQ!$ND$2:$ND$60=O$4)*(GMWQ!$NF$2:$NF$60=O$1),0),$E33-1966)</f>
        <v>25229</v>
      </c>
      <c r="P33" s="12" cm="1">
        <f t="array" ref="P33">INDEX(GMWQ!$A$2:$NF$60,MATCH(1,(GMWQ!$NE$2:$NE$60=P$3)*(GMWQ!$ND$2:$ND$60=P$4)*(GMWQ!$NF$2:$NF$60=P$1),0),$E33-1966)</f>
        <v>27493</v>
      </c>
      <c r="Q33" s="12" cm="1">
        <f t="array" ref="Q33">INDEX(GMWQ!$A$2:$NF$60,MATCH(1,(GMWQ!$NE$2:$NE$60=Q$3)*(GMWQ!$ND$2:$ND$60=Q$4)*(GMWQ!$NF$2:$NF$60=Q$1),0),$E33-1966)</f>
        <v>5.4</v>
      </c>
      <c r="R33" s="12" cm="1">
        <f t="array" ref="R33">INDEX(GMWQ!$A$2:$NF$60,MATCH(1,(GMWQ!$NE$2:$NE$60=R$3)*(GMWQ!$ND$2:$ND$60=R$4)*(GMWQ!$NF$2:$NF$60=R$1),0),$E33-1966)</f>
        <v>1139.682</v>
      </c>
      <c r="S33" s="12" cm="1">
        <f t="array" ref="S33">INDEX(GMWQ!$A$2:$NF$60,MATCH(1,(GMWQ!$NE$2:$NE$60=S$3)*(GMWQ!$ND$2:$ND$60=S$4)*(GMWQ!$NF$2:$NF$60=S$1),0),$E33-1966)</f>
        <v>0</v>
      </c>
      <c r="T33" s="12" cm="1">
        <f t="array" ref="T33">INDEX(GMWQ!$A$2:$NF$60,MATCH(1,(GMWQ!$NE$2:$NE$60=T$3)*(GMWQ!$ND$2:$ND$60=T$4)*(GMWQ!$NF$2:$NF$60=T$1),0),$E33-1966)</f>
        <v>0</v>
      </c>
      <c r="U33" s="12" cm="1">
        <f t="array" ref="U33">INDEX(GMWQ!$A$2:$NF$60,MATCH(1,(GMWQ!$NE$2:$NE$60=U$3)*(GMWQ!$ND$2:$ND$60=U$4)*(GMWQ!$NF$2:$NF$60=U$1),0),$E33-1966)</f>
        <v>0</v>
      </c>
      <c r="V33" s="12" cm="1">
        <f t="array" ref="V33">INDEX(GMWQ!$A$2:$NF$60,MATCH(1,(GMWQ!$NE$2:$NE$60=V$3)*(GMWQ!$ND$2:$ND$60=V$4)*(GMWQ!$NF$2:$NF$60=V$1),0),$E33-1966)</f>
        <v>0</v>
      </c>
      <c r="W33" s="12" cm="1">
        <f t="array" ref="W33">INDEX(GMWQ!$A$2:$NF$60,MATCH(1,(GMWQ!$NE$2:$NE$60=W$3)*(GMWQ!$ND$2:$ND$60=W$4)*(GMWQ!$NF$2:$NF$60=W$1),0),$E33-1966)</f>
        <v>0</v>
      </c>
      <c r="X33" s="12" cm="1">
        <f t="array" ref="X33">INDEX(GMWQ!$A$2:$NF$60,MATCH(1,(GMWQ!$NE$2:$NE$60=X$3)*(GMWQ!$ND$2:$ND$60=X$4)*(GMWQ!$NF$2:$NF$60=X$1),0),$E33-1966)</f>
        <v>0</v>
      </c>
      <c r="Y33" s="12" cm="1">
        <f t="array" ref="Y33">INDEX(GMWQ!$A$2:$NF$60,MATCH(1,(GMWQ!$NE$2:$NE$60=Y$3)*(GMWQ!$ND$2:$ND$60=Y$4)*(GMWQ!$NF$2:$NF$60=Y$1),0),$E33-1966)</f>
        <v>0</v>
      </c>
      <c r="Z33" s="12" cm="1">
        <f t="array" ref="Z33">INDEX(GMWQ!$A$2:$NF$60,MATCH(1,(GMWQ!$NE$2:$NE$60=Z$3)*(GMWQ!$ND$2:$ND$60=Z$4)*(GMWQ!$NF$2:$NF$60=Z$1),0),$E33-1966)</f>
        <v>0</v>
      </c>
      <c r="AA33" s="12" cm="1">
        <f t="array" ref="AA33">INDEX(GMWQ!$A$2:$NF$60,MATCH(1,(GMWQ!$NE$2:$NE$60=AA$3)*(GMWQ!$ND$2:$ND$60=AA$4)*(GMWQ!$NF$2:$NF$60=AA$1),0),$E33-1966)</f>
        <v>0</v>
      </c>
      <c r="AB33" s="12" cm="1">
        <f t="array" ref="AB33">INDEX(GMWQ!$A$2:$NF$60,MATCH(1,(GMWQ!$NE$2:$NE$60=AB$3)*(GMWQ!$ND$2:$ND$60=AB$4)*(GMWQ!$NF$2:$NF$60=AB$1),0),$E33-1966)</f>
        <v>0</v>
      </c>
      <c r="AC33" s="12" cm="1">
        <f t="array" ref="AC33">INDEX(GMWQ!$A$2:$NF$60,MATCH(1,(GMWQ!$NE$2:$NE$60=AC$3)*(GMWQ!$ND$2:$ND$60=AC$4)*(GMWQ!$NF$2:$NF$60=AC$1),0),$E33-1966)</f>
        <v>0</v>
      </c>
      <c r="AD33" s="12" cm="1">
        <f t="array" ref="AD33">INDEX(GMWQ!$A$2:$NF$60,MATCH(1,(GMWQ!$NE$2:$NE$60=AD$3)*(GMWQ!$ND$2:$ND$60=AD$4)*(GMWQ!$NF$2:$NF$60=AD$1),0),$E33-1966)</f>
        <v>0</v>
      </c>
      <c r="AE33" s="12" cm="1">
        <f t="array" ref="AE33">INDEX(GMWQ!$A$2:$NF$60,MATCH(1,(GMWQ!$NE$2:$NE$60=AE$3)*(GMWQ!$ND$2:$ND$60=AE$4)*(GMWQ!$NF$2:$NF$60=AE$1),0),$E33-1966)</f>
        <v>25229</v>
      </c>
      <c r="AF33" s="12" cm="1">
        <f t="array" ref="AF33">INDEX(GMWQ!$A$2:$NF$60,MATCH(1,(GMWQ!$NE$2:$NE$60=AF$3)*(GMWQ!$ND$2:$ND$60=AF$4)*(GMWQ!$NF$2:$NF$60=AF$1),0),$E33-1966)</f>
        <v>27493</v>
      </c>
      <c r="AG33" s="12" cm="1">
        <f t="array" ref="AG33">INDEX(GMWQ!$A$2:$NF$60,MATCH(1,(GMWQ!$NE$2:$NE$60=AG$3)*(GMWQ!$ND$2:$ND$60=AG$4)*(GMWQ!$NF$2:$NF$60=AG$1),0),$E33-1966)</f>
        <v>5.4</v>
      </c>
    </row>
    <row r="34" spans="1:33" x14ac:dyDescent="0.25">
      <c r="B34" s="12">
        <f t="shared" si="5"/>
        <v>1979</v>
      </c>
      <c r="C34" s="12">
        <f t="shared" si="5"/>
        <v>1979</v>
      </c>
      <c r="E34" s="12">
        <f t="shared" si="3"/>
        <v>2000</v>
      </c>
      <c r="F34" s="12" cm="1">
        <f t="array" ref="F34">INDEX(GMWQ!$A$2:$NF$60,MATCH(1,(GMWQ!$NE$2:$NE$60=F$3)*(GMWQ!$ND$2:$ND$60=F$4)*(GMWQ!$NF$2:$NF$60=F$1),0),$E34-1966)</f>
        <v>30.8156</v>
      </c>
      <c r="G34" s="12" cm="1">
        <f t="array" ref="G34">INDEX(GMWQ!$A$2:$NF$60,MATCH(1,(GMWQ!$NE$2:$NE$60=G$3)*(GMWQ!$ND$2:$ND$60=G$4)*(GMWQ!$NF$2:$NF$60=G$1),0),$E34-1966)</f>
        <v>2051.8739999999998</v>
      </c>
      <c r="H34" s="12" cm="1">
        <f t="array" ref="H34">INDEX(GMWQ!$A$2:$NF$60,MATCH(1,(GMWQ!$NE$2:$NE$60=H$3)*(GMWQ!$ND$2:$ND$60=H$4)*(GMWQ!$NF$2:$NF$60=H$1),0),$E34-1966)</f>
        <v>52.644150000000003</v>
      </c>
      <c r="I34" s="12" cm="1">
        <f t="array" ref="I34">INDEX(GMWQ!$A$2:$NF$60,MATCH(1,(GMWQ!$NE$2:$NE$60=I$3)*(GMWQ!$ND$2:$ND$60=I$4)*(GMWQ!$NF$2:$NF$60=I$1),0),$E34-1966)</f>
        <v>12092</v>
      </c>
      <c r="J34" s="12" cm="1">
        <f t="array" ref="J34">INDEX(GMWQ!$A$2:$NF$60,MATCH(1,(GMWQ!$NE$2:$NE$60=J$3)*(GMWQ!$ND$2:$ND$60=J$4)*(GMWQ!$NF$2:$NF$60=J$1),0),$E34-1966)</f>
        <v>59789</v>
      </c>
      <c r="K34" s="12" cm="1">
        <f t="array" ref="K34">INDEX(GMWQ!$A$2:$NF$60,MATCH(1,(GMWQ!$NE$2:$NE$60=K$3)*(GMWQ!$ND$2:$ND$60=K$4)*(GMWQ!$NF$2:$NF$60=K$1),0),$E34-1966)</f>
        <v>27095</v>
      </c>
      <c r="L34" s="12" cm="1">
        <f t="array" ref="L34">INDEX(GMWQ!$A$2:$NF$60,MATCH(1,(GMWQ!$NE$2:$NE$60=L$3)*(GMWQ!$ND$2:$ND$60=L$4)*(GMWQ!$NF$2:$NF$60=L$1),0),$E34-1966)</f>
        <v>39802</v>
      </c>
      <c r="M34" s="12" cm="1">
        <f t="array" ref="M34">INDEX(GMWQ!$A$2:$NF$60,MATCH(1,(GMWQ!$NE$2:$NE$60=M$3)*(GMWQ!$ND$2:$ND$60=M$4)*(GMWQ!$NF$2:$NF$60=M$1),0),$E34-1966)</f>
        <v>162173</v>
      </c>
      <c r="N34" s="12" cm="1">
        <f t="array" ref="N34">INDEX(GMWQ!$A$2:$NF$60,MATCH(1,(GMWQ!$NE$2:$NE$60=N$3)*(GMWQ!$ND$2:$ND$60=N$4)*(GMWQ!$NF$2:$NF$60=N$1),0),$E34-1966)</f>
        <v>24.961680000000001</v>
      </c>
      <c r="O34" s="12" cm="1">
        <f t="array" ref="O34">INDEX(GMWQ!$A$2:$NF$60,MATCH(1,(GMWQ!$NE$2:$NE$60=O$3)*(GMWQ!$ND$2:$ND$60=O$4)*(GMWQ!$NF$2:$NF$60=O$1),0),$E34-1966)</f>
        <v>25280</v>
      </c>
      <c r="P34" s="12" cm="1">
        <f t="array" ref="P34">INDEX(GMWQ!$A$2:$NF$60,MATCH(1,(GMWQ!$NE$2:$NE$60=P$3)*(GMWQ!$ND$2:$ND$60=P$4)*(GMWQ!$NF$2:$NF$60=P$1),0),$E34-1966)</f>
        <v>27542</v>
      </c>
      <c r="Q34" s="12" cm="1">
        <f t="array" ref="Q34">INDEX(GMWQ!$A$2:$NF$60,MATCH(1,(GMWQ!$NE$2:$NE$60=Q$3)*(GMWQ!$ND$2:$ND$60=Q$4)*(GMWQ!$NF$2:$NF$60=Q$1),0),$E34-1966)</f>
        <v>5.5</v>
      </c>
      <c r="R34" s="12" cm="1">
        <f t="array" ref="R34">INDEX(GMWQ!$A$2:$NF$60,MATCH(1,(GMWQ!$NE$2:$NE$60=R$3)*(GMWQ!$ND$2:$ND$60=R$4)*(GMWQ!$NF$2:$NF$60=R$1),0),$E34-1966)</f>
        <v>1198.3510000000001</v>
      </c>
      <c r="S34" s="12" cm="1">
        <f t="array" ref="S34">INDEX(GMWQ!$A$2:$NF$60,MATCH(1,(GMWQ!$NE$2:$NE$60=S$3)*(GMWQ!$ND$2:$ND$60=S$4)*(GMWQ!$NF$2:$NF$60=S$1),0),$E34-1966)</f>
        <v>0</v>
      </c>
      <c r="T34" s="12" cm="1">
        <f t="array" ref="T34">INDEX(GMWQ!$A$2:$NF$60,MATCH(1,(GMWQ!$NE$2:$NE$60=T$3)*(GMWQ!$ND$2:$ND$60=T$4)*(GMWQ!$NF$2:$NF$60=T$1),0),$E34-1966)</f>
        <v>0</v>
      </c>
      <c r="U34" s="12" cm="1">
        <f t="array" ref="U34">INDEX(GMWQ!$A$2:$NF$60,MATCH(1,(GMWQ!$NE$2:$NE$60=U$3)*(GMWQ!$ND$2:$ND$60=U$4)*(GMWQ!$NF$2:$NF$60=U$1),0),$E34-1966)</f>
        <v>0</v>
      </c>
      <c r="V34" s="12" cm="1">
        <f t="array" ref="V34">INDEX(GMWQ!$A$2:$NF$60,MATCH(1,(GMWQ!$NE$2:$NE$60=V$3)*(GMWQ!$ND$2:$ND$60=V$4)*(GMWQ!$NF$2:$NF$60=V$1),0),$E34-1966)</f>
        <v>0</v>
      </c>
      <c r="W34" s="12" cm="1">
        <f t="array" ref="W34">INDEX(GMWQ!$A$2:$NF$60,MATCH(1,(GMWQ!$NE$2:$NE$60=W$3)*(GMWQ!$ND$2:$ND$60=W$4)*(GMWQ!$NF$2:$NF$60=W$1),0),$E34-1966)</f>
        <v>0</v>
      </c>
      <c r="X34" s="12" cm="1">
        <f t="array" ref="X34">INDEX(GMWQ!$A$2:$NF$60,MATCH(1,(GMWQ!$NE$2:$NE$60=X$3)*(GMWQ!$ND$2:$ND$60=X$4)*(GMWQ!$NF$2:$NF$60=X$1),0),$E34-1966)</f>
        <v>0</v>
      </c>
      <c r="Y34" s="12" cm="1">
        <f t="array" ref="Y34">INDEX(GMWQ!$A$2:$NF$60,MATCH(1,(GMWQ!$NE$2:$NE$60=Y$3)*(GMWQ!$ND$2:$ND$60=Y$4)*(GMWQ!$NF$2:$NF$60=Y$1),0),$E34-1966)</f>
        <v>0</v>
      </c>
      <c r="Z34" s="12" cm="1">
        <f t="array" ref="Z34">INDEX(GMWQ!$A$2:$NF$60,MATCH(1,(GMWQ!$NE$2:$NE$60=Z$3)*(GMWQ!$ND$2:$ND$60=Z$4)*(GMWQ!$NF$2:$NF$60=Z$1),0),$E34-1966)</f>
        <v>0</v>
      </c>
      <c r="AA34" s="12" cm="1">
        <f t="array" ref="AA34">INDEX(GMWQ!$A$2:$NF$60,MATCH(1,(GMWQ!$NE$2:$NE$60=AA$3)*(GMWQ!$ND$2:$ND$60=AA$4)*(GMWQ!$NF$2:$NF$60=AA$1),0),$E34-1966)</f>
        <v>0</v>
      </c>
      <c r="AB34" s="12" cm="1">
        <f t="array" ref="AB34">INDEX(GMWQ!$A$2:$NF$60,MATCH(1,(GMWQ!$NE$2:$NE$60=AB$3)*(GMWQ!$ND$2:$ND$60=AB$4)*(GMWQ!$NF$2:$NF$60=AB$1),0),$E34-1966)</f>
        <v>0</v>
      </c>
      <c r="AC34" s="12" cm="1">
        <f t="array" ref="AC34">INDEX(GMWQ!$A$2:$NF$60,MATCH(1,(GMWQ!$NE$2:$NE$60=AC$3)*(GMWQ!$ND$2:$ND$60=AC$4)*(GMWQ!$NF$2:$NF$60=AC$1),0),$E34-1966)</f>
        <v>0</v>
      </c>
      <c r="AD34" s="12" cm="1">
        <f t="array" ref="AD34">INDEX(GMWQ!$A$2:$NF$60,MATCH(1,(GMWQ!$NE$2:$NE$60=AD$3)*(GMWQ!$ND$2:$ND$60=AD$4)*(GMWQ!$NF$2:$NF$60=AD$1),0),$E34-1966)</f>
        <v>0</v>
      </c>
      <c r="AE34" s="12" cm="1">
        <f t="array" ref="AE34">INDEX(GMWQ!$A$2:$NF$60,MATCH(1,(GMWQ!$NE$2:$NE$60=AE$3)*(GMWQ!$ND$2:$ND$60=AE$4)*(GMWQ!$NF$2:$NF$60=AE$1),0),$E34-1966)</f>
        <v>25280</v>
      </c>
      <c r="AF34" s="12" cm="1">
        <f t="array" ref="AF34">INDEX(GMWQ!$A$2:$NF$60,MATCH(1,(GMWQ!$NE$2:$NE$60=AF$3)*(GMWQ!$ND$2:$ND$60=AF$4)*(GMWQ!$NF$2:$NF$60=AF$1),0),$E34-1966)</f>
        <v>27542</v>
      </c>
      <c r="AG34" s="12" cm="1">
        <f t="array" ref="AG34">INDEX(GMWQ!$A$2:$NF$60,MATCH(1,(GMWQ!$NE$2:$NE$60=AG$3)*(GMWQ!$ND$2:$ND$60=AG$4)*(GMWQ!$NF$2:$NF$60=AG$1),0),$E34-1966)</f>
        <v>5.5</v>
      </c>
    </row>
    <row r="35" spans="1:33" x14ac:dyDescent="0.25">
      <c r="A35" s="12">
        <v>1980</v>
      </c>
      <c r="B35" s="12">
        <f t="shared" si="5"/>
        <v>1980</v>
      </c>
      <c r="C35" s="12">
        <f t="shared" si="5"/>
        <v>1979</v>
      </c>
      <c r="D35" s="12">
        <f t="shared" si="5"/>
        <v>1979</v>
      </c>
      <c r="E35" s="12">
        <f t="shared" si="3"/>
        <v>2001</v>
      </c>
      <c r="F35" s="12" cm="1">
        <f t="array" ref="F35">INDEX(GMWQ!$A$2:$NF$60,MATCH(1,(GMWQ!$NE$2:$NE$60=F$3)*(GMWQ!$ND$2:$ND$60=F$4)*(GMWQ!$NF$2:$NF$60=F$1),0),$E35-1966)</f>
        <v>32.540550000000003</v>
      </c>
      <c r="G35" s="12" cm="1">
        <f t="array" ref="G35">INDEX(GMWQ!$A$2:$NF$60,MATCH(1,(GMWQ!$NE$2:$NE$60=G$3)*(GMWQ!$ND$2:$ND$60=G$4)*(GMWQ!$NF$2:$NF$60=G$1),0),$E35-1966)</f>
        <v>2203.6559999999999</v>
      </c>
      <c r="H35" s="12" cm="1">
        <f t="array" ref="H35">INDEX(GMWQ!$A$2:$NF$60,MATCH(1,(GMWQ!$NE$2:$NE$60=H$3)*(GMWQ!$ND$2:$ND$60=H$4)*(GMWQ!$NF$2:$NF$60=H$1),0),$E35-1966)</f>
        <v>54.906700000000001</v>
      </c>
      <c r="I35" s="12" cm="1">
        <f t="array" ref="I35">INDEX(GMWQ!$A$2:$NF$60,MATCH(1,(GMWQ!$NE$2:$NE$60=I$3)*(GMWQ!$ND$2:$ND$60=I$4)*(GMWQ!$NF$2:$NF$60=I$1),0),$E35-1966)</f>
        <v>12467</v>
      </c>
      <c r="J35" s="12" cm="1">
        <f t="array" ref="J35">INDEX(GMWQ!$A$2:$NF$60,MATCH(1,(GMWQ!$NE$2:$NE$60=J$3)*(GMWQ!$ND$2:$ND$60=J$4)*(GMWQ!$NF$2:$NF$60=J$1),0),$E35-1966)</f>
        <v>62107</v>
      </c>
      <c r="K35" s="12" cm="1">
        <f t="array" ref="K35">INDEX(GMWQ!$A$2:$NF$60,MATCH(1,(GMWQ!$NE$2:$NE$60=K$3)*(GMWQ!$ND$2:$ND$60=K$4)*(GMWQ!$NF$2:$NF$60=K$1),0),$E35-1966)</f>
        <v>28290</v>
      </c>
      <c r="L35" s="12" cm="1">
        <f t="array" ref="L35">INDEX(GMWQ!$A$2:$NF$60,MATCH(1,(GMWQ!$NE$2:$NE$60=L$3)*(GMWQ!$ND$2:$ND$60=L$4)*(GMWQ!$NF$2:$NF$60=L$1),0),$E35-1966)</f>
        <v>40290</v>
      </c>
      <c r="M35" s="12" cm="1">
        <f t="array" ref="M35">INDEX(GMWQ!$A$2:$NF$60,MATCH(1,(GMWQ!$NE$2:$NE$60=M$3)*(GMWQ!$ND$2:$ND$60=M$4)*(GMWQ!$NF$2:$NF$60=M$1),0),$E35-1966)</f>
        <v>157780</v>
      </c>
      <c r="N35" s="12" cm="1">
        <f t="array" ref="N35">INDEX(GMWQ!$A$2:$NF$60,MATCH(1,(GMWQ!$NE$2:$NE$60=N$3)*(GMWQ!$ND$2:$ND$60=N$4)*(GMWQ!$NF$2:$NF$60=N$1),0),$E35-1966)</f>
        <v>25.905280000000001</v>
      </c>
      <c r="O35" s="12" cm="1">
        <f t="array" ref="O35">INDEX(GMWQ!$A$2:$NF$60,MATCH(1,(GMWQ!$NE$2:$NE$60=O$3)*(GMWQ!$ND$2:$ND$60=O$4)*(GMWQ!$NF$2:$NF$60=O$1),0),$E35-1966)</f>
        <v>25250</v>
      </c>
      <c r="P35" s="12" cm="1">
        <f t="array" ref="P35">INDEX(GMWQ!$A$2:$NF$60,MATCH(1,(GMWQ!$NE$2:$NE$60=P$3)*(GMWQ!$ND$2:$ND$60=P$4)*(GMWQ!$NF$2:$NF$60=P$1),0),$E35-1966)</f>
        <v>27465</v>
      </c>
      <c r="Q35" s="12" cm="1">
        <f t="array" ref="Q35">INDEX(GMWQ!$A$2:$NF$60,MATCH(1,(GMWQ!$NE$2:$NE$60=Q$3)*(GMWQ!$ND$2:$ND$60=Q$4)*(GMWQ!$NF$2:$NF$60=Q$1),0),$E35-1966)</f>
        <v>5.8</v>
      </c>
      <c r="R35" s="12" cm="1">
        <f t="array" ref="R35">INDEX(GMWQ!$A$2:$NF$60,MATCH(1,(GMWQ!$NE$2:$NE$60=R$3)*(GMWQ!$ND$2:$ND$60=R$4)*(GMWQ!$NF$2:$NF$60=R$1),0),$E35-1966)</f>
        <v>1256.6559999999999</v>
      </c>
      <c r="S35" s="12" cm="1">
        <f t="array" ref="S35">INDEX(GMWQ!$A$2:$NF$60,MATCH(1,(GMWQ!$NE$2:$NE$60=S$3)*(GMWQ!$ND$2:$ND$60=S$4)*(GMWQ!$NF$2:$NF$60=S$1),0),$E35-1966)</f>
        <v>269776</v>
      </c>
      <c r="T35" s="12" cm="1">
        <f t="array" ref="T35">INDEX(GMWQ!$A$2:$NF$60,MATCH(1,(GMWQ!$NE$2:$NE$60=T$3)*(GMWQ!$ND$2:$ND$60=T$4)*(GMWQ!$NF$2:$NF$60=T$1),0),$E35-1966)</f>
        <v>25250</v>
      </c>
      <c r="U35" s="12" cm="1">
        <f t="array" ref="U35">INDEX(GMWQ!$A$2:$NF$60,MATCH(1,(GMWQ!$NE$2:$NE$60=U$3)*(GMWQ!$ND$2:$ND$60=U$4)*(GMWQ!$NF$2:$NF$60=U$1),0),$E35-1966)</f>
        <v>1256.6559999999999</v>
      </c>
      <c r="V35" s="12" cm="1">
        <f t="array" ref="V35">INDEX(GMWQ!$A$2:$NF$60,MATCH(1,(GMWQ!$NE$2:$NE$60=V$3)*(GMWQ!$ND$2:$ND$60=V$4)*(GMWQ!$NF$2:$NF$60=V$1),0),$E35-1966)</f>
        <v>5.8</v>
      </c>
      <c r="W35" s="12" cm="1">
        <f t="array" ref="W35">INDEX(GMWQ!$A$2:$NF$60,MATCH(1,(GMWQ!$NE$2:$NE$60=W$3)*(GMWQ!$ND$2:$ND$60=W$4)*(GMWQ!$NF$2:$NF$60=W$1),0),$E35-1966)</f>
        <v>157780</v>
      </c>
      <c r="X35" s="12" cm="1">
        <f t="array" ref="X35">INDEX(GMWQ!$A$2:$NF$60,MATCH(1,(GMWQ!$NE$2:$NE$60=X$3)*(GMWQ!$ND$2:$ND$60=X$4)*(GMWQ!$NF$2:$NF$60=X$1),0),$E35-1966)</f>
        <v>2203.6559999999999</v>
      </c>
      <c r="Y35" s="12" cm="1">
        <f t="array" ref="Y35">INDEX(GMWQ!$A$2:$NF$60,MATCH(1,(GMWQ!$NE$2:$NE$60=Y$3)*(GMWQ!$ND$2:$ND$60=Y$4)*(GMWQ!$NF$2:$NF$60=Y$1),0),$E35-1966)</f>
        <v>269776</v>
      </c>
      <c r="Z35" s="12" cm="1">
        <f t="array" ref="Z35">INDEX(GMWQ!$A$2:$NF$60,MATCH(1,(GMWQ!$NE$2:$NE$60=Z$3)*(GMWQ!$ND$2:$ND$60=Z$4)*(GMWQ!$NF$2:$NF$60=Z$1),0),$E35-1966)</f>
        <v>25250</v>
      </c>
      <c r="AA35" s="12" cm="1">
        <f t="array" ref="AA35">INDEX(GMWQ!$A$2:$NF$60,MATCH(1,(GMWQ!$NE$2:$NE$60=AA$3)*(GMWQ!$ND$2:$ND$60=AA$4)*(GMWQ!$NF$2:$NF$60=AA$1),0),$E35-1966)</f>
        <v>1256.6559999999999</v>
      </c>
      <c r="AB35" s="12" cm="1">
        <f t="array" ref="AB35">INDEX(GMWQ!$A$2:$NF$60,MATCH(1,(GMWQ!$NE$2:$NE$60=AB$3)*(GMWQ!$ND$2:$ND$60=AB$4)*(GMWQ!$NF$2:$NF$60=AB$1),0),$E35-1966)</f>
        <v>5.8</v>
      </c>
      <c r="AC35" s="12" cm="1">
        <f t="array" ref="AC35">INDEX(GMWQ!$A$2:$NF$60,MATCH(1,(GMWQ!$NE$2:$NE$60=AC$3)*(GMWQ!$ND$2:$ND$60=AC$4)*(GMWQ!$NF$2:$NF$60=AC$1),0),$E35-1966)</f>
        <v>157780</v>
      </c>
      <c r="AD35" s="12" cm="1">
        <f t="array" ref="AD35">INDEX(GMWQ!$A$2:$NF$60,MATCH(1,(GMWQ!$NE$2:$NE$60=AD$3)*(GMWQ!$ND$2:$ND$60=AD$4)*(GMWQ!$NF$2:$NF$60=AD$1),0),$E35-1966)</f>
        <v>2203.6559999999999</v>
      </c>
      <c r="AE35" s="12" cm="1">
        <f t="array" ref="AE35">INDEX(GMWQ!$A$2:$NF$60,MATCH(1,(GMWQ!$NE$2:$NE$60=AE$3)*(GMWQ!$ND$2:$ND$60=AE$4)*(GMWQ!$NF$2:$NF$60=AE$1),0),$E35-1966)</f>
        <v>25250</v>
      </c>
      <c r="AF35" s="12" cm="1">
        <f t="array" ref="AF35">INDEX(GMWQ!$A$2:$NF$60,MATCH(1,(GMWQ!$NE$2:$NE$60=AF$3)*(GMWQ!$ND$2:$ND$60=AF$4)*(GMWQ!$NF$2:$NF$60=AF$1),0),$E35-1966)</f>
        <v>27465</v>
      </c>
      <c r="AG35" s="12" cm="1">
        <f t="array" ref="AG35">INDEX(GMWQ!$A$2:$NF$60,MATCH(1,(GMWQ!$NE$2:$NE$60=AG$3)*(GMWQ!$ND$2:$ND$60=AG$4)*(GMWQ!$NF$2:$NF$60=AG$1),0),$E35-1966)</f>
        <v>5.8</v>
      </c>
    </row>
    <row r="36" spans="1:33" x14ac:dyDescent="0.25">
      <c r="B36" s="12">
        <f t="shared" si="5"/>
        <v>1980</v>
      </c>
      <c r="C36" s="12">
        <f t="shared" si="5"/>
        <v>1980</v>
      </c>
      <c r="E36" s="12">
        <f t="shared" si="3"/>
        <v>2002</v>
      </c>
      <c r="F36" s="12" cm="1">
        <f t="array" ref="F36">INDEX(GMWQ!$A$2:$NF$60,MATCH(1,(GMWQ!$NE$2:$NE$60=F$3)*(GMWQ!$ND$2:$ND$60=F$4)*(GMWQ!$NF$2:$NF$60=F$1),0),$E36-1966)</f>
        <v>34.726950000000002</v>
      </c>
      <c r="G36" s="12" cm="1">
        <f t="array" ref="G36">INDEX(GMWQ!$A$2:$NF$60,MATCH(1,(GMWQ!$NE$2:$NE$60=G$3)*(GMWQ!$ND$2:$ND$60=G$4)*(GMWQ!$NF$2:$NF$60=G$1),0),$E36-1966)</f>
        <v>2273.364</v>
      </c>
      <c r="H36" s="12" cm="1">
        <f t="array" ref="H36">INDEX(GMWQ!$A$2:$NF$60,MATCH(1,(GMWQ!$NE$2:$NE$60=H$3)*(GMWQ!$ND$2:$ND$60=H$4)*(GMWQ!$NF$2:$NF$60=H$1),0),$E36-1966)</f>
        <v>59.170099999999998</v>
      </c>
      <c r="I36" s="12" cm="1">
        <f t="array" ref="I36">INDEX(GMWQ!$A$2:$NF$60,MATCH(1,(GMWQ!$NE$2:$NE$60=I$3)*(GMWQ!$ND$2:$ND$60=I$4)*(GMWQ!$NF$2:$NF$60=I$1),0),$E36-1966)</f>
        <v>12391</v>
      </c>
      <c r="J36" s="12" cm="1">
        <f t="array" ref="J36">INDEX(GMWQ!$A$2:$NF$60,MATCH(1,(GMWQ!$NE$2:$NE$60=J$3)*(GMWQ!$ND$2:$ND$60=J$4)*(GMWQ!$NF$2:$NF$60=J$1),0),$E36-1966)</f>
        <v>63704</v>
      </c>
      <c r="K36" s="12" cm="1">
        <f t="array" ref="K36">INDEX(GMWQ!$A$2:$NF$60,MATCH(1,(GMWQ!$NE$2:$NE$60=K$3)*(GMWQ!$ND$2:$ND$60=K$4)*(GMWQ!$NF$2:$NF$60=K$1),0),$E36-1966)</f>
        <v>29578</v>
      </c>
      <c r="L36" s="12" cm="1">
        <f t="array" ref="L36">INDEX(GMWQ!$A$2:$NF$60,MATCH(1,(GMWQ!$NE$2:$NE$60=L$3)*(GMWQ!$ND$2:$ND$60=L$4)*(GMWQ!$NF$2:$NF$60=L$1),0),$E36-1966)</f>
        <v>41818</v>
      </c>
      <c r="M36" s="12" cm="1">
        <f t="array" ref="M36">INDEX(GMWQ!$A$2:$NF$60,MATCH(1,(GMWQ!$NE$2:$NE$60=M$3)*(GMWQ!$ND$2:$ND$60=M$4)*(GMWQ!$NF$2:$NF$60=M$1),0),$E36-1966)</f>
        <v>158083</v>
      </c>
      <c r="N36" s="12" cm="1">
        <f t="array" ref="N36">INDEX(GMWQ!$A$2:$NF$60,MATCH(1,(GMWQ!$NE$2:$NE$60=N$3)*(GMWQ!$ND$2:$ND$60=N$4)*(GMWQ!$NF$2:$NF$60=N$1),0),$E36-1966)</f>
        <v>26.888159999999999</v>
      </c>
      <c r="O36" s="12" cm="1">
        <f t="array" ref="O36">INDEX(GMWQ!$A$2:$NF$60,MATCH(1,(GMWQ!$NE$2:$NE$60=O$3)*(GMWQ!$ND$2:$ND$60=O$4)*(GMWQ!$NF$2:$NF$60=O$1),0),$E36-1966)</f>
        <v>25190</v>
      </c>
      <c r="P36" s="12" cm="1">
        <f t="array" ref="P36">INDEX(GMWQ!$A$2:$NF$60,MATCH(1,(GMWQ!$NE$2:$NE$60=P$3)*(GMWQ!$ND$2:$ND$60=P$4)*(GMWQ!$NF$2:$NF$60=P$1),0),$E36-1966)</f>
        <v>27369</v>
      </c>
      <c r="Q36" s="12" cm="1">
        <f t="array" ref="Q36">INDEX(GMWQ!$A$2:$NF$60,MATCH(1,(GMWQ!$NE$2:$NE$60=Q$3)*(GMWQ!$ND$2:$ND$60=Q$4)*(GMWQ!$NF$2:$NF$60=Q$1),0),$E36-1966)</f>
        <v>6.3</v>
      </c>
      <c r="R36" s="12" cm="1">
        <f t="array" ref="R36">INDEX(GMWQ!$A$2:$NF$60,MATCH(1,(GMWQ!$NE$2:$NE$60=R$3)*(GMWQ!$ND$2:$ND$60=R$4)*(GMWQ!$NF$2:$NF$60=R$1),0),$E36-1966)</f>
        <v>1320.788</v>
      </c>
      <c r="S36" s="12" cm="1">
        <f t="array" ref="S36">INDEX(GMWQ!$A$2:$NF$60,MATCH(1,(GMWQ!$NE$2:$NE$60=S$3)*(GMWQ!$ND$2:$ND$60=S$4)*(GMWQ!$NF$2:$NF$60=S$1),0),$E36-1966)</f>
        <v>264448</v>
      </c>
      <c r="T36" s="12" cm="1">
        <f t="array" ref="T36">INDEX(GMWQ!$A$2:$NF$60,MATCH(1,(GMWQ!$NE$2:$NE$60=T$3)*(GMWQ!$ND$2:$ND$60=T$4)*(GMWQ!$NF$2:$NF$60=T$1),0),$E36-1966)</f>
        <v>25190</v>
      </c>
      <c r="U36" s="12" cm="1">
        <f t="array" ref="U36">INDEX(GMWQ!$A$2:$NF$60,MATCH(1,(GMWQ!$NE$2:$NE$60=U$3)*(GMWQ!$ND$2:$ND$60=U$4)*(GMWQ!$NF$2:$NF$60=U$1),0),$E36-1966)</f>
        <v>1320.788</v>
      </c>
      <c r="V36" s="12" cm="1">
        <f t="array" ref="V36">INDEX(GMWQ!$A$2:$NF$60,MATCH(1,(GMWQ!$NE$2:$NE$60=V$3)*(GMWQ!$ND$2:$ND$60=V$4)*(GMWQ!$NF$2:$NF$60=V$1),0),$E36-1966)</f>
        <v>6.3</v>
      </c>
      <c r="W36" s="12" cm="1">
        <f t="array" ref="W36">INDEX(GMWQ!$A$2:$NF$60,MATCH(1,(GMWQ!$NE$2:$NE$60=W$3)*(GMWQ!$ND$2:$ND$60=W$4)*(GMWQ!$NF$2:$NF$60=W$1),0),$E36-1966)</f>
        <v>158083</v>
      </c>
      <c r="X36" s="12" cm="1">
        <f t="array" ref="X36">INDEX(GMWQ!$A$2:$NF$60,MATCH(1,(GMWQ!$NE$2:$NE$60=X$3)*(GMWQ!$ND$2:$ND$60=X$4)*(GMWQ!$NF$2:$NF$60=X$1),0),$E36-1966)</f>
        <v>2273.364</v>
      </c>
      <c r="Y36" s="12" cm="1">
        <f t="array" ref="Y36">INDEX(GMWQ!$A$2:$NF$60,MATCH(1,(GMWQ!$NE$2:$NE$60=Y$3)*(GMWQ!$ND$2:$ND$60=Y$4)*(GMWQ!$NF$2:$NF$60=Y$1),0),$E36-1966)</f>
        <v>264448</v>
      </c>
      <c r="Z36" s="12" cm="1">
        <f t="array" ref="Z36">INDEX(GMWQ!$A$2:$NF$60,MATCH(1,(GMWQ!$NE$2:$NE$60=Z$3)*(GMWQ!$ND$2:$ND$60=Z$4)*(GMWQ!$NF$2:$NF$60=Z$1),0),$E36-1966)</f>
        <v>25190</v>
      </c>
      <c r="AA36" s="12" cm="1">
        <f t="array" ref="AA36">INDEX(GMWQ!$A$2:$NF$60,MATCH(1,(GMWQ!$NE$2:$NE$60=AA$3)*(GMWQ!$ND$2:$ND$60=AA$4)*(GMWQ!$NF$2:$NF$60=AA$1),0),$E36-1966)</f>
        <v>1320.788</v>
      </c>
      <c r="AB36" s="12" cm="1">
        <f t="array" ref="AB36">INDEX(GMWQ!$A$2:$NF$60,MATCH(1,(GMWQ!$NE$2:$NE$60=AB$3)*(GMWQ!$ND$2:$ND$60=AB$4)*(GMWQ!$NF$2:$NF$60=AB$1),0),$E36-1966)</f>
        <v>6.3</v>
      </c>
      <c r="AC36" s="12" cm="1">
        <f t="array" ref="AC36">INDEX(GMWQ!$A$2:$NF$60,MATCH(1,(GMWQ!$NE$2:$NE$60=AC$3)*(GMWQ!$ND$2:$ND$60=AC$4)*(GMWQ!$NF$2:$NF$60=AC$1),0),$E36-1966)</f>
        <v>158083</v>
      </c>
      <c r="AD36" s="12" cm="1">
        <f t="array" ref="AD36">INDEX(GMWQ!$A$2:$NF$60,MATCH(1,(GMWQ!$NE$2:$NE$60=AD$3)*(GMWQ!$ND$2:$ND$60=AD$4)*(GMWQ!$NF$2:$NF$60=AD$1),0),$E36-1966)</f>
        <v>2273.364</v>
      </c>
      <c r="AE36" s="12" cm="1">
        <f t="array" ref="AE36">INDEX(GMWQ!$A$2:$NF$60,MATCH(1,(GMWQ!$NE$2:$NE$60=AE$3)*(GMWQ!$ND$2:$ND$60=AE$4)*(GMWQ!$NF$2:$NF$60=AE$1),0),$E36-1966)</f>
        <v>25190</v>
      </c>
      <c r="AF36" s="12" cm="1">
        <f t="array" ref="AF36">INDEX(GMWQ!$A$2:$NF$60,MATCH(1,(GMWQ!$NE$2:$NE$60=AF$3)*(GMWQ!$ND$2:$ND$60=AF$4)*(GMWQ!$NF$2:$NF$60=AF$1),0),$E36-1966)</f>
        <v>27369</v>
      </c>
      <c r="AG36" s="12" cm="1">
        <f t="array" ref="AG36">INDEX(GMWQ!$A$2:$NF$60,MATCH(1,(GMWQ!$NE$2:$NE$60=AG$3)*(GMWQ!$ND$2:$ND$60=AG$4)*(GMWQ!$NF$2:$NF$60=AG$1),0),$E36-1966)</f>
        <v>6.3</v>
      </c>
    </row>
    <row r="37" spans="1:33" x14ac:dyDescent="0.25">
      <c r="B37" s="12">
        <f t="shared" si="5"/>
        <v>1980</v>
      </c>
      <c r="C37" s="12">
        <f t="shared" si="5"/>
        <v>1980</v>
      </c>
      <c r="E37" s="12">
        <f t="shared" si="3"/>
        <v>2003</v>
      </c>
      <c r="F37" s="12" cm="1">
        <f t="array" ref="F37">INDEX(GMWQ!$A$2:$NF$60,MATCH(1,(GMWQ!$NE$2:$NE$60=F$3)*(GMWQ!$ND$2:$ND$60=F$4)*(GMWQ!$NF$2:$NF$60=F$1),0),$E37-1966)</f>
        <v>35.928190000000001</v>
      </c>
      <c r="G37" s="12" cm="1">
        <f t="array" ref="G37">INDEX(GMWQ!$A$2:$NF$60,MATCH(1,(GMWQ!$NE$2:$NE$60=G$3)*(GMWQ!$ND$2:$ND$60=G$4)*(GMWQ!$NF$2:$NF$60=G$1),0),$E37-1966)</f>
        <v>2332.9520000000002</v>
      </c>
      <c r="H37" s="12" cm="1">
        <f t="array" ref="H37">INDEX(GMWQ!$A$2:$NF$60,MATCH(1,(GMWQ!$NE$2:$NE$60=H$3)*(GMWQ!$ND$2:$ND$60=H$4)*(GMWQ!$NF$2:$NF$60=H$1),0),$E37-1966)</f>
        <v>63.642139999999998</v>
      </c>
      <c r="I37" s="12" cm="1">
        <f t="array" ref="I37">INDEX(GMWQ!$A$2:$NF$60,MATCH(1,(GMWQ!$NE$2:$NE$60=I$3)*(GMWQ!$ND$2:$ND$60=I$4)*(GMWQ!$NF$2:$NF$60=I$1),0),$E37-1966)</f>
        <v>11886</v>
      </c>
      <c r="J37" s="12" cm="1">
        <f t="array" ref="J37">INDEX(GMWQ!$A$2:$NF$60,MATCH(1,(GMWQ!$NE$2:$NE$60=J$3)*(GMWQ!$ND$2:$ND$60=J$4)*(GMWQ!$NF$2:$NF$60=J$1),0),$E37-1966)</f>
        <v>66021</v>
      </c>
      <c r="K37" s="12" cm="1">
        <f t="array" ref="K37">INDEX(GMWQ!$A$2:$NF$60,MATCH(1,(GMWQ!$NE$2:$NE$60=K$3)*(GMWQ!$ND$2:$ND$60=K$4)*(GMWQ!$NF$2:$NF$60=K$1),0),$E37-1966)</f>
        <v>30485</v>
      </c>
      <c r="L37" s="12" cm="1">
        <f t="array" ref="L37">INDEX(GMWQ!$A$2:$NF$60,MATCH(1,(GMWQ!$NE$2:$NE$60=L$3)*(GMWQ!$ND$2:$ND$60=L$4)*(GMWQ!$NF$2:$NF$60=L$1),0),$E37-1966)</f>
        <v>43433</v>
      </c>
      <c r="M37" s="12" cm="1">
        <f t="array" ref="M37">INDEX(GMWQ!$A$2:$NF$60,MATCH(1,(GMWQ!$NE$2:$NE$60=M$3)*(GMWQ!$ND$2:$ND$60=M$4)*(GMWQ!$NF$2:$NF$60=M$1),0),$E37-1966)</f>
        <v>160445</v>
      </c>
      <c r="N37" s="12" cm="1">
        <f t="array" ref="N37">INDEX(GMWQ!$A$2:$NF$60,MATCH(1,(GMWQ!$NE$2:$NE$60=N$3)*(GMWQ!$ND$2:$ND$60=N$4)*(GMWQ!$NF$2:$NF$60=N$1),0),$E37-1966)</f>
        <v>27.460470000000001</v>
      </c>
      <c r="O37" s="12" cm="1">
        <f t="array" ref="O37">INDEX(GMWQ!$A$2:$NF$60,MATCH(1,(GMWQ!$NE$2:$NE$60=O$3)*(GMWQ!$ND$2:$ND$60=O$4)*(GMWQ!$NF$2:$NF$60=O$1),0),$E37-1966)</f>
        <v>25050</v>
      </c>
      <c r="P37" s="12" cm="1">
        <f t="array" ref="P37">INDEX(GMWQ!$A$2:$NF$60,MATCH(1,(GMWQ!$NE$2:$NE$60=P$3)*(GMWQ!$ND$2:$ND$60=P$4)*(GMWQ!$NF$2:$NF$60=P$1),0),$E37-1966)</f>
        <v>27108</v>
      </c>
      <c r="Q37" s="12" cm="1">
        <f t="array" ref="Q37">INDEX(GMWQ!$A$2:$NF$60,MATCH(1,(GMWQ!$NE$2:$NE$60=Q$3)*(GMWQ!$ND$2:$ND$60=Q$4)*(GMWQ!$NF$2:$NF$60=Q$1),0),$E37-1966)</f>
        <v>7.1</v>
      </c>
      <c r="R37" s="12" cm="1">
        <f t="array" ref="R37">INDEX(GMWQ!$A$2:$NF$60,MATCH(1,(GMWQ!$NE$2:$NE$60=R$3)*(GMWQ!$ND$2:$ND$60=R$4)*(GMWQ!$NF$2:$NF$60=R$1),0),$E37-1966)</f>
        <v>1377.7919999999999</v>
      </c>
      <c r="S37" s="12" cm="1">
        <f t="array" ref="S37">INDEX(GMWQ!$A$2:$NF$60,MATCH(1,(GMWQ!$NE$2:$NE$60=S$3)*(GMWQ!$ND$2:$ND$60=S$4)*(GMWQ!$NF$2:$NF$60=S$1),0),$E37-1966)</f>
        <v>264139</v>
      </c>
      <c r="T37" s="12" cm="1">
        <f t="array" ref="T37">INDEX(GMWQ!$A$2:$NF$60,MATCH(1,(GMWQ!$NE$2:$NE$60=T$3)*(GMWQ!$ND$2:$ND$60=T$4)*(GMWQ!$NF$2:$NF$60=T$1),0),$E37-1966)</f>
        <v>25050</v>
      </c>
      <c r="U37" s="12" cm="1">
        <f t="array" ref="U37">INDEX(GMWQ!$A$2:$NF$60,MATCH(1,(GMWQ!$NE$2:$NE$60=U$3)*(GMWQ!$ND$2:$ND$60=U$4)*(GMWQ!$NF$2:$NF$60=U$1),0),$E37-1966)</f>
        <v>1377.7919999999999</v>
      </c>
      <c r="V37" s="12" cm="1">
        <f t="array" ref="V37">INDEX(GMWQ!$A$2:$NF$60,MATCH(1,(GMWQ!$NE$2:$NE$60=V$3)*(GMWQ!$ND$2:$ND$60=V$4)*(GMWQ!$NF$2:$NF$60=V$1),0),$E37-1966)</f>
        <v>7.1</v>
      </c>
      <c r="W37" s="12" cm="1">
        <f t="array" ref="W37">INDEX(GMWQ!$A$2:$NF$60,MATCH(1,(GMWQ!$NE$2:$NE$60=W$3)*(GMWQ!$ND$2:$ND$60=W$4)*(GMWQ!$NF$2:$NF$60=W$1),0),$E37-1966)</f>
        <v>160445</v>
      </c>
      <c r="X37" s="12" cm="1">
        <f t="array" ref="X37">INDEX(GMWQ!$A$2:$NF$60,MATCH(1,(GMWQ!$NE$2:$NE$60=X$3)*(GMWQ!$ND$2:$ND$60=X$4)*(GMWQ!$NF$2:$NF$60=X$1),0),$E37-1966)</f>
        <v>2332.9520000000002</v>
      </c>
      <c r="Y37" s="12" cm="1">
        <f t="array" ref="Y37">INDEX(GMWQ!$A$2:$NF$60,MATCH(1,(GMWQ!$NE$2:$NE$60=Y$3)*(GMWQ!$ND$2:$ND$60=Y$4)*(GMWQ!$NF$2:$NF$60=Y$1),0),$E37-1966)</f>
        <v>264139</v>
      </c>
      <c r="Z37" s="12" cm="1">
        <f t="array" ref="Z37">INDEX(GMWQ!$A$2:$NF$60,MATCH(1,(GMWQ!$NE$2:$NE$60=Z$3)*(GMWQ!$ND$2:$ND$60=Z$4)*(GMWQ!$NF$2:$NF$60=Z$1),0),$E37-1966)</f>
        <v>25050</v>
      </c>
      <c r="AA37" s="12" cm="1">
        <f t="array" ref="AA37">INDEX(GMWQ!$A$2:$NF$60,MATCH(1,(GMWQ!$NE$2:$NE$60=AA$3)*(GMWQ!$ND$2:$ND$60=AA$4)*(GMWQ!$NF$2:$NF$60=AA$1),0),$E37-1966)</f>
        <v>1377.7919999999999</v>
      </c>
      <c r="AB37" s="12" cm="1">
        <f t="array" ref="AB37">INDEX(GMWQ!$A$2:$NF$60,MATCH(1,(GMWQ!$NE$2:$NE$60=AB$3)*(GMWQ!$ND$2:$ND$60=AB$4)*(GMWQ!$NF$2:$NF$60=AB$1),0),$E37-1966)</f>
        <v>7.1</v>
      </c>
      <c r="AC37" s="12" cm="1">
        <f t="array" ref="AC37">INDEX(GMWQ!$A$2:$NF$60,MATCH(1,(GMWQ!$NE$2:$NE$60=AC$3)*(GMWQ!$ND$2:$ND$60=AC$4)*(GMWQ!$NF$2:$NF$60=AC$1),0),$E37-1966)</f>
        <v>160445</v>
      </c>
      <c r="AD37" s="12" cm="1">
        <f t="array" ref="AD37">INDEX(GMWQ!$A$2:$NF$60,MATCH(1,(GMWQ!$NE$2:$NE$60=AD$3)*(GMWQ!$ND$2:$ND$60=AD$4)*(GMWQ!$NF$2:$NF$60=AD$1),0),$E37-1966)</f>
        <v>2332.9520000000002</v>
      </c>
      <c r="AE37" s="12" cm="1">
        <f t="array" ref="AE37">INDEX(GMWQ!$A$2:$NF$60,MATCH(1,(GMWQ!$NE$2:$NE$60=AE$3)*(GMWQ!$ND$2:$ND$60=AE$4)*(GMWQ!$NF$2:$NF$60=AE$1),0),$E37-1966)</f>
        <v>25050</v>
      </c>
      <c r="AF37" s="12" cm="1">
        <f t="array" ref="AF37">INDEX(GMWQ!$A$2:$NF$60,MATCH(1,(GMWQ!$NE$2:$NE$60=AF$3)*(GMWQ!$ND$2:$ND$60=AF$4)*(GMWQ!$NF$2:$NF$60=AF$1),0),$E37-1966)</f>
        <v>27108</v>
      </c>
      <c r="AG37" s="12" cm="1">
        <f t="array" ref="AG37">INDEX(GMWQ!$A$2:$NF$60,MATCH(1,(GMWQ!$NE$2:$NE$60=AG$3)*(GMWQ!$ND$2:$ND$60=AG$4)*(GMWQ!$NF$2:$NF$60=AG$1),0),$E37-1966)</f>
        <v>7.1</v>
      </c>
    </row>
    <row r="38" spans="1:33" x14ac:dyDescent="0.25">
      <c r="B38" s="12">
        <f t="shared" si="5"/>
        <v>1980</v>
      </c>
      <c r="C38" s="12">
        <f t="shared" si="5"/>
        <v>1980</v>
      </c>
      <c r="E38" s="12">
        <f t="shared" si="3"/>
        <v>2004</v>
      </c>
      <c r="F38" s="12" cm="1">
        <f t="array" ref="F38">INDEX(GMWQ!$A$2:$NF$60,MATCH(1,(GMWQ!$NE$2:$NE$60=F$3)*(GMWQ!$ND$2:$ND$60=F$4)*(GMWQ!$NF$2:$NF$60=F$1),0),$E38-1966)</f>
        <v>37.0792</v>
      </c>
      <c r="G38" s="12" cm="1">
        <f t="array" ref="G38">INDEX(GMWQ!$A$2:$NF$60,MATCH(1,(GMWQ!$NE$2:$NE$60=G$3)*(GMWQ!$ND$2:$ND$60=G$4)*(GMWQ!$NF$2:$NF$60=G$1),0),$E38-1966)</f>
        <v>2420.6489999999999</v>
      </c>
      <c r="H38" s="12" cm="1">
        <f t="array" ref="H38">INDEX(GMWQ!$A$2:$NF$60,MATCH(1,(GMWQ!$NE$2:$NE$60=H$3)*(GMWQ!$ND$2:$ND$60=H$4)*(GMWQ!$NF$2:$NF$60=H$1),0),$E38-1966)</f>
        <v>66.771739999999994</v>
      </c>
      <c r="I38" s="12" cm="1">
        <f t="array" ref="I38">INDEX(GMWQ!$A$2:$NF$60,MATCH(1,(GMWQ!$NE$2:$NE$60=I$3)*(GMWQ!$ND$2:$ND$60=I$4)*(GMWQ!$NF$2:$NF$60=I$1),0),$E38-1966)</f>
        <v>12891</v>
      </c>
      <c r="J38" s="12" cm="1">
        <f t="array" ref="J38">INDEX(GMWQ!$A$2:$NF$60,MATCH(1,(GMWQ!$NE$2:$NE$60=J$3)*(GMWQ!$ND$2:$ND$60=J$4)*(GMWQ!$NF$2:$NF$60=J$1),0),$E38-1966)</f>
        <v>68138</v>
      </c>
      <c r="K38" s="12" cm="1">
        <f t="array" ref="K38">INDEX(GMWQ!$A$2:$NF$60,MATCH(1,(GMWQ!$NE$2:$NE$60=K$3)*(GMWQ!$ND$2:$ND$60=K$4)*(GMWQ!$NF$2:$NF$60=K$1),0),$E38-1966)</f>
        <v>30980</v>
      </c>
      <c r="L38" s="12" cm="1">
        <f t="array" ref="L38">INDEX(GMWQ!$A$2:$NF$60,MATCH(1,(GMWQ!$NE$2:$NE$60=L$3)*(GMWQ!$ND$2:$ND$60=L$4)*(GMWQ!$NF$2:$NF$60=L$1),0),$E38-1966)</f>
        <v>44864</v>
      </c>
      <c r="M38" s="12" cm="1">
        <f t="array" ref="M38">INDEX(GMWQ!$A$2:$NF$60,MATCH(1,(GMWQ!$NE$2:$NE$60=M$3)*(GMWQ!$ND$2:$ND$60=M$4)*(GMWQ!$NF$2:$NF$60=M$1),0),$E38-1966)</f>
        <v>158931</v>
      </c>
      <c r="N38" s="12" cm="1">
        <f t="array" ref="N38">INDEX(GMWQ!$A$2:$NF$60,MATCH(1,(GMWQ!$NE$2:$NE$60=N$3)*(GMWQ!$ND$2:$ND$60=N$4)*(GMWQ!$NF$2:$NF$60=N$1),0),$E38-1966)</f>
        <v>28.66206</v>
      </c>
      <c r="O38" s="12" cm="1">
        <f t="array" ref="O38">INDEX(GMWQ!$A$2:$NF$60,MATCH(1,(GMWQ!$NE$2:$NE$60=O$3)*(GMWQ!$ND$2:$ND$60=O$4)*(GMWQ!$NF$2:$NF$60=O$1),0),$E38-1966)</f>
        <v>24855</v>
      </c>
      <c r="P38" s="12" cm="1">
        <f t="array" ref="P38">INDEX(GMWQ!$A$2:$NF$60,MATCH(1,(GMWQ!$NE$2:$NE$60=P$3)*(GMWQ!$ND$2:$ND$60=P$4)*(GMWQ!$NF$2:$NF$60=P$1),0),$E38-1966)</f>
        <v>26813</v>
      </c>
      <c r="Q38" s="12" cm="1">
        <f t="array" ref="Q38">INDEX(GMWQ!$A$2:$NF$60,MATCH(1,(GMWQ!$NE$2:$NE$60=Q$3)*(GMWQ!$ND$2:$ND$60=Q$4)*(GMWQ!$NF$2:$NF$60=Q$1),0),$E38-1966)</f>
        <v>8</v>
      </c>
      <c r="R38" s="12" cm="1">
        <f t="array" ref="R38">INDEX(GMWQ!$A$2:$NF$60,MATCH(1,(GMWQ!$NE$2:$NE$60=R$3)*(GMWQ!$ND$2:$ND$60=R$4)*(GMWQ!$NF$2:$NF$60=R$1),0),$E38-1966)</f>
        <v>1419.0419999999999</v>
      </c>
      <c r="S38" s="12" cm="1">
        <f t="array" ref="S38">INDEX(GMWQ!$A$2:$NF$60,MATCH(1,(GMWQ!$NE$2:$NE$60=S$3)*(GMWQ!$ND$2:$ND$60=S$4)*(GMWQ!$NF$2:$NF$60=S$1),0),$E38-1966)</f>
        <v>261297</v>
      </c>
      <c r="T38" s="12" cm="1">
        <f t="array" ref="T38">INDEX(GMWQ!$A$2:$NF$60,MATCH(1,(GMWQ!$NE$2:$NE$60=T$3)*(GMWQ!$ND$2:$ND$60=T$4)*(GMWQ!$NF$2:$NF$60=T$1),0),$E38-1966)</f>
        <v>24855</v>
      </c>
      <c r="U38" s="12" cm="1">
        <f t="array" ref="U38">INDEX(GMWQ!$A$2:$NF$60,MATCH(1,(GMWQ!$NE$2:$NE$60=U$3)*(GMWQ!$ND$2:$ND$60=U$4)*(GMWQ!$NF$2:$NF$60=U$1),0),$E38-1966)</f>
        <v>1419.0419999999999</v>
      </c>
      <c r="V38" s="12" cm="1">
        <f t="array" ref="V38">INDEX(GMWQ!$A$2:$NF$60,MATCH(1,(GMWQ!$NE$2:$NE$60=V$3)*(GMWQ!$ND$2:$ND$60=V$4)*(GMWQ!$NF$2:$NF$60=V$1),0),$E38-1966)</f>
        <v>8</v>
      </c>
      <c r="W38" s="12" cm="1">
        <f t="array" ref="W38">INDEX(GMWQ!$A$2:$NF$60,MATCH(1,(GMWQ!$NE$2:$NE$60=W$3)*(GMWQ!$ND$2:$ND$60=W$4)*(GMWQ!$NF$2:$NF$60=W$1),0),$E38-1966)</f>
        <v>158931</v>
      </c>
      <c r="X38" s="12" cm="1">
        <f t="array" ref="X38">INDEX(GMWQ!$A$2:$NF$60,MATCH(1,(GMWQ!$NE$2:$NE$60=X$3)*(GMWQ!$ND$2:$ND$60=X$4)*(GMWQ!$NF$2:$NF$60=X$1),0),$E38-1966)</f>
        <v>2420.6489999999999</v>
      </c>
      <c r="Y38" s="12" cm="1">
        <f t="array" ref="Y38">INDEX(GMWQ!$A$2:$NF$60,MATCH(1,(GMWQ!$NE$2:$NE$60=Y$3)*(GMWQ!$ND$2:$ND$60=Y$4)*(GMWQ!$NF$2:$NF$60=Y$1),0),$E38-1966)</f>
        <v>261297</v>
      </c>
      <c r="Z38" s="12" cm="1">
        <f t="array" ref="Z38">INDEX(GMWQ!$A$2:$NF$60,MATCH(1,(GMWQ!$NE$2:$NE$60=Z$3)*(GMWQ!$ND$2:$ND$60=Z$4)*(GMWQ!$NF$2:$NF$60=Z$1),0),$E38-1966)</f>
        <v>24855</v>
      </c>
      <c r="AA38" s="12" cm="1">
        <f t="array" ref="AA38">INDEX(GMWQ!$A$2:$NF$60,MATCH(1,(GMWQ!$NE$2:$NE$60=AA$3)*(GMWQ!$ND$2:$ND$60=AA$4)*(GMWQ!$NF$2:$NF$60=AA$1),0),$E38-1966)</f>
        <v>1419.0419999999999</v>
      </c>
      <c r="AB38" s="12" cm="1">
        <f t="array" ref="AB38">INDEX(GMWQ!$A$2:$NF$60,MATCH(1,(GMWQ!$NE$2:$NE$60=AB$3)*(GMWQ!$ND$2:$ND$60=AB$4)*(GMWQ!$NF$2:$NF$60=AB$1),0),$E38-1966)</f>
        <v>8</v>
      </c>
      <c r="AC38" s="12" cm="1">
        <f t="array" ref="AC38">INDEX(GMWQ!$A$2:$NF$60,MATCH(1,(GMWQ!$NE$2:$NE$60=AC$3)*(GMWQ!$ND$2:$ND$60=AC$4)*(GMWQ!$NF$2:$NF$60=AC$1),0),$E38-1966)</f>
        <v>158931</v>
      </c>
      <c r="AD38" s="12" cm="1">
        <f t="array" ref="AD38">INDEX(GMWQ!$A$2:$NF$60,MATCH(1,(GMWQ!$NE$2:$NE$60=AD$3)*(GMWQ!$ND$2:$ND$60=AD$4)*(GMWQ!$NF$2:$NF$60=AD$1),0),$E38-1966)</f>
        <v>2420.6489999999999</v>
      </c>
      <c r="AE38" s="12" cm="1">
        <f t="array" ref="AE38">INDEX(GMWQ!$A$2:$NF$60,MATCH(1,(GMWQ!$NE$2:$NE$60=AE$3)*(GMWQ!$ND$2:$ND$60=AE$4)*(GMWQ!$NF$2:$NF$60=AE$1),0),$E38-1966)</f>
        <v>24855</v>
      </c>
      <c r="AF38" s="12" cm="1">
        <f t="array" ref="AF38">INDEX(GMWQ!$A$2:$NF$60,MATCH(1,(GMWQ!$NE$2:$NE$60=AF$3)*(GMWQ!$ND$2:$ND$60=AF$4)*(GMWQ!$NF$2:$NF$60=AF$1),0),$E38-1966)</f>
        <v>26813</v>
      </c>
      <c r="AG38" s="12" cm="1">
        <f t="array" ref="AG38">INDEX(GMWQ!$A$2:$NF$60,MATCH(1,(GMWQ!$NE$2:$NE$60=AG$3)*(GMWQ!$ND$2:$ND$60=AG$4)*(GMWQ!$NF$2:$NF$60=AG$1),0),$E38-1966)</f>
        <v>8</v>
      </c>
    </row>
    <row r="39" spans="1:33" x14ac:dyDescent="0.25">
      <c r="A39" s="12">
        <v>1981</v>
      </c>
      <c r="B39" s="12">
        <f t="shared" si="5"/>
        <v>1981</v>
      </c>
      <c r="C39" s="12">
        <f t="shared" si="5"/>
        <v>1980</v>
      </c>
      <c r="D39" s="12">
        <f t="shared" si="5"/>
        <v>1980</v>
      </c>
      <c r="E39" s="12">
        <f t="shared" si="3"/>
        <v>2005</v>
      </c>
      <c r="F39" s="12" cm="1">
        <f t="array" ref="F39">INDEX(GMWQ!$A$2:$NF$60,MATCH(1,(GMWQ!$NE$2:$NE$60=F$3)*(GMWQ!$ND$2:$ND$60=F$4)*(GMWQ!$NF$2:$NF$60=F$1),0),$E39-1966)</f>
        <v>37.69285</v>
      </c>
      <c r="G39" s="12" cm="1">
        <f t="array" ref="G39">INDEX(GMWQ!$A$2:$NF$60,MATCH(1,(GMWQ!$NE$2:$NE$60=G$3)*(GMWQ!$ND$2:$ND$60=G$4)*(GMWQ!$NF$2:$NF$60=G$1),0),$E39-1966)</f>
        <v>2498.2269999999999</v>
      </c>
      <c r="H39" s="12" cm="1">
        <f t="array" ref="H39">INDEX(GMWQ!$A$2:$NF$60,MATCH(1,(GMWQ!$NE$2:$NE$60=H$3)*(GMWQ!$ND$2:$ND$60=H$4)*(GMWQ!$NF$2:$NF$60=H$1),0),$E39-1966)</f>
        <v>67.327690000000004</v>
      </c>
      <c r="I39" s="12" cm="1">
        <f t="array" ref="I39">INDEX(GMWQ!$A$2:$NF$60,MATCH(1,(GMWQ!$NE$2:$NE$60=I$3)*(GMWQ!$ND$2:$ND$60=I$4)*(GMWQ!$NF$2:$NF$60=I$1),0),$E39-1966)</f>
        <v>12538</v>
      </c>
      <c r="J39" s="12" cm="1">
        <f t="array" ref="J39">INDEX(GMWQ!$A$2:$NF$60,MATCH(1,(GMWQ!$NE$2:$NE$60=J$3)*(GMWQ!$ND$2:$ND$60=J$4)*(GMWQ!$NF$2:$NF$60=J$1),0),$E39-1966)</f>
        <v>69940</v>
      </c>
      <c r="K39" s="12" cm="1">
        <f t="array" ref="K39">INDEX(GMWQ!$A$2:$NF$60,MATCH(1,(GMWQ!$NE$2:$NE$60=K$3)*(GMWQ!$ND$2:$ND$60=K$4)*(GMWQ!$NF$2:$NF$60=K$1),0),$E39-1966)</f>
        <v>31183</v>
      </c>
      <c r="L39" s="12" cm="1">
        <f t="array" ref="L39">INDEX(GMWQ!$A$2:$NF$60,MATCH(1,(GMWQ!$NE$2:$NE$60=L$3)*(GMWQ!$ND$2:$ND$60=L$4)*(GMWQ!$NF$2:$NF$60=L$1),0),$E39-1966)</f>
        <v>46552</v>
      </c>
      <c r="M39" s="12" cm="1">
        <f t="array" ref="M39">INDEX(GMWQ!$A$2:$NF$60,MATCH(1,(GMWQ!$NE$2:$NE$60=M$3)*(GMWQ!$ND$2:$ND$60=M$4)*(GMWQ!$NF$2:$NF$60=M$1),0),$E39-1966)</f>
        <v>160486</v>
      </c>
      <c r="N39" s="12" cm="1">
        <f t="array" ref="N39">INDEX(GMWQ!$A$2:$NF$60,MATCH(1,(GMWQ!$NE$2:$NE$60=N$3)*(GMWQ!$ND$2:$ND$60=N$4)*(GMWQ!$NF$2:$NF$60=N$1),0),$E39-1966)</f>
        <v>29.374320000000001</v>
      </c>
      <c r="O39" s="12" cm="1">
        <f t="array" ref="O39">INDEX(GMWQ!$A$2:$NF$60,MATCH(1,(GMWQ!$NE$2:$NE$60=O$3)*(GMWQ!$ND$2:$ND$60=O$4)*(GMWQ!$NF$2:$NF$60=O$1),0),$E39-1966)</f>
        <v>24661</v>
      </c>
      <c r="P39" s="12" cm="1">
        <f t="array" ref="P39">INDEX(GMWQ!$A$2:$NF$60,MATCH(1,(GMWQ!$NE$2:$NE$60=P$3)*(GMWQ!$ND$2:$ND$60=P$4)*(GMWQ!$NF$2:$NF$60=P$1),0),$E39-1966)</f>
        <v>26551</v>
      </c>
      <c r="Q39" s="12" cm="1">
        <f t="array" ref="Q39">INDEX(GMWQ!$A$2:$NF$60,MATCH(1,(GMWQ!$NE$2:$NE$60=Q$3)*(GMWQ!$ND$2:$ND$60=Q$4)*(GMWQ!$NF$2:$NF$60=Q$1),0),$E39-1966)</f>
        <v>8.9</v>
      </c>
      <c r="R39" s="12" cm="1">
        <f t="array" ref="R39">INDEX(GMWQ!$A$2:$NF$60,MATCH(1,(GMWQ!$NE$2:$NE$60=R$3)*(GMWQ!$ND$2:$ND$60=R$4)*(GMWQ!$NF$2:$NF$60=R$1),0),$E39-1966)</f>
        <v>1445.7460000000001</v>
      </c>
      <c r="S39" s="12" cm="1">
        <f t="array" ref="S39">INDEX(GMWQ!$A$2:$NF$60,MATCH(1,(GMWQ!$NE$2:$NE$60=S$3)*(GMWQ!$ND$2:$ND$60=S$4)*(GMWQ!$NF$2:$NF$60=S$1),0),$E39-1966)</f>
        <v>261131</v>
      </c>
      <c r="T39" s="12" cm="1">
        <f t="array" ref="T39">INDEX(GMWQ!$A$2:$NF$60,MATCH(1,(GMWQ!$NE$2:$NE$60=T$3)*(GMWQ!$ND$2:$ND$60=T$4)*(GMWQ!$NF$2:$NF$60=T$1),0),$E39-1966)</f>
        <v>24661</v>
      </c>
      <c r="U39" s="12" cm="1">
        <f t="array" ref="U39">INDEX(GMWQ!$A$2:$NF$60,MATCH(1,(GMWQ!$NE$2:$NE$60=U$3)*(GMWQ!$ND$2:$ND$60=U$4)*(GMWQ!$NF$2:$NF$60=U$1),0),$E39-1966)</f>
        <v>1445.7460000000001</v>
      </c>
      <c r="V39" s="12" cm="1">
        <f t="array" ref="V39">INDEX(GMWQ!$A$2:$NF$60,MATCH(1,(GMWQ!$NE$2:$NE$60=V$3)*(GMWQ!$ND$2:$ND$60=V$4)*(GMWQ!$NF$2:$NF$60=V$1),0),$E39-1966)</f>
        <v>8.9</v>
      </c>
      <c r="W39" s="12" cm="1">
        <f t="array" ref="W39">INDEX(GMWQ!$A$2:$NF$60,MATCH(1,(GMWQ!$NE$2:$NE$60=W$3)*(GMWQ!$ND$2:$ND$60=W$4)*(GMWQ!$NF$2:$NF$60=W$1),0),$E39-1966)</f>
        <v>160486</v>
      </c>
      <c r="X39" s="12" cm="1">
        <f t="array" ref="X39">INDEX(GMWQ!$A$2:$NF$60,MATCH(1,(GMWQ!$NE$2:$NE$60=X$3)*(GMWQ!$ND$2:$ND$60=X$4)*(GMWQ!$NF$2:$NF$60=X$1),0),$E39-1966)</f>
        <v>2498.2269999999999</v>
      </c>
      <c r="Y39" s="12" cm="1">
        <f t="array" ref="Y39">INDEX(GMWQ!$A$2:$NF$60,MATCH(1,(GMWQ!$NE$2:$NE$60=Y$3)*(GMWQ!$ND$2:$ND$60=Y$4)*(GMWQ!$NF$2:$NF$60=Y$1),0),$E39-1966)</f>
        <v>261131</v>
      </c>
      <c r="Z39" s="12" cm="1">
        <f t="array" ref="Z39">INDEX(GMWQ!$A$2:$NF$60,MATCH(1,(GMWQ!$NE$2:$NE$60=Z$3)*(GMWQ!$ND$2:$ND$60=Z$4)*(GMWQ!$NF$2:$NF$60=Z$1),0),$E39-1966)</f>
        <v>24661</v>
      </c>
      <c r="AA39" s="12" cm="1">
        <f t="array" ref="AA39">INDEX(GMWQ!$A$2:$NF$60,MATCH(1,(GMWQ!$NE$2:$NE$60=AA$3)*(GMWQ!$ND$2:$ND$60=AA$4)*(GMWQ!$NF$2:$NF$60=AA$1),0),$E39-1966)</f>
        <v>1445.7460000000001</v>
      </c>
      <c r="AB39" s="12" cm="1">
        <f t="array" ref="AB39">INDEX(GMWQ!$A$2:$NF$60,MATCH(1,(GMWQ!$NE$2:$NE$60=AB$3)*(GMWQ!$ND$2:$ND$60=AB$4)*(GMWQ!$NF$2:$NF$60=AB$1),0),$E39-1966)</f>
        <v>8.9</v>
      </c>
      <c r="AC39" s="12" cm="1">
        <f t="array" ref="AC39">INDEX(GMWQ!$A$2:$NF$60,MATCH(1,(GMWQ!$NE$2:$NE$60=AC$3)*(GMWQ!$ND$2:$ND$60=AC$4)*(GMWQ!$NF$2:$NF$60=AC$1),0),$E39-1966)</f>
        <v>160486</v>
      </c>
      <c r="AD39" s="12" cm="1">
        <f t="array" ref="AD39">INDEX(GMWQ!$A$2:$NF$60,MATCH(1,(GMWQ!$NE$2:$NE$60=AD$3)*(GMWQ!$ND$2:$ND$60=AD$4)*(GMWQ!$NF$2:$NF$60=AD$1),0),$E39-1966)</f>
        <v>2498.2269999999999</v>
      </c>
      <c r="AE39" s="12" cm="1">
        <f t="array" ref="AE39">INDEX(GMWQ!$A$2:$NF$60,MATCH(1,(GMWQ!$NE$2:$NE$60=AE$3)*(GMWQ!$ND$2:$ND$60=AE$4)*(GMWQ!$NF$2:$NF$60=AE$1),0),$E39-1966)</f>
        <v>24661</v>
      </c>
      <c r="AF39" s="12" cm="1">
        <f t="array" ref="AF39">INDEX(GMWQ!$A$2:$NF$60,MATCH(1,(GMWQ!$NE$2:$NE$60=AF$3)*(GMWQ!$ND$2:$ND$60=AF$4)*(GMWQ!$NF$2:$NF$60=AF$1),0),$E39-1966)</f>
        <v>26551</v>
      </c>
      <c r="AG39" s="12" cm="1">
        <f t="array" ref="AG39">INDEX(GMWQ!$A$2:$NF$60,MATCH(1,(GMWQ!$NE$2:$NE$60=AG$3)*(GMWQ!$ND$2:$ND$60=AG$4)*(GMWQ!$NF$2:$NF$60=AG$1),0),$E39-1966)</f>
        <v>8.9</v>
      </c>
    </row>
    <row r="40" spans="1:33" x14ac:dyDescent="0.25">
      <c r="B40" s="12">
        <f t="shared" si="5"/>
        <v>1981</v>
      </c>
      <c r="C40" s="12">
        <f t="shared" si="5"/>
        <v>1981</v>
      </c>
      <c r="E40" s="12">
        <f t="shared" si="3"/>
        <v>2006</v>
      </c>
      <c r="F40" s="12" cm="1">
        <f t="array" ref="F40">INDEX(GMWQ!$A$2:$NF$60,MATCH(1,(GMWQ!$NE$2:$NE$60=F$3)*(GMWQ!$ND$2:$ND$60=F$4)*(GMWQ!$NF$2:$NF$60=F$1),0),$E40-1966)</f>
        <v>38.15502</v>
      </c>
      <c r="G40" s="12" cm="1">
        <f t="array" ref="G40">INDEX(GMWQ!$A$2:$NF$60,MATCH(1,(GMWQ!$NE$2:$NE$60=G$3)*(GMWQ!$ND$2:$ND$60=G$4)*(GMWQ!$NF$2:$NF$60=G$1),0),$E40-1966)</f>
        <v>2399.2869999999998</v>
      </c>
      <c r="H40" s="12" cm="1">
        <f t="array" ref="H40">INDEX(GMWQ!$A$2:$NF$60,MATCH(1,(GMWQ!$NE$2:$NE$60=H$3)*(GMWQ!$ND$2:$ND$60=H$4)*(GMWQ!$NF$2:$NF$60=H$1),0),$E40-1966)</f>
        <v>69.614490000000004</v>
      </c>
      <c r="I40" s="12" cm="1">
        <f t="array" ref="I40">INDEX(GMWQ!$A$2:$NF$60,MATCH(1,(GMWQ!$NE$2:$NE$60=I$3)*(GMWQ!$ND$2:$ND$60=I$4)*(GMWQ!$NF$2:$NF$60=I$1),0),$E40-1966)</f>
        <v>13239</v>
      </c>
      <c r="J40" s="12" cm="1">
        <f t="array" ref="J40">INDEX(GMWQ!$A$2:$NF$60,MATCH(1,(GMWQ!$NE$2:$NE$60=J$3)*(GMWQ!$ND$2:$ND$60=J$4)*(GMWQ!$NF$2:$NF$60=J$1),0),$E40-1966)</f>
        <v>71334</v>
      </c>
      <c r="K40" s="12" cm="1">
        <f t="array" ref="K40">INDEX(GMWQ!$A$2:$NF$60,MATCH(1,(GMWQ!$NE$2:$NE$60=K$3)*(GMWQ!$ND$2:$ND$60=K$4)*(GMWQ!$NF$2:$NF$60=K$1),0),$E40-1966)</f>
        <v>31633</v>
      </c>
      <c r="L40" s="12" cm="1">
        <f t="array" ref="L40">INDEX(GMWQ!$A$2:$NF$60,MATCH(1,(GMWQ!$NE$2:$NE$60=L$3)*(GMWQ!$ND$2:$ND$60=L$4)*(GMWQ!$NF$2:$NF$60=L$1),0),$E40-1966)</f>
        <v>47036</v>
      </c>
      <c r="M40" s="12" cm="1">
        <f t="array" ref="M40">INDEX(GMWQ!$A$2:$NF$60,MATCH(1,(GMWQ!$NE$2:$NE$60=M$3)*(GMWQ!$ND$2:$ND$60=M$4)*(GMWQ!$NF$2:$NF$60=M$1),0),$E40-1966)</f>
        <v>158130</v>
      </c>
      <c r="N40" s="12" cm="1">
        <f t="array" ref="N40">INDEX(GMWQ!$A$2:$NF$60,MATCH(1,(GMWQ!$NE$2:$NE$60=N$3)*(GMWQ!$ND$2:$ND$60=N$4)*(GMWQ!$NF$2:$NF$60=N$1),0),$E40-1966)</f>
        <v>30.196069999999999</v>
      </c>
      <c r="O40" s="12" cm="1">
        <f t="array" ref="O40">INDEX(GMWQ!$A$2:$NF$60,MATCH(1,(GMWQ!$NE$2:$NE$60=O$3)*(GMWQ!$ND$2:$ND$60=O$4)*(GMWQ!$NF$2:$NF$60=O$1),0),$E40-1966)</f>
        <v>24495</v>
      </c>
      <c r="P40" s="12" cm="1">
        <f t="array" ref="P40">INDEX(GMWQ!$A$2:$NF$60,MATCH(1,(GMWQ!$NE$2:$NE$60=P$3)*(GMWQ!$ND$2:$ND$60=P$4)*(GMWQ!$NF$2:$NF$60=P$1),0),$E40-1966)</f>
        <v>26348</v>
      </c>
      <c r="Q40" s="12" cm="1">
        <f t="array" ref="Q40">INDEX(GMWQ!$A$2:$NF$60,MATCH(1,(GMWQ!$NE$2:$NE$60=Q$3)*(GMWQ!$ND$2:$ND$60=Q$4)*(GMWQ!$NF$2:$NF$60=Q$1),0),$E40-1966)</f>
        <v>9.6</v>
      </c>
      <c r="R40" s="12" cm="1">
        <f t="array" ref="R40">INDEX(GMWQ!$A$2:$NF$60,MATCH(1,(GMWQ!$NE$2:$NE$60=R$3)*(GMWQ!$ND$2:$ND$60=R$4)*(GMWQ!$NF$2:$NF$60=R$1),0),$E40-1966)</f>
        <v>1481.0730000000001</v>
      </c>
      <c r="S40" s="12" cm="1">
        <f t="array" ref="S40">INDEX(GMWQ!$A$2:$NF$60,MATCH(1,(GMWQ!$NE$2:$NE$60=S$3)*(GMWQ!$ND$2:$ND$60=S$4)*(GMWQ!$NF$2:$NF$60=S$1),0),$E40-1966)</f>
        <v>261739</v>
      </c>
      <c r="T40" s="12" cm="1">
        <f t="array" ref="T40">INDEX(GMWQ!$A$2:$NF$60,MATCH(1,(GMWQ!$NE$2:$NE$60=T$3)*(GMWQ!$ND$2:$ND$60=T$4)*(GMWQ!$NF$2:$NF$60=T$1),0),$E40-1966)</f>
        <v>24495</v>
      </c>
      <c r="U40" s="12" cm="1">
        <f t="array" ref="U40">INDEX(GMWQ!$A$2:$NF$60,MATCH(1,(GMWQ!$NE$2:$NE$60=U$3)*(GMWQ!$ND$2:$ND$60=U$4)*(GMWQ!$NF$2:$NF$60=U$1),0),$E40-1966)</f>
        <v>1481.0730000000001</v>
      </c>
      <c r="V40" s="12" cm="1">
        <f t="array" ref="V40">INDEX(GMWQ!$A$2:$NF$60,MATCH(1,(GMWQ!$NE$2:$NE$60=V$3)*(GMWQ!$ND$2:$ND$60=V$4)*(GMWQ!$NF$2:$NF$60=V$1),0),$E40-1966)</f>
        <v>9.6</v>
      </c>
      <c r="W40" s="12" cm="1">
        <f t="array" ref="W40">INDEX(GMWQ!$A$2:$NF$60,MATCH(1,(GMWQ!$NE$2:$NE$60=W$3)*(GMWQ!$ND$2:$ND$60=W$4)*(GMWQ!$NF$2:$NF$60=W$1),0),$E40-1966)</f>
        <v>158130</v>
      </c>
      <c r="X40" s="12" cm="1">
        <f t="array" ref="X40">INDEX(GMWQ!$A$2:$NF$60,MATCH(1,(GMWQ!$NE$2:$NE$60=X$3)*(GMWQ!$ND$2:$ND$60=X$4)*(GMWQ!$NF$2:$NF$60=X$1),0),$E40-1966)</f>
        <v>2399.2869999999998</v>
      </c>
      <c r="Y40" s="12" cm="1">
        <f t="array" ref="Y40">INDEX(GMWQ!$A$2:$NF$60,MATCH(1,(GMWQ!$NE$2:$NE$60=Y$3)*(GMWQ!$ND$2:$ND$60=Y$4)*(GMWQ!$NF$2:$NF$60=Y$1),0),$E40-1966)</f>
        <v>261739</v>
      </c>
      <c r="Z40" s="12" cm="1">
        <f t="array" ref="Z40">INDEX(GMWQ!$A$2:$NF$60,MATCH(1,(GMWQ!$NE$2:$NE$60=Z$3)*(GMWQ!$ND$2:$ND$60=Z$4)*(GMWQ!$NF$2:$NF$60=Z$1),0),$E40-1966)</f>
        <v>24495</v>
      </c>
      <c r="AA40" s="12" cm="1">
        <f t="array" ref="AA40">INDEX(GMWQ!$A$2:$NF$60,MATCH(1,(GMWQ!$NE$2:$NE$60=AA$3)*(GMWQ!$ND$2:$ND$60=AA$4)*(GMWQ!$NF$2:$NF$60=AA$1),0),$E40-1966)</f>
        <v>1481.0730000000001</v>
      </c>
      <c r="AB40" s="12" cm="1">
        <f t="array" ref="AB40">INDEX(GMWQ!$A$2:$NF$60,MATCH(1,(GMWQ!$NE$2:$NE$60=AB$3)*(GMWQ!$ND$2:$ND$60=AB$4)*(GMWQ!$NF$2:$NF$60=AB$1),0),$E40-1966)</f>
        <v>9.6</v>
      </c>
      <c r="AC40" s="12" cm="1">
        <f t="array" ref="AC40">INDEX(GMWQ!$A$2:$NF$60,MATCH(1,(GMWQ!$NE$2:$NE$60=AC$3)*(GMWQ!$ND$2:$ND$60=AC$4)*(GMWQ!$NF$2:$NF$60=AC$1),0),$E40-1966)</f>
        <v>158130</v>
      </c>
      <c r="AD40" s="12" cm="1">
        <f t="array" ref="AD40">INDEX(GMWQ!$A$2:$NF$60,MATCH(1,(GMWQ!$NE$2:$NE$60=AD$3)*(GMWQ!$ND$2:$ND$60=AD$4)*(GMWQ!$NF$2:$NF$60=AD$1),0),$E40-1966)</f>
        <v>2399.2869999999998</v>
      </c>
      <c r="AE40" s="12" cm="1">
        <f t="array" ref="AE40">INDEX(GMWQ!$A$2:$NF$60,MATCH(1,(GMWQ!$NE$2:$NE$60=AE$3)*(GMWQ!$ND$2:$ND$60=AE$4)*(GMWQ!$NF$2:$NF$60=AE$1),0),$E40-1966)</f>
        <v>24495</v>
      </c>
      <c r="AF40" s="12" cm="1">
        <f t="array" ref="AF40">INDEX(GMWQ!$A$2:$NF$60,MATCH(1,(GMWQ!$NE$2:$NE$60=AF$3)*(GMWQ!$ND$2:$ND$60=AF$4)*(GMWQ!$NF$2:$NF$60=AF$1),0),$E40-1966)</f>
        <v>26348</v>
      </c>
      <c r="AG40" s="12" cm="1">
        <f t="array" ref="AG40">INDEX(GMWQ!$A$2:$NF$60,MATCH(1,(GMWQ!$NE$2:$NE$60=AG$3)*(GMWQ!$ND$2:$ND$60=AG$4)*(GMWQ!$NF$2:$NF$60=AG$1),0),$E40-1966)</f>
        <v>9.6</v>
      </c>
    </row>
    <row r="41" spans="1:33" x14ac:dyDescent="0.25">
      <c r="B41" s="12">
        <f t="shared" si="5"/>
        <v>1981</v>
      </c>
      <c r="C41" s="12">
        <f t="shared" si="5"/>
        <v>1981</v>
      </c>
      <c r="E41" s="12">
        <f t="shared" si="3"/>
        <v>2007</v>
      </c>
      <c r="F41" s="12" cm="1">
        <f t="array" ref="F41">INDEX(GMWQ!$A$2:$NF$60,MATCH(1,(GMWQ!$NE$2:$NE$60=F$3)*(GMWQ!$ND$2:$ND$60=F$4)*(GMWQ!$NF$2:$NF$60=F$1),0),$E41-1966)</f>
        <v>38.569020000000002</v>
      </c>
      <c r="G41" s="12" cm="1">
        <f t="array" ref="G41">INDEX(GMWQ!$A$2:$NF$60,MATCH(1,(GMWQ!$NE$2:$NE$60=G$3)*(GMWQ!$ND$2:$ND$60=G$4)*(GMWQ!$NF$2:$NF$60=G$1),0),$E41-1966)</f>
        <v>2452.13</v>
      </c>
      <c r="H41" s="12" cm="1">
        <f t="array" ref="H41">INDEX(GMWQ!$A$2:$NF$60,MATCH(1,(GMWQ!$NE$2:$NE$60=H$3)*(GMWQ!$ND$2:$ND$60=H$4)*(GMWQ!$NF$2:$NF$60=H$1),0),$E41-1966)</f>
        <v>73.352940000000004</v>
      </c>
      <c r="I41" s="12" cm="1">
        <f t="array" ref="I41">INDEX(GMWQ!$A$2:$NF$60,MATCH(1,(GMWQ!$NE$2:$NE$60=I$3)*(GMWQ!$ND$2:$ND$60=I$4)*(GMWQ!$NF$2:$NF$60=I$1),0),$E41-1966)</f>
        <v>14561</v>
      </c>
      <c r="J41" s="12" cm="1">
        <f t="array" ref="J41">INDEX(GMWQ!$A$2:$NF$60,MATCH(1,(GMWQ!$NE$2:$NE$60=J$3)*(GMWQ!$ND$2:$ND$60=J$4)*(GMWQ!$NF$2:$NF$60=J$1),0),$E41-1966)</f>
        <v>73310</v>
      </c>
      <c r="K41" s="12" cm="1">
        <f t="array" ref="K41">INDEX(GMWQ!$A$2:$NF$60,MATCH(1,(GMWQ!$NE$2:$NE$60=K$3)*(GMWQ!$ND$2:$ND$60=K$4)*(GMWQ!$NF$2:$NF$60=K$1),0),$E41-1966)</f>
        <v>32287</v>
      </c>
      <c r="L41" s="12" cm="1">
        <f t="array" ref="L41">INDEX(GMWQ!$A$2:$NF$60,MATCH(1,(GMWQ!$NE$2:$NE$60=L$3)*(GMWQ!$ND$2:$ND$60=L$4)*(GMWQ!$NF$2:$NF$60=L$1),0),$E41-1966)</f>
        <v>47924</v>
      </c>
      <c r="M41" s="12" cm="1">
        <f t="array" ref="M41">INDEX(GMWQ!$A$2:$NF$60,MATCH(1,(GMWQ!$NE$2:$NE$60=M$3)*(GMWQ!$ND$2:$ND$60=M$4)*(GMWQ!$NF$2:$NF$60=M$1),0),$E41-1966)</f>
        <v>157598</v>
      </c>
      <c r="N41" s="12" cm="1">
        <f t="array" ref="N41">INDEX(GMWQ!$A$2:$NF$60,MATCH(1,(GMWQ!$NE$2:$NE$60=N$3)*(GMWQ!$ND$2:$ND$60=N$4)*(GMWQ!$NF$2:$NF$60=N$1),0),$E41-1966)</f>
        <v>30.904209999999999</v>
      </c>
      <c r="O41" s="12" cm="1">
        <f t="array" ref="O41">INDEX(GMWQ!$A$2:$NF$60,MATCH(1,(GMWQ!$NE$2:$NE$60=O$3)*(GMWQ!$ND$2:$ND$60=O$4)*(GMWQ!$NF$2:$NF$60=O$1),0),$E41-1966)</f>
        <v>24355</v>
      </c>
      <c r="P41" s="12" cm="1">
        <f t="array" ref="P41">INDEX(GMWQ!$A$2:$NF$60,MATCH(1,(GMWQ!$NE$2:$NE$60=P$3)*(GMWQ!$ND$2:$ND$60=P$4)*(GMWQ!$NF$2:$NF$60=P$1),0),$E41-1966)</f>
        <v>26240</v>
      </c>
      <c r="Q41" s="12" cm="1">
        <f t="array" ref="Q41">INDEX(GMWQ!$A$2:$NF$60,MATCH(1,(GMWQ!$NE$2:$NE$60=Q$3)*(GMWQ!$ND$2:$ND$60=Q$4)*(GMWQ!$NF$2:$NF$60=Q$1),0),$E41-1966)</f>
        <v>9.9</v>
      </c>
      <c r="R41" s="12" cm="1">
        <f t="array" ref="R41">INDEX(GMWQ!$A$2:$NF$60,MATCH(1,(GMWQ!$NE$2:$NE$60=R$3)*(GMWQ!$ND$2:$ND$60=R$4)*(GMWQ!$NF$2:$NF$60=R$1),0),$E41-1966)</f>
        <v>1519.57</v>
      </c>
      <c r="S41" s="12" cm="1">
        <f t="array" ref="S41">INDEX(GMWQ!$A$2:$NF$60,MATCH(1,(GMWQ!$NE$2:$NE$60=S$3)*(GMWQ!$ND$2:$ND$60=S$4)*(GMWQ!$NF$2:$NF$60=S$1),0),$E41-1966)</f>
        <v>264602</v>
      </c>
      <c r="T41" s="12" cm="1">
        <f t="array" ref="T41">INDEX(GMWQ!$A$2:$NF$60,MATCH(1,(GMWQ!$NE$2:$NE$60=T$3)*(GMWQ!$ND$2:$ND$60=T$4)*(GMWQ!$NF$2:$NF$60=T$1),0),$E41-1966)</f>
        <v>24355</v>
      </c>
      <c r="U41" s="12" cm="1">
        <f t="array" ref="U41">INDEX(GMWQ!$A$2:$NF$60,MATCH(1,(GMWQ!$NE$2:$NE$60=U$3)*(GMWQ!$ND$2:$ND$60=U$4)*(GMWQ!$NF$2:$NF$60=U$1),0),$E41-1966)</f>
        <v>1519.57</v>
      </c>
      <c r="V41" s="12" cm="1">
        <f t="array" ref="V41">INDEX(GMWQ!$A$2:$NF$60,MATCH(1,(GMWQ!$NE$2:$NE$60=V$3)*(GMWQ!$ND$2:$ND$60=V$4)*(GMWQ!$NF$2:$NF$60=V$1),0),$E41-1966)</f>
        <v>9.9</v>
      </c>
      <c r="W41" s="12" cm="1">
        <f t="array" ref="W41">INDEX(GMWQ!$A$2:$NF$60,MATCH(1,(GMWQ!$NE$2:$NE$60=W$3)*(GMWQ!$ND$2:$ND$60=W$4)*(GMWQ!$NF$2:$NF$60=W$1),0),$E41-1966)</f>
        <v>157598</v>
      </c>
      <c r="X41" s="12" cm="1">
        <f t="array" ref="X41">INDEX(GMWQ!$A$2:$NF$60,MATCH(1,(GMWQ!$NE$2:$NE$60=X$3)*(GMWQ!$ND$2:$ND$60=X$4)*(GMWQ!$NF$2:$NF$60=X$1),0),$E41-1966)</f>
        <v>2452.13</v>
      </c>
      <c r="Y41" s="12" cm="1">
        <f t="array" ref="Y41">INDEX(GMWQ!$A$2:$NF$60,MATCH(1,(GMWQ!$NE$2:$NE$60=Y$3)*(GMWQ!$ND$2:$ND$60=Y$4)*(GMWQ!$NF$2:$NF$60=Y$1),0),$E41-1966)</f>
        <v>264602</v>
      </c>
      <c r="Z41" s="12" cm="1">
        <f t="array" ref="Z41">INDEX(GMWQ!$A$2:$NF$60,MATCH(1,(GMWQ!$NE$2:$NE$60=Z$3)*(GMWQ!$ND$2:$ND$60=Z$4)*(GMWQ!$NF$2:$NF$60=Z$1),0),$E41-1966)</f>
        <v>24355</v>
      </c>
      <c r="AA41" s="12" cm="1">
        <f t="array" ref="AA41">INDEX(GMWQ!$A$2:$NF$60,MATCH(1,(GMWQ!$NE$2:$NE$60=AA$3)*(GMWQ!$ND$2:$ND$60=AA$4)*(GMWQ!$NF$2:$NF$60=AA$1),0),$E41-1966)</f>
        <v>1519.57</v>
      </c>
      <c r="AB41" s="12" cm="1">
        <f t="array" ref="AB41">INDEX(GMWQ!$A$2:$NF$60,MATCH(1,(GMWQ!$NE$2:$NE$60=AB$3)*(GMWQ!$ND$2:$ND$60=AB$4)*(GMWQ!$NF$2:$NF$60=AB$1),0),$E41-1966)</f>
        <v>9.9</v>
      </c>
      <c r="AC41" s="12" cm="1">
        <f t="array" ref="AC41">INDEX(GMWQ!$A$2:$NF$60,MATCH(1,(GMWQ!$NE$2:$NE$60=AC$3)*(GMWQ!$ND$2:$ND$60=AC$4)*(GMWQ!$NF$2:$NF$60=AC$1),0),$E41-1966)</f>
        <v>157598</v>
      </c>
      <c r="AD41" s="12" cm="1">
        <f t="array" ref="AD41">INDEX(GMWQ!$A$2:$NF$60,MATCH(1,(GMWQ!$NE$2:$NE$60=AD$3)*(GMWQ!$ND$2:$ND$60=AD$4)*(GMWQ!$NF$2:$NF$60=AD$1),0),$E41-1966)</f>
        <v>2452.13</v>
      </c>
      <c r="AE41" s="12" cm="1">
        <f t="array" ref="AE41">INDEX(GMWQ!$A$2:$NF$60,MATCH(1,(GMWQ!$NE$2:$NE$60=AE$3)*(GMWQ!$ND$2:$ND$60=AE$4)*(GMWQ!$NF$2:$NF$60=AE$1),0),$E41-1966)</f>
        <v>24355</v>
      </c>
      <c r="AF41" s="12" cm="1">
        <f t="array" ref="AF41">INDEX(GMWQ!$A$2:$NF$60,MATCH(1,(GMWQ!$NE$2:$NE$60=AF$3)*(GMWQ!$ND$2:$ND$60=AF$4)*(GMWQ!$NF$2:$NF$60=AF$1),0),$E41-1966)</f>
        <v>26240</v>
      </c>
      <c r="AG41" s="12" cm="1">
        <f t="array" ref="AG41">INDEX(GMWQ!$A$2:$NF$60,MATCH(1,(GMWQ!$NE$2:$NE$60=AG$3)*(GMWQ!$ND$2:$ND$60=AG$4)*(GMWQ!$NF$2:$NF$60=AG$1),0),$E41-1966)</f>
        <v>9.9</v>
      </c>
    </row>
    <row r="42" spans="1:33" x14ac:dyDescent="0.25">
      <c r="B42" s="12">
        <f t="shared" si="5"/>
        <v>1981</v>
      </c>
      <c r="C42" s="12">
        <f t="shared" si="5"/>
        <v>1981</v>
      </c>
      <c r="E42" s="12">
        <f t="shared" si="3"/>
        <v>2008</v>
      </c>
      <c r="F42" s="12" cm="1">
        <f t="array" ref="F42">INDEX(GMWQ!$A$2:$NF$60,MATCH(1,(GMWQ!$NE$2:$NE$60=F$3)*(GMWQ!$ND$2:$ND$60=F$4)*(GMWQ!$NF$2:$NF$60=F$1),0),$E42-1966)</f>
        <v>39.219499999999996</v>
      </c>
      <c r="G42" s="12" cm="1">
        <f t="array" ref="G42">INDEX(GMWQ!$A$2:$NF$60,MATCH(1,(GMWQ!$NE$2:$NE$60=G$3)*(GMWQ!$ND$2:$ND$60=G$4)*(GMWQ!$NF$2:$NF$60=G$1),0),$E42-1966)</f>
        <v>2560.0639999999999</v>
      </c>
      <c r="H42" s="12" cm="1">
        <f t="array" ref="H42">INDEX(GMWQ!$A$2:$NF$60,MATCH(1,(GMWQ!$NE$2:$NE$60=H$3)*(GMWQ!$ND$2:$ND$60=H$4)*(GMWQ!$NF$2:$NF$60=H$1),0),$E42-1966)</f>
        <v>76.177090000000007</v>
      </c>
      <c r="I42" s="12" cm="1">
        <f t="array" ref="I42">INDEX(GMWQ!$A$2:$NF$60,MATCH(1,(GMWQ!$NE$2:$NE$60=I$3)*(GMWQ!$ND$2:$ND$60=I$4)*(GMWQ!$NF$2:$NF$60=I$1),0),$E42-1966)</f>
        <v>15234</v>
      </c>
      <c r="J42" s="12" cm="1">
        <f t="array" ref="J42">INDEX(GMWQ!$A$2:$NF$60,MATCH(1,(GMWQ!$NE$2:$NE$60=J$3)*(GMWQ!$ND$2:$ND$60=J$4)*(GMWQ!$NF$2:$NF$60=J$1),0),$E42-1966)</f>
        <v>75596</v>
      </c>
      <c r="K42" s="12" cm="1">
        <f t="array" ref="K42">INDEX(GMWQ!$A$2:$NF$60,MATCH(1,(GMWQ!$NE$2:$NE$60=K$3)*(GMWQ!$ND$2:$ND$60=K$4)*(GMWQ!$NF$2:$NF$60=K$1),0),$E42-1966)</f>
        <v>32870</v>
      </c>
      <c r="L42" s="12" cm="1">
        <f t="array" ref="L42">INDEX(GMWQ!$A$2:$NF$60,MATCH(1,(GMWQ!$NE$2:$NE$60=L$3)*(GMWQ!$ND$2:$ND$60=L$4)*(GMWQ!$NF$2:$NF$60=L$1),0),$E42-1966)</f>
        <v>49843</v>
      </c>
      <c r="M42" s="12" cm="1">
        <f t="array" ref="M42">INDEX(GMWQ!$A$2:$NF$60,MATCH(1,(GMWQ!$NE$2:$NE$60=M$3)*(GMWQ!$ND$2:$ND$60=M$4)*(GMWQ!$NF$2:$NF$60=M$1),0),$E42-1966)</f>
        <v>158580</v>
      </c>
      <c r="N42" s="12" cm="1">
        <f t="array" ref="N42">INDEX(GMWQ!$A$2:$NF$60,MATCH(1,(GMWQ!$NE$2:$NE$60=N$3)*(GMWQ!$ND$2:$ND$60=N$4)*(GMWQ!$NF$2:$NF$60=N$1),0),$E42-1966)</f>
        <v>31.90259</v>
      </c>
      <c r="O42" s="12" cm="1">
        <f t="array" ref="O42">INDEX(GMWQ!$A$2:$NF$60,MATCH(1,(GMWQ!$NE$2:$NE$60=O$3)*(GMWQ!$ND$2:$ND$60=O$4)*(GMWQ!$NF$2:$NF$60=O$1),0),$E42-1966)</f>
        <v>24209</v>
      </c>
      <c r="P42" s="12" cm="1">
        <f t="array" ref="P42">INDEX(GMWQ!$A$2:$NF$60,MATCH(1,(GMWQ!$NE$2:$NE$60=P$3)*(GMWQ!$ND$2:$ND$60=P$4)*(GMWQ!$NF$2:$NF$60=P$1),0),$E42-1966)</f>
        <v>26046</v>
      </c>
      <c r="Q42" s="12" cm="1">
        <f t="array" ref="Q42">INDEX(GMWQ!$A$2:$NF$60,MATCH(1,(GMWQ!$NE$2:$NE$60=Q$3)*(GMWQ!$ND$2:$ND$60=Q$4)*(GMWQ!$NF$2:$NF$60=Q$1),0),$E42-1966)</f>
        <v>10.199999999999999</v>
      </c>
      <c r="R42" s="12" cm="1">
        <f t="array" ref="R42">INDEX(GMWQ!$A$2:$NF$60,MATCH(1,(GMWQ!$NE$2:$NE$60=R$3)*(GMWQ!$ND$2:$ND$60=R$4)*(GMWQ!$NF$2:$NF$60=R$1),0),$E42-1966)</f>
        <v>1560.4280000000001</v>
      </c>
      <c r="S42" s="12" cm="1">
        <f t="array" ref="S42">INDEX(GMWQ!$A$2:$NF$60,MATCH(1,(GMWQ!$NE$2:$NE$60=S$3)*(GMWQ!$ND$2:$ND$60=S$4)*(GMWQ!$NF$2:$NF$60=S$1),0),$E42-1966)</f>
        <v>264902</v>
      </c>
      <c r="T42" s="12" cm="1">
        <f t="array" ref="T42">INDEX(GMWQ!$A$2:$NF$60,MATCH(1,(GMWQ!$NE$2:$NE$60=T$3)*(GMWQ!$ND$2:$ND$60=T$4)*(GMWQ!$NF$2:$NF$60=T$1),0),$E42-1966)</f>
        <v>24209</v>
      </c>
      <c r="U42" s="12" cm="1">
        <f t="array" ref="U42">INDEX(GMWQ!$A$2:$NF$60,MATCH(1,(GMWQ!$NE$2:$NE$60=U$3)*(GMWQ!$ND$2:$ND$60=U$4)*(GMWQ!$NF$2:$NF$60=U$1),0),$E42-1966)</f>
        <v>1560.4949999999999</v>
      </c>
      <c r="V42" s="12" cm="1">
        <f t="array" ref="V42">INDEX(GMWQ!$A$2:$NF$60,MATCH(1,(GMWQ!$NE$2:$NE$60=V$3)*(GMWQ!$ND$2:$ND$60=V$4)*(GMWQ!$NF$2:$NF$60=V$1),0),$E42-1966)</f>
        <v>10.199999999999999</v>
      </c>
      <c r="W42" s="12" cm="1">
        <f t="array" ref="W42">INDEX(GMWQ!$A$2:$NF$60,MATCH(1,(GMWQ!$NE$2:$NE$60=W$3)*(GMWQ!$ND$2:$ND$60=W$4)*(GMWQ!$NF$2:$NF$60=W$1),0),$E42-1966)</f>
        <v>158580</v>
      </c>
      <c r="X42" s="12" cm="1">
        <f t="array" ref="X42">INDEX(GMWQ!$A$2:$NF$60,MATCH(1,(GMWQ!$NE$2:$NE$60=X$3)*(GMWQ!$ND$2:$ND$60=X$4)*(GMWQ!$NF$2:$NF$60=X$1),0),$E42-1966)</f>
        <v>2560.0639999999999</v>
      </c>
      <c r="Y42" s="12" cm="1">
        <f t="array" ref="Y42">INDEX(GMWQ!$A$2:$NF$60,MATCH(1,(GMWQ!$NE$2:$NE$60=Y$3)*(GMWQ!$ND$2:$ND$60=Y$4)*(GMWQ!$NF$2:$NF$60=Y$1),0),$E42-1966)</f>
        <v>264902</v>
      </c>
      <c r="Z42" s="12" cm="1">
        <f t="array" ref="Z42">INDEX(GMWQ!$A$2:$NF$60,MATCH(1,(GMWQ!$NE$2:$NE$60=Z$3)*(GMWQ!$ND$2:$ND$60=Z$4)*(GMWQ!$NF$2:$NF$60=Z$1),0),$E42-1966)</f>
        <v>24209</v>
      </c>
      <c r="AA42" s="12" cm="1">
        <f t="array" ref="AA42">INDEX(GMWQ!$A$2:$NF$60,MATCH(1,(GMWQ!$NE$2:$NE$60=AA$3)*(GMWQ!$ND$2:$ND$60=AA$4)*(GMWQ!$NF$2:$NF$60=AA$1),0),$E42-1966)</f>
        <v>1560.4949999999999</v>
      </c>
      <c r="AB42" s="12" cm="1">
        <f t="array" ref="AB42">INDEX(GMWQ!$A$2:$NF$60,MATCH(1,(GMWQ!$NE$2:$NE$60=AB$3)*(GMWQ!$ND$2:$ND$60=AB$4)*(GMWQ!$NF$2:$NF$60=AB$1),0),$E42-1966)</f>
        <v>10.199999999999999</v>
      </c>
      <c r="AC42" s="12" cm="1">
        <f t="array" ref="AC42">INDEX(GMWQ!$A$2:$NF$60,MATCH(1,(GMWQ!$NE$2:$NE$60=AC$3)*(GMWQ!$ND$2:$ND$60=AC$4)*(GMWQ!$NF$2:$NF$60=AC$1),0),$E42-1966)</f>
        <v>158580</v>
      </c>
      <c r="AD42" s="12" cm="1">
        <f t="array" ref="AD42">INDEX(GMWQ!$A$2:$NF$60,MATCH(1,(GMWQ!$NE$2:$NE$60=AD$3)*(GMWQ!$ND$2:$ND$60=AD$4)*(GMWQ!$NF$2:$NF$60=AD$1),0),$E42-1966)</f>
        <v>2560.0639999999999</v>
      </c>
      <c r="AE42" s="12" cm="1">
        <f t="array" ref="AE42">INDEX(GMWQ!$A$2:$NF$60,MATCH(1,(GMWQ!$NE$2:$NE$60=AE$3)*(GMWQ!$ND$2:$ND$60=AE$4)*(GMWQ!$NF$2:$NF$60=AE$1),0),$E42-1966)</f>
        <v>24209</v>
      </c>
      <c r="AF42" s="12" cm="1">
        <f t="array" ref="AF42">INDEX(GMWQ!$A$2:$NF$60,MATCH(1,(GMWQ!$NE$2:$NE$60=AF$3)*(GMWQ!$ND$2:$ND$60=AF$4)*(GMWQ!$NF$2:$NF$60=AF$1),0),$E42-1966)</f>
        <v>26045</v>
      </c>
      <c r="AG42" s="12" cm="1">
        <f t="array" ref="AG42">INDEX(GMWQ!$A$2:$NF$60,MATCH(1,(GMWQ!$NE$2:$NE$60=AG$3)*(GMWQ!$ND$2:$ND$60=AG$4)*(GMWQ!$NF$2:$NF$60=AG$1),0),$E42-1966)</f>
        <v>10.199999999999999</v>
      </c>
    </row>
    <row r="43" spans="1:33" x14ac:dyDescent="0.25">
      <c r="A43" s="12">
        <v>1982</v>
      </c>
      <c r="B43" s="12">
        <f t="shared" si="5"/>
        <v>1982</v>
      </c>
      <c r="C43" s="12">
        <f t="shared" si="5"/>
        <v>1981</v>
      </c>
      <c r="D43" s="12">
        <f t="shared" si="5"/>
        <v>1981</v>
      </c>
      <c r="E43" s="12">
        <f t="shared" si="3"/>
        <v>2009</v>
      </c>
      <c r="F43" s="12" cm="1">
        <f t="array" ref="F43">INDEX(GMWQ!$A$2:$NF$60,MATCH(1,(GMWQ!$NE$2:$NE$60=F$3)*(GMWQ!$ND$2:$ND$60=F$4)*(GMWQ!$NF$2:$NF$60=F$1),0),$E43-1966)</f>
        <v>39.838569999999997</v>
      </c>
      <c r="G43" s="12" cm="1">
        <f t="array" ref="G43">INDEX(GMWQ!$A$2:$NF$60,MATCH(1,(GMWQ!$NE$2:$NE$60=G$3)*(GMWQ!$ND$2:$ND$60=G$4)*(GMWQ!$NF$2:$NF$60=G$1),0),$E43-1966)</f>
        <v>2665.75</v>
      </c>
      <c r="H43" s="12" cm="1">
        <f t="array" ref="H43">INDEX(GMWQ!$A$2:$NF$60,MATCH(1,(GMWQ!$NE$2:$NE$60=H$3)*(GMWQ!$ND$2:$ND$60=H$4)*(GMWQ!$NF$2:$NF$60=H$1),0),$E43-1966)</f>
        <v>76.586519999999993</v>
      </c>
      <c r="I43" s="12" cm="1">
        <f t="array" ref="I43">INDEX(GMWQ!$A$2:$NF$60,MATCH(1,(GMWQ!$NE$2:$NE$60=I$3)*(GMWQ!$ND$2:$ND$60=I$4)*(GMWQ!$NF$2:$NF$60=I$1),0),$E43-1966)</f>
        <v>14539</v>
      </c>
      <c r="J43" s="12" cm="1">
        <f t="array" ref="J43">INDEX(GMWQ!$A$2:$NF$60,MATCH(1,(GMWQ!$NE$2:$NE$60=J$3)*(GMWQ!$ND$2:$ND$60=J$4)*(GMWQ!$NF$2:$NF$60=J$1),0),$E43-1966)</f>
        <v>77468</v>
      </c>
      <c r="K43" s="12" cm="1">
        <f t="array" ref="K43">INDEX(GMWQ!$A$2:$NF$60,MATCH(1,(GMWQ!$NE$2:$NE$60=K$3)*(GMWQ!$ND$2:$ND$60=K$4)*(GMWQ!$NF$2:$NF$60=K$1),0),$E43-1966)</f>
        <v>33383</v>
      </c>
      <c r="L43" s="12" cm="1">
        <f t="array" ref="L43">INDEX(GMWQ!$A$2:$NF$60,MATCH(1,(GMWQ!$NE$2:$NE$60=L$3)*(GMWQ!$ND$2:$ND$60=L$4)*(GMWQ!$NF$2:$NF$60=L$1),0),$E43-1966)</f>
        <v>50837</v>
      </c>
      <c r="M43" s="12" cm="1">
        <f t="array" ref="M43">INDEX(GMWQ!$A$2:$NF$60,MATCH(1,(GMWQ!$NE$2:$NE$60=M$3)*(GMWQ!$ND$2:$ND$60=M$4)*(GMWQ!$NF$2:$NF$60=M$1),0),$E43-1966)</f>
        <v>157715</v>
      </c>
      <c r="N43" s="12" cm="1">
        <f t="array" ref="N43">INDEX(GMWQ!$A$2:$NF$60,MATCH(1,(GMWQ!$NE$2:$NE$60=N$3)*(GMWQ!$ND$2:$ND$60=N$4)*(GMWQ!$NF$2:$NF$60=N$1),0),$E43-1966)</f>
        <v>32.61365</v>
      </c>
      <c r="O43" s="12" cm="1">
        <f t="array" ref="O43">INDEX(GMWQ!$A$2:$NF$60,MATCH(1,(GMWQ!$NE$2:$NE$60=O$3)*(GMWQ!$ND$2:$ND$60=O$4)*(GMWQ!$NF$2:$NF$60=O$1),0),$E43-1966)</f>
        <v>24120</v>
      </c>
      <c r="P43" s="12" cm="1">
        <f t="array" ref="P43">INDEX(GMWQ!$A$2:$NF$60,MATCH(1,(GMWQ!$NE$2:$NE$60=P$3)*(GMWQ!$ND$2:$ND$60=P$4)*(GMWQ!$NF$2:$NF$60=P$1),0),$E43-1966)</f>
        <v>25997</v>
      </c>
      <c r="Q43" s="12" cm="1">
        <f t="array" ref="Q43">INDEX(GMWQ!$A$2:$NF$60,MATCH(1,(GMWQ!$NE$2:$NE$60=Q$3)*(GMWQ!$ND$2:$ND$60=Q$4)*(GMWQ!$NF$2:$NF$60=Q$1),0),$E43-1966)</f>
        <v>10.4</v>
      </c>
      <c r="R43" s="12" cm="1">
        <f t="array" ref="R43">INDEX(GMWQ!$A$2:$NF$60,MATCH(1,(GMWQ!$NE$2:$NE$60=R$3)*(GMWQ!$ND$2:$ND$60=R$4)*(GMWQ!$NF$2:$NF$60=R$1),0),$E43-1966)</f>
        <v>1588.787</v>
      </c>
      <c r="S43" s="12" cm="1">
        <f t="array" ref="S43">INDEX(GMWQ!$A$2:$NF$60,MATCH(1,(GMWQ!$NE$2:$NE$60=S$3)*(GMWQ!$ND$2:$ND$60=S$4)*(GMWQ!$NF$2:$NF$60=S$1),0),$E43-1966)</f>
        <v>265408</v>
      </c>
      <c r="T43" s="12" cm="1">
        <f t="array" ref="T43">INDEX(GMWQ!$A$2:$NF$60,MATCH(1,(GMWQ!$NE$2:$NE$60=T$3)*(GMWQ!$ND$2:$ND$60=T$4)*(GMWQ!$NF$2:$NF$60=T$1),0),$E43-1966)</f>
        <v>24120</v>
      </c>
      <c r="U43" s="12" cm="1">
        <f t="array" ref="U43">INDEX(GMWQ!$A$2:$NF$60,MATCH(1,(GMWQ!$NE$2:$NE$60=U$3)*(GMWQ!$ND$2:$ND$60=U$4)*(GMWQ!$NF$2:$NF$60=U$1),0),$E43-1966)</f>
        <v>1588.7190000000001</v>
      </c>
      <c r="V43" s="12" cm="1">
        <f t="array" ref="V43">INDEX(GMWQ!$A$2:$NF$60,MATCH(1,(GMWQ!$NE$2:$NE$60=V$3)*(GMWQ!$ND$2:$ND$60=V$4)*(GMWQ!$NF$2:$NF$60=V$1),0),$E43-1966)</f>
        <v>10.4</v>
      </c>
      <c r="W43" s="12" cm="1">
        <f t="array" ref="W43">INDEX(GMWQ!$A$2:$NF$60,MATCH(1,(GMWQ!$NE$2:$NE$60=W$3)*(GMWQ!$ND$2:$ND$60=W$4)*(GMWQ!$NF$2:$NF$60=W$1),0),$E43-1966)</f>
        <v>157715</v>
      </c>
      <c r="X43" s="12" cm="1">
        <f t="array" ref="X43">INDEX(GMWQ!$A$2:$NF$60,MATCH(1,(GMWQ!$NE$2:$NE$60=X$3)*(GMWQ!$ND$2:$ND$60=X$4)*(GMWQ!$NF$2:$NF$60=X$1),0),$E43-1966)</f>
        <v>2665.75</v>
      </c>
      <c r="Y43" s="12" cm="1">
        <f t="array" ref="Y43">INDEX(GMWQ!$A$2:$NF$60,MATCH(1,(GMWQ!$NE$2:$NE$60=Y$3)*(GMWQ!$ND$2:$ND$60=Y$4)*(GMWQ!$NF$2:$NF$60=Y$1),0),$E43-1966)</f>
        <v>265408</v>
      </c>
      <c r="Z43" s="12" cm="1">
        <f t="array" ref="Z43">INDEX(GMWQ!$A$2:$NF$60,MATCH(1,(GMWQ!$NE$2:$NE$60=Z$3)*(GMWQ!$ND$2:$ND$60=Z$4)*(GMWQ!$NF$2:$NF$60=Z$1),0),$E43-1966)</f>
        <v>24120</v>
      </c>
      <c r="AA43" s="12" cm="1">
        <f t="array" ref="AA43">INDEX(GMWQ!$A$2:$NF$60,MATCH(1,(GMWQ!$NE$2:$NE$60=AA$3)*(GMWQ!$ND$2:$ND$60=AA$4)*(GMWQ!$NF$2:$NF$60=AA$1),0),$E43-1966)</f>
        <v>1588.7190000000001</v>
      </c>
      <c r="AB43" s="12" cm="1">
        <f t="array" ref="AB43">INDEX(GMWQ!$A$2:$NF$60,MATCH(1,(GMWQ!$NE$2:$NE$60=AB$3)*(GMWQ!$ND$2:$ND$60=AB$4)*(GMWQ!$NF$2:$NF$60=AB$1),0),$E43-1966)</f>
        <v>10.4</v>
      </c>
      <c r="AC43" s="12" cm="1">
        <f t="array" ref="AC43">INDEX(GMWQ!$A$2:$NF$60,MATCH(1,(GMWQ!$NE$2:$NE$60=AC$3)*(GMWQ!$ND$2:$ND$60=AC$4)*(GMWQ!$NF$2:$NF$60=AC$1),0),$E43-1966)</f>
        <v>157715</v>
      </c>
      <c r="AD43" s="12" cm="1">
        <f t="array" ref="AD43">INDEX(GMWQ!$A$2:$NF$60,MATCH(1,(GMWQ!$NE$2:$NE$60=AD$3)*(GMWQ!$ND$2:$ND$60=AD$4)*(GMWQ!$NF$2:$NF$60=AD$1),0),$E43-1966)</f>
        <v>2665.75</v>
      </c>
      <c r="AE43" s="12" cm="1">
        <f t="array" ref="AE43">INDEX(GMWQ!$A$2:$NF$60,MATCH(1,(GMWQ!$NE$2:$NE$60=AE$3)*(GMWQ!$ND$2:$ND$60=AE$4)*(GMWQ!$NF$2:$NF$60=AE$1),0),$E43-1966)</f>
        <v>24120</v>
      </c>
      <c r="AF43" s="12" cm="1">
        <f t="array" ref="AF43">INDEX(GMWQ!$A$2:$NF$60,MATCH(1,(GMWQ!$NE$2:$NE$60=AF$3)*(GMWQ!$ND$2:$ND$60=AF$4)*(GMWQ!$NF$2:$NF$60=AF$1),0),$E43-1966)</f>
        <v>25998</v>
      </c>
      <c r="AG43" s="12" cm="1">
        <f t="array" ref="AG43">INDEX(GMWQ!$A$2:$NF$60,MATCH(1,(GMWQ!$NE$2:$NE$60=AG$3)*(GMWQ!$ND$2:$ND$60=AG$4)*(GMWQ!$NF$2:$NF$60=AG$1),0),$E43-1966)</f>
        <v>10.4</v>
      </c>
    </row>
    <row r="44" spans="1:33" x14ac:dyDescent="0.25">
      <c r="B44" s="12">
        <f t="shared" ref="B44:D59" si="6">+B40+1</f>
        <v>1982</v>
      </c>
      <c r="C44" s="12">
        <f t="shared" si="6"/>
        <v>1982</v>
      </c>
      <c r="E44" s="12">
        <f t="shared" si="3"/>
        <v>2010</v>
      </c>
      <c r="F44" s="12" cm="1">
        <f t="array" ref="F44">INDEX(GMWQ!$A$2:$NF$60,MATCH(1,(GMWQ!$NE$2:$NE$60=F$3)*(GMWQ!$ND$2:$ND$60=F$4)*(GMWQ!$NF$2:$NF$60=F$1),0),$E44-1966)</f>
        <v>39.87285</v>
      </c>
      <c r="G44" s="12" cm="1">
        <f t="array" ref="G44">INDEX(GMWQ!$A$2:$NF$60,MATCH(1,(GMWQ!$NE$2:$NE$60=G$3)*(GMWQ!$ND$2:$ND$60=G$4)*(GMWQ!$NF$2:$NF$60=G$1),0),$E44-1966)</f>
        <v>2569.0590000000002</v>
      </c>
      <c r="H44" s="12" cm="1">
        <f t="array" ref="H44">INDEX(GMWQ!$A$2:$NF$60,MATCH(1,(GMWQ!$NE$2:$NE$60=H$3)*(GMWQ!$ND$2:$ND$60=H$4)*(GMWQ!$NF$2:$NF$60=H$1),0),$E44-1966)</f>
        <v>78.919120000000007</v>
      </c>
      <c r="I44" s="12" cm="1">
        <f t="array" ref="I44">INDEX(GMWQ!$A$2:$NF$60,MATCH(1,(GMWQ!$NE$2:$NE$60=I$3)*(GMWQ!$ND$2:$ND$60=I$4)*(GMWQ!$NF$2:$NF$60=I$1),0),$E44-1966)</f>
        <v>16436</v>
      </c>
      <c r="J44" s="12" cm="1">
        <f t="array" ref="J44">INDEX(GMWQ!$A$2:$NF$60,MATCH(1,(GMWQ!$NE$2:$NE$60=J$3)*(GMWQ!$ND$2:$ND$60=J$4)*(GMWQ!$NF$2:$NF$60=J$1),0),$E44-1966)</f>
        <v>78993</v>
      </c>
      <c r="K44" s="12" cm="1">
        <f t="array" ref="K44">INDEX(GMWQ!$A$2:$NF$60,MATCH(1,(GMWQ!$NE$2:$NE$60=K$3)*(GMWQ!$ND$2:$ND$60=K$4)*(GMWQ!$NF$2:$NF$60=K$1),0),$E44-1966)</f>
        <v>33923</v>
      </c>
      <c r="L44" s="12" cm="1">
        <f t="array" ref="L44">INDEX(GMWQ!$A$2:$NF$60,MATCH(1,(GMWQ!$NE$2:$NE$60=L$3)*(GMWQ!$ND$2:$ND$60=L$4)*(GMWQ!$NF$2:$NF$60=L$1),0),$E44-1966)</f>
        <v>52380</v>
      </c>
      <c r="M44" s="12" cm="1">
        <f t="array" ref="M44">INDEX(GMWQ!$A$2:$NF$60,MATCH(1,(GMWQ!$NE$2:$NE$60=M$3)*(GMWQ!$ND$2:$ND$60=M$4)*(GMWQ!$NF$2:$NF$60=M$1),0),$E44-1966)</f>
        <v>160483</v>
      </c>
      <c r="N44" s="12" cm="1">
        <f t="array" ref="N44">INDEX(GMWQ!$A$2:$NF$60,MATCH(1,(GMWQ!$NE$2:$NE$60=N$3)*(GMWQ!$ND$2:$ND$60=N$4)*(GMWQ!$NF$2:$NF$60=N$1),0),$E44-1966)</f>
        <v>33.174280000000003</v>
      </c>
      <c r="O44" s="12" cm="1">
        <f t="array" ref="O44">INDEX(GMWQ!$A$2:$NF$60,MATCH(1,(GMWQ!$NE$2:$NE$60=O$3)*(GMWQ!$ND$2:$ND$60=O$4)*(GMWQ!$NF$2:$NF$60=O$1),0),$E44-1966)</f>
        <v>24027</v>
      </c>
      <c r="P44" s="12" cm="1">
        <f t="array" ref="P44">INDEX(GMWQ!$A$2:$NF$60,MATCH(1,(GMWQ!$NE$2:$NE$60=P$3)*(GMWQ!$ND$2:$ND$60=P$4)*(GMWQ!$NF$2:$NF$60=P$1),0),$E44-1966)</f>
        <v>25900</v>
      </c>
      <c r="Q44" s="12" cm="1">
        <f t="array" ref="Q44">INDEX(GMWQ!$A$2:$NF$60,MATCH(1,(GMWQ!$NE$2:$NE$60=Q$3)*(GMWQ!$ND$2:$ND$60=Q$4)*(GMWQ!$NF$2:$NF$60=Q$1),0),$E44-1966)</f>
        <v>10.6</v>
      </c>
      <c r="R44" s="12" cm="1">
        <f t="array" ref="R44">INDEX(GMWQ!$A$2:$NF$60,MATCH(1,(GMWQ!$NE$2:$NE$60=R$3)*(GMWQ!$ND$2:$ND$60=R$4)*(GMWQ!$NF$2:$NF$60=R$1),0),$E44-1966)</f>
        <v>1621.8520000000001</v>
      </c>
      <c r="S44" s="12" cm="1">
        <f t="array" ref="S44">INDEX(GMWQ!$A$2:$NF$60,MATCH(1,(GMWQ!$NE$2:$NE$60=S$3)*(GMWQ!$ND$2:$ND$60=S$4)*(GMWQ!$NF$2:$NF$60=S$1),0),$E44-1966)</f>
        <v>268196</v>
      </c>
      <c r="T44" s="12" cm="1">
        <f t="array" ref="T44">INDEX(GMWQ!$A$2:$NF$60,MATCH(1,(GMWQ!$NE$2:$NE$60=T$3)*(GMWQ!$ND$2:$ND$60=T$4)*(GMWQ!$NF$2:$NF$60=T$1),0),$E44-1966)</f>
        <v>24027</v>
      </c>
      <c r="U44" s="12" cm="1">
        <f t="array" ref="U44">INDEX(GMWQ!$A$2:$NF$60,MATCH(1,(GMWQ!$NE$2:$NE$60=U$3)*(GMWQ!$ND$2:$ND$60=U$4)*(GMWQ!$NF$2:$NF$60=U$1),0),$E44-1966)</f>
        <v>1621.8520000000001</v>
      </c>
      <c r="V44" s="12" cm="1">
        <f t="array" ref="V44">INDEX(GMWQ!$A$2:$NF$60,MATCH(1,(GMWQ!$NE$2:$NE$60=V$3)*(GMWQ!$ND$2:$ND$60=V$4)*(GMWQ!$NF$2:$NF$60=V$1),0),$E44-1966)</f>
        <v>10.6</v>
      </c>
      <c r="W44" s="12" cm="1">
        <f t="array" ref="W44">INDEX(GMWQ!$A$2:$NF$60,MATCH(1,(GMWQ!$NE$2:$NE$60=W$3)*(GMWQ!$ND$2:$ND$60=W$4)*(GMWQ!$NF$2:$NF$60=W$1),0),$E44-1966)</f>
        <v>160483</v>
      </c>
      <c r="X44" s="12" cm="1">
        <f t="array" ref="X44">INDEX(GMWQ!$A$2:$NF$60,MATCH(1,(GMWQ!$NE$2:$NE$60=X$3)*(GMWQ!$ND$2:$ND$60=X$4)*(GMWQ!$NF$2:$NF$60=X$1),0),$E44-1966)</f>
        <v>2569.0590000000002</v>
      </c>
      <c r="Y44" s="12" cm="1">
        <f t="array" ref="Y44">INDEX(GMWQ!$A$2:$NF$60,MATCH(1,(GMWQ!$NE$2:$NE$60=Y$3)*(GMWQ!$ND$2:$ND$60=Y$4)*(GMWQ!$NF$2:$NF$60=Y$1),0),$E44-1966)</f>
        <v>268196</v>
      </c>
      <c r="Z44" s="12" cm="1">
        <f t="array" ref="Z44">INDEX(GMWQ!$A$2:$NF$60,MATCH(1,(GMWQ!$NE$2:$NE$60=Z$3)*(GMWQ!$ND$2:$ND$60=Z$4)*(GMWQ!$NF$2:$NF$60=Z$1),0),$E44-1966)</f>
        <v>24027</v>
      </c>
      <c r="AA44" s="12" cm="1">
        <f t="array" ref="AA44">INDEX(GMWQ!$A$2:$NF$60,MATCH(1,(GMWQ!$NE$2:$NE$60=AA$3)*(GMWQ!$ND$2:$ND$60=AA$4)*(GMWQ!$NF$2:$NF$60=AA$1),0),$E44-1966)</f>
        <v>1621.8520000000001</v>
      </c>
      <c r="AB44" s="12" cm="1">
        <f t="array" ref="AB44">INDEX(GMWQ!$A$2:$NF$60,MATCH(1,(GMWQ!$NE$2:$NE$60=AB$3)*(GMWQ!$ND$2:$ND$60=AB$4)*(GMWQ!$NF$2:$NF$60=AB$1),0),$E44-1966)</f>
        <v>10.6</v>
      </c>
      <c r="AC44" s="12" cm="1">
        <f t="array" ref="AC44">INDEX(GMWQ!$A$2:$NF$60,MATCH(1,(GMWQ!$NE$2:$NE$60=AC$3)*(GMWQ!$ND$2:$ND$60=AC$4)*(GMWQ!$NF$2:$NF$60=AC$1),0),$E44-1966)</f>
        <v>160483</v>
      </c>
      <c r="AD44" s="12" cm="1">
        <f t="array" ref="AD44">INDEX(GMWQ!$A$2:$NF$60,MATCH(1,(GMWQ!$NE$2:$NE$60=AD$3)*(GMWQ!$ND$2:$ND$60=AD$4)*(GMWQ!$NF$2:$NF$60=AD$1),0),$E44-1966)</f>
        <v>2569.0590000000002</v>
      </c>
      <c r="AE44" s="12" cm="1">
        <f t="array" ref="AE44">INDEX(GMWQ!$A$2:$NF$60,MATCH(1,(GMWQ!$NE$2:$NE$60=AE$3)*(GMWQ!$ND$2:$ND$60=AE$4)*(GMWQ!$NF$2:$NF$60=AE$1),0),$E44-1966)</f>
        <v>24027</v>
      </c>
      <c r="AF44" s="12" cm="1">
        <f t="array" ref="AF44">INDEX(GMWQ!$A$2:$NF$60,MATCH(1,(GMWQ!$NE$2:$NE$60=AF$3)*(GMWQ!$ND$2:$ND$60=AF$4)*(GMWQ!$NF$2:$NF$60=AF$1),0),$E44-1966)</f>
        <v>25899</v>
      </c>
      <c r="AG44" s="12" cm="1">
        <f t="array" ref="AG44">INDEX(GMWQ!$A$2:$NF$60,MATCH(1,(GMWQ!$NE$2:$NE$60=AG$3)*(GMWQ!$ND$2:$ND$60=AG$4)*(GMWQ!$NF$2:$NF$60=AG$1),0),$E44-1966)</f>
        <v>10.6</v>
      </c>
    </row>
    <row r="45" spans="1:33" x14ac:dyDescent="0.25">
      <c r="B45" s="12">
        <f t="shared" si="6"/>
        <v>1982</v>
      </c>
      <c r="C45" s="12">
        <f t="shared" si="6"/>
        <v>1982</v>
      </c>
      <c r="E45" s="12">
        <f t="shared" si="3"/>
        <v>2011</v>
      </c>
      <c r="F45" s="12" cm="1">
        <f t="array" ref="F45">INDEX(GMWQ!$A$2:$NF$60,MATCH(1,(GMWQ!$NE$2:$NE$60=F$3)*(GMWQ!$ND$2:$ND$60=F$4)*(GMWQ!$NF$2:$NF$60=F$1),0),$E45-1966)</f>
        <v>40.107120000000002</v>
      </c>
      <c r="G45" s="12" cm="1">
        <f t="array" ref="G45">INDEX(GMWQ!$A$2:$NF$60,MATCH(1,(GMWQ!$NE$2:$NE$60=G$3)*(GMWQ!$ND$2:$ND$60=G$4)*(GMWQ!$NF$2:$NF$60=G$1),0),$E45-1966)</f>
        <v>2582.5500000000002</v>
      </c>
      <c r="H45" s="12" cm="1">
        <f t="array" ref="H45">INDEX(GMWQ!$A$2:$NF$60,MATCH(1,(GMWQ!$NE$2:$NE$60=H$3)*(GMWQ!$ND$2:$ND$60=H$4)*(GMWQ!$NF$2:$NF$60=H$1),0),$E45-1966)</f>
        <v>82.158659999999998</v>
      </c>
      <c r="I45" s="12" cm="1">
        <f t="array" ref="I45">INDEX(GMWQ!$A$2:$NF$60,MATCH(1,(GMWQ!$NE$2:$NE$60=I$3)*(GMWQ!$ND$2:$ND$60=I$4)*(GMWQ!$NF$2:$NF$60=I$1),0),$E45-1966)</f>
        <v>16844</v>
      </c>
      <c r="J45" s="12" cm="1">
        <f t="array" ref="J45">INDEX(GMWQ!$A$2:$NF$60,MATCH(1,(GMWQ!$NE$2:$NE$60=J$3)*(GMWQ!$ND$2:$ND$60=J$4)*(GMWQ!$NF$2:$NF$60=J$1),0),$E45-1966)</f>
        <v>80430</v>
      </c>
      <c r="K45" s="12" cm="1">
        <f t="array" ref="K45">INDEX(GMWQ!$A$2:$NF$60,MATCH(1,(GMWQ!$NE$2:$NE$60=K$3)*(GMWQ!$ND$2:$ND$60=K$4)*(GMWQ!$NF$2:$NF$60=K$1),0),$E45-1966)</f>
        <v>34218</v>
      </c>
      <c r="L45" s="12" cm="1">
        <f t="array" ref="L45">INDEX(GMWQ!$A$2:$NF$60,MATCH(1,(GMWQ!$NE$2:$NE$60=L$3)*(GMWQ!$ND$2:$ND$60=L$4)*(GMWQ!$NF$2:$NF$60=L$1),0),$E45-1966)</f>
        <v>52615</v>
      </c>
      <c r="M45" s="12" cm="1">
        <f t="array" ref="M45">INDEX(GMWQ!$A$2:$NF$60,MATCH(1,(GMWQ!$NE$2:$NE$60=M$3)*(GMWQ!$ND$2:$ND$60=M$4)*(GMWQ!$NF$2:$NF$60=M$1),0),$E45-1966)</f>
        <v>159367</v>
      </c>
      <c r="N45" s="12" cm="1">
        <f t="array" ref="N45">INDEX(GMWQ!$A$2:$NF$60,MATCH(1,(GMWQ!$NE$2:$NE$60=N$3)*(GMWQ!$ND$2:$ND$60=N$4)*(GMWQ!$NF$2:$NF$60=N$1),0),$E45-1966)</f>
        <v>33.551250000000003</v>
      </c>
      <c r="O45" s="12" cm="1">
        <f t="array" ref="O45">INDEX(GMWQ!$A$2:$NF$60,MATCH(1,(GMWQ!$NE$2:$NE$60=O$3)*(GMWQ!$ND$2:$ND$60=O$4)*(GMWQ!$NF$2:$NF$60=O$1),0),$E45-1966)</f>
        <v>23901</v>
      </c>
      <c r="P45" s="12" cm="1">
        <f t="array" ref="P45">INDEX(GMWQ!$A$2:$NF$60,MATCH(1,(GMWQ!$NE$2:$NE$60=P$3)*(GMWQ!$ND$2:$ND$60=P$4)*(GMWQ!$NF$2:$NF$60=P$1),0),$E45-1966)</f>
        <v>25779</v>
      </c>
      <c r="Q45" s="12" cm="1">
        <f t="array" ref="Q45">INDEX(GMWQ!$A$2:$NF$60,MATCH(1,(GMWQ!$NE$2:$NE$60=Q$3)*(GMWQ!$ND$2:$ND$60=Q$4)*(GMWQ!$NF$2:$NF$60=Q$1),0),$E45-1966)</f>
        <v>10.8</v>
      </c>
      <c r="R45" s="12" cm="1">
        <f t="array" ref="R45">INDEX(GMWQ!$A$2:$NF$60,MATCH(1,(GMWQ!$NE$2:$NE$60=R$3)*(GMWQ!$ND$2:$ND$60=R$4)*(GMWQ!$NF$2:$NF$60=R$1),0),$E45-1966)</f>
        <v>1645.3019999999999</v>
      </c>
      <c r="S45" s="12" cm="1">
        <f t="array" ref="S45">INDEX(GMWQ!$A$2:$NF$60,MATCH(1,(GMWQ!$NE$2:$NE$60=S$3)*(GMWQ!$ND$2:$ND$60=S$4)*(GMWQ!$NF$2:$NF$60=S$1),0),$E45-1966)</f>
        <v>268798</v>
      </c>
      <c r="T45" s="12" cm="1">
        <f t="array" ref="T45">INDEX(GMWQ!$A$2:$NF$60,MATCH(1,(GMWQ!$NE$2:$NE$60=T$3)*(GMWQ!$ND$2:$ND$60=T$4)*(GMWQ!$NF$2:$NF$60=T$1),0),$E45-1966)</f>
        <v>23901</v>
      </c>
      <c r="U45" s="12" cm="1">
        <f t="array" ref="U45">INDEX(GMWQ!$A$2:$NF$60,MATCH(1,(GMWQ!$NE$2:$NE$60=U$3)*(GMWQ!$ND$2:$ND$60=U$4)*(GMWQ!$NF$2:$NF$60=U$1),0),$E45-1966)</f>
        <v>1645.3019999999999</v>
      </c>
      <c r="V45" s="12" cm="1">
        <f t="array" ref="V45">INDEX(GMWQ!$A$2:$NF$60,MATCH(1,(GMWQ!$NE$2:$NE$60=V$3)*(GMWQ!$ND$2:$ND$60=V$4)*(GMWQ!$NF$2:$NF$60=V$1),0),$E45-1966)</f>
        <v>10.8</v>
      </c>
      <c r="W45" s="12" cm="1">
        <f t="array" ref="W45">INDEX(GMWQ!$A$2:$NF$60,MATCH(1,(GMWQ!$NE$2:$NE$60=W$3)*(GMWQ!$ND$2:$ND$60=W$4)*(GMWQ!$NF$2:$NF$60=W$1),0),$E45-1966)</f>
        <v>159367</v>
      </c>
      <c r="X45" s="12" cm="1">
        <f t="array" ref="X45">INDEX(GMWQ!$A$2:$NF$60,MATCH(1,(GMWQ!$NE$2:$NE$60=X$3)*(GMWQ!$ND$2:$ND$60=X$4)*(GMWQ!$NF$2:$NF$60=X$1),0),$E45-1966)</f>
        <v>2582.5500000000002</v>
      </c>
      <c r="Y45" s="12" cm="1">
        <f t="array" ref="Y45">INDEX(GMWQ!$A$2:$NF$60,MATCH(1,(GMWQ!$NE$2:$NE$60=Y$3)*(GMWQ!$ND$2:$ND$60=Y$4)*(GMWQ!$NF$2:$NF$60=Y$1),0),$E45-1966)</f>
        <v>268798</v>
      </c>
      <c r="Z45" s="12" cm="1">
        <f t="array" ref="Z45">INDEX(GMWQ!$A$2:$NF$60,MATCH(1,(GMWQ!$NE$2:$NE$60=Z$3)*(GMWQ!$ND$2:$ND$60=Z$4)*(GMWQ!$NF$2:$NF$60=Z$1),0),$E45-1966)</f>
        <v>23901</v>
      </c>
      <c r="AA45" s="12" cm="1">
        <f t="array" ref="AA45">INDEX(GMWQ!$A$2:$NF$60,MATCH(1,(GMWQ!$NE$2:$NE$60=AA$3)*(GMWQ!$ND$2:$ND$60=AA$4)*(GMWQ!$NF$2:$NF$60=AA$1),0),$E45-1966)</f>
        <v>1645.3019999999999</v>
      </c>
      <c r="AB45" s="12" cm="1">
        <f t="array" ref="AB45">INDEX(GMWQ!$A$2:$NF$60,MATCH(1,(GMWQ!$NE$2:$NE$60=AB$3)*(GMWQ!$ND$2:$ND$60=AB$4)*(GMWQ!$NF$2:$NF$60=AB$1),0),$E45-1966)</f>
        <v>10.8</v>
      </c>
      <c r="AC45" s="12" cm="1">
        <f t="array" ref="AC45">INDEX(GMWQ!$A$2:$NF$60,MATCH(1,(GMWQ!$NE$2:$NE$60=AC$3)*(GMWQ!$ND$2:$ND$60=AC$4)*(GMWQ!$NF$2:$NF$60=AC$1),0),$E45-1966)</f>
        <v>159367</v>
      </c>
      <c r="AD45" s="12" cm="1">
        <f t="array" ref="AD45">INDEX(GMWQ!$A$2:$NF$60,MATCH(1,(GMWQ!$NE$2:$NE$60=AD$3)*(GMWQ!$ND$2:$ND$60=AD$4)*(GMWQ!$NF$2:$NF$60=AD$1),0),$E45-1966)</f>
        <v>2582.5500000000002</v>
      </c>
      <c r="AE45" s="12" cm="1">
        <f t="array" ref="AE45">INDEX(GMWQ!$A$2:$NF$60,MATCH(1,(GMWQ!$NE$2:$NE$60=AE$3)*(GMWQ!$ND$2:$ND$60=AE$4)*(GMWQ!$NF$2:$NF$60=AE$1),0),$E45-1966)</f>
        <v>23901</v>
      </c>
      <c r="AF45" s="12" cm="1">
        <f t="array" ref="AF45">INDEX(GMWQ!$A$2:$NF$60,MATCH(1,(GMWQ!$NE$2:$NE$60=AF$3)*(GMWQ!$ND$2:$ND$60=AF$4)*(GMWQ!$NF$2:$NF$60=AF$1),0),$E45-1966)</f>
        <v>25780</v>
      </c>
      <c r="AG45" s="12" cm="1">
        <f t="array" ref="AG45">INDEX(GMWQ!$A$2:$NF$60,MATCH(1,(GMWQ!$NE$2:$NE$60=AG$3)*(GMWQ!$ND$2:$ND$60=AG$4)*(GMWQ!$NF$2:$NF$60=AG$1),0),$E45-1966)</f>
        <v>10.8</v>
      </c>
    </row>
    <row r="46" spans="1:33" x14ac:dyDescent="0.25">
      <c r="B46" s="12">
        <f t="shared" si="6"/>
        <v>1982</v>
      </c>
      <c r="C46" s="12">
        <f t="shared" si="6"/>
        <v>1982</v>
      </c>
      <c r="E46" s="12">
        <f t="shared" si="3"/>
        <v>2012</v>
      </c>
      <c r="F46" s="12" cm="1">
        <f t="array" ref="F46">INDEX(GMWQ!$A$2:$NF$60,MATCH(1,(GMWQ!$NE$2:$NE$60=F$3)*(GMWQ!$ND$2:$ND$60=F$4)*(GMWQ!$NF$2:$NF$60=F$1),0),$E46-1966)</f>
        <v>40.315269999999998</v>
      </c>
      <c r="G46" s="12" cm="1">
        <f t="array" ref="G46">INDEX(GMWQ!$A$2:$NF$60,MATCH(1,(GMWQ!$NE$2:$NE$60=G$3)*(GMWQ!$ND$2:$ND$60=G$4)*(GMWQ!$NF$2:$NF$60=G$1),0),$E46-1966)</f>
        <v>2688.2359999999999</v>
      </c>
      <c r="H46" s="12" cm="1">
        <f t="array" ref="H46">INDEX(GMWQ!$A$2:$NF$60,MATCH(1,(GMWQ!$NE$2:$NE$60=H$3)*(GMWQ!$ND$2:$ND$60=H$4)*(GMWQ!$NF$2:$NF$60=H$1),0),$E46-1966)</f>
        <v>83.439229999999995</v>
      </c>
      <c r="I46" s="12" cm="1">
        <f t="array" ref="I46">INDEX(GMWQ!$A$2:$NF$60,MATCH(1,(GMWQ!$NE$2:$NE$60=I$3)*(GMWQ!$ND$2:$ND$60=I$4)*(GMWQ!$NF$2:$NF$60=I$1),0),$E46-1966)</f>
        <v>17632</v>
      </c>
      <c r="J46" s="12" cm="1">
        <f t="array" ref="J46">INDEX(GMWQ!$A$2:$NF$60,MATCH(1,(GMWQ!$NE$2:$NE$60=J$3)*(GMWQ!$ND$2:$ND$60=J$4)*(GMWQ!$NF$2:$NF$60=J$1),0),$E46-1966)</f>
        <v>82667</v>
      </c>
      <c r="K46" s="12" cm="1">
        <f t="array" ref="K46">INDEX(GMWQ!$A$2:$NF$60,MATCH(1,(GMWQ!$NE$2:$NE$60=K$3)*(GMWQ!$ND$2:$ND$60=K$4)*(GMWQ!$NF$2:$NF$60=K$1),0),$E46-1966)</f>
        <v>34584</v>
      </c>
      <c r="L46" s="12" cm="1">
        <f t="array" ref="L46">INDEX(GMWQ!$A$2:$NF$60,MATCH(1,(GMWQ!$NE$2:$NE$60=L$3)*(GMWQ!$ND$2:$ND$60=L$4)*(GMWQ!$NF$2:$NF$60=L$1),0),$E46-1966)</f>
        <v>53960</v>
      </c>
      <c r="M46" s="12" cm="1">
        <f t="array" ref="M46">INDEX(GMWQ!$A$2:$NF$60,MATCH(1,(GMWQ!$NE$2:$NE$60=M$3)*(GMWQ!$ND$2:$ND$60=M$4)*(GMWQ!$NF$2:$NF$60=M$1),0),$E46-1966)</f>
        <v>159886</v>
      </c>
      <c r="N46" s="12" cm="1">
        <f t="array" ref="N46">INDEX(GMWQ!$A$2:$NF$60,MATCH(1,(GMWQ!$NE$2:$NE$60=N$3)*(GMWQ!$ND$2:$ND$60=N$4)*(GMWQ!$NF$2:$NF$60=N$1),0),$E46-1966)</f>
        <v>34.331569999999999</v>
      </c>
      <c r="O46" s="12" cm="1">
        <f t="array" ref="O46">INDEX(GMWQ!$A$2:$NF$60,MATCH(1,(GMWQ!$NE$2:$NE$60=O$3)*(GMWQ!$ND$2:$ND$60=O$4)*(GMWQ!$NF$2:$NF$60=O$1),0),$E46-1966)</f>
        <v>23755</v>
      </c>
      <c r="P46" s="12" cm="1">
        <f t="array" ref="P46">INDEX(GMWQ!$A$2:$NF$60,MATCH(1,(GMWQ!$NE$2:$NE$60=P$3)*(GMWQ!$ND$2:$ND$60=P$4)*(GMWQ!$NF$2:$NF$60=P$1),0),$E46-1966)</f>
        <v>25588</v>
      </c>
      <c r="Q46" s="12" cm="1">
        <f t="array" ref="Q46">INDEX(GMWQ!$A$2:$NF$60,MATCH(1,(GMWQ!$NE$2:$NE$60=Q$3)*(GMWQ!$ND$2:$ND$60=Q$4)*(GMWQ!$NF$2:$NF$60=Q$1),0),$E46-1966)</f>
        <v>11.1</v>
      </c>
      <c r="R46" s="12" cm="1">
        <f t="array" ref="R46">INDEX(GMWQ!$A$2:$NF$60,MATCH(1,(GMWQ!$NE$2:$NE$60=R$3)*(GMWQ!$ND$2:$ND$60=R$4)*(GMWQ!$NF$2:$NF$60=R$1),0),$E46-1966)</f>
        <v>1677.567</v>
      </c>
      <c r="S46" s="12" cm="1">
        <f t="array" ref="S46">INDEX(GMWQ!$A$2:$NF$60,MATCH(1,(GMWQ!$NE$2:$NE$60=S$3)*(GMWQ!$ND$2:$ND$60=S$4)*(GMWQ!$NF$2:$NF$60=S$1),0),$E46-1966)</f>
        <v>270653</v>
      </c>
      <c r="T46" s="12" cm="1">
        <f t="array" ref="T46">INDEX(GMWQ!$A$2:$NF$60,MATCH(1,(GMWQ!$NE$2:$NE$60=T$3)*(GMWQ!$ND$2:$ND$60=T$4)*(GMWQ!$NF$2:$NF$60=T$1),0),$E46-1966)</f>
        <v>23755</v>
      </c>
      <c r="U46" s="12" cm="1">
        <f t="array" ref="U46">INDEX(GMWQ!$A$2:$NF$60,MATCH(1,(GMWQ!$NE$2:$NE$60=U$3)*(GMWQ!$ND$2:$ND$60=U$4)*(GMWQ!$NF$2:$NF$60=U$1),0),$E46-1966)</f>
        <v>1677.7139999999999</v>
      </c>
      <c r="V46" s="12" cm="1">
        <f t="array" ref="V46">INDEX(GMWQ!$A$2:$NF$60,MATCH(1,(GMWQ!$NE$2:$NE$60=V$3)*(GMWQ!$ND$2:$ND$60=V$4)*(GMWQ!$NF$2:$NF$60=V$1),0),$E46-1966)</f>
        <v>11.1</v>
      </c>
      <c r="W46" s="12" cm="1">
        <f t="array" ref="W46">INDEX(GMWQ!$A$2:$NF$60,MATCH(1,(GMWQ!$NE$2:$NE$60=W$3)*(GMWQ!$ND$2:$ND$60=W$4)*(GMWQ!$NF$2:$NF$60=W$1),0),$E46-1966)</f>
        <v>159886</v>
      </c>
      <c r="X46" s="12" cm="1">
        <f t="array" ref="X46">INDEX(GMWQ!$A$2:$NF$60,MATCH(1,(GMWQ!$NE$2:$NE$60=X$3)*(GMWQ!$ND$2:$ND$60=X$4)*(GMWQ!$NF$2:$NF$60=X$1),0),$E46-1966)</f>
        <v>2688.2359999999999</v>
      </c>
      <c r="Y46" s="12" cm="1">
        <f t="array" ref="Y46">INDEX(GMWQ!$A$2:$NF$60,MATCH(1,(GMWQ!$NE$2:$NE$60=Y$3)*(GMWQ!$ND$2:$ND$60=Y$4)*(GMWQ!$NF$2:$NF$60=Y$1),0),$E46-1966)</f>
        <v>270653</v>
      </c>
      <c r="Z46" s="12" cm="1">
        <f t="array" ref="Z46">INDEX(GMWQ!$A$2:$NF$60,MATCH(1,(GMWQ!$NE$2:$NE$60=Z$3)*(GMWQ!$ND$2:$ND$60=Z$4)*(GMWQ!$NF$2:$NF$60=Z$1),0),$E46-1966)</f>
        <v>23755</v>
      </c>
      <c r="AA46" s="12" cm="1">
        <f t="array" ref="AA46">INDEX(GMWQ!$A$2:$NF$60,MATCH(1,(GMWQ!$NE$2:$NE$60=AA$3)*(GMWQ!$ND$2:$ND$60=AA$4)*(GMWQ!$NF$2:$NF$60=AA$1),0),$E46-1966)</f>
        <v>1677.7139999999999</v>
      </c>
      <c r="AB46" s="12" cm="1">
        <f t="array" ref="AB46">INDEX(GMWQ!$A$2:$NF$60,MATCH(1,(GMWQ!$NE$2:$NE$60=AB$3)*(GMWQ!$ND$2:$ND$60=AB$4)*(GMWQ!$NF$2:$NF$60=AB$1),0),$E46-1966)</f>
        <v>11.1</v>
      </c>
      <c r="AC46" s="12" cm="1">
        <f t="array" ref="AC46">INDEX(GMWQ!$A$2:$NF$60,MATCH(1,(GMWQ!$NE$2:$NE$60=AC$3)*(GMWQ!$ND$2:$ND$60=AC$4)*(GMWQ!$NF$2:$NF$60=AC$1),0),$E46-1966)</f>
        <v>159886</v>
      </c>
      <c r="AD46" s="12" cm="1">
        <f t="array" ref="AD46">INDEX(GMWQ!$A$2:$NF$60,MATCH(1,(GMWQ!$NE$2:$NE$60=AD$3)*(GMWQ!$ND$2:$ND$60=AD$4)*(GMWQ!$NF$2:$NF$60=AD$1),0),$E46-1966)</f>
        <v>2688.2359999999999</v>
      </c>
      <c r="AE46" s="12" cm="1">
        <f t="array" ref="AE46">INDEX(GMWQ!$A$2:$NF$60,MATCH(1,(GMWQ!$NE$2:$NE$60=AE$3)*(GMWQ!$ND$2:$ND$60=AE$4)*(GMWQ!$NF$2:$NF$60=AE$1),0),$E46-1966)</f>
        <v>23755</v>
      </c>
      <c r="AF46" s="12" cm="1">
        <f t="array" ref="AF46">INDEX(GMWQ!$A$2:$NF$60,MATCH(1,(GMWQ!$NE$2:$NE$60=AF$3)*(GMWQ!$ND$2:$ND$60=AF$4)*(GMWQ!$NF$2:$NF$60=AF$1),0),$E46-1966)</f>
        <v>25587</v>
      </c>
      <c r="AG46" s="12" cm="1">
        <f t="array" ref="AG46">INDEX(GMWQ!$A$2:$NF$60,MATCH(1,(GMWQ!$NE$2:$NE$60=AG$3)*(GMWQ!$ND$2:$ND$60=AG$4)*(GMWQ!$NF$2:$NF$60=AG$1),0),$E46-1966)</f>
        <v>11.1</v>
      </c>
    </row>
    <row r="47" spans="1:33" x14ac:dyDescent="0.25">
      <c r="A47" s="12">
        <v>1983</v>
      </c>
      <c r="B47" s="12">
        <f t="shared" si="6"/>
        <v>1983</v>
      </c>
      <c r="C47" s="12">
        <f t="shared" si="6"/>
        <v>1982</v>
      </c>
      <c r="D47" s="12">
        <f t="shared" si="6"/>
        <v>1982</v>
      </c>
      <c r="E47" s="12">
        <f t="shared" si="3"/>
        <v>2013</v>
      </c>
      <c r="F47" s="12" cm="1">
        <f t="array" ref="F47">INDEX(GMWQ!$A$2:$NF$60,MATCH(1,(GMWQ!$NE$2:$NE$60=F$3)*(GMWQ!$ND$2:$ND$60=F$4)*(GMWQ!$NF$2:$NF$60=F$1),0),$E47-1966)</f>
        <v>40.524909999999998</v>
      </c>
      <c r="G47" s="12" cm="1">
        <f t="array" ref="G47">INDEX(GMWQ!$A$2:$NF$60,MATCH(1,(GMWQ!$NE$2:$NE$60=G$3)*(GMWQ!$ND$2:$ND$60=G$4)*(GMWQ!$NF$2:$NF$60=G$1),0),$E47-1966)</f>
        <v>2872.623</v>
      </c>
      <c r="H47" s="12" cm="1">
        <f t="array" ref="H47">INDEX(GMWQ!$A$2:$NF$60,MATCH(1,(GMWQ!$NE$2:$NE$60=H$3)*(GMWQ!$ND$2:$ND$60=H$4)*(GMWQ!$NF$2:$NF$60=H$1),0),$E47-1966)</f>
        <v>84.922520000000006</v>
      </c>
      <c r="I47" s="12" cm="1">
        <f t="array" ref="I47">INDEX(GMWQ!$A$2:$NF$60,MATCH(1,(GMWQ!$NE$2:$NE$60=I$3)*(GMWQ!$ND$2:$ND$60=I$4)*(GMWQ!$NF$2:$NF$60=I$1),0),$E47-1966)</f>
        <v>18610</v>
      </c>
      <c r="J47" s="12" cm="1">
        <f t="array" ref="J47">INDEX(GMWQ!$A$2:$NF$60,MATCH(1,(GMWQ!$NE$2:$NE$60=J$3)*(GMWQ!$ND$2:$ND$60=J$4)*(GMWQ!$NF$2:$NF$60=J$1),0),$E47-1966)</f>
        <v>85727</v>
      </c>
      <c r="K47" s="12" cm="1">
        <f t="array" ref="K47">INDEX(GMWQ!$A$2:$NF$60,MATCH(1,(GMWQ!$NE$2:$NE$60=K$3)*(GMWQ!$ND$2:$ND$60=K$4)*(GMWQ!$NF$2:$NF$60=K$1),0),$E47-1966)</f>
        <v>35662</v>
      </c>
      <c r="L47" s="12" cm="1">
        <f t="array" ref="L47">INDEX(GMWQ!$A$2:$NF$60,MATCH(1,(GMWQ!$NE$2:$NE$60=L$3)*(GMWQ!$ND$2:$ND$60=L$4)*(GMWQ!$NF$2:$NF$60=L$1),0),$E47-1966)</f>
        <v>54514</v>
      </c>
      <c r="M47" s="12" cm="1">
        <f t="array" ref="M47">INDEX(GMWQ!$A$2:$NF$60,MATCH(1,(GMWQ!$NE$2:$NE$60=M$3)*(GMWQ!$ND$2:$ND$60=M$4)*(GMWQ!$NF$2:$NF$60=M$1),0),$E47-1966)</f>
        <v>158854</v>
      </c>
      <c r="N47" s="12" cm="1">
        <f t="array" ref="N47">INDEX(GMWQ!$A$2:$NF$60,MATCH(1,(GMWQ!$NE$2:$NE$60=N$3)*(GMWQ!$ND$2:$ND$60=N$4)*(GMWQ!$NF$2:$NF$60=N$1),0),$E47-1966)</f>
        <v>34.779679999999999</v>
      </c>
      <c r="O47" s="12" cm="1">
        <f t="array" ref="O47">INDEX(GMWQ!$A$2:$NF$60,MATCH(1,(GMWQ!$NE$2:$NE$60=O$3)*(GMWQ!$ND$2:$ND$60=O$4)*(GMWQ!$NF$2:$NF$60=O$1),0),$E47-1966)</f>
        <v>23651</v>
      </c>
      <c r="P47" s="12" cm="1">
        <f t="array" ref="P47">INDEX(GMWQ!$A$2:$NF$60,MATCH(1,(GMWQ!$NE$2:$NE$60=P$3)*(GMWQ!$ND$2:$ND$60=P$4)*(GMWQ!$NF$2:$NF$60=P$1),0),$E47-1966)</f>
        <v>25528</v>
      </c>
      <c r="Q47" s="12" cm="1">
        <f t="array" ref="Q47">INDEX(GMWQ!$A$2:$NF$60,MATCH(1,(GMWQ!$NE$2:$NE$60=Q$3)*(GMWQ!$ND$2:$ND$60=Q$4)*(GMWQ!$NF$2:$NF$60=Q$1),0),$E47-1966)</f>
        <v>11.3</v>
      </c>
      <c r="R47" s="12" cm="1">
        <f t="array" ref="R47">INDEX(GMWQ!$A$2:$NF$60,MATCH(1,(GMWQ!$NE$2:$NE$60=R$3)*(GMWQ!$ND$2:$ND$60=R$4)*(GMWQ!$NF$2:$NF$60=R$1),0),$E47-1966)</f>
        <v>1736.0740000000001</v>
      </c>
      <c r="S47" s="12" cm="1">
        <f t="array" ref="S47">INDEX(GMWQ!$A$2:$NF$60,MATCH(1,(GMWQ!$NE$2:$NE$60=S$3)*(GMWQ!$ND$2:$ND$60=S$4)*(GMWQ!$NF$2:$NF$60=S$1),0),$E47-1966)</f>
        <v>275877</v>
      </c>
      <c r="T47" s="12" cm="1">
        <f t="array" ref="T47">INDEX(GMWQ!$A$2:$NF$60,MATCH(1,(GMWQ!$NE$2:$NE$60=T$3)*(GMWQ!$ND$2:$ND$60=T$4)*(GMWQ!$NF$2:$NF$60=T$1),0),$E47-1966)</f>
        <v>23651</v>
      </c>
      <c r="U47" s="12" cm="1">
        <f t="array" ref="U47">INDEX(GMWQ!$A$2:$NF$60,MATCH(1,(GMWQ!$NE$2:$NE$60=U$3)*(GMWQ!$ND$2:$ND$60=U$4)*(GMWQ!$NF$2:$NF$60=U$1),0),$E47-1966)</f>
        <v>1735.998</v>
      </c>
      <c r="V47" s="12" cm="1">
        <f t="array" ref="V47">INDEX(GMWQ!$A$2:$NF$60,MATCH(1,(GMWQ!$NE$2:$NE$60=V$3)*(GMWQ!$ND$2:$ND$60=V$4)*(GMWQ!$NF$2:$NF$60=V$1),0),$E47-1966)</f>
        <v>11.3</v>
      </c>
      <c r="W47" s="12" cm="1">
        <f t="array" ref="W47">INDEX(GMWQ!$A$2:$NF$60,MATCH(1,(GMWQ!$NE$2:$NE$60=W$3)*(GMWQ!$ND$2:$ND$60=W$4)*(GMWQ!$NF$2:$NF$60=W$1),0),$E47-1966)</f>
        <v>158854</v>
      </c>
      <c r="X47" s="12" cm="1">
        <f t="array" ref="X47">INDEX(GMWQ!$A$2:$NF$60,MATCH(1,(GMWQ!$NE$2:$NE$60=X$3)*(GMWQ!$ND$2:$ND$60=X$4)*(GMWQ!$NF$2:$NF$60=X$1),0),$E47-1966)</f>
        <v>2872.623</v>
      </c>
      <c r="Y47" s="12" cm="1">
        <f t="array" ref="Y47">INDEX(GMWQ!$A$2:$NF$60,MATCH(1,(GMWQ!$NE$2:$NE$60=Y$3)*(GMWQ!$ND$2:$ND$60=Y$4)*(GMWQ!$NF$2:$NF$60=Y$1),0),$E47-1966)</f>
        <v>275877</v>
      </c>
      <c r="Z47" s="12" cm="1">
        <f t="array" ref="Z47">INDEX(GMWQ!$A$2:$NF$60,MATCH(1,(GMWQ!$NE$2:$NE$60=Z$3)*(GMWQ!$ND$2:$ND$60=Z$4)*(GMWQ!$NF$2:$NF$60=Z$1),0),$E47-1966)</f>
        <v>23651</v>
      </c>
      <c r="AA47" s="12" cm="1">
        <f t="array" ref="AA47">INDEX(GMWQ!$A$2:$NF$60,MATCH(1,(GMWQ!$NE$2:$NE$60=AA$3)*(GMWQ!$ND$2:$ND$60=AA$4)*(GMWQ!$NF$2:$NF$60=AA$1),0),$E47-1966)</f>
        <v>1735.998</v>
      </c>
      <c r="AB47" s="12" cm="1">
        <f t="array" ref="AB47">INDEX(GMWQ!$A$2:$NF$60,MATCH(1,(GMWQ!$NE$2:$NE$60=AB$3)*(GMWQ!$ND$2:$ND$60=AB$4)*(GMWQ!$NF$2:$NF$60=AB$1),0),$E47-1966)</f>
        <v>11.3</v>
      </c>
      <c r="AC47" s="12" cm="1">
        <f t="array" ref="AC47">INDEX(GMWQ!$A$2:$NF$60,MATCH(1,(GMWQ!$NE$2:$NE$60=AC$3)*(GMWQ!$ND$2:$ND$60=AC$4)*(GMWQ!$NF$2:$NF$60=AC$1),0),$E47-1966)</f>
        <v>158854</v>
      </c>
      <c r="AD47" s="12" cm="1">
        <f t="array" ref="AD47">INDEX(GMWQ!$A$2:$NF$60,MATCH(1,(GMWQ!$NE$2:$NE$60=AD$3)*(GMWQ!$ND$2:$ND$60=AD$4)*(GMWQ!$NF$2:$NF$60=AD$1),0),$E47-1966)</f>
        <v>2872.623</v>
      </c>
      <c r="AE47" s="12" cm="1">
        <f t="array" ref="AE47">INDEX(GMWQ!$A$2:$NF$60,MATCH(1,(GMWQ!$NE$2:$NE$60=AE$3)*(GMWQ!$ND$2:$ND$60=AE$4)*(GMWQ!$NF$2:$NF$60=AE$1),0),$E47-1966)</f>
        <v>23651</v>
      </c>
      <c r="AF47" s="12" cm="1">
        <f t="array" ref="AF47">INDEX(GMWQ!$A$2:$NF$60,MATCH(1,(GMWQ!$NE$2:$NE$60=AF$3)*(GMWQ!$ND$2:$ND$60=AF$4)*(GMWQ!$NF$2:$NF$60=AF$1),0),$E47-1966)</f>
        <v>25529</v>
      </c>
      <c r="AG47" s="12" cm="1">
        <f t="array" ref="AG47">INDEX(GMWQ!$A$2:$NF$60,MATCH(1,(GMWQ!$NE$2:$NE$60=AG$3)*(GMWQ!$ND$2:$ND$60=AG$4)*(GMWQ!$NF$2:$NF$60=AG$1),0),$E47-1966)</f>
        <v>11.3</v>
      </c>
    </row>
    <row r="48" spans="1:33" x14ac:dyDescent="0.25">
      <c r="B48" s="12">
        <f t="shared" si="6"/>
        <v>1983</v>
      </c>
      <c r="C48" s="12">
        <f t="shared" si="6"/>
        <v>1983</v>
      </c>
      <c r="E48" s="12">
        <f>+E47+1</f>
        <v>2014</v>
      </c>
      <c r="F48" s="12" cm="1">
        <f t="array" ref="F48">INDEX(GMWQ!$A$2:$NF$60,MATCH(1,(GMWQ!$NE$2:$NE$60=F$3)*(GMWQ!$ND$2:$ND$60=F$4)*(GMWQ!$NF$2:$NF$60=F$1),0),$E48-1966)</f>
        <v>40.86721</v>
      </c>
      <c r="G48" s="12" cm="1">
        <f t="array" ref="G48">INDEX(GMWQ!$A$2:$NF$60,MATCH(1,(GMWQ!$NE$2:$NE$60=G$3)*(GMWQ!$ND$2:$ND$60=G$4)*(GMWQ!$NF$2:$NF$60=G$1),0),$E48-1966)</f>
        <v>2925.4659999999999</v>
      </c>
      <c r="H48" s="12" cm="1">
        <f t="array" ref="H48">INDEX(GMWQ!$A$2:$NF$60,MATCH(1,(GMWQ!$NE$2:$NE$60=H$3)*(GMWQ!$ND$2:$ND$60=H$4)*(GMWQ!$NF$2:$NF$60=H$1),0),$E48-1966)</f>
        <v>88.039339999999996</v>
      </c>
      <c r="I48" s="12" cm="1">
        <f t="array" ref="I48">INDEX(GMWQ!$A$2:$NF$60,MATCH(1,(GMWQ!$NE$2:$NE$60=I$3)*(GMWQ!$ND$2:$ND$60=I$4)*(GMWQ!$NF$2:$NF$60=I$1),0),$E48-1966)</f>
        <v>18587</v>
      </c>
      <c r="J48" s="12" cm="1">
        <f t="array" ref="J48">INDEX(GMWQ!$A$2:$NF$60,MATCH(1,(GMWQ!$NE$2:$NE$60=J$3)*(GMWQ!$ND$2:$ND$60=J$4)*(GMWQ!$NF$2:$NF$60=J$1),0),$E48-1966)</f>
        <v>86288</v>
      </c>
      <c r="K48" s="12" cm="1">
        <f t="array" ref="K48">INDEX(GMWQ!$A$2:$NF$60,MATCH(1,(GMWQ!$NE$2:$NE$60=K$3)*(GMWQ!$ND$2:$ND$60=K$4)*(GMWQ!$NF$2:$NF$60=K$1),0),$E48-1966)</f>
        <v>36167</v>
      </c>
      <c r="L48" s="12" cm="1">
        <f t="array" ref="L48">INDEX(GMWQ!$A$2:$NF$60,MATCH(1,(GMWQ!$NE$2:$NE$60=L$3)*(GMWQ!$ND$2:$ND$60=L$4)*(GMWQ!$NF$2:$NF$60=L$1),0),$E48-1966)</f>
        <v>57136</v>
      </c>
      <c r="M48" s="12" cm="1">
        <f t="array" ref="M48">INDEX(GMWQ!$A$2:$NF$60,MATCH(1,(GMWQ!$NE$2:$NE$60=M$3)*(GMWQ!$ND$2:$ND$60=M$4)*(GMWQ!$NF$2:$NF$60=M$1),0),$E48-1966)</f>
        <v>165111</v>
      </c>
      <c r="N48" s="12" cm="1">
        <f t="array" ref="N48">INDEX(GMWQ!$A$2:$NF$60,MATCH(1,(GMWQ!$NE$2:$NE$60=N$3)*(GMWQ!$ND$2:$ND$60=N$4)*(GMWQ!$NF$2:$NF$60=N$1),0),$E48-1966)</f>
        <v>35.153910000000003</v>
      </c>
      <c r="O48" s="12" cm="1">
        <f t="array" ref="O48">INDEX(GMWQ!$A$2:$NF$60,MATCH(1,(GMWQ!$NE$2:$NE$60=O$3)*(GMWQ!$ND$2:$ND$60=O$4)*(GMWQ!$NF$2:$NF$60=O$1),0),$E48-1966)</f>
        <v>23647</v>
      </c>
      <c r="P48" s="12" cm="1">
        <f t="array" ref="P48">INDEX(GMWQ!$A$2:$NF$60,MATCH(1,(GMWQ!$NE$2:$NE$60=P$3)*(GMWQ!$ND$2:$ND$60=P$4)*(GMWQ!$NF$2:$NF$60=P$1),0),$E48-1966)</f>
        <v>25593</v>
      </c>
      <c r="Q48" s="12" cm="1">
        <f t="array" ref="Q48">INDEX(GMWQ!$A$2:$NF$60,MATCH(1,(GMWQ!$NE$2:$NE$60=Q$3)*(GMWQ!$ND$2:$ND$60=Q$4)*(GMWQ!$NF$2:$NF$60=Q$1),0),$E48-1966)</f>
        <v>11.4</v>
      </c>
      <c r="R48" s="12" cm="1">
        <f t="array" ref="R48">INDEX(GMWQ!$A$2:$NF$60,MATCH(1,(GMWQ!$NE$2:$NE$60=R$3)*(GMWQ!$ND$2:$ND$60=R$4)*(GMWQ!$NF$2:$NF$60=R$1),0),$E48-1966)</f>
        <v>1757.27</v>
      </c>
      <c r="S48" s="12" cm="1">
        <f t="array" ref="S48">INDEX(GMWQ!$A$2:$NF$60,MATCH(1,(GMWQ!$NE$2:$NE$60=S$3)*(GMWQ!$ND$2:$ND$60=S$4)*(GMWQ!$NF$2:$NF$60=S$1),0),$E48-1966)</f>
        <v>277790</v>
      </c>
      <c r="T48" s="12" cm="1">
        <f t="array" ref="T48">INDEX(GMWQ!$A$2:$NF$60,MATCH(1,(GMWQ!$NE$2:$NE$60=T$3)*(GMWQ!$ND$2:$ND$60=T$4)*(GMWQ!$NF$2:$NF$60=T$1),0),$E48-1966)</f>
        <v>23647</v>
      </c>
      <c r="U48" s="12" cm="1">
        <f t="array" ref="U48">INDEX(GMWQ!$A$2:$NF$60,MATCH(1,(GMWQ!$NE$2:$NE$60=U$3)*(GMWQ!$ND$2:$ND$60=U$4)*(GMWQ!$NF$2:$NF$60=U$1),0),$E48-1966)</f>
        <v>1757.346</v>
      </c>
      <c r="V48" s="12" cm="1">
        <f t="array" ref="V48">INDEX(GMWQ!$A$2:$NF$60,MATCH(1,(GMWQ!$NE$2:$NE$60=V$3)*(GMWQ!$ND$2:$ND$60=V$4)*(GMWQ!$NF$2:$NF$60=V$1),0),$E48-1966)</f>
        <v>11.4</v>
      </c>
      <c r="W48" s="12" cm="1">
        <f t="array" ref="W48">INDEX(GMWQ!$A$2:$NF$60,MATCH(1,(GMWQ!$NE$2:$NE$60=W$3)*(GMWQ!$ND$2:$ND$60=W$4)*(GMWQ!$NF$2:$NF$60=W$1),0),$E48-1966)</f>
        <v>165111</v>
      </c>
      <c r="X48" s="12" cm="1">
        <f t="array" ref="X48">INDEX(GMWQ!$A$2:$NF$60,MATCH(1,(GMWQ!$NE$2:$NE$60=X$3)*(GMWQ!$ND$2:$ND$60=X$4)*(GMWQ!$NF$2:$NF$60=X$1),0),$E48-1966)</f>
        <v>2925.4659999999999</v>
      </c>
      <c r="Y48" s="12" cm="1">
        <f t="array" ref="Y48">INDEX(GMWQ!$A$2:$NF$60,MATCH(1,(GMWQ!$NE$2:$NE$60=Y$3)*(GMWQ!$ND$2:$ND$60=Y$4)*(GMWQ!$NF$2:$NF$60=Y$1),0),$E48-1966)</f>
        <v>277790</v>
      </c>
      <c r="Z48" s="12" cm="1">
        <f t="array" ref="Z48">INDEX(GMWQ!$A$2:$NF$60,MATCH(1,(GMWQ!$NE$2:$NE$60=Z$3)*(GMWQ!$ND$2:$ND$60=Z$4)*(GMWQ!$NF$2:$NF$60=Z$1),0),$E48-1966)</f>
        <v>23647</v>
      </c>
      <c r="AA48" s="12" cm="1">
        <f t="array" ref="AA48">INDEX(GMWQ!$A$2:$NF$60,MATCH(1,(GMWQ!$NE$2:$NE$60=AA$3)*(GMWQ!$ND$2:$ND$60=AA$4)*(GMWQ!$NF$2:$NF$60=AA$1),0),$E48-1966)</f>
        <v>1757.346</v>
      </c>
      <c r="AB48" s="12" cm="1">
        <f t="array" ref="AB48">INDEX(GMWQ!$A$2:$NF$60,MATCH(1,(GMWQ!$NE$2:$NE$60=AB$3)*(GMWQ!$ND$2:$ND$60=AB$4)*(GMWQ!$NF$2:$NF$60=AB$1),0),$E48-1966)</f>
        <v>11.4</v>
      </c>
      <c r="AC48" s="12" cm="1">
        <f t="array" ref="AC48">INDEX(GMWQ!$A$2:$NF$60,MATCH(1,(GMWQ!$NE$2:$NE$60=AC$3)*(GMWQ!$ND$2:$ND$60=AC$4)*(GMWQ!$NF$2:$NF$60=AC$1),0),$E48-1966)</f>
        <v>165111</v>
      </c>
      <c r="AD48" s="12" cm="1">
        <f t="array" ref="AD48">INDEX(GMWQ!$A$2:$NF$60,MATCH(1,(GMWQ!$NE$2:$NE$60=AD$3)*(GMWQ!$ND$2:$ND$60=AD$4)*(GMWQ!$NF$2:$NF$60=AD$1),0),$E48-1966)</f>
        <v>2925.4659999999999</v>
      </c>
      <c r="AE48" s="12" cm="1">
        <f t="array" ref="AE48">INDEX(GMWQ!$A$2:$NF$60,MATCH(1,(GMWQ!$NE$2:$NE$60=AE$3)*(GMWQ!$ND$2:$ND$60=AE$4)*(GMWQ!$NF$2:$NF$60=AE$1),0),$E48-1966)</f>
        <v>23647</v>
      </c>
      <c r="AF48" s="12" cm="1">
        <f t="array" ref="AF48">INDEX(GMWQ!$A$2:$NF$60,MATCH(1,(GMWQ!$NE$2:$NE$60=AF$3)*(GMWQ!$ND$2:$ND$60=AF$4)*(GMWQ!$NF$2:$NF$60=AF$1),0),$E48-1966)</f>
        <v>25592</v>
      </c>
      <c r="AG48" s="12" cm="1">
        <f t="array" ref="AG48">INDEX(GMWQ!$A$2:$NF$60,MATCH(1,(GMWQ!$NE$2:$NE$60=AG$3)*(GMWQ!$ND$2:$ND$60=AG$4)*(GMWQ!$NF$2:$NF$60=AG$1),0),$E48-1966)</f>
        <v>11.4</v>
      </c>
    </row>
    <row r="49" spans="1:33" x14ac:dyDescent="0.25">
      <c r="B49" s="12">
        <f t="shared" si="6"/>
        <v>1983</v>
      </c>
      <c r="C49" s="12">
        <f t="shared" si="6"/>
        <v>1983</v>
      </c>
      <c r="E49" s="12">
        <f t="shared" ref="E49:E112" si="7">+E48+1</f>
        <v>2015</v>
      </c>
      <c r="F49" s="12" cm="1">
        <f t="array" ref="F49">INDEX(GMWQ!$A$2:$NF$60,MATCH(1,(GMWQ!$NE$2:$NE$60=F$3)*(GMWQ!$ND$2:$ND$60=F$4)*(GMWQ!$NF$2:$NF$60=F$1),0),$E49-1966)</f>
        <v>41.293210000000002</v>
      </c>
      <c r="G49" s="12" cm="1">
        <f t="array" ref="G49">INDEX(GMWQ!$A$2:$NF$60,MATCH(1,(GMWQ!$NE$2:$NE$60=G$3)*(GMWQ!$ND$2:$ND$60=G$4)*(GMWQ!$NF$2:$NF$60=G$1),0),$E49-1966)</f>
        <v>2987.3029999999999</v>
      </c>
      <c r="H49" s="12" cm="1">
        <f t="array" ref="H49">INDEX(GMWQ!$A$2:$NF$60,MATCH(1,(GMWQ!$NE$2:$NE$60=H$3)*(GMWQ!$ND$2:$ND$60=H$4)*(GMWQ!$NF$2:$NF$60=H$1),0),$E49-1966)</f>
        <v>90.437579999999997</v>
      </c>
      <c r="I49" s="12" cm="1">
        <f t="array" ref="I49">INDEX(GMWQ!$A$2:$NF$60,MATCH(1,(GMWQ!$NE$2:$NE$60=I$3)*(GMWQ!$ND$2:$ND$60=I$4)*(GMWQ!$NF$2:$NF$60=I$1),0),$E49-1966)</f>
        <v>19902</v>
      </c>
      <c r="J49" s="12" cm="1">
        <f t="array" ref="J49">INDEX(GMWQ!$A$2:$NF$60,MATCH(1,(GMWQ!$NE$2:$NE$60=J$3)*(GMWQ!$ND$2:$ND$60=J$4)*(GMWQ!$NF$2:$NF$60=J$1),0),$E49-1966)</f>
        <v>88637</v>
      </c>
      <c r="K49" s="12" cm="1">
        <f t="array" ref="K49">INDEX(GMWQ!$A$2:$NF$60,MATCH(1,(GMWQ!$NE$2:$NE$60=K$3)*(GMWQ!$ND$2:$ND$60=K$4)*(GMWQ!$NF$2:$NF$60=K$1),0),$E49-1966)</f>
        <v>36728</v>
      </c>
      <c r="L49" s="12" cm="1">
        <f t="array" ref="L49">INDEX(GMWQ!$A$2:$NF$60,MATCH(1,(GMWQ!$NE$2:$NE$60=L$3)*(GMWQ!$ND$2:$ND$60=L$4)*(GMWQ!$NF$2:$NF$60=L$1),0),$E49-1966)</f>
        <v>57119</v>
      </c>
      <c r="M49" s="12" cm="1">
        <f t="array" ref="M49">INDEX(GMWQ!$A$2:$NF$60,MATCH(1,(GMWQ!$NE$2:$NE$60=M$3)*(GMWQ!$ND$2:$ND$60=M$4)*(GMWQ!$NF$2:$NF$60=M$1),0),$E49-1966)</f>
        <v>163522</v>
      </c>
      <c r="N49" s="12" cm="1">
        <f t="array" ref="N49">INDEX(GMWQ!$A$2:$NF$60,MATCH(1,(GMWQ!$NE$2:$NE$60=N$3)*(GMWQ!$ND$2:$ND$60=N$4)*(GMWQ!$NF$2:$NF$60=N$1),0),$E49-1966)</f>
        <v>35.481830000000002</v>
      </c>
      <c r="O49" s="12" cm="1">
        <f t="array" ref="O49">INDEX(GMWQ!$A$2:$NF$60,MATCH(1,(GMWQ!$NE$2:$NE$60=O$3)*(GMWQ!$ND$2:$ND$60=O$4)*(GMWQ!$NF$2:$NF$60=O$1),0),$E49-1966)</f>
        <v>23809</v>
      </c>
      <c r="P49" s="12" cm="1">
        <f t="array" ref="P49">INDEX(GMWQ!$A$2:$NF$60,MATCH(1,(GMWQ!$NE$2:$NE$60=P$3)*(GMWQ!$ND$2:$ND$60=P$4)*(GMWQ!$NF$2:$NF$60=P$1),0),$E49-1966)</f>
        <v>25869</v>
      </c>
      <c r="Q49" s="12" cm="1">
        <f t="array" ref="Q49">INDEX(GMWQ!$A$2:$NF$60,MATCH(1,(GMWQ!$NE$2:$NE$60=Q$3)*(GMWQ!$ND$2:$ND$60=Q$4)*(GMWQ!$NF$2:$NF$60=Q$1),0),$E49-1966)</f>
        <v>11.5</v>
      </c>
      <c r="R49" s="12" cm="1">
        <f t="array" ref="R49">INDEX(GMWQ!$A$2:$NF$60,MATCH(1,(GMWQ!$NE$2:$NE$60=R$3)*(GMWQ!$ND$2:$ND$60=R$4)*(GMWQ!$NF$2:$NF$60=R$1),0),$E49-1966)</f>
        <v>1777.298</v>
      </c>
      <c r="S49" s="12" cm="1">
        <f t="array" ref="S49">INDEX(GMWQ!$A$2:$NF$60,MATCH(1,(GMWQ!$NE$2:$NE$60=S$3)*(GMWQ!$ND$2:$ND$60=S$4)*(GMWQ!$NF$2:$NF$60=S$1),0),$E49-1966)</f>
        <v>280996</v>
      </c>
      <c r="T49" s="12" cm="1">
        <f t="array" ref="T49">INDEX(GMWQ!$A$2:$NF$60,MATCH(1,(GMWQ!$NE$2:$NE$60=T$3)*(GMWQ!$ND$2:$ND$60=T$4)*(GMWQ!$NF$2:$NF$60=T$1),0),$E49-1966)</f>
        <v>23809</v>
      </c>
      <c r="U49" s="12" cm="1">
        <f t="array" ref="U49">INDEX(GMWQ!$A$2:$NF$60,MATCH(1,(GMWQ!$NE$2:$NE$60=U$3)*(GMWQ!$ND$2:$ND$60=U$4)*(GMWQ!$NF$2:$NF$60=U$1),0),$E49-1966)</f>
        <v>1777.221</v>
      </c>
      <c r="V49" s="12" cm="1">
        <f t="array" ref="V49">INDEX(GMWQ!$A$2:$NF$60,MATCH(1,(GMWQ!$NE$2:$NE$60=V$3)*(GMWQ!$ND$2:$ND$60=V$4)*(GMWQ!$NF$2:$NF$60=V$1),0),$E49-1966)</f>
        <v>11.5</v>
      </c>
      <c r="W49" s="12" cm="1">
        <f t="array" ref="W49">INDEX(GMWQ!$A$2:$NF$60,MATCH(1,(GMWQ!$NE$2:$NE$60=W$3)*(GMWQ!$ND$2:$ND$60=W$4)*(GMWQ!$NF$2:$NF$60=W$1),0),$E49-1966)</f>
        <v>163522</v>
      </c>
      <c r="X49" s="12" cm="1">
        <f t="array" ref="X49">INDEX(GMWQ!$A$2:$NF$60,MATCH(1,(GMWQ!$NE$2:$NE$60=X$3)*(GMWQ!$ND$2:$ND$60=X$4)*(GMWQ!$NF$2:$NF$60=X$1),0),$E49-1966)</f>
        <v>2987.3029999999999</v>
      </c>
      <c r="Y49" s="12" cm="1">
        <f t="array" ref="Y49">INDEX(GMWQ!$A$2:$NF$60,MATCH(1,(GMWQ!$NE$2:$NE$60=Y$3)*(GMWQ!$ND$2:$ND$60=Y$4)*(GMWQ!$NF$2:$NF$60=Y$1),0),$E49-1966)</f>
        <v>280996</v>
      </c>
      <c r="Z49" s="12" cm="1">
        <f t="array" ref="Z49">INDEX(GMWQ!$A$2:$NF$60,MATCH(1,(GMWQ!$NE$2:$NE$60=Z$3)*(GMWQ!$ND$2:$ND$60=Z$4)*(GMWQ!$NF$2:$NF$60=Z$1),0),$E49-1966)</f>
        <v>23809</v>
      </c>
      <c r="AA49" s="12" cm="1">
        <f t="array" ref="AA49">INDEX(GMWQ!$A$2:$NF$60,MATCH(1,(GMWQ!$NE$2:$NE$60=AA$3)*(GMWQ!$ND$2:$ND$60=AA$4)*(GMWQ!$NF$2:$NF$60=AA$1),0),$E49-1966)</f>
        <v>1777.221</v>
      </c>
      <c r="AB49" s="12" cm="1">
        <f t="array" ref="AB49">INDEX(GMWQ!$A$2:$NF$60,MATCH(1,(GMWQ!$NE$2:$NE$60=AB$3)*(GMWQ!$ND$2:$ND$60=AB$4)*(GMWQ!$NF$2:$NF$60=AB$1),0),$E49-1966)</f>
        <v>11.5</v>
      </c>
      <c r="AC49" s="12" cm="1">
        <f t="array" ref="AC49">INDEX(GMWQ!$A$2:$NF$60,MATCH(1,(GMWQ!$NE$2:$NE$60=AC$3)*(GMWQ!$ND$2:$ND$60=AC$4)*(GMWQ!$NF$2:$NF$60=AC$1),0),$E49-1966)</f>
        <v>163522</v>
      </c>
      <c r="AD49" s="12" cm="1">
        <f t="array" ref="AD49">INDEX(GMWQ!$A$2:$NF$60,MATCH(1,(GMWQ!$NE$2:$NE$60=AD$3)*(GMWQ!$ND$2:$ND$60=AD$4)*(GMWQ!$NF$2:$NF$60=AD$1),0),$E49-1966)</f>
        <v>2987.3029999999999</v>
      </c>
      <c r="AE49" s="12" cm="1">
        <f t="array" ref="AE49">INDEX(GMWQ!$A$2:$NF$60,MATCH(1,(GMWQ!$NE$2:$NE$60=AE$3)*(GMWQ!$ND$2:$ND$60=AE$4)*(GMWQ!$NF$2:$NF$60=AE$1),0),$E49-1966)</f>
        <v>23809</v>
      </c>
      <c r="AF49" s="12" cm="1">
        <f t="array" ref="AF49">INDEX(GMWQ!$A$2:$NF$60,MATCH(1,(GMWQ!$NE$2:$NE$60=AF$3)*(GMWQ!$ND$2:$ND$60=AF$4)*(GMWQ!$NF$2:$NF$60=AF$1),0),$E49-1966)</f>
        <v>25870</v>
      </c>
      <c r="AG49" s="12" cm="1">
        <f t="array" ref="AG49">INDEX(GMWQ!$A$2:$NF$60,MATCH(1,(GMWQ!$NE$2:$NE$60=AG$3)*(GMWQ!$ND$2:$ND$60=AG$4)*(GMWQ!$NF$2:$NF$60=AG$1),0),$E49-1966)</f>
        <v>11.5</v>
      </c>
    </row>
    <row r="50" spans="1:33" x14ac:dyDescent="0.25">
      <c r="B50" s="12">
        <f t="shared" si="6"/>
        <v>1983</v>
      </c>
      <c r="C50" s="12">
        <f t="shared" si="6"/>
        <v>1983</v>
      </c>
      <c r="E50" s="12">
        <f t="shared" si="7"/>
        <v>2016</v>
      </c>
      <c r="F50" s="12" cm="1">
        <f t="array" ref="F50">INDEX(GMWQ!$A$2:$NF$60,MATCH(1,(GMWQ!$NE$2:$NE$60=F$3)*(GMWQ!$ND$2:$ND$60=F$4)*(GMWQ!$NF$2:$NF$60=F$1),0),$E50-1966)</f>
        <v>41.64593</v>
      </c>
      <c r="G50" s="12" cm="1">
        <f t="array" ref="G50">INDEX(GMWQ!$A$2:$NF$60,MATCH(1,(GMWQ!$NE$2:$NE$60=G$3)*(GMWQ!$ND$2:$ND$60=G$4)*(GMWQ!$NF$2:$NF$60=G$1),0),$E50-1966)</f>
        <v>3060.384</v>
      </c>
      <c r="H50" s="12" cm="1">
        <f t="array" ref="H50">INDEX(GMWQ!$A$2:$NF$60,MATCH(1,(GMWQ!$NE$2:$NE$60=H$3)*(GMWQ!$ND$2:$ND$60=H$4)*(GMWQ!$NF$2:$NF$60=H$1),0),$E50-1966)</f>
        <v>91.531840000000003</v>
      </c>
      <c r="I50" s="12" cm="1">
        <f t="array" ref="I50">INDEX(GMWQ!$A$2:$NF$60,MATCH(1,(GMWQ!$NE$2:$NE$60=I$3)*(GMWQ!$ND$2:$ND$60=I$4)*(GMWQ!$NF$2:$NF$60=I$1),0),$E50-1966)</f>
        <v>20754</v>
      </c>
      <c r="J50" s="12" cm="1">
        <f t="array" ref="J50">INDEX(GMWQ!$A$2:$NF$60,MATCH(1,(GMWQ!$NE$2:$NE$60=J$3)*(GMWQ!$ND$2:$ND$60=J$4)*(GMWQ!$NF$2:$NF$60=J$1),0),$E50-1966)</f>
        <v>90695</v>
      </c>
      <c r="K50" s="12" cm="1">
        <f t="array" ref="K50">INDEX(GMWQ!$A$2:$NF$60,MATCH(1,(GMWQ!$NE$2:$NE$60=K$3)*(GMWQ!$ND$2:$ND$60=K$4)*(GMWQ!$NF$2:$NF$60=K$1),0),$E50-1966)</f>
        <v>37382</v>
      </c>
      <c r="L50" s="12" cm="1">
        <f t="array" ref="L50">INDEX(GMWQ!$A$2:$NF$60,MATCH(1,(GMWQ!$NE$2:$NE$60=L$3)*(GMWQ!$ND$2:$ND$60=L$4)*(GMWQ!$NF$2:$NF$60=L$1),0),$E50-1966)</f>
        <v>58206</v>
      </c>
      <c r="M50" s="12" cm="1">
        <f t="array" ref="M50">INDEX(GMWQ!$A$2:$NF$60,MATCH(1,(GMWQ!$NE$2:$NE$60=M$3)*(GMWQ!$ND$2:$ND$60=M$4)*(GMWQ!$NF$2:$NF$60=M$1),0),$E50-1966)</f>
        <v>164202</v>
      </c>
      <c r="N50" s="12" cm="1">
        <f t="array" ref="N50">INDEX(GMWQ!$A$2:$NF$60,MATCH(1,(GMWQ!$NE$2:$NE$60=N$3)*(GMWQ!$ND$2:$ND$60=N$4)*(GMWQ!$NF$2:$NF$60=N$1),0),$E50-1966)</f>
        <v>36.030259999999998</v>
      </c>
      <c r="O50" s="12" cm="1">
        <f t="array" ref="O50">INDEX(GMWQ!$A$2:$NF$60,MATCH(1,(GMWQ!$NE$2:$NE$60=O$3)*(GMWQ!$ND$2:$ND$60=O$4)*(GMWQ!$NF$2:$NF$60=O$1),0),$E50-1966)</f>
        <v>23994</v>
      </c>
      <c r="P50" s="12" cm="1">
        <f t="array" ref="P50">INDEX(GMWQ!$A$2:$NF$60,MATCH(1,(GMWQ!$NE$2:$NE$60=P$3)*(GMWQ!$ND$2:$ND$60=P$4)*(GMWQ!$NF$2:$NF$60=P$1),0),$E50-1966)</f>
        <v>26044</v>
      </c>
      <c r="Q50" s="12" cm="1">
        <f t="array" ref="Q50">INDEX(GMWQ!$A$2:$NF$60,MATCH(1,(GMWQ!$NE$2:$NE$60=Q$3)*(GMWQ!$ND$2:$ND$60=Q$4)*(GMWQ!$NF$2:$NF$60=Q$1),0),$E50-1966)</f>
        <v>11.7</v>
      </c>
      <c r="R50" s="12" cm="1">
        <f t="array" ref="R50">INDEX(GMWQ!$A$2:$NF$60,MATCH(1,(GMWQ!$NE$2:$NE$60=R$3)*(GMWQ!$ND$2:$ND$60=R$4)*(GMWQ!$NF$2:$NF$60=R$1),0),$E50-1966)</f>
        <v>1805.25</v>
      </c>
      <c r="S50" s="12" cm="1">
        <f t="array" ref="S50">INDEX(GMWQ!$A$2:$NF$60,MATCH(1,(GMWQ!$NE$2:$NE$60=S$3)*(GMWQ!$ND$2:$ND$60=S$4)*(GMWQ!$NF$2:$NF$60=S$1),0),$E50-1966)</f>
        <v>283096</v>
      </c>
      <c r="T50" s="12" cm="1">
        <f t="array" ref="T50">INDEX(GMWQ!$A$2:$NF$60,MATCH(1,(GMWQ!$NE$2:$NE$60=T$3)*(GMWQ!$ND$2:$ND$60=T$4)*(GMWQ!$NF$2:$NF$60=T$1),0),$E50-1966)</f>
        <v>23994</v>
      </c>
      <c r="U50" s="12" cm="1">
        <f t="array" ref="U50">INDEX(GMWQ!$A$2:$NF$60,MATCH(1,(GMWQ!$NE$2:$NE$60=U$3)*(GMWQ!$ND$2:$ND$60=U$4)*(GMWQ!$NF$2:$NF$60=U$1),0),$E50-1966)</f>
        <v>1805.329</v>
      </c>
      <c r="V50" s="12" cm="1">
        <f t="array" ref="V50">INDEX(GMWQ!$A$2:$NF$60,MATCH(1,(GMWQ!$NE$2:$NE$60=V$3)*(GMWQ!$ND$2:$ND$60=V$4)*(GMWQ!$NF$2:$NF$60=V$1),0),$E50-1966)</f>
        <v>11.7</v>
      </c>
      <c r="W50" s="12" cm="1">
        <f t="array" ref="W50">INDEX(GMWQ!$A$2:$NF$60,MATCH(1,(GMWQ!$NE$2:$NE$60=W$3)*(GMWQ!$ND$2:$ND$60=W$4)*(GMWQ!$NF$2:$NF$60=W$1),0),$E50-1966)</f>
        <v>164202</v>
      </c>
      <c r="X50" s="12" cm="1">
        <f t="array" ref="X50">INDEX(GMWQ!$A$2:$NF$60,MATCH(1,(GMWQ!$NE$2:$NE$60=X$3)*(GMWQ!$ND$2:$ND$60=X$4)*(GMWQ!$NF$2:$NF$60=X$1),0),$E50-1966)</f>
        <v>3060.384</v>
      </c>
      <c r="Y50" s="12" cm="1">
        <f t="array" ref="Y50">INDEX(GMWQ!$A$2:$NF$60,MATCH(1,(GMWQ!$NE$2:$NE$60=Y$3)*(GMWQ!$ND$2:$ND$60=Y$4)*(GMWQ!$NF$2:$NF$60=Y$1),0),$E50-1966)</f>
        <v>283096</v>
      </c>
      <c r="Z50" s="12" cm="1">
        <f t="array" ref="Z50">INDEX(GMWQ!$A$2:$NF$60,MATCH(1,(GMWQ!$NE$2:$NE$60=Z$3)*(GMWQ!$ND$2:$ND$60=Z$4)*(GMWQ!$NF$2:$NF$60=Z$1),0),$E50-1966)</f>
        <v>23994</v>
      </c>
      <c r="AA50" s="12" cm="1">
        <f t="array" ref="AA50">INDEX(GMWQ!$A$2:$NF$60,MATCH(1,(GMWQ!$NE$2:$NE$60=AA$3)*(GMWQ!$ND$2:$ND$60=AA$4)*(GMWQ!$NF$2:$NF$60=AA$1),0),$E50-1966)</f>
        <v>1805.329</v>
      </c>
      <c r="AB50" s="12" cm="1">
        <f t="array" ref="AB50">INDEX(GMWQ!$A$2:$NF$60,MATCH(1,(GMWQ!$NE$2:$NE$60=AB$3)*(GMWQ!$ND$2:$ND$60=AB$4)*(GMWQ!$NF$2:$NF$60=AB$1),0),$E50-1966)</f>
        <v>11.7</v>
      </c>
      <c r="AC50" s="12" cm="1">
        <f t="array" ref="AC50">INDEX(GMWQ!$A$2:$NF$60,MATCH(1,(GMWQ!$NE$2:$NE$60=AC$3)*(GMWQ!$ND$2:$ND$60=AC$4)*(GMWQ!$NF$2:$NF$60=AC$1),0),$E50-1966)</f>
        <v>164202</v>
      </c>
      <c r="AD50" s="12" cm="1">
        <f t="array" ref="AD50">INDEX(GMWQ!$A$2:$NF$60,MATCH(1,(GMWQ!$NE$2:$NE$60=AD$3)*(GMWQ!$ND$2:$ND$60=AD$4)*(GMWQ!$NF$2:$NF$60=AD$1),0),$E50-1966)</f>
        <v>3060.384</v>
      </c>
      <c r="AE50" s="12" cm="1">
        <f t="array" ref="AE50">INDEX(GMWQ!$A$2:$NF$60,MATCH(1,(GMWQ!$NE$2:$NE$60=AE$3)*(GMWQ!$ND$2:$ND$60=AE$4)*(GMWQ!$NF$2:$NF$60=AE$1),0),$E50-1966)</f>
        <v>23994</v>
      </c>
      <c r="AF50" s="12" cm="1">
        <f t="array" ref="AF50">INDEX(GMWQ!$A$2:$NF$60,MATCH(1,(GMWQ!$NE$2:$NE$60=AF$3)*(GMWQ!$ND$2:$ND$60=AF$4)*(GMWQ!$NF$2:$NF$60=AF$1),0),$E50-1966)</f>
        <v>26043</v>
      </c>
      <c r="AG50" s="12" cm="1">
        <f t="array" ref="AG50">INDEX(GMWQ!$A$2:$NF$60,MATCH(1,(GMWQ!$NE$2:$NE$60=AG$3)*(GMWQ!$ND$2:$ND$60=AG$4)*(GMWQ!$NF$2:$NF$60=AG$1),0),$E50-1966)</f>
        <v>11.7</v>
      </c>
    </row>
    <row r="51" spans="1:33" x14ac:dyDescent="0.25">
      <c r="A51" s="12">
        <v>1984</v>
      </c>
      <c r="B51" s="12">
        <f t="shared" si="6"/>
        <v>1984</v>
      </c>
      <c r="C51" s="12">
        <f t="shared" si="6"/>
        <v>1983</v>
      </c>
      <c r="D51" s="12">
        <f t="shared" si="6"/>
        <v>1983</v>
      </c>
      <c r="E51" s="12">
        <f t="shared" si="7"/>
        <v>2017</v>
      </c>
      <c r="F51" s="12" cm="1">
        <f t="array" ref="F51">INDEX(GMWQ!$A$2:$NF$60,MATCH(1,(GMWQ!$NE$2:$NE$60=F$3)*(GMWQ!$ND$2:$ND$60=F$4)*(GMWQ!$NF$2:$NF$60=F$1),0),$E51-1966)</f>
        <v>41.877119999999998</v>
      </c>
      <c r="G51" s="12" cm="1">
        <f t="array" ref="G51">INDEX(GMWQ!$A$2:$NF$60,MATCH(1,(GMWQ!$NE$2:$NE$60=G$3)*(GMWQ!$ND$2:$ND$60=G$4)*(GMWQ!$NF$2:$NF$60=G$1),0),$E51-1966)</f>
        <v>3088.4920000000002</v>
      </c>
      <c r="H51" s="12" cm="1">
        <f t="array" ref="H51">INDEX(GMWQ!$A$2:$NF$60,MATCH(1,(GMWQ!$NE$2:$NE$60=H$3)*(GMWQ!$ND$2:$ND$60=H$4)*(GMWQ!$NF$2:$NF$60=H$1),0),$E51-1966)</f>
        <v>92.079539999999994</v>
      </c>
      <c r="I51" s="12" cm="1">
        <f t="array" ref="I51">INDEX(GMWQ!$A$2:$NF$60,MATCH(1,(GMWQ!$NE$2:$NE$60=I$3)*(GMWQ!$ND$2:$ND$60=I$4)*(GMWQ!$NF$2:$NF$60=I$1),0),$E51-1966)</f>
        <v>20091</v>
      </c>
      <c r="J51" s="12" cm="1">
        <f t="array" ref="J51">INDEX(GMWQ!$A$2:$NF$60,MATCH(1,(GMWQ!$NE$2:$NE$60=J$3)*(GMWQ!$ND$2:$ND$60=J$4)*(GMWQ!$NF$2:$NF$60=J$1),0),$E51-1966)</f>
        <v>91663</v>
      </c>
      <c r="K51" s="12" cm="1">
        <f t="array" ref="K51">INDEX(GMWQ!$A$2:$NF$60,MATCH(1,(GMWQ!$NE$2:$NE$60=K$3)*(GMWQ!$ND$2:$ND$60=K$4)*(GMWQ!$NF$2:$NF$60=K$1),0),$E51-1966)</f>
        <v>38028</v>
      </c>
      <c r="L51" s="12" cm="1">
        <f t="array" ref="L51">INDEX(GMWQ!$A$2:$NF$60,MATCH(1,(GMWQ!$NE$2:$NE$60=L$3)*(GMWQ!$ND$2:$ND$60=L$4)*(GMWQ!$NF$2:$NF$60=L$1),0),$E51-1966)</f>
        <v>59961</v>
      </c>
      <c r="M51" s="12" cm="1">
        <f t="array" ref="M51">INDEX(GMWQ!$A$2:$NF$60,MATCH(1,(GMWQ!$NE$2:$NE$60=M$3)*(GMWQ!$ND$2:$ND$60=M$4)*(GMWQ!$NF$2:$NF$60=M$1),0),$E51-1966)</f>
        <v>167088</v>
      </c>
      <c r="N51" s="12" cm="1">
        <f t="array" ref="N51">INDEX(GMWQ!$A$2:$NF$60,MATCH(1,(GMWQ!$NE$2:$NE$60=N$3)*(GMWQ!$ND$2:$ND$60=N$4)*(GMWQ!$NF$2:$NF$60=N$1),0),$E51-1966)</f>
        <v>36.491570000000003</v>
      </c>
      <c r="O51" s="12" cm="1">
        <f t="array" ref="O51">INDEX(GMWQ!$A$2:$NF$60,MATCH(1,(GMWQ!$NE$2:$NE$60=O$3)*(GMWQ!$ND$2:$ND$60=O$4)*(GMWQ!$NF$2:$NF$60=O$1),0),$E51-1966)</f>
        <v>24125</v>
      </c>
      <c r="P51" s="12" cm="1">
        <f t="array" ref="P51">INDEX(GMWQ!$A$2:$NF$60,MATCH(1,(GMWQ!$NE$2:$NE$60=P$3)*(GMWQ!$ND$2:$ND$60=P$4)*(GMWQ!$NF$2:$NF$60=P$1),0),$E51-1966)</f>
        <v>26180</v>
      </c>
      <c r="Q51" s="12" cm="1">
        <f t="array" ref="Q51">INDEX(GMWQ!$A$2:$NF$60,MATCH(1,(GMWQ!$NE$2:$NE$60=Q$3)*(GMWQ!$ND$2:$ND$60=Q$4)*(GMWQ!$NF$2:$NF$60=Q$1),0),$E51-1966)</f>
        <v>11.8</v>
      </c>
      <c r="R51" s="12" cm="1">
        <f t="array" ref="R51">INDEX(GMWQ!$A$2:$NF$60,MATCH(1,(GMWQ!$NE$2:$NE$60=R$3)*(GMWQ!$ND$2:$ND$60=R$4)*(GMWQ!$NF$2:$NF$60=R$1),0),$E51-1966)</f>
        <v>1833.021</v>
      </c>
      <c r="S51" s="12" cm="1">
        <f t="array" ref="S51">INDEX(GMWQ!$A$2:$NF$60,MATCH(1,(GMWQ!$NE$2:$NE$60=S$3)*(GMWQ!$ND$2:$ND$60=S$4)*(GMWQ!$NF$2:$NF$60=S$1),0),$E51-1966)</f>
        <v>285469</v>
      </c>
      <c r="T51" s="12" cm="1">
        <f t="array" ref="T51">INDEX(GMWQ!$A$2:$NF$60,MATCH(1,(GMWQ!$NE$2:$NE$60=T$3)*(GMWQ!$ND$2:$ND$60=T$4)*(GMWQ!$NF$2:$NF$60=T$1),0),$E51-1966)</f>
        <v>24125</v>
      </c>
      <c r="U51" s="12" cm="1">
        <f t="array" ref="U51">INDEX(GMWQ!$A$2:$NF$60,MATCH(1,(GMWQ!$NE$2:$NE$60=U$3)*(GMWQ!$ND$2:$ND$60=U$4)*(GMWQ!$NF$2:$NF$60=U$1),0),$E51-1966)</f>
        <v>1833.021</v>
      </c>
      <c r="V51" s="12" cm="1">
        <f t="array" ref="V51">INDEX(GMWQ!$A$2:$NF$60,MATCH(1,(GMWQ!$NE$2:$NE$60=V$3)*(GMWQ!$ND$2:$ND$60=V$4)*(GMWQ!$NF$2:$NF$60=V$1),0),$E51-1966)</f>
        <v>11.8</v>
      </c>
      <c r="W51" s="12" cm="1">
        <f t="array" ref="W51">INDEX(GMWQ!$A$2:$NF$60,MATCH(1,(GMWQ!$NE$2:$NE$60=W$3)*(GMWQ!$ND$2:$ND$60=W$4)*(GMWQ!$NF$2:$NF$60=W$1),0),$E51-1966)</f>
        <v>167088</v>
      </c>
      <c r="X51" s="12" cm="1">
        <f t="array" ref="X51">INDEX(GMWQ!$A$2:$NF$60,MATCH(1,(GMWQ!$NE$2:$NE$60=X$3)*(GMWQ!$ND$2:$ND$60=X$4)*(GMWQ!$NF$2:$NF$60=X$1),0),$E51-1966)</f>
        <v>3088.4920000000002</v>
      </c>
      <c r="Y51" s="12" cm="1">
        <f t="array" ref="Y51">INDEX(GMWQ!$A$2:$NF$60,MATCH(1,(GMWQ!$NE$2:$NE$60=Y$3)*(GMWQ!$ND$2:$ND$60=Y$4)*(GMWQ!$NF$2:$NF$60=Y$1),0),$E51-1966)</f>
        <v>285469</v>
      </c>
      <c r="Z51" s="12" cm="1">
        <f t="array" ref="Z51">INDEX(GMWQ!$A$2:$NF$60,MATCH(1,(GMWQ!$NE$2:$NE$60=Z$3)*(GMWQ!$ND$2:$ND$60=Z$4)*(GMWQ!$NF$2:$NF$60=Z$1),0),$E51-1966)</f>
        <v>24125</v>
      </c>
      <c r="AA51" s="12" cm="1">
        <f t="array" ref="AA51">INDEX(GMWQ!$A$2:$NF$60,MATCH(1,(GMWQ!$NE$2:$NE$60=AA$3)*(GMWQ!$ND$2:$ND$60=AA$4)*(GMWQ!$NF$2:$NF$60=AA$1),0),$E51-1966)</f>
        <v>1833.021</v>
      </c>
      <c r="AB51" s="12" cm="1">
        <f t="array" ref="AB51">INDEX(GMWQ!$A$2:$NF$60,MATCH(1,(GMWQ!$NE$2:$NE$60=AB$3)*(GMWQ!$ND$2:$ND$60=AB$4)*(GMWQ!$NF$2:$NF$60=AB$1),0),$E51-1966)</f>
        <v>11.8</v>
      </c>
      <c r="AC51" s="12" cm="1">
        <f t="array" ref="AC51">INDEX(GMWQ!$A$2:$NF$60,MATCH(1,(GMWQ!$NE$2:$NE$60=AC$3)*(GMWQ!$ND$2:$ND$60=AC$4)*(GMWQ!$NF$2:$NF$60=AC$1),0),$E51-1966)</f>
        <v>167088</v>
      </c>
      <c r="AD51" s="12" cm="1">
        <f t="array" ref="AD51">INDEX(GMWQ!$A$2:$NF$60,MATCH(1,(GMWQ!$NE$2:$NE$60=AD$3)*(GMWQ!$ND$2:$ND$60=AD$4)*(GMWQ!$NF$2:$NF$60=AD$1),0),$E51-1966)</f>
        <v>3088.4920000000002</v>
      </c>
      <c r="AE51" s="12" cm="1">
        <f t="array" ref="AE51">INDEX(GMWQ!$A$2:$NF$60,MATCH(1,(GMWQ!$NE$2:$NE$60=AE$3)*(GMWQ!$ND$2:$ND$60=AE$4)*(GMWQ!$NF$2:$NF$60=AE$1),0),$E51-1966)</f>
        <v>24125</v>
      </c>
      <c r="AF51" s="12" cm="1">
        <f t="array" ref="AF51">INDEX(GMWQ!$A$2:$NF$60,MATCH(1,(GMWQ!$NE$2:$NE$60=AF$3)*(GMWQ!$ND$2:$ND$60=AF$4)*(GMWQ!$NF$2:$NF$60=AF$1),0),$E51-1966)</f>
        <v>26180</v>
      </c>
      <c r="AG51" s="12" cm="1">
        <f t="array" ref="AG51">INDEX(GMWQ!$A$2:$NF$60,MATCH(1,(GMWQ!$NE$2:$NE$60=AG$3)*(GMWQ!$ND$2:$ND$60=AG$4)*(GMWQ!$NF$2:$NF$60=AG$1),0),$E51-1966)</f>
        <v>11.8</v>
      </c>
    </row>
    <row r="52" spans="1:33" x14ac:dyDescent="0.25">
      <c r="B52" s="12">
        <f t="shared" si="6"/>
        <v>1984</v>
      </c>
      <c r="C52" s="12">
        <f t="shared" si="6"/>
        <v>1984</v>
      </c>
      <c r="E52" s="12">
        <f t="shared" si="7"/>
        <v>2018</v>
      </c>
      <c r="F52" s="12" cm="1">
        <f t="array" ref="F52">INDEX(GMWQ!$A$2:$NF$60,MATCH(1,(GMWQ!$NE$2:$NE$60=F$3)*(GMWQ!$ND$2:$ND$60=F$4)*(GMWQ!$NF$2:$NF$60=F$1),0),$E52-1966)</f>
        <v>42.863860000000003</v>
      </c>
      <c r="G52" s="12" cm="1">
        <f t="array" ref="G52">INDEX(GMWQ!$A$2:$NF$60,MATCH(1,(GMWQ!$NE$2:$NE$60=G$3)*(GMWQ!$ND$2:$ND$60=G$4)*(GMWQ!$NF$2:$NF$60=G$1),0),$E52-1966)</f>
        <v>3128.9670000000001</v>
      </c>
      <c r="H52" s="12" cm="1">
        <f t="array" ref="H52">INDEX(GMWQ!$A$2:$NF$60,MATCH(1,(GMWQ!$NE$2:$NE$60=H$3)*(GMWQ!$ND$2:$ND$60=H$4)*(GMWQ!$NF$2:$NF$60=H$1),0),$E52-1966)</f>
        <v>94.127579999999995</v>
      </c>
      <c r="I52" s="12" cm="1">
        <f t="array" ref="I52">INDEX(GMWQ!$A$2:$NF$60,MATCH(1,(GMWQ!$NE$2:$NE$60=I$3)*(GMWQ!$ND$2:$ND$60=I$4)*(GMWQ!$NF$2:$NF$60=I$1),0),$E52-1966)</f>
        <v>21011</v>
      </c>
      <c r="J52" s="12" cm="1">
        <f t="array" ref="J52">INDEX(GMWQ!$A$2:$NF$60,MATCH(1,(GMWQ!$NE$2:$NE$60=J$3)*(GMWQ!$ND$2:$ND$60=J$4)*(GMWQ!$NF$2:$NF$60=J$1),0),$E52-1966)</f>
        <v>93433</v>
      </c>
      <c r="K52" s="12" cm="1">
        <f t="array" ref="K52">INDEX(GMWQ!$A$2:$NF$60,MATCH(1,(GMWQ!$NE$2:$NE$60=K$3)*(GMWQ!$ND$2:$ND$60=K$4)*(GMWQ!$NF$2:$NF$60=K$1),0),$E52-1966)</f>
        <v>38664</v>
      </c>
      <c r="L52" s="12" cm="1">
        <f t="array" ref="L52">INDEX(GMWQ!$A$2:$NF$60,MATCH(1,(GMWQ!$NE$2:$NE$60=L$3)*(GMWQ!$ND$2:$ND$60=L$4)*(GMWQ!$NF$2:$NF$60=L$1),0),$E52-1966)</f>
        <v>60260</v>
      </c>
      <c r="M52" s="12" cm="1">
        <f t="array" ref="M52">INDEX(GMWQ!$A$2:$NF$60,MATCH(1,(GMWQ!$NE$2:$NE$60=M$3)*(GMWQ!$ND$2:$ND$60=M$4)*(GMWQ!$NF$2:$NF$60=M$1),0),$E52-1966)</f>
        <v>165111</v>
      </c>
      <c r="N52" s="12" cm="1">
        <f t="array" ref="N52">INDEX(GMWQ!$A$2:$NF$60,MATCH(1,(GMWQ!$NE$2:$NE$60=N$3)*(GMWQ!$ND$2:$ND$60=N$4)*(GMWQ!$NF$2:$NF$60=N$1),0),$E52-1966)</f>
        <v>37.046770000000002</v>
      </c>
      <c r="O52" s="12" cm="1">
        <f t="array" ref="O52">INDEX(GMWQ!$A$2:$NF$60,MATCH(1,(GMWQ!$NE$2:$NE$60=O$3)*(GMWQ!$ND$2:$ND$60=O$4)*(GMWQ!$NF$2:$NF$60=O$1),0),$E52-1966)</f>
        <v>24245</v>
      </c>
      <c r="P52" s="12" cm="1">
        <f t="array" ref="P52">INDEX(GMWQ!$A$2:$NF$60,MATCH(1,(GMWQ!$NE$2:$NE$60=P$3)*(GMWQ!$ND$2:$ND$60=P$4)*(GMWQ!$NF$2:$NF$60=P$1),0),$E52-1966)</f>
        <v>26296</v>
      </c>
      <c r="Q52" s="12" cm="1">
        <f t="array" ref="Q52">INDEX(GMWQ!$A$2:$NF$60,MATCH(1,(GMWQ!$NE$2:$NE$60=Q$3)*(GMWQ!$ND$2:$ND$60=Q$4)*(GMWQ!$NF$2:$NF$60=Q$1),0),$E52-1966)</f>
        <v>11.9</v>
      </c>
      <c r="R52" s="12" cm="1">
        <f t="array" ref="R52">INDEX(GMWQ!$A$2:$NF$60,MATCH(1,(GMWQ!$NE$2:$NE$60=R$3)*(GMWQ!$ND$2:$ND$60=R$4)*(GMWQ!$NF$2:$NF$60=R$1),0),$E52-1966)</f>
        <v>1859.884</v>
      </c>
      <c r="S52" s="12" cm="1">
        <f t="array" ref="S52">INDEX(GMWQ!$A$2:$NF$60,MATCH(1,(GMWQ!$NE$2:$NE$60=S$3)*(GMWQ!$ND$2:$ND$60=S$4)*(GMWQ!$NF$2:$NF$60=S$1),0),$E52-1966)</f>
        <v>282605</v>
      </c>
      <c r="T52" s="12" cm="1">
        <f t="array" ref="T52">INDEX(GMWQ!$A$2:$NF$60,MATCH(1,(GMWQ!$NE$2:$NE$60=T$3)*(GMWQ!$ND$2:$ND$60=T$4)*(GMWQ!$NF$2:$NF$60=T$1),0),$E52-1966)</f>
        <v>24245</v>
      </c>
      <c r="U52" s="12" cm="1">
        <f t="array" ref="U52">INDEX(GMWQ!$A$2:$NF$60,MATCH(1,(GMWQ!$NE$2:$NE$60=U$3)*(GMWQ!$ND$2:$ND$60=U$4)*(GMWQ!$NF$2:$NF$60=U$1),0),$E52-1966)</f>
        <v>1859.9649999999999</v>
      </c>
      <c r="V52" s="12" cm="1">
        <f t="array" ref="V52">INDEX(GMWQ!$A$2:$NF$60,MATCH(1,(GMWQ!$NE$2:$NE$60=V$3)*(GMWQ!$ND$2:$ND$60=V$4)*(GMWQ!$NF$2:$NF$60=V$1),0),$E52-1966)</f>
        <v>11.9</v>
      </c>
      <c r="W52" s="12" cm="1">
        <f t="array" ref="W52">INDEX(GMWQ!$A$2:$NF$60,MATCH(1,(GMWQ!$NE$2:$NE$60=W$3)*(GMWQ!$ND$2:$ND$60=W$4)*(GMWQ!$NF$2:$NF$60=W$1),0),$E52-1966)</f>
        <v>165111</v>
      </c>
      <c r="X52" s="12" cm="1">
        <f t="array" ref="X52">INDEX(GMWQ!$A$2:$NF$60,MATCH(1,(GMWQ!$NE$2:$NE$60=X$3)*(GMWQ!$ND$2:$ND$60=X$4)*(GMWQ!$NF$2:$NF$60=X$1),0),$E52-1966)</f>
        <v>3128.9670000000001</v>
      </c>
      <c r="Y52" s="12" cm="1">
        <f t="array" ref="Y52">INDEX(GMWQ!$A$2:$NF$60,MATCH(1,(GMWQ!$NE$2:$NE$60=Y$3)*(GMWQ!$ND$2:$ND$60=Y$4)*(GMWQ!$NF$2:$NF$60=Y$1),0),$E52-1966)</f>
        <v>282605</v>
      </c>
      <c r="Z52" s="12" cm="1">
        <f t="array" ref="Z52">INDEX(GMWQ!$A$2:$NF$60,MATCH(1,(GMWQ!$NE$2:$NE$60=Z$3)*(GMWQ!$ND$2:$ND$60=Z$4)*(GMWQ!$NF$2:$NF$60=Z$1),0),$E52-1966)</f>
        <v>24245</v>
      </c>
      <c r="AA52" s="12" cm="1">
        <f t="array" ref="AA52">INDEX(GMWQ!$A$2:$NF$60,MATCH(1,(GMWQ!$NE$2:$NE$60=AA$3)*(GMWQ!$ND$2:$ND$60=AA$4)*(GMWQ!$NF$2:$NF$60=AA$1),0),$E52-1966)</f>
        <v>1859.9649999999999</v>
      </c>
      <c r="AB52" s="12" cm="1">
        <f t="array" ref="AB52">INDEX(GMWQ!$A$2:$NF$60,MATCH(1,(GMWQ!$NE$2:$NE$60=AB$3)*(GMWQ!$ND$2:$ND$60=AB$4)*(GMWQ!$NF$2:$NF$60=AB$1),0),$E52-1966)</f>
        <v>11.9</v>
      </c>
      <c r="AC52" s="12" cm="1">
        <f t="array" ref="AC52">INDEX(GMWQ!$A$2:$NF$60,MATCH(1,(GMWQ!$NE$2:$NE$60=AC$3)*(GMWQ!$ND$2:$ND$60=AC$4)*(GMWQ!$NF$2:$NF$60=AC$1),0),$E52-1966)</f>
        <v>165111</v>
      </c>
      <c r="AD52" s="12" cm="1">
        <f t="array" ref="AD52">INDEX(GMWQ!$A$2:$NF$60,MATCH(1,(GMWQ!$NE$2:$NE$60=AD$3)*(GMWQ!$ND$2:$ND$60=AD$4)*(GMWQ!$NF$2:$NF$60=AD$1),0),$E52-1966)</f>
        <v>3128.9670000000001</v>
      </c>
      <c r="AE52" s="12" cm="1">
        <f t="array" ref="AE52">INDEX(GMWQ!$A$2:$NF$60,MATCH(1,(GMWQ!$NE$2:$NE$60=AE$3)*(GMWQ!$ND$2:$ND$60=AE$4)*(GMWQ!$NF$2:$NF$60=AE$1),0),$E52-1966)</f>
        <v>24245</v>
      </c>
      <c r="AF52" s="12" cm="1">
        <f t="array" ref="AF52">INDEX(GMWQ!$A$2:$NF$60,MATCH(1,(GMWQ!$NE$2:$NE$60=AF$3)*(GMWQ!$ND$2:$ND$60=AF$4)*(GMWQ!$NF$2:$NF$60=AF$1),0),$E52-1966)</f>
        <v>26296</v>
      </c>
      <c r="AG52" s="12" cm="1">
        <f t="array" ref="AG52">INDEX(GMWQ!$A$2:$NF$60,MATCH(1,(GMWQ!$NE$2:$NE$60=AG$3)*(GMWQ!$ND$2:$ND$60=AG$4)*(GMWQ!$NF$2:$NF$60=AG$1),0),$E52-1966)</f>
        <v>11.9</v>
      </c>
    </row>
    <row r="53" spans="1:33" x14ac:dyDescent="0.25">
      <c r="B53" s="12">
        <f t="shared" si="6"/>
        <v>1984</v>
      </c>
      <c r="C53" s="12">
        <f t="shared" si="6"/>
        <v>1984</v>
      </c>
      <c r="E53" s="12">
        <f t="shared" si="7"/>
        <v>2019</v>
      </c>
      <c r="F53" s="12" cm="1">
        <f t="array" ref="F53">INDEX(GMWQ!$A$2:$NF$60,MATCH(1,(GMWQ!$NE$2:$NE$60=F$3)*(GMWQ!$ND$2:$ND$60=F$4)*(GMWQ!$NF$2:$NF$60=F$1),0),$E53-1966)</f>
        <v>43.386560000000003</v>
      </c>
      <c r="G53" s="12" cm="1">
        <f t="array" ref="G53">INDEX(GMWQ!$A$2:$NF$60,MATCH(1,(GMWQ!$NE$2:$NE$60=G$3)*(GMWQ!$ND$2:$ND$60=G$4)*(GMWQ!$NF$2:$NF$60=G$1),0),$E53-1966)</f>
        <v>3185.183</v>
      </c>
      <c r="H53" s="12" cm="1">
        <f t="array" ref="H53">INDEX(GMWQ!$A$2:$NF$60,MATCH(1,(GMWQ!$NE$2:$NE$60=H$3)*(GMWQ!$ND$2:$ND$60=H$4)*(GMWQ!$NF$2:$NF$60=H$1),0),$E53-1966)</f>
        <v>96.732339999999994</v>
      </c>
      <c r="I53" s="12" cm="1">
        <f t="array" ref="I53">INDEX(GMWQ!$A$2:$NF$60,MATCH(1,(GMWQ!$NE$2:$NE$60=I$3)*(GMWQ!$ND$2:$ND$60=I$4)*(GMWQ!$NF$2:$NF$60=I$1),0),$E53-1966)</f>
        <v>20871</v>
      </c>
      <c r="J53" s="12" cm="1">
        <f t="array" ref="J53">INDEX(GMWQ!$A$2:$NF$60,MATCH(1,(GMWQ!$NE$2:$NE$60=J$3)*(GMWQ!$ND$2:$ND$60=J$4)*(GMWQ!$NF$2:$NF$60=J$1),0),$E53-1966)</f>
        <v>94862</v>
      </c>
      <c r="K53" s="12" cm="1">
        <f t="array" ref="K53">INDEX(GMWQ!$A$2:$NF$60,MATCH(1,(GMWQ!$NE$2:$NE$60=K$3)*(GMWQ!$ND$2:$ND$60=K$4)*(GMWQ!$NF$2:$NF$60=K$1),0),$E53-1966)</f>
        <v>39158</v>
      </c>
      <c r="L53" s="12" cm="1">
        <f t="array" ref="L53">INDEX(GMWQ!$A$2:$NF$60,MATCH(1,(GMWQ!$NE$2:$NE$60=L$3)*(GMWQ!$ND$2:$ND$60=L$4)*(GMWQ!$NF$2:$NF$60=L$1),0),$E53-1966)</f>
        <v>62678</v>
      </c>
      <c r="M53" s="12" cm="1">
        <f t="array" ref="M53">INDEX(GMWQ!$A$2:$NF$60,MATCH(1,(GMWQ!$NE$2:$NE$60=M$3)*(GMWQ!$ND$2:$ND$60=M$4)*(GMWQ!$NF$2:$NF$60=M$1),0),$E53-1966)</f>
        <v>169770</v>
      </c>
      <c r="N53" s="12" cm="1">
        <f t="array" ref="N53">INDEX(GMWQ!$A$2:$NF$60,MATCH(1,(GMWQ!$NE$2:$NE$60=N$3)*(GMWQ!$ND$2:$ND$60=N$4)*(GMWQ!$NF$2:$NF$60=N$1),0),$E53-1966)</f>
        <v>37.471260000000001</v>
      </c>
      <c r="O53" s="12" cm="1">
        <f t="array" ref="O53">INDEX(GMWQ!$A$2:$NF$60,MATCH(1,(GMWQ!$NE$2:$NE$60=O$3)*(GMWQ!$ND$2:$ND$60=O$4)*(GMWQ!$NF$2:$NF$60=O$1),0),$E53-1966)</f>
        <v>24335</v>
      </c>
      <c r="P53" s="12" cm="1">
        <f t="array" ref="P53">INDEX(GMWQ!$A$2:$NF$60,MATCH(1,(GMWQ!$NE$2:$NE$60=P$3)*(GMWQ!$ND$2:$ND$60=P$4)*(GMWQ!$NF$2:$NF$60=P$1),0),$E53-1966)</f>
        <v>26406</v>
      </c>
      <c r="Q53" s="12" cm="1">
        <f t="array" ref="Q53">INDEX(GMWQ!$A$2:$NF$60,MATCH(1,(GMWQ!$NE$2:$NE$60=Q$3)*(GMWQ!$ND$2:$ND$60=Q$4)*(GMWQ!$NF$2:$NF$60=Q$1),0),$E53-1966)</f>
        <v>11.7</v>
      </c>
      <c r="R53" s="12" cm="1">
        <f t="array" ref="R53">INDEX(GMWQ!$A$2:$NF$60,MATCH(1,(GMWQ!$NE$2:$NE$60=R$3)*(GMWQ!$ND$2:$ND$60=R$4)*(GMWQ!$NF$2:$NF$60=R$1),0),$E53-1966)</f>
        <v>1877.0640000000001</v>
      </c>
      <c r="S53" s="12" cm="1">
        <f t="array" ref="S53">INDEX(GMWQ!$A$2:$NF$60,MATCH(1,(GMWQ!$NE$2:$NE$60=S$3)*(GMWQ!$ND$2:$ND$60=S$4)*(GMWQ!$NF$2:$NF$60=S$1),0),$E53-1966)</f>
        <v>284676</v>
      </c>
      <c r="T53" s="12" cm="1">
        <f t="array" ref="T53">INDEX(GMWQ!$A$2:$NF$60,MATCH(1,(GMWQ!$NE$2:$NE$60=T$3)*(GMWQ!$ND$2:$ND$60=T$4)*(GMWQ!$NF$2:$NF$60=T$1),0),$E53-1966)</f>
        <v>24335</v>
      </c>
      <c r="U53" s="12" cm="1">
        <f t="array" ref="U53">INDEX(GMWQ!$A$2:$NF$60,MATCH(1,(GMWQ!$NE$2:$NE$60=U$3)*(GMWQ!$ND$2:$ND$60=U$4)*(GMWQ!$NF$2:$NF$60=U$1),0),$E53-1966)</f>
        <v>1876.902</v>
      </c>
      <c r="V53" s="12" cm="1">
        <f t="array" ref="V53">INDEX(GMWQ!$A$2:$NF$60,MATCH(1,(GMWQ!$NE$2:$NE$60=V$3)*(GMWQ!$ND$2:$ND$60=V$4)*(GMWQ!$NF$2:$NF$60=V$1),0),$E53-1966)</f>
        <v>11.7</v>
      </c>
      <c r="W53" s="12" cm="1">
        <f t="array" ref="W53">INDEX(GMWQ!$A$2:$NF$60,MATCH(1,(GMWQ!$NE$2:$NE$60=W$3)*(GMWQ!$ND$2:$ND$60=W$4)*(GMWQ!$NF$2:$NF$60=W$1),0),$E53-1966)</f>
        <v>169770</v>
      </c>
      <c r="X53" s="12" cm="1">
        <f t="array" ref="X53">INDEX(GMWQ!$A$2:$NF$60,MATCH(1,(GMWQ!$NE$2:$NE$60=X$3)*(GMWQ!$ND$2:$ND$60=X$4)*(GMWQ!$NF$2:$NF$60=X$1),0),$E53-1966)</f>
        <v>3185.183</v>
      </c>
      <c r="Y53" s="12" cm="1">
        <f t="array" ref="Y53">INDEX(GMWQ!$A$2:$NF$60,MATCH(1,(GMWQ!$NE$2:$NE$60=Y$3)*(GMWQ!$ND$2:$ND$60=Y$4)*(GMWQ!$NF$2:$NF$60=Y$1),0),$E53-1966)</f>
        <v>284676</v>
      </c>
      <c r="Z53" s="12" cm="1">
        <f t="array" ref="Z53">INDEX(GMWQ!$A$2:$NF$60,MATCH(1,(GMWQ!$NE$2:$NE$60=Z$3)*(GMWQ!$ND$2:$ND$60=Z$4)*(GMWQ!$NF$2:$NF$60=Z$1),0),$E53-1966)</f>
        <v>24335</v>
      </c>
      <c r="AA53" s="12" cm="1">
        <f t="array" ref="AA53">INDEX(GMWQ!$A$2:$NF$60,MATCH(1,(GMWQ!$NE$2:$NE$60=AA$3)*(GMWQ!$ND$2:$ND$60=AA$4)*(GMWQ!$NF$2:$NF$60=AA$1),0),$E53-1966)</f>
        <v>1876.902</v>
      </c>
      <c r="AB53" s="12" cm="1">
        <f t="array" ref="AB53">INDEX(GMWQ!$A$2:$NF$60,MATCH(1,(GMWQ!$NE$2:$NE$60=AB$3)*(GMWQ!$ND$2:$ND$60=AB$4)*(GMWQ!$NF$2:$NF$60=AB$1),0),$E53-1966)</f>
        <v>11.7</v>
      </c>
      <c r="AC53" s="12" cm="1">
        <f t="array" ref="AC53">INDEX(GMWQ!$A$2:$NF$60,MATCH(1,(GMWQ!$NE$2:$NE$60=AC$3)*(GMWQ!$ND$2:$ND$60=AC$4)*(GMWQ!$NF$2:$NF$60=AC$1),0),$E53-1966)</f>
        <v>169770</v>
      </c>
      <c r="AD53" s="12" cm="1">
        <f t="array" ref="AD53">INDEX(GMWQ!$A$2:$NF$60,MATCH(1,(GMWQ!$NE$2:$NE$60=AD$3)*(GMWQ!$ND$2:$ND$60=AD$4)*(GMWQ!$NF$2:$NF$60=AD$1),0),$E53-1966)</f>
        <v>3185.183</v>
      </c>
      <c r="AE53" s="12" cm="1">
        <f t="array" ref="AE53">INDEX(GMWQ!$A$2:$NF$60,MATCH(1,(GMWQ!$NE$2:$NE$60=AE$3)*(GMWQ!$ND$2:$ND$60=AE$4)*(GMWQ!$NF$2:$NF$60=AE$1),0),$E53-1966)</f>
        <v>24335</v>
      </c>
      <c r="AF53" s="12" cm="1">
        <f t="array" ref="AF53">INDEX(GMWQ!$A$2:$NF$60,MATCH(1,(GMWQ!$NE$2:$NE$60=AF$3)*(GMWQ!$ND$2:$ND$60=AF$4)*(GMWQ!$NF$2:$NF$60=AF$1),0),$E53-1966)</f>
        <v>26407</v>
      </c>
      <c r="AG53" s="12" cm="1">
        <f t="array" ref="AG53">INDEX(GMWQ!$A$2:$NF$60,MATCH(1,(GMWQ!$NE$2:$NE$60=AG$3)*(GMWQ!$ND$2:$ND$60=AG$4)*(GMWQ!$NF$2:$NF$60=AG$1),0),$E53-1966)</f>
        <v>11.7</v>
      </c>
    </row>
    <row r="54" spans="1:33" x14ac:dyDescent="0.25">
      <c r="B54" s="12">
        <f t="shared" si="6"/>
        <v>1984</v>
      </c>
      <c r="C54" s="12">
        <f t="shared" si="6"/>
        <v>1984</v>
      </c>
      <c r="E54" s="12">
        <f t="shared" si="7"/>
        <v>2020</v>
      </c>
      <c r="F54" s="12" cm="1">
        <f t="array" ref="F54">INDEX(GMWQ!$A$2:$NF$60,MATCH(1,(GMWQ!$NE$2:$NE$60=F$3)*(GMWQ!$ND$2:$ND$60=F$4)*(GMWQ!$NF$2:$NF$60=F$1),0),$E54-1966)</f>
        <v>43.714590000000001</v>
      </c>
      <c r="G54" s="12" cm="1">
        <f t="array" ref="G54">INDEX(GMWQ!$A$2:$NF$60,MATCH(1,(GMWQ!$NE$2:$NE$60=G$3)*(GMWQ!$ND$2:$ND$60=G$4)*(GMWQ!$NF$2:$NF$60=G$1),0),$E54-1966)</f>
        <v>3267.2579999999998</v>
      </c>
      <c r="H54" s="12" cm="1">
        <f t="array" ref="H54">INDEX(GMWQ!$A$2:$NF$60,MATCH(1,(GMWQ!$NE$2:$NE$60=H$3)*(GMWQ!$ND$2:$ND$60=H$4)*(GMWQ!$NF$2:$NF$60=H$1),0),$E54-1966)</f>
        <v>99.446349999999995</v>
      </c>
      <c r="I54" s="12" cm="1">
        <f t="array" ref="I54">INDEX(GMWQ!$A$2:$NF$60,MATCH(1,(GMWQ!$NE$2:$NE$60=I$3)*(GMWQ!$ND$2:$ND$60=I$4)*(GMWQ!$NF$2:$NF$60=I$1),0),$E54-1966)</f>
        <v>22765</v>
      </c>
      <c r="J54" s="12" cm="1">
        <f t="array" ref="J54">INDEX(GMWQ!$A$2:$NF$60,MATCH(1,(GMWQ!$NE$2:$NE$60=J$3)*(GMWQ!$ND$2:$ND$60=J$4)*(GMWQ!$NF$2:$NF$60=J$1),0),$E54-1966)</f>
        <v>97962</v>
      </c>
      <c r="K54" s="12" cm="1">
        <f t="array" ref="K54">INDEX(GMWQ!$A$2:$NF$60,MATCH(1,(GMWQ!$NE$2:$NE$60=K$3)*(GMWQ!$ND$2:$ND$60=K$4)*(GMWQ!$NF$2:$NF$60=K$1),0),$E54-1966)</f>
        <v>40507</v>
      </c>
      <c r="L54" s="12" cm="1">
        <f t="array" ref="L54">INDEX(GMWQ!$A$2:$NF$60,MATCH(1,(GMWQ!$NE$2:$NE$60=L$3)*(GMWQ!$ND$2:$ND$60=L$4)*(GMWQ!$NF$2:$NF$60=L$1),0),$E54-1966)</f>
        <v>64883</v>
      </c>
      <c r="M54" s="12" cm="1">
        <f t="array" ref="M54">INDEX(GMWQ!$A$2:$NF$60,MATCH(1,(GMWQ!$NE$2:$NE$60=M$3)*(GMWQ!$ND$2:$ND$60=M$4)*(GMWQ!$NF$2:$NF$60=M$1),0),$E54-1966)</f>
        <v>173527</v>
      </c>
      <c r="N54" s="12" cm="1">
        <f t="array" ref="N54">INDEX(GMWQ!$A$2:$NF$60,MATCH(1,(GMWQ!$NE$2:$NE$60=N$3)*(GMWQ!$ND$2:$ND$60=N$4)*(GMWQ!$NF$2:$NF$60=N$1),0),$E54-1966)</f>
        <v>37.954630000000002</v>
      </c>
      <c r="O54" s="12" cm="1">
        <f t="array" ref="O54">INDEX(GMWQ!$A$2:$NF$60,MATCH(1,(GMWQ!$NE$2:$NE$60=O$3)*(GMWQ!$ND$2:$ND$60=O$4)*(GMWQ!$NF$2:$NF$60=O$1),0),$E54-1966)</f>
        <v>24435</v>
      </c>
      <c r="P54" s="12" cm="1">
        <f t="array" ref="P54">INDEX(GMWQ!$A$2:$NF$60,MATCH(1,(GMWQ!$NE$2:$NE$60=P$3)*(GMWQ!$ND$2:$ND$60=P$4)*(GMWQ!$NF$2:$NF$60=P$1),0),$E54-1966)</f>
        <v>26508</v>
      </c>
      <c r="Q54" s="12" cm="1">
        <f t="array" ref="Q54">INDEX(GMWQ!$A$2:$NF$60,MATCH(1,(GMWQ!$NE$2:$NE$60=Q$3)*(GMWQ!$ND$2:$ND$60=Q$4)*(GMWQ!$NF$2:$NF$60=Q$1),0),$E54-1966)</f>
        <v>11.6</v>
      </c>
      <c r="R54" s="12" cm="1">
        <f t="array" ref="R54">INDEX(GMWQ!$A$2:$NF$60,MATCH(1,(GMWQ!$NE$2:$NE$60=R$3)*(GMWQ!$ND$2:$ND$60=R$4)*(GMWQ!$NF$2:$NF$60=R$1),0),$E54-1966)</f>
        <v>1935.799</v>
      </c>
      <c r="S54" s="12" cm="1">
        <f t="array" ref="S54">INDEX(GMWQ!$A$2:$NF$60,MATCH(1,(GMWQ!$NE$2:$NE$60=S$3)*(GMWQ!$ND$2:$ND$60=S$4)*(GMWQ!$NF$2:$NF$60=S$1),0),$E54-1966)</f>
        <v>289829</v>
      </c>
      <c r="T54" s="12" cm="1">
        <f t="array" ref="T54">INDEX(GMWQ!$A$2:$NF$60,MATCH(1,(GMWQ!$NE$2:$NE$60=T$3)*(GMWQ!$ND$2:$ND$60=T$4)*(GMWQ!$NF$2:$NF$60=T$1),0),$E54-1966)</f>
        <v>24435</v>
      </c>
      <c r="U54" s="12" cm="1">
        <f t="array" ref="U54">INDEX(GMWQ!$A$2:$NF$60,MATCH(1,(GMWQ!$NE$2:$NE$60=U$3)*(GMWQ!$ND$2:$ND$60=U$4)*(GMWQ!$NF$2:$NF$60=U$1),0),$E54-1966)</f>
        <v>1935.8820000000001</v>
      </c>
      <c r="V54" s="12" cm="1">
        <f t="array" ref="V54">INDEX(GMWQ!$A$2:$NF$60,MATCH(1,(GMWQ!$NE$2:$NE$60=V$3)*(GMWQ!$ND$2:$ND$60=V$4)*(GMWQ!$NF$2:$NF$60=V$1),0),$E54-1966)</f>
        <v>11.6</v>
      </c>
      <c r="W54" s="12" cm="1">
        <f t="array" ref="W54">INDEX(GMWQ!$A$2:$NF$60,MATCH(1,(GMWQ!$NE$2:$NE$60=W$3)*(GMWQ!$ND$2:$ND$60=W$4)*(GMWQ!$NF$2:$NF$60=W$1),0),$E54-1966)</f>
        <v>173527</v>
      </c>
      <c r="X54" s="12" cm="1">
        <f t="array" ref="X54">INDEX(GMWQ!$A$2:$NF$60,MATCH(1,(GMWQ!$NE$2:$NE$60=X$3)*(GMWQ!$ND$2:$ND$60=X$4)*(GMWQ!$NF$2:$NF$60=X$1),0),$E54-1966)</f>
        <v>3267.2579999999998</v>
      </c>
      <c r="Y54" s="12" cm="1">
        <f t="array" ref="Y54">INDEX(GMWQ!$A$2:$NF$60,MATCH(1,(GMWQ!$NE$2:$NE$60=Y$3)*(GMWQ!$ND$2:$ND$60=Y$4)*(GMWQ!$NF$2:$NF$60=Y$1),0),$E54-1966)</f>
        <v>289829</v>
      </c>
      <c r="Z54" s="12" cm="1">
        <f t="array" ref="Z54">INDEX(GMWQ!$A$2:$NF$60,MATCH(1,(GMWQ!$NE$2:$NE$60=Z$3)*(GMWQ!$ND$2:$ND$60=Z$4)*(GMWQ!$NF$2:$NF$60=Z$1),0),$E54-1966)</f>
        <v>24435</v>
      </c>
      <c r="AA54" s="12" cm="1">
        <f t="array" ref="AA54">INDEX(GMWQ!$A$2:$NF$60,MATCH(1,(GMWQ!$NE$2:$NE$60=AA$3)*(GMWQ!$ND$2:$ND$60=AA$4)*(GMWQ!$NF$2:$NF$60=AA$1),0),$E54-1966)</f>
        <v>1935.8820000000001</v>
      </c>
      <c r="AB54" s="12" cm="1">
        <f t="array" ref="AB54">INDEX(GMWQ!$A$2:$NF$60,MATCH(1,(GMWQ!$NE$2:$NE$60=AB$3)*(GMWQ!$ND$2:$ND$60=AB$4)*(GMWQ!$NF$2:$NF$60=AB$1),0),$E54-1966)</f>
        <v>11.6</v>
      </c>
      <c r="AC54" s="12" cm="1">
        <f t="array" ref="AC54">INDEX(GMWQ!$A$2:$NF$60,MATCH(1,(GMWQ!$NE$2:$NE$60=AC$3)*(GMWQ!$ND$2:$ND$60=AC$4)*(GMWQ!$NF$2:$NF$60=AC$1),0),$E54-1966)</f>
        <v>173527</v>
      </c>
      <c r="AD54" s="12" cm="1">
        <f t="array" ref="AD54">INDEX(GMWQ!$A$2:$NF$60,MATCH(1,(GMWQ!$NE$2:$NE$60=AD$3)*(GMWQ!$ND$2:$ND$60=AD$4)*(GMWQ!$NF$2:$NF$60=AD$1),0),$E54-1966)</f>
        <v>3267.2579999999998</v>
      </c>
      <c r="AE54" s="12" cm="1">
        <f t="array" ref="AE54">INDEX(GMWQ!$A$2:$NF$60,MATCH(1,(GMWQ!$NE$2:$NE$60=AE$3)*(GMWQ!$ND$2:$ND$60=AE$4)*(GMWQ!$NF$2:$NF$60=AE$1),0),$E54-1966)</f>
        <v>24435</v>
      </c>
      <c r="AF54" s="12" cm="1">
        <f t="array" ref="AF54">INDEX(GMWQ!$A$2:$NF$60,MATCH(1,(GMWQ!$NE$2:$NE$60=AF$3)*(GMWQ!$ND$2:$ND$60=AF$4)*(GMWQ!$NF$2:$NF$60=AF$1),0),$E54-1966)</f>
        <v>26507</v>
      </c>
      <c r="AG54" s="12" cm="1">
        <f t="array" ref="AG54">INDEX(GMWQ!$A$2:$NF$60,MATCH(1,(GMWQ!$NE$2:$NE$60=AG$3)*(GMWQ!$ND$2:$ND$60=AG$4)*(GMWQ!$NF$2:$NF$60=AG$1),0),$E54-1966)</f>
        <v>11.6</v>
      </c>
    </row>
    <row r="55" spans="1:33" x14ac:dyDescent="0.25">
      <c r="A55" s="12">
        <v>1985</v>
      </c>
      <c r="B55" s="12">
        <f t="shared" si="6"/>
        <v>1985</v>
      </c>
      <c r="C55" s="12">
        <f t="shared" si="6"/>
        <v>1984</v>
      </c>
      <c r="D55" s="12">
        <f t="shared" si="6"/>
        <v>1984</v>
      </c>
      <c r="E55" s="12">
        <f t="shared" si="7"/>
        <v>2021</v>
      </c>
      <c r="F55" s="12" cm="1">
        <f t="array" ref="F55">INDEX(GMWQ!$A$2:$NF$60,MATCH(1,(GMWQ!$NE$2:$NE$60=F$3)*(GMWQ!$ND$2:$ND$60=F$4)*(GMWQ!$NF$2:$NF$60=F$1),0),$E55-1966)</f>
        <v>43.859360000000002</v>
      </c>
      <c r="G55" s="12" cm="1">
        <f t="array" ref="G55">INDEX(GMWQ!$A$2:$NF$60,MATCH(1,(GMWQ!$NE$2:$NE$60=G$3)*(GMWQ!$ND$2:$ND$60=G$4)*(GMWQ!$NF$2:$NF$60=G$1),0),$E55-1966)</f>
        <v>3359.4520000000002</v>
      </c>
      <c r="H55" s="12" cm="1">
        <f t="array" ref="H55">INDEX(GMWQ!$A$2:$NF$60,MATCH(1,(GMWQ!$NE$2:$NE$60=H$3)*(GMWQ!$ND$2:$ND$60=H$4)*(GMWQ!$NF$2:$NF$60=H$1),0),$E55-1966)</f>
        <v>100.12390000000001</v>
      </c>
      <c r="I55" s="12" cm="1">
        <f t="array" ref="I55">INDEX(GMWQ!$A$2:$NF$60,MATCH(1,(GMWQ!$NE$2:$NE$60=I$3)*(GMWQ!$ND$2:$ND$60=I$4)*(GMWQ!$NF$2:$NF$60=I$1),0),$E55-1966)</f>
        <v>22241</v>
      </c>
      <c r="J55" s="12" cm="1">
        <f t="array" ref="J55">INDEX(GMWQ!$A$2:$NF$60,MATCH(1,(GMWQ!$NE$2:$NE$60=J$3)*(GMWQ!$ND$2:$ND$60=J$4)*(GMWQ!$NF$2:$NF$60=J$1),0),$E55-1966)</f>
        <v>99412</v>
      </c>
      <c r="K55" s="12" cm="1">
        <f t="array" ref="K55">INDEX(GMWQ!$A$2:$NF$60,MATCH(1,(GMWQ!$NE$2:$NE$60=K$3)*(GMWQ!$ND$2:$ND$60=K$4)*(GMWQ!$NF$2:$NF$60=K$1),0),$E55-1966)</f>
        <v>41815</v>
      </c>
      <c r="L55" s="12" cm="1">
        <f t="array" ref="L55">INDEX(GMWQ!$A$2:$NF$60,MATCH(1,(GMWQ!$NE$2:$NE$60=L$3)*(GMWQ!$ND$2:$ND$60=L$4)*(GMWQ!$NF$2:$NF$60=L$1),0),$E55-1966)</f>
        <v>65471</v>
      </c>
      <c r="M55" s="12" cm="1">
        <f t="array" ref="M55">INDEX(GMWQ!$A$2:$NF$60,MATCH(1,(GMWQ!$NE$2:$NE$60=M$3)*(GMWQ!$ND$2:$ND$60=M$4)*(GMWQ!$NF$2:$NF$60=M$1),0),$E55-1966)</f>
        <v>175208</v>
      </c>
      <c r="N55" s="12" cm="1">
        <f t="array" ref="N55">INDEX(GMWQ!$A$2:$NF$60,MATCH(1,(GMWQ!$NE$2:$NE$60=N$3)*(GMWQ!$ND$2:$ND$60=N$4)*(GMWQ!$NF$2:$NF$60=N$1),0),$E55-1966)</f>
        <v>37.86</v>
      </c>
      <c r="O55" s="12" cm="1">
        <f t="array" ref="O55">INDEX(GMWQ!$A$2:$NF$60,MATCH(1,(GMWQ!$NE$2:$NE$60=O$3)*(GMWQ!$ND$2:$ND$60=O$4)*(GMWQ!$NF$2:$NF$60=O$1),0),$E55-1966)</f>
        <v>24515</v>
      </c>
      <c r="P55" s="12" cm="1">
        <f t="array" ref="P55">INDEX(GMWQ!$A$2:$NF$60,MATCH(1,(GMWQ!$NE$2:$NE$60=P$3)*(GMWQ!$ND$2:$ND$60=P$4)*(GMWQ!$NF$2:$NF$60=P$1),0),$E55-1966)</f>
        <v>26566</v>
      </c>
      <c r="Q55" s="12" cm="1">
        <f t="array" ref="Q55">INDEX(GMWQ!$A$2:$NF$60,MATCH(1,(GMWQ!$NE$2:$NE$60=Q$3)*(GMWQ!$ND$2:$ND$60=Q$4)*(GMWQ!$NF$2:$NF$60=Q$1),0),$E55-1966)</f>
        <v>11.5</v>
      </c>
      <c r="R55" s="12" cm="1">
        <f t="array" ref="R55">INDEX(GMWQ!$A$2:$NF$60,MATCH(1,(GMWQ!$NE$2:$NE$60=R$3)*(GMWQ!$ND$2:$ND$60=R$4)*(GMWQ!$NF$2:$NF$60=R$1),0),$E55-1966)</f>
        <v>1996.1610000000001</v>
      </c>
      <c r="S55" s="12" cm="1">
        <f t="array" ref="S55">INDEX(GMWQ!$A$2:$NF$60,MATCH(1,(GMWQ!$NE$2:$NE$60=S$3)*(GMWQ!$ND$2:$ND$60=S$4)*(GMWQ!$NF$2:$NF$60=S$1),0),$E55-1966)</f>
        <v>292612</v>
      </c>
      <c r="T55" s="12" cm="1">
        <f t="array" ref="T55">INDEX(GMWQ!$A$2:$NF$60,MATCH(1,(GMWQ!$NE$2:$NE$60=T$3)*(GMWQ!$ND$2:$ND$60=T$4)*(GMWQ!$NF$2:$NF$60=T$1),0),$E55-1966)</f>
        <v>24515</v>
      </c>
      <c r="U55" s="12" cm="1">
        <f t="array" ref="U55">INDEX(GMWQ!$A$2:$NF$60,MATCH(1,(GMWQ!$NE$2:$NE$60=U$3)*(GMWQ!$ND$2:$ND$60=U$4)*(GMWQ!$NF$2:$NF$60=U$1),0),$E55-1966)</f>
        <v>1996.2460000000001</v>
      </c>
      <c r="V55" s="12" cm="1">
        <f t="array" ref="V55">INDEX(GMWQ!$A$2:$NF$60,MATCH(1,(GMWQ!$NE$2:$NE$60=V$3)*(GMWQ!$ND$2:$ND$60=V$4)*(GMWQ!$NF$2:$NF$60=V$1),0),$E55-1966)</f>
        <v>11.5</v>
      </c>
      <c r="W55" s="12" cm="1">
        <f t="array" ref="W55">INDEX(GMWQ!$A$2:$NF$60,MATCH(1,(GMWQ!$NE$2:$NE$60=W$3)*(GMWQ!$ND$2:$ND$60=W$4)*(GMWQ!$NF$2:$NF$60=W$1),0),$E55-1966)</f>
        <v>175208</v>
      </c>
      <c r="X55" s="12" cm="1">
        <f t="array" ref="X55">INDEX(GMWQ!$A$2:$NF$60,MATCH(1,(GMWQ!$NE$2:$NE$60=X$3)*(GMWQ!$ND$2:$ND$60=X$4)*(GMWQ!$NF$2:$NF$60=X$1),0),$E55-1966)</f>
        <v>3359.4520000000002</v>
      </c>
      <c r="Y55" s="12" cm="1">
        <f t="array" ref="Y55">INDEX(GMWQ!$A$2:$NF$60,MATCH(1,(GMWQ!$NE$2:$NE$60=Y$3)*(GMWQ!$ND$2:$ND$60=Y$4)*(GMWQ!$NF$2:$NF$60=Y$1),0),$E55-1966)</f>
        <v>292612</v>
      </c>
      <c r="Z55" s="12" cm="1">
        <f t="array" ref="Z55">INDEX(GMWQ!$A$2:$NF$60,MATCH(1,(GMWQ!$NE$2:$NE$60=Z$3)*(GMWQ!$ND$2:$ND$60=Z$4)*(GMWQ!$NF$2:$NF$60=Z$1),0),$E55-1966)</f>
        <v>24515</v>
      </c>
      <c r="AA55" s="12" cm="1">
        <f t="array" ref="AA55">INDEX(GMWQ!$A$2:$NF$60,MATCH(1,(GMWQ!$NE$2:$NE$60=AA$3)*(GMWQ!$ND$2:$ND$60=AA$4)*(GMWQ!$NF$2:$NF$60=AA$1),0),$E55-1966)</f>
        <v>1996.2460000000001</v>
      </c>
      <c r="AB55" s="12" cm="1">
        <f t="array" ref="AB55">INDEX(GMWQ!$A$2:$NF$60,MATCH(1,(GMWQ!$NE$2:$NE$60=AB$3)*(GMWQ!$ND$2:$ND$60=AB$4)*(GMWQ!$NF$2:$NF$60=AB$1),0),$E55-1966)</f>
        <v>11.5</v>
      </c>
      <c r="AC55" s="12" cm="1">
        <f t="array" ref="AC55">INDEX(GMWQ!$A$2:$NF$60,MATCH(1,(GMWQ!$NE$2:$NE$60=AC$3)*(GMWQ!$ND$2:$ND$60=AC$4)*(GMWQ!$NF$2:$NF$60=AC$1),0),$E55-1966)</f>
        <v>175208</v>
      </c>
      <c r="AD55" s="12" cm="1">
        <f t="array" ref="AD55">INDEX(GMWQ!$A$2:$NF$60,MATCH(1,(GMWQ!$NE$2:$NE$60=AD$3)*(GMWQ!$ND$2:$ND$60=AD$4)*(GMWQ!$NF$2:$NF$60=AD$1),0),$E55-1966)</f>
        <v>3359.4520000000002</v>
      </c>
      <c r="AE55" s="12" cm="1">
        <f t="array" ref="AE55">INDEX(GMWQ!$A$2:$NF$60,MATCH(1,(GMWQ!$NE$2:$NE$60=AE$3)*(GMWQ!$ND$2:$ND$60=AE$4)*(GMWQ!$NF$2:$NF$60=AE$1),0),$E55-1966)</f>
        <v>24515</v>
      </c>
      <c r="AF55" s="12" cm="1">
        <f t="array" ref="AF55">INDEX(GMWQ!$A$2:$NF$60,MATCH(1,(GMWQ!$NE$2:$NE$60=AF$3)*(GMWQ!$ND$2:$ND$60=AF$4)*(GMWQ!$NF$2:$NF$60=AF$1),0),$E55-1966)</f>
        <v>26565</v>
      </c>
      <c r="AG55" s="12" cm="1">
        <f t="array" ref="AG55">INDEX(GMWQ!$A$2:$NF$60,MATCH(1,(GMWQ!$NE$2:$NE$60=AG$3)*(GMWQ!$ND$2:$ND$60=AG$4)*(GMWQ!$NF$2:$NF$60=AG$1),0),$E55-1966)</f>
        <v>11.5</v>
      </c>
    </row>
    <row r="56" spans="1:33" x14ac:dyDescent="0.25">
      <c r="B56" s="12">
        <f t="shared" si="6"/>
        <v>1985</v>
      </c>
      <c r="C56" s="12">
        <f t="shared" si="6"/>
        <v>1985</v>
      </c>
      <c r="E56" s="12">
        <f t="shared" si="7"/>
        <v>2022</v>
      </c>
      <c r="F56" s="12" cm="1">
        <f t="array" ref="F56">INDEX(GMWQ!$A$2:$NF$60,MATCH(1,(GMWQ!$NE$2:$NE$60=F$3)*(GMWQ!$ND$2:$ND$60=F$4)*(GMWQ!$NF$2:$NF$60=F$1),0),$E56-1966)</f>
        <v>43.822589999999998</v>
      </c>
      <c r="G56" s="12" cm="1">
        <f t="array" ref="G56">INDEX(GMWQ!$A$2:$NF$60,MATCH(1,(GMWQ!$NE$2:$NE$60=G$3)*(GMWQ!$ND$2:$ND$60=G$4)*(GMWQ!$NF$2:$NF$60=G$1),0),$E56-1966)</f>
        <v>3403.3</v>
      </c>
      <c r="H56" s="12" cm="1">
        <f t="array" ref="H56">INDEX(GMWQ!$A$2:$NF$60,MATCH(1,(GMWQ!$NE$2:$NE$60=H$3)*(GMWQ!$ND$2:$ND$60=H$4)*(GMWQ!$NF$2:$NF$60=H$1),0),$E56-1966)</f>
        <v>104.4909</v>
      </c>
      <c r="I56" s="12" cm="1">
        <f t="array" ref="I56">INDEX(GMWQ!$A$2:$NF$60,MATCH(1,(GMWQ!$NE$2:$NE$60=I$3)*(GMWQ!$ND$2:$ND$60=I$4)*(GMWQ!$NF$2:$NF$60=I$1),0),$E56-1966)</f>
        <v>25638</v>
      </c>
      <c r="J56" s="12" cm="1">
        <f t="array" ref="J56">INDEX(GMWQ!$A$2:$NF$60,MATCH(1,(GMWQ!$NE$2:$NE$60=J$3)*(GMWQ!$ND$2:$ND$60=J$4)*(GMWQ!$NF$2:$NF$60=J$1),0),$E56-1966)</f>
        <v>103208</v>
      </c>
      <c r="K56" s="12" cm="1">
        <f t="array" ref="K56">INDEX(GMWQ!$A$2:$NF$60,MATCH(1,(GMWQ!$NE$2:$NE$60=K$3)*(GMWQ!$ND$2:$ND$60=K$4)*(GMWQ!$NF$2:$NF$60=K$1),0),$E56-1966)</f>
        <v>42291</v>
      </c>
      <c r="L56" s="12" cm="1">
        <f t="array" ref="L56">INDEX(GMWQ!$A$2:$NF$60,MATCH(1,(GMWQ!$NE$2:$NE$60=L$3)*(GMWQ!$ND$2:$ND$60=L$4)*(GMWQ!$NF$2:$NF$60=L$1),0),$E56-1966)</f>
        <v>66622</v>
      </c>
      <c r="M56" s="12" cm="1">
        <f t="array" ref="M56">INDEX(GMWQ!$A$2:$NF$60,MATCH(1,(GMWQ!$NE$2:$NE$60=M$3)*(GMWQ!$ND$2:$ND$60=M$4)*(GMWQ!$NF$2:$NF$60=M$1),0),$E56-1966)</f>
        <v>175613</v>
      </c>
      <c r="N56" s="12" cm="1">
        <f t="array" ref="N56">INDEX(GMWQ!$A$2:$NF$60,MATCH(1,(GMWQ!$NE$2:$NE$60=N$3)*(GMWQ!$ND$2:$ND$60=N$4)*(GMWQ!$NF$2:$NF$60=N$1),0),$E56-1966)</f>
        <v>38.504060000000003</v>
      </c>
      <c r="O56" s="12" cm="1">
        <f t="array" ref="O56">INDEX(GMWQ!$A$2:$NF$60,MATCH(1,(GMWQ!$NE$2:$NE$60=O$3)*(GMWQ!$ND$2:$ND$60=O$4)*(GMWQ!$NF$2:$NF$60=O$1),0),$E56-1966)</f>
        <v>24570</v>
      </c>
      <c r="P56" s="12" cm="1">
        <f t="array" ref="P56">INDEX(GMWQ!$A$2:$NF$60,MATCH(1,(GMWQ!$NE$2:$NE$60=P$3)*(GMWQ!$ND$2:$ND$60=P$4)*(GMWQ!$NF$2:$NF$60=P$1),0),$E56-1966)</f>
        <v>26610</v>
      </c>
      <c r="Q56" s="12" cm="1">
        <f t="array" ref="Q56">INDEX(GMWQ!$A$2:$NF$60,MATCH(1,(GMWQ!$NE$2:$NE$60=Q$3)*(GMWQ!$ND$2:$ND$60=Q$4)*(GMWQ!$NF$2:$NF$60=Q$1),0),$E56-1966)</f>
        <v>11.4</v>
      </c>
      <c r="R56" s="12" cm="1">
        <f t="array" ref="R56">INDEX(GMWQ!$A$2:$NF$60,MATCH(1,(GMWQ!$NE$2:$NE$60=R$3)*(GMWQ!$ND$2:$ND$60=R$4)*(GMWQ!$NF$2:$NF$60=R$1),0),$E56-1966)</f>
        <v>2015.9390000000001</v>
      </c>
      <c r="S56" s="12" cm="1">
        <f t="array" ref="S56">INDEX(GMWQ!$A$2:$NF$60,MATCH(1,(GMWQ!$NE$2:$NE$60=S$3)*(GMWQ!$ND$2:$ND$60=S$4)*(GMWQ!$NF$2:$NF$60=S$1),0),$E56-1966)</f>
        <v>298873</v>
      </c>
      <c r="T56" s="12" cm="1">
        <f t="array" ref="T56">INDEX(GMWQ!$A$2:$NF$60,MATCH(1,(GMWQ!$NE$2:$NE$60=T$3)*(GMWQ!$ND$2:$ND$60=T$4)*(GMWQ!$NF$2:$NF$60=T$1),0),$E56-1966)</f>
        <v>24570</v>
      </c>
      <c r="U56" s="12" cm="1">
        <f t="array" ref="U56">INDEX(GMWQ!$A$2:$NF$60,MATCH(1,(GMWQ!$NE$2:$NE$60=U$3)*(GMWQ!$ND$2:$ND$60=U$4)*(GMWQ!$NF$2:$NF$60=U$1),0),$E56-1966)</f>
        <v>2015.9390000000001</v>
      </c>
      <c r="V56" s="12" cm="1">
        <f t="array" ref="V56">INDEX(GMWQ!$A$2:$NF$60,MATCH(1,(GMWQ!$NE$2:$NE$60=V$3)*(GMWQ!$ND$2:$ND$60=V$4)*(GMWQ!$NF$2:$NF$60=V$1),0),$E56-1966)</f>
        <v>11.4</v>
      </c>
      <c r="W56" s="12" cm="1">
        <f t="array" ref="W56">INDEX(GMWQ!$A$2:$NF$60,MATCH(1,(GMWQ!$NE$2:$NE$60=W$3)*(GMWQ!$ND$2:$ND$60=W$4)*(GMWQ!$NF$2:$NF$60=W$1),0),$E56-1966)</f>
        <v>175613</v>
      </c>
      <c r="X56" s="12" cm="1">
        <f t="array" ref="X56">INDEX(GMWQ!$A$2:$NF$60,MATCH(1,(GMWQ!$NE$2:$NE$60=X$3)*(GMWQ!$ND$2:$ND$60=X$4)*(GMWQ!$NF$2:$NF$60=X$1),0),$E56-1966)</f>
        <v>3403.3</v>
      </c>
      <c r="Y56" s="12" cm="1">
        <f t="array" ref="Y56">INDEX(GMWQ!$A$2:$NF$60,MATCH(1,(GMWQ!$NE$2:$NE$60=Y$3)*(GMWQ!$ND$2:$ND$60=Y$4)*(GMWQ!$NF$2:$NF$60=Y$1),0),$E56-1966)</f>
        <v>298873</v>
      </c>
      <c r="Z56" s="12" cm="1">
        <f t="array" ref="Z56">INDEX(GMWQ!$A$2:$NF$60,MATCH(1,(GMWQ!$NE$2:$NE$60=Z$3)*(GMWQ!$ND$2:$ND$60=Z$4)*(GMWQ!$NF$2:$NF$60=Z$1),0),$E56-1966)</f>
        <v>24570</v>
      </c>
      <c r="AA56" s="12" cm="1">
        <f t="array" ref="AA56">INDEX(GMWQ!$A$2:$NF$60,MATCH(1,(GMWQ!$NE$2:$NE$60=AA$3)*(GMWQ!$ND$2:$ND$60=AA$4)*(GMWQ!$NF$2:$NF$60=AA$1),0),$E56-1966)</f>
        <v>2015.9390000000001</v>
      </c>
      <c r="AB56" s="12" cm="1">
        <f t="array" ref="AB56">INDEX(GMWQ!$A$2:$NF$60,MATCH(1,(GMWQ!$NE$2:$NE$60=AB$3)*(GMWQ!$ND$2:$ND$60=AB$4)*(GMWQ!$NF$2:$NF$60=AB$1),0),$E56-1966)</f>
        <v>11.4</v>
      </c>
      <c r="AC56" s="12" cm="1">
        <f t="array" ref="AC56">INDEX(GMWQ!$A$2:$NF$60,MATCH(1,(GMWQ!$NE$2:$NE$60=AC$3)*(GMWQ!$ND$2:$ND$60=AC$4)*(GMWQ!$NF$2:$NF$60=AC$1),0),$E56-1966)</f>
        <v>175613</v>
      </c>
      <c r="AD56" s="12" cm="1">
        <f t="array" ref="AD56">INDEX(GMWQ!$A$2:$NF$60,MATCH(1,(GMWQ!$NE$2:$NE$60=AD$3)*(GMWQ!$ND$2:$ND$60=AD$4)*(GMWQ!$NF$2:$NF$60=AD$1),0),$E56-1966)</f>
        <v>3403.3</v>
      </c>
      <c r="AE56" s="12" cm="1">
        <f t="array" ref="AE56">INDEX(GMWQ!$A$2:$NF$60,MATCH(1,(GMWQ!$NE$2:$NE$60=AE$3)*(GMWQ!$ND$2:$ND$60=AE$4)*(GMWQ!$NF$2:$NF$60=AE$1),0),$E56-1966)</f>
        <v>24570</v>
      </c>
      <c r="AF56" s="12" cm="1">
        <f t="array" ref="AF56">INDEX(GMWQ!$A$2:$NF$60,MATCH(1,(GMWQ!$NE$2:$NE$60=AF$3)*(GMWQ!$ND$2:$ND$60=AF$4)*(GMWQ!$NF$2:$NF$60=AF$1),0),$E56-1966)</f>
        <v>26609</v>
      </c>
      <c r="AG56" s="12" cm="1">
        <f t="array" ref="AG56">INDEX(GMWQ!$A$2:$NF$60,MATCH(1,(GMWQ!$NE$2:$NE$60=AG$3)*(GMWQ!$ND$2:$ND$60=AG$4)*(GMWQ!$NF$2:$NF$60=AG$1),0),$E56-1966)</f>
        <v>11.4</v>
      </c>
    </row>
    <row r="57" spans="1:33" x14ac:dyDescent="0.25">
      <c r="B57" s="12">
        <f t="shared" si="6"/>
        <v>1985</v>
      </c>
      <c r="C57" s="12">
        <f t="shared" si="6"/>
        <v>1985</v>
      </c>
      <c r="E57" s="12">
        <f t="shared" si="7"/>
        <v>2023</v>
      </c>
      <c r="F57" s="12" cm="1">
        <f t="array" ref="F57">INDEX(GMWQ!$A$2:$NF$60,MATCH(1,(GMWQ!$NE$2:$NE$60=F$3)*(GMWQ!$ND$2:$ND$60=F$4)*(GMWQ!$NF$2:$NF$60=F$1),0),$E57-1966)</f>
        <v>44.954189999999997</v>
      </c>
      <c r="G57" s="12" cm="1">
        <f t="array" ref="G57">INDEX(GMWQ!$A$2:$NF$60,MATCH(1,(GMWQ!$NE$2:$NE$60=G$3)*(GMWQ!$ND$2:$ND$60=G$4)*(GMWQ!$NF$2:$NF$60=G$1),0),$E57-1966)</f>
        <v>3447.1480000000001</v>
      </c>
      <c r="H57" s="12" cm="1">
        <f t="array" ref="H57">INDEX(GMWQ!$A$2:$NF$60,MATCH(1,(GMWQ!$NE$2:$NE$60=H$3)*(GMWQ!$ND$2:$ND$60=H$4)*(GMWQ!$NF$2:$NF$60=H$1),0),$E57-1966)</f>
        <v>107.6677</v>
      </c>
      <c r="I57" s="12" cm="1">
        <f t="array" ref="I57">INDEX(GMWQ!$A$2:$NF$60,MATCH(1,(GMWQ!$NE$2:$NE$60=I$3)*(GMWQ!$ND$2:$ND$60=I$4)*(GMWQ!$NF$2:$NF$60=I$1),0),$E57-1966)</f>
        <v>25043</v>
      </c>
      <c r="J57" s="12" cm="1">
        <f t="array" ref="J57">INDEX(GMWQ!$A$2:$NF$60,MATCH(1,(GMWQ!$NE$2:$NE$60=J$3)*(GMWQ!$ND$2:$ND$60=J$4)*(GMWQ!$NF$2:$NF$60=J$1),0),$E57-1966)</f>
        <v>105169</v>
      </c>
      <c r="K57" s="12" cm="1">
        <f t="array" ref="K57">INDEX(GMWQ!$A$2:$NF$60,MATCH(1,(GMWQ!$NE$2:$NE$60=K$3)*(GMWQ!$ND$2:$ND$60=K$4)*(GMWQ!$NF$2:$NF$60=K$1),0),$E57-1966)</f>
        <v>42933</v>
      </c>
      <c r="L57" s="12" cm="1">
        <f t="array" ref="L57">INDEX(GMWQ!$A$2:$NF$60,MATCH(1,(GMWQ!$NE$2:$NE$60=L$3)*(GMWQ!$ND$2:$ND$60=L$4)*(GMWQ!$NF$2:$NF$60=L$1),0),$E57-1966)</f>
        <v>67715</v>
      </c>
      <c r="M57" s="12" cm="1">
        <f t="array" ref="M57">INDEX(GMWQ!$A$2:$NF$60,MATCH(1,(GMWQ!$NE$2:$NE$60=M$3)*(GMWQ!$ND$2:$ND$60=M$4)*(GMWQ!$NF$2:$NF$60=M$1),0),$E57-1966)</f>
        <v>175957</v>
      </c>
      <c r="N57" s="12" cm="1">
        <f t="array" ref="N57">INDEX(GMWQ!$A$2:$NF$60,MATCH(1,(GMWQ!$NE$2:$NE$60=N$3)*(GMWQ!$ND$2:$ND$60=N$4)*(GMWQ!$NF$2:$NF$60=N$1),0),$E57-1966)</f>
        <v>39.084150000000001</v>
      </c>
      <c r="O57" s="12" cm="1">
        <f t="array" ref="O57">INDEX(GMWQ!$A$2:$NF$60,MATCH(1,(GMWQ!$NE$2:$NE$60=O$3)*(GMWQ!$ND$2:$ND$60=O$4)*(GMWQ!$NF$2:$NF$60=O$1),0),$E57-1966)</f>
        <v>24625</v>
      </c>
      <c r="P57" s="12" cm="1">
        <f t="array" ref="P57">INDEX(GMWQ!$A$2:$NF$60,MATCH(1,(GMWQ!$NE$2:$NE$60=P$3)*(GMWQ!$ND$2:$ND$60=P$4)*(GMWQ!$NF$2:$NF$60=P$1),0),$E57-1966)</f>
        <v>26667</v>
      </c>
      <c r="Q57" s="12" cm="1">
        <f t="array" ref="Q57">INDEX(GMWQ!$A$2:$NF$60,MATCH(1,(GMWQ!$NE$2:$NE$60=Q$3)*(GMWQ!$ND$2:$ND$60=Q$4)*(GMWQ!$NF$2:$NF$60=Q$1),0),$E57-1966)</f>
        <v>11.3</v>
      </c>
      <c r="R57" s="12" cm="1">
        <f t="array" ref="R57">INDEX(GMWQ!$A$2:$NF$60,MATCH(1,(GMWQ!$NE$2:$NE$60=R$3)*(GMWQ!$ND$2:$ND$60=R$4)*(GMWQ!$NF$2:$NF$60=R$1),0),$E57-1966)</f>
        <v>2043.473</v>
      </c>
      <c r="S57" s="12" cm="1">
        <f t="array" ref="S57">INDEX(GMWQ!$A$2:$NF$60,MATCH(1,(GMWQ!$NE$2:$NE$60=S$3)*(GMWQ!$ND$2:$ND$60=S$4)*(GMWQ!$NF$2:$NF$60=S$1),0),$E57-1966)</f>
        <v>298814</v>
      </c>
      <c r="T57" s="12" cm="1">
        <f t="array" ref="T57">INDEX(GMWQ!$A$2:$NF$60,MATCH(1,(GMWQ!$NE$2:$NE$60=T$3)*(GMWQ!$ND$2:$ND$60=T$4)*(GMWQ!$NF$2:$NF$60=T$1),0),$E57-1966)</f>
        <v>24625</v>
      </c>
      <c r="U57" s="12" cm="1">
        <f t="array" ref="U57">INDEX(GMWQ!$A$2:$NF$60,MATCH(1,(GMWQ!$NE$2:$NE$60=U$3)*(GMWQ!$ND$2:$ND$60=U$4)*(GMWQ!$NF$2:$NF$60=U$1),0),$E57-1966)</f>
        <v>2043.298</v>
      </c>
      <c r="V57" s="12" cm="1">
        <f t="array" ref="V57">INDEX(GMWQ!$A$2:$NF$60,MATCH(1,(GMWQ!$NE$2:$NE$60=V$3)*(GMWQ!$ND$2:$ND$60=V$4)*(GMWQ!$NF$2:$NF$60=V$1),0),$E57-1966)</f>
        <v>11.3</v>
      </c>
      <c r="W57" s="12" cm="1">
        <f t="array" ref="W57">INDEX(GMWQ!$A$2:$NF$60,MATCH(1,(GMWQ!$NE$2:$NE$60=W$3)*(GMWQ!$ND$2:$ND$60=W$4)*(GMWQ!$NF$2:$NF$60=W$1),0),$E57-1966)</f>
        <v>175957</v>
      </c>
      <c r="X57" s="12" cm="1">
        <f t="array" ref="X57">INDEX(GMWQ!$A$2:$NF$60,MATCH(1,(GMWQ!$NE$2:$NE$60=X$3)*(GMWQ!$ND$2:$ND$60=X$4)*(GMWQ!$NF$2:$NF$60=X$1),0),$E57-1966)</f>
        <v>3447.1480000000001</v>
      </c>
      <c r="Y57" s="12" cm="1">
        <f t="array" ref="Y57">INDEX(GMWQ!$A$2:$NF$60,MATCH(1,(GMWQ!$NE$2:$NE$60=Y$3)*(GMWQ!$ND$2:$ND$60=Y$4)*(GMWQ!$NF$2:$NF$60=Y$1),0),$E57-1966)</f>
        <v>298814</v>
      </c>
      <c r="Z57" s="12" cm="1">
        <f t="array" ref="Z57">INDEX(GMWQ!$A$2:$NF$60,MATCH(1,(GMWQ!$NE$2:$NE$60=Z$3)*(GMWQ!$ND$2:$ND$60=Z$4)*(GMWQ!$NF$2:$NF$60=Z$1),0),$E57-1966)</f>
        <v>24625</v>
      </c>
      <c r="AA57" s="12" cm="1">
        <f t="array" ref="AA57">INDEX(GMWQ!$A$2:$NF$60,MATCH(1,(GMWQ!$NE$2:$NE$60=AA$3)*(GMWQ!$ND$2:$ND$60=AA$4)*(GMWQ!$NF$2:$NF$60=AA$1),0),$E57-1966)</f>
        <v>2043.298</v>
      </c>
      <c r="AB57" s="12" cm="1">
        <f t="array" ref="AB57">INDEX(GMWQ!$A$2:$NF$60,MATCH(1,(GMWQ!$NE$2:$NE$60=AB$3)*(GMWQ!$ND$2:$ND$60=AB$4)*(GMWQ!$NF$2:$NF$60=AB$1),0),$E57-1966)</f>
        <v>11.3</v>
      </c>
      <c r="AC57" s="12" cm="1">
        <f t="array" ref="AC57">INDEX(GMWQ!$A$2:$NF$60,MATCH(1,(GMWQ!$NE$2:$NE$60=AC$3)*(GMWQ!$ND$2:$ND$60=AC$4)*(GMWQ!$NF$2:$NF$60=AC$1),0),$E57-1966)</f>
        <v>175957</v>
      </c>
      <c r="AD57" s="12" cm="1">
        <f t="array" ref="AD57">INDEX(GMWQ!$A$2:$NF$60,MATCH(1,(GMWQ!$NE$2:$NE$60=AD$3)*(GMWQ!$ND$2:$ND$60=AD$4)*(GMWQ!$NF$2:$NF$60=AD$1),0),$E57-1966)</f>
        <v>3447.1480000000001</v>
      </c>
      <c r="AE57" s="12" cm="1">
        <f t="array" ref="AE57">INDEX(GMWQ!$A$2:$NF$60,MATCH(1,(GMWQ!$NE$2:$NE$60=AE$3)*(GMWQ!$ND$2:$ND$60=AE$4)*(GMWQ!$NF$2:$NF$60=AE$1),0),$E57-1966)</f>
        <v>24625</v>
      </c>
      <c r="AF57" s="12" cm="1">
        <f t="array" ref="AF57">INDEX(GMWQ!$A$2:$NF$60,MATCH(1,(GMWQ!$NE$2:$NE$60=AF$3)*(GMWQ!$ND$2:$ND$60=AF$4)*(GMWQ!$NF$2:$NF$60=AF$1),0),$E57-1966)</f>
        <v>26669</v>
      </c>
      <c r="AG57" s="12" cm="1">
        <f t="array" ref="AG57">INDEX(GMWQ!$A$2:$NF$60,MATCH(1,(GMWQ!$NE$2:$NE$60=AG$3)*(GMWQ!$ND$2:$ND$60=AG$4)*(GMWQ!$NF$2:$NF$60=AG$1),0),$E57-1966)</f>
        <v>11.3</v>
      </c>
    </row>
    <row r="58" spans="1:33" x14ac:dyDescent="0.25">
      <c r="B58" s="12">
        <f t="shared" si="6"/>
        <v>1985</v>
      </c>
      <c r="C58" s="12">
        <f t="shared" si="6"/>
        <v>1985</v>
      </c>
      <c r="E58" s="12">
        <f t="shared" si="7"/>
        <v>2024</v>
      </c>
      <c r="F58" s="12" cm="1">
        <f t="array" ref="F58">INDEX(GMWQ!$A$2:$NF$60,MATCH(1,(GMWQ!$NE$2:$NE$60=F$3)*(GMWQ!$ND$2:$ND$60=F$4)*(GMWQ!$NF$2:$NF$60=F$1),0),$E58-1966)</f>
        <v>45.39808</v>
      </c>
      <c r="G58" s="12" cm="1">
        <f t="array" ref="G58">INDEX(GMWQ!$A$2:$NF$60,MATCH(1,(GMWQ!$NE$2:$NE$60=G$3)*(GMWQ!$ND$2:$ND$60=G$4)*(GMWQ!$NF$2:$NF$60=G$1),0),$E58-1966)</f>
        <v>3557.3310000000001</v>
      </c>
      <c r="H58" s="12" cm="1">
        <f t="array" ref="H58">INDEX(GMWQ!$A$2:$NF$60,MATCH(1,(GMWQ!$NE$2:$NE$60=H$3)*(GMWQ!$ND$2:$ND$60=H$4)*(GMWQ!$NF$2:$NF$60=H$1),0),$E58-1966)</f>
        <v>109.6371</v>
      </c>
      <c r="I58" s="12" cm="1">
        <f t="array" ref="I58">INDEX(GMWQ!$A$2:$NF$60,MATCH(1,(GMWQ!$NE$2:$NE$60=I$3)*(GMWQ!$ND$2:$ND$60=I$4)*(GMWQ!$NF$2:$NF$60=I$1),0),$E58-1966)</f>
        <v>25785</v>
      </c>
      <c r="J58" s="12" cm="1">
        <f t="array" ref="J58">INDEX(GMWQ!$A$2:$NF$60,MATCH(1,(GMWQ!$NE$2:$NE$60=J$3)*(GMWQ!$ND$2:$ND$60=J$4)*(GMWQ!$NF$2:$NF$60=J$1),0),$E58-1966)</f>
        <v>106841</v>
      </c>
      <c r="K58" s="12" cm="1">
        <f t="array" ref="K58">INDEX(GMWQ!$A$2:$NF$60,MATCH(1,(GMWQ!$NE$2:$NE$60=K$3)*(GMWQ!$ND$2:$ND$60=K$4)*(GMWQ!$NF$2:$NF$60=K$1),0),$E58-1966)</f>
        <v>43938</v>
      </c>
      <c r="L58" s="12" cm="1">
        <f t="array" ref="L58">INDEX(GMWQ!$A$2:$NF$60,MATCH(1,(GMWQ!$NE$2:$NE$60=L$3)*(GMWQ!$ND$2:$ND$60=L$4)*(GMWQ!$NF$2:$NF$60=L$1),0),$E58-1966)</f>
        <v>69185</v>
      </c>
      <c r="M58" s="12" cm="1">
        <f t="array" ref="M58">INDEX(GMWQ!$A$2:$NF$60,MATCH(1,(GMWQ!$NE$2:$NE$60=M$3)*(GMWQ!$ND$2:$ND$60=M$4)*(GMWQ!$NF$2:$NF$60=M$1),0),$E58-1966)</f>
        <v>177164</v>
      </c>
      <c r="N58" s="12" cm="1">
        <f t="array" ref="N58">INDEX(GMWQ!$A$2:$NF$60,MATCH(1,(GMWQ!$NE$2:$NE$60=N$3)*(GMWQ!$ND$2:$ND$60=N$4)*(GMWQ!$NF$2:$NF$60=N$1),0),$E58-1966)</f>
        <v>39.675939999999997</v>
      </c>
      <c r="O58" s="12" cm="1">
        <f t="array" ref="O58">INDEX(GMWQ!$A$2:$NF$60,MATCH(1,(GMWQ!$NE$2:$NE$60=O$3)*(GMWQ!$ND$2:$ND$60=O$4)*(GMWQ!$NF$2:$NF$60=O$1),0),$E58-1966)</f>
        <v>24660</v>
      </c>
      <c r="P58" s="12" cm="1">
        <f t="array" ref="P58">INDEX(GMWQ!$A$2:$NF$60,MATCH(1,(GMWQ!$NE$2:$NE$60=P$3)*(GMWQ!$ND$2:$ND$60=P$4)*(GMWQ!$NF$2:$NF$60=P$1),0),$E58-1966)</f>
        <v>26655</v>
      </c>
      <c r="Q58" s="12" cm="1">
        <f t="array" ref="Q58">INDEX(GMWQ!$A$2:$NF$60,MATCH(1,(GMWQ!$NE$2:$NE$60=Q$3)*(GMWQ!$ND$2:$ND$60=Q$4)*(GMWQ!$NF$2:$NF$60=Q$1),0),$E58-1966)</f>
        <v>11.3</v>
      </c>
      <c r="R58" s="12" cm="1">
        <f t="array" ref="R58">INDEX(GMWQ!$A$2:$NF$60,MATCH(1,(GMWQ!$NE$2:$NE$60=R$3)*(GMWQ!$ND$2:$ND$60=R$4)*(GMWQ!$NF$2:$NF$60=R$1),0),$E58-1966)</f>
        <v>2093.2809999999999</v>
      </c>
      <c r="S58" s="12" cm="1">
        <f t="array" ref="S58">INDEX(GMWQ!$A$2:$NF$60,MATCH(1,(GMWQ!$NE$2:$NE$60=S$3)*(GMWQ!$ND$2:$ND$60=S$4)*(GMWQ!$NF$2:$NF$60=S$1),0),$E58-1966)</f>
        <v>298979</v>
      </c>
      <c r="T58" s="12" cm="1">
        <f t="array" ref="T58">INDEX(GMWQ!$A$2:$NF$60,MATCH(1,(GMWQ!$NE$2:$NE$60=T$3)*(GMWQ!$ND$2:$ND$60=T$4)*(GMWQ!$NF$2:$NF$60=T$1),0),$E58-1966)</f>
        <v>24660</v>
      </c>
      <c r="U58" s="12" cm="1">
        <f t="array" ref="U58">INDEX(GMWQ!$A$2:$NF$60,MATCH(1,(GMWQ!$NE$2:$NE$60=U$3)*(GMWQ!$ND$2:$ND$60=U$4)*(GMWQ!$NF$2:$NF$60=U$1),0),$E58-1966)</f>
        <v>2093.2809999999999</v>
      </c>
      <c r="V58" s="12" cm="1">
        <f t="array" ref="V58">INDEX(GMWQ!$A$2:$NF$60,MATCH(1,(GMWQ!$NE$2:$NE$60=V$3)*(GMWQ!$ND$2:$ND$60=V$4)*(GMWQ!$NF$2:$NF$60=V$1),0),$E58-1966)</f>
        <v>11.3</v>
      </c>
      <c r="W58" s="12" cm="1">
        <f t="array" ref="W58">INDEX(GMWQ!$A$2:$NF$60,MATCH(1,(GMWQ!$NE$2:$NE$60=W$3)*(GMWQ!$ND$2:$ND$60=W$4)*(GMWQ!$NF$2:$NF$60=W$1),0),$E58-1966)</f>
        <v>177164</v>
      </c>
      <c r="X58" s="12" cm="1">
        <f t="array" ref="X58">INDEX(GMWQ!$A$2:$NF$60,MATCH(1,(GMWQ!$NE$2:$NE$60=X$3)*(GMWQ!$ND$2:$ND$60=X$4)*(GMWQ!$NF$2:$NF$60=X$1),0),$E58-1966)</f>
        <v>3557.3310000000001</v>
      </c>
      <c r="Y58" s="12" cm="1">
        <f t="array" ref="Y58">INDEX(GMWQ!$A$2:$NF$60,MATCH(1,(GMWQ!$NE$2:$NE$60=Y$3)*(GMWQ!$ND$2:$ND$60=Y$4)*(GMWQ!$NF$2:$NF$60=Y$1),0),$E58-1966)</f>
        <v>298979</v>
      </c>
      <c r="Z58" s="12" cm="1">
        <f t="array" ref="Z58">INDEX(GMWQ!$A$2:$NF$60,MATCH(1,(GMWQ!$NE$2:$NE$60=Z$3)*(GMWQ!$ND$2:$ND$60=Z$4)*(GMWQ!$NF$2:$NF$60=Z$1),0),$E58-1966)</f>
        <v>24660</v>
      </c>
      <c r="AA58" s="12" cm="1">
        <f t="array" ref="AA58">INDEX(GMWQ!$A$2:$NF$60,MATCH(1,(GMWQ!$NE$2:$NE$60=AA$3)*(GMWQ!$ND$2:$ND$60=AA$4)*(GMWQ!$NF$2:$NF$60=AA$1),0),$E58-1966)</f>
        <v>2093.2809999999999</v>
      </c>
      <c r="AB58" s="12" cm="1">
        <f t="array" ref="AB58">INDEX(GMWQ!$A$2:$NF$60,MATCH(1,(GMWQ!$NE$2:$NE$60=AB$3)*(GMWQ!$ND$2:$ND$60=AB$4)*(GMWQ!$NF$2:$NF$60=AB$1),0),$E58-1966)</f>
        <v>11.3</v>
      </c>
      <c r="AC58" s="12" cm="1">
        <f t="array" ref="AC58">INDEX(GMWQ!$A$2:$NF$60,MATCH(1,(GMWQ!$NE$2:$NE$60=AC$3)*(GMWQ!$ND$2:$ND$60=AC$4)*(GMWQ!$NF$2:$NF$60=AC$1),0),$E58-1966)</f>
        <v>177164</v>
      </c>
      <c r="AD58" s="12" cm="1">
        <f t="array" ref="AD58">INDEX(GMWQ!$A$2:$NF$60,MATCH(1,(GMWQ!$NE$2:$NE$60=AD$3)*(GMWQ!$ND$2:$ND$60=AD$4)*(GMWQ!$NF$2:$NF$60=AD$1),0),$E58-1966)</f>
        <v>3557.3310000000001</v>
      </c>
      <c r="AE58" s="12" cm="1">
        <f t="array" ref="AE58">INDEX(GMWQ!$A$2:$NF$60,MATCH(1,(GMWQ!$NE$2:$NE$60=AE$3)*(GMWQ!$ND$2:$ND$60=AE$4)*(GMWQ!$NF$2:$NF$60=AE$1),0),$E58-1966)</f>
        <v>24660</v>
      </c>
      <c r="AF58" s="12" cm="1">
        <f t="array" ref="AF58">INDEX(GMWQ!$A$2:$NF$60,MATCH(1,(GMWQ!$NE$2:$NE$60=AF$3)*(GMWQ!$ND$2:$ND$60=AF$4)*(GMWQ!$NF$2:$NF$60=AF$1),0),$E58-1966)</f>
        <v>26654</v>
      </c>
      <c r="AG58" s="12" cm="1">
        <f t="array" ref="AG58">INDEX(GMWQ!$A$2:$NF$60,MATCH(1,(GMWQ!$NE$2:$NE$60=AG$3)*(GMWQ!$ND$2:$ND$60=AG$4)*(GMWQ!$NF$2:$NF$60=AG$1),0),$E58-1966)</f>
        <v>11.3</v>
      </c>
    </row>
    <row r="59" spans="1:33" x14ac:dyDescent="0.25">
      <c r="A59" s="12">
        <v>1986</v>
      </c>
      <c r="B59" s="12">
        <f t="shared" si="6"/>
        <v>1986</v>
      </c>
      <c r="C59" s="12">
        <f t="shared" si="6"/>
        <v>1985</v>
      </c>
      <c r="D59" s="12">
        <f t="shared" si="6"/>
        <v>1985</v>
      </c>
      <c r="E59" s="12">
        <f t="shared" si="7"/>
        <v>2025</v>
      </c>
      <c r="F59" s="12" cm="1">
        <f t="array" ref="F59">INDEX(GMWQ!$A$2:$NF$60,MATCH(1,(GMWQ!$NE$2:$NE$60=F$3)*(GMWQ!$ND$2:$ND$60=F$4)*(GMWQ!$NF$2:$NF$60=F$1),0),$E59-1966)</f>
        <v>45.991010000000003</v>
      </c>
      <c r="G59" s="12" cm="1">
        <f t="array" ref="G59">INDEX(GMWQ!$A$2:$NF$60,MATCH(1,(GMWQ!$NE$2:$NE$60=G$3)*(GMWQ!$ND$2:$ND$60=G$4)*(GMWQ!$NF$2:$NF$60=G$1),0),$E59-1966)</f>
        <v>3637.1570000000002</v>
      </c>
      <c r="H59" s="12" cm="1">
        <f t="array" ref="H59">INDEX(GMWQ!$A$2:$NF$60,MATCH(1,(GMWQ!$NE$2:$NE$60=H$3)*(GMWQ!$ND$2:$ND$60=H$4)*(GMWQ!$NF$2:$NF$60=H$1),0),$E59-1966)</f>
        <v>110.8912</v>
      </c>
      <c r="I59" s="12" cm="1">
        <f t="array" ref="I59">INDEX(GMWQ!$A$2:$NF$60,MATCH(1,(GMWQ!$NE$2:$NE$60=I$3)*(GMWQ!$ND$2:$ND$60=I$4)*(GMWQ!$NF$2:$NF$60=I$1),0),$E59-1966)</f>
        <v>25399</v>
      </c>
      <c r="J59" s="12" cm="1">
        <f t="array" ref="J59">INDEX(GMWQ!$A$2:$NF$60,MATCH(1,(GMWQ!$NE$2:$NE$60=J$3)*(GMWQ!$ND$2:$ND$60=J$4)*(GMWQ!$NF$2:$NF$60=J$1),0),$E59-1966)</f>
        <v>108753</v>
      </c>
      <c r="K59" s="12" cm="1">
        <f t="array" ref="K59">INDEX(GMWQ!$A$2:$NF$60,MATCH(1,(GMWQ!$NE$2:$NE$60=K$3)*(GMWQ!$ND$2:$ND$60=K$4)*(GMWQ!$NF$2:$NF$60=K$1),0),$E59-1966)</f>
        <v>44894</v>
      </c>
      <c r="L59" s="12" cm="1">
        <f t="array" ref="L59">INDEX(GMWQ!$A$2:$NF$60,MATCH(1,(GMWQ!$NE$2:$NE$60=L$3)*(GMWQ!$ND$2:$ND$60=L$4)*(GMWQ!$NF$2:$NF$60=L$1),0),$E59-1966)</f>
        <v>70501</v>
      </c>
      <c r="M59" s="12" cm="1">
        <f t="array" ref="M59">INDEX(GMWQ!$A$2:$NF$60,MATCH(1,(GMWQ!$NE$2:$NE$60=M$3)*(GMWQ!$ND$2:$ND$60=M$4)*(GMWQ!$NF$2:$NF$60=M$1),0),$E59-1966)</f>
        <v>179729</v>
      </c>
      <c r="N59" s="12" cm="1">
        <f t="array" ref="N59">INDEX(GMWQ!$A$2:$NF$60,MATCH(1,(GMWQ!$NE$2:$NE$60=N$3)*(GMWQ!$ND$2:$ND$60=N$4)*(GMWQ!$NF$2:$NF$60=N$1),0),$E59-1966)</f>
        <v>39.730350000000001</v>
      </c>
      <c r="O59" s="12" cm="1">
        <f t="array" ref="O59">INDEX(GMWQ!$A$2:$NF$60,MATCH(1,(GMWQ!$NE$2:$NE$60=O$3)*(GMWQ!$ND$2:$ND$60=O$4)*(GMWQ!$NF$2:$NF$60=O$1),0),$E59-1966)</f>
        <v>24670</v>
      </c>
      <c r="P59" s="12" cm="1">
        <f t="array" ref="P59">INDEX(GMWQ!$A$2:$NF$60,MATCH(1,(GMWQ!$NE$2:$NE$60=P$3)*(GMWQ!$ND$2:$ND$60=P$4)*(GMWQ!$NF$2:$NF$60=P$1),0),$E59-1966)</f>
        <v>26622</v>
      </c>
      <c r="Q59" s="12" cm="1">
        <f t="array" ref="Q59">INDEX(GMWQ!$A$2:$NF$60,MATCH(1,(GMWQ!$NE$2:$NE$60=Q$3)*(GMWQ!$ND$2:$ND$60=Q$4)*(GMWQ!$NF$2:$NF$60=Q$1),0),$E59-1966)</f>
        <v>11.3</v>
      </c>
      <c r="R59" s="12" cm="1">
        <f t="array" ref="R59">INDEX(GMWQ!$A$2:$NF$60,MATCH(1,(GMWQ!$NE$2:$NE$60=R$3)*(GMWQ!$ND$2:$ND$60=R$4)*(GMWQ!$NF$2:$NF$60=R$1),0),$E59-1966)</f>
        <v>2142.5010000000002</v>
      </c>
      <c r="S59" s="12" cm="1">
        <f t="array" ref="S59">INDEX(GMWQ!$A$2:$NF$60,MATCH(1,(GMWQ!$NE$2:$NE$60=S$3)*(GMWQ!$ND$2:$ND$60=S$4)*(GMWQ!$NF$2:$NF$60=S$1),0),$E59-1966)</f>
        <v>302117</v>
      </c>
      <c r="T59" s="12" cm="1">
        <f t="array" ref="T59">INDEX(GMWQ!$A$2:$NF$60,MATCH(1,(GMWQ!$NE$2:$NE$60=T$3)*(GMWQ!$ND$2:$ND$60=T$4)*(GMWQ!$NF$2:$NF$60=T$1),0),$E59-1966)</f>
        <v>24670</v>
      </c>
      <c r="U59" s="12" cm="1">
        <f t="array" ref="U59">INDEX(GMWQ!$A$2:$NF$60,MATCH(1,(GMWQ!$NE$2:$NE$60=U$3)*(GMWQ!$ND$2:$ND$60=U$4)*(GMWQ!$NF$2:$NF$60=U$1),0),$E59-1966)</f>
        <v>2142.5929999999998</v>
      </c>
      <c r="V59" s="12" cm="1">
        <f t="array" ref="V59">INDEX(GMWQ!$A$2:$NF$60,MATCH(1,(GMWQ!$NE$2:$NE$60=V$3)*(GMWQ!$ND$2:$ND$60=V$4)*(GMWQ!$NF$2:$NF$60=V$1),0),$E59-1966)</f>
        <v>11.3</v>
      </c>
      <c r="W59" s="12" cm="1">
        <f t="array" ref="W59">INDEX(GMWQ!$A$2:$NF$60,MATCH(1,(GMWQ!$NE$2:$NE$60=W$3)*(GMWQ!$ND$2:$ND$60=W$4)*(GMWQ!$NF$2:$NF$60=W$1),0),$E59-1966)</f>
        <v>179729</v>
      </c>
      <c r="X59" s="12" cm="1">
        <f t="array" ref="X59">INDEX(GMWQ!$A$2:$NF$60,MATCH(1,(GMWQ!$NE$2:$NE$60=X$3)*(GMWQ!$ND$2:$ND$60=X$4)*(GMWQ!$NF$2:$NF$60=X$1),0),$E59-1966)</f>
        <v>3637.1570000000002</v>
      </c>
      <c r="Y59" s="12" cm="1">
        <f t="array" ref="Y59">INDEX(GMWQ!$A$2:$NF$60,MATCH(1,(GMWQ!$NE$2:$NE$60=Y$3)*(GMWQ!$ND$2:$ND$60=Y$4)*(GMWQ!$NF$2:$NF$60=Y$1),0),$E59-1966)</f>
        <v>302117</v>
      </c>
      <c r="Z59" s="12" cm="1">
        <f t="array" ref="Z59">INDEX(GMWQ!$A$2:$NF$60,MATCH(1,(GMWQ!$NE$2:$NE$60=Z$3)*(GMWQ!$ND$2:$ND$60=Z$4)*(GMWQ!$NF$2:$NF$60=Z$1),0),$E59-1966)</f>
        <v>24670</v>
      </c>
      <c r="AA59" s="12" cm="1">
        <f t="array" ref="AA59">INDEX(GMWQ!$A$2:$NF$60,MATCH(1,(GMWQ!$NE$2:$NE$60=AA$3)*(GMWQ!$ND$2:$ND$60=AA$4)*(GMWQ!$NF$2:$NF$60=AA$1),0),$E59-1966)</f>
        <v>2142.5929999999998</v>
      </c>
      <c r="AB59" s="12" cm="1">
        <f t="array" ref="AB59">INDEX(GMWQ!$A$2:$NF$60,MATCH(1,(GMWQ!$NE$2:$NE$60=AB$3)*(GMWQ!$ND$2:$ND$60=AB$4)*(GMWQ!$NF$2:$NF$60=AB$1),0),$E59-1966)</f>
        <v>11.3</v>
      </c>
      <c r="AC59" s="12" cm="1">
        <f t="array" ref="AC59">INDEX(GMWQ!$A$2:$NF$60,MATCH(1,(GMWQ!$NE$2:$NE$60=AC$3)*(GMWQ!$ND$2:$ND$60=AC$4)*(GMWQ!$NF$2:$NF$60=AC$1),0),$E59-1966)</f>
        <v>179729</v>
      </c>
      <c r="AD59" s="12" cm="1">
        <f t="array" ref="AD59">INDEX(GMWQ!$A$2:$NF$60,MATCH(1,(GMWQ!$NE$2:$NE$60=AD$3)*(GMWQ!$ND$2:$ND$60=AD$4)*(GMWQ!$NF$2:$NF$60=AD$1),0),$E59-1966)</f>
        <v>3637.1570000000002</v>
      </c>
      <c r="AE59" s="12" cm="1">
        <f t="array" ref="AE59">INDEX(GMWQ!$A$2:$NF$60,MATCH(1,(GMWQ!$NE$2:$NE$60=AE$3)*(GMWQ!$ND$2:$ND$60=AE$4)*(GMWQ!$NF$2:$NF$60=AE$1),0),$E59-1966)</f>
        <v>24670</v>
      </c>
      <c r="AF59" s="12" cm="1">
        <f t="array" ref="AF59">INDEX(GMWQ!$A$2:$NF$60,MATCH(1,(GMWQ!$NE$2:$NE$60=AF$3)*(GMWQ!$ND$2:$ND$60=AF$4)*(GMWQ!$NF$2:$NF$60=AF$1),0),$E59-1966)</f>
        <v>26621</v>
      </c>
      <c r="AG59" s="12" cm="1">
        <f t="array" ref="AG59">INDEX(GMWQ!$A$2:$NF$60,MATCH(1,(GMWQ!$NE$2:$NE$60=AG$3)*(GMWQ!$ND$2:$ND$60=AG$4)*(GMWQ!$NF$2:$NF$60=AG$1),0),$E59-1966)</f>
        <v>11.3</v>
      </c>
    </row>
    <row r="60" spans="1:33" x14ac:dyDescent="0.25">
      <c r="B60" s="12">
        <f t="shared" ref="B60:D75" si="8">+B56+1</f>
        <v>1986</v>
      </c>
      <c r="C60" s="12">
        <f t="shared" si="8"/>
        <v>1986</v>
      </c>
      <c r="E60" s="12">
        <f t="shared" si="7"/>
        <v>2026</v>
      </c>
      <c r="F60" s="12" cm="1">
        <f t="array" ref="F60">INDEX(GMWQ!$A$2:$NF$60,MATCH(1,(GMWQ!$NE$2:$NE$60=F$3)*(GMWQ!$ND$2:$ND$60=F$4)*(GMWQ!$NF$2:$NF$60=F$1),0),$E60-1966)</f>
        <v>46.486730000000001</v>
      </c>
      <c r="G60" s="12" cm="1">
        <f t="array" ref="G60">INDEX(GMWQ!$A$2:$NF$60,MATCH(1,(GMWQ!$NE$2:$NE$60=G$3)*(GMWQ!$ND$2:$ND$60=G$4)*(GMWQ!$NF$2:$NF$60=G$1),0),$E60-1966)</f>
        <v>3792.3130000000001</v>
      </c>
      <c r="H60" s="12" cm="1">
        <f t="array" ref="H60">INDEX(GMWQ!$A$2:$NF$60,MATCH(1,(GMWQ!$NE$2:$NE$60=H$3)*(GMWQ!$ND$2:$ND$60=H$4)*(GMWQ!$NF$2:$NF$60=H$1),0),$E60-1966)</f>
        <v>115.3305</v>
      </c>
      <c r="I60" s="12" cm="1">
        <f t="array" ref="I60">INDEX(GMWQ!$A$2:$NF$60,MATCH(1,(GMWQ!$NE$2:$NE$60=I$3)*(GMWQ!$ND$2:$ND$60=I$4)*(GMWQ!$NF$2:$NF$60=I$1),0),$E60-1966)</f>
        <v>24729</v>
      </c>
      <c r="J60" s="12" cm="1">
        <f t="array" ref="J60">INDEX(GMWQ!$A$2:$NF$60,MATCH(1,(GMWQ!$NE$2:$NE$60=J$3)*(GMWQ!$ND$2:$ND$60=J$4)*(GMWQ!$NF$2:$NF$60=J$1),0),$E60-1966)</f>
        <v>110079</v>
      </c>
      <c r="K60" s="12" cm="1">
        <f t="array" ref="K60">INDEX(GMWQ!$A$2:$NF$60,MATCH(1,(GMWQ!$NE$2:$NE$60=K$3)*(GMWQ!$ND$2:$ND$60=K$4)*(GMWQ!$NF$2:$NF$60=K$1),0),$E60-1966)</f>
        <v>45788</v>
      </c>
      <c r="L60" s="12" cm="1">
        <f t="array" ref="L60">INDEX(GMWQ!$A$2:$NF$60,MATCH(1,(GMWQ!$NE$2:$NE$60=L$3)*(GMWQ!$ND$2:$ND$60=L$4)*(GMWQ!$NF$2:$NF$60=L$1),0),$E60-1966)</f>
        <v>73909</v>
      </c>
      <c r="M60" s="12" cm="1">
        <f t="array" ref="M60">INDEX(GMWQ!$A$2:$NF$60,MATCH(1,(GMWQ!$NE$2:$NE$60=M$3)*(GMWQ!$ND$2:$ND$60=M$4)*(GMWQ!$NF$2:$NF$60=M$1),0),$E60-1966)</f>
        <v>186661</v>
      </c>
      <c r="N60" s="12" cm="1">
        <f t="array" ref="N60">INDEX(GMWQ!$A$2:$NF$60,MATCH(1,(GMWQ!$NE$2:$NE$60=N$3)*(GMWQ!$ND$2:$ND$60=N$4)*(GMWQ!$NF$2:$NF$60=N$1),0),$E60-1966)</f>
        <v>40.117289999999997</v>
      </c>
      <c r="O60" s="12" cm="1">
        <f t="array" ref="O60">INDEX(GMWQ!$A$2:$NF$60,MATCH(1,(GMWQ!$NE$2:$NE$60=O$3)*(GMWQ!$ND$2:$ND$60=O$4)*(GMWQ!$NF$2:$NF$60=O$1),0),$E60-1966)</f>
        <v>24695</v>
      </c>
      <c r="P60" s="12" cm="1">
        <f t="array" ref="P60">INDEX(GMWQ!$A$2:$NF$60,MATCH(1,(GMWQ!$NE$2:$NE$60=P$3)*(GMWQ!$ND$2:$ND$60=P$4)*(GMWQ!$NF$2:$NF$60=P$1),0),$E60-1966)</f>
        <v>26654</v>
      </c>
      <c r="Q60" s="12" cm="1">
        <f t="array" ref="Q60">INDEX(GMWQ!$A$2:$NF$60,MATCH(1,(GMWQ!$NE$2:$NE$60=Q$3)*(GMWQ!$ND$2:$ND$60=Q$4)*(GMWQ!$NF$2:$NF$60=Q$1),0),$E60-1966)</f>
        <v>11.3</v>
      </c>
      <c r="R60" s="12" cm="1">
        <f t="array" ref="R60">INDEX(GMWQ!$A$2:$NF$60,MATCH(1,(GMWQ!$NE$2:$NE$60=R$3)*(GMWQ!$ND$2:$ND$60=R$4)*(GMWQ!$NF$2:$NF$60=R$1),0),$E60-1966)</f>
        <v>2185.8229999999999</v>
      </c>
      <c r="S60" s="12" cm="1">
        <f t="array" ref="S60">INDEX(GMWQ!$A$2:$NF$60,MATCH(1,(GMWQ!$NE$2:$NE$60=S$3)*(GMWQ!$ND$2:$ND$60=S$4)*(GMWQ!$NF$2:$NF$60=S$1),0),$E60-1966)</f>
        <v>304797</v>
      </c>
      <c r="T60" s="12" cm="1">
        <f t="array" ref="T60">INDEX(GMWQ!$A$2:$NF$60,MATCH(1,(GMWQ!$NE$2:$NE$60=T$3)*(GMWQ!$ND$2:$ND$60=T$4)*(GMWQ!$NF$2:$NF$60=T$1),0),$E60-1966)</f>
        <v>24695</v>
      </c>
      <c r="U60" s="12" cm="1">
        <f t="array" ref="U60">INDEX(GMWQ!$A$2:$NF$60,MATCH(1,(GMWQ!$NE$2:$NE$60=U$3)*(GMWQ!$ND$2:$ND$60=U$4)*(GMWQ!$NF$2:$NF$60=U$1),0),$E60-1966)</f>
        <v>2185.8229999999999</v>
      </c>
      <c r="V60" s="12" cm="1">
        <f t="array" ref="V60">INDEX(GMWQ!$A$2:$NF$60,MATCH(1,(GMWQ!$NE$2:$NE$60=V$3)*(GMWQ!$ND$2:$ND$60=V$4)*(GMWQ!$NF$2:$NF$60=V$1),0),$E60-1966)</f>
        <v>11.3</v>
      </c>
      <c r="W60" s="12" cm="1">
        <f t="array" ref="W60">INDEX(GMWQ!$A$2:$NF$60,MATCH(1,(GMWQ!$NE$2:$NE$60=W$3)*(GMWQ!$ND$2:$ND$60=W$4)*(GMWQ!$NF$2:$NF$60=W$1),0),$E60-1966)</f>
        <v>186661</v>
      </c>
      <c r="X60" s="12" cm="1">
        <f t="array" ref="X60">INDEX(GMWQ!$A$2:$NF$60,MATCH(1,(GMWQ!$NE$2:$NE$60=X$3)*(GMWQ!$ND$2:$ND$60=X$4)*(GMWQ!$NF$2:$NF$60=X$1),0),$E60-1966)</f>
        <v>3792.3130000000001</v>
      </c>
      <c r="Y60" s="12" cm="1">
        <f t="array" ref="Y60">INDEX(GMWQ!$A$2:$NF$60,MATCH(1,(GMWQ!$NE$2:$NE$60=Y$3)*(GMWQ!$ND$2:$ND$60=Y$4)*(GMWQ!$NF$2:$NF$60=Y$1),0),$E60-1966)</f>
        <v>304797</v>
      </c>
      <c r="Z60" s="12" cm="1">
        <f t="array" ref="Z60">INDEX(GMWQ!$A$2:$NF$60,MATCH(1,(GMWQ!$NE$2:$NE$60=Z$3)*(GMWQ!$ND$2:$ND$60=Z$4)*(GMWQ!$NF$2:$NF$60=Z$1),0),$E60-1966)</f>
        <v>24695</v>
      </c>
      <c r="AA60" s="12" cm="1">
        <f t="array" ref="AA60">INDEX(GMWQ!$A$2:$NF$60,MATCH(1,(GMWQ!$NE$2:$NE$60=AA$3)*(GMWQ!$ND$2:$ND$60=AA$4)*(GMWQ!$NF$2:$NF$60=AA$1),0),$E60-1966)</f>
        <v>2185.8229999999999</v>
      </c>
      <c r="AB60" s="12" cm="1">
        <f t="array" ref="AB60">INDEX(GMWQ!$A$2:$NF$60,MATCH(1,(GMWQ!$NE$2:$NE$60=AB$3)*(GMWQ!$ND$2:$ND$60=AB$4)*(GMWQ!$NF$2:$NF$60=AB$1),0),$E60-1966)</f>
        <v>11.3</v>
      </c>
      <c r="AC60" s="12" cm="1">
        <f t="array" ref="AC60">INDEX(GMWQ!$A$2:$NF$60,MATCH(1,(GMWQ!$NE$2:$NE$60=AC$3)*(GMWQ!$ND$2:$ND$60=AC$4)*(GMWQ!$NF$2:$NF$60=AC$1),0),$E60-1966)</f>
        <v>186661</v>
      </c>
      <c r="AD60" s="12" cm="1">
        <f t="array" ref="AD60">INDEX(GMWQ!$A$2:$NF$60,MATCH(1,(GMWQ!$NE$2:$NE$60=AD$3)*(GMWQ!$ND$2:$ND$60=AD$4)*(GMWQ!$NF$2:$NF$60=AD$1),0),$E60-1966)</f>
        <v>3792.3130000000001</v>
      </c>
      <c r="AE60" s="12" cm="1">
        <f t="array" ref="AE60">INDEX(GMWQ!$A$2:$NF$60,MATCH(1,(GMWQ!$NE$2:$NE$60=AE$3)*(GMWQ!$ND$2:$ND$60=AE$4)*(GMWQ!$NF$2:$NF$60=AE$1),0),$E60-1966)</f>
        <v>24695</v>
      </c>
      <c r="AF60" s="12" cm="1">
        <f t="array" ref="AF60">INDEX(GMWQ!$A$2:$NF$60,MATCH(1,(GMWQ!$NE$2:$NE$60=AF$3)*(GMWQ!$ND$2:$ND$60=AF$4)*(GMWQ!$NF$2:$NF$60=AF$1),0),$E60-1966)</f>
        <v>26654</v>
      </c>
      <c r="AG60" s="12" cm="1">
        <f t="array" ref="AG60">INDEX(GMWQ!$A$2:$NF$60,MATCH(1,(GMWQ!$NE$2:$NE$60=AG$3)*(GMWQ!$ND$2:$ND$60=AG$4)*(GMWQ!$NF$2:$NF$60=AG$1),0),$E60-1966)</f>
        <v>11.3</v>
      </c>
    </row>
    <row r="61" spans="1:33" x14ac:dyDescent="0.25">
      <c r="B61" s="12">
        <f t="shared" si="8"/>
        <v>1986</v>
      </c>
      <c r="C61" s="12">
        <f t="shared" si="8"/>
        <v>1986</v>
      </c>
      <c r="E61" s="12">
        <f t="shared" si="7"/>
        <v>2027</v>
      </c>
      <c r="F61" s="12" cm="1">
        <f t="array" ref="F61">INDEX(GMWQ!$A$2:$NF$60,MATCH(1,(GMWQ!$NE$2:$NE$60=F$3)*(GMWQ!$ND$2:$ND$60=F$4)*(GMWQ!$NF$2:$NF$60=F$1),0),$E61-1966)</f>
        <v>46.848269999999999</v>
      </c>
      <c r="G61" s="12" cm="1">
        <f t="array" ref="G61">INDEX(GMWQ!$A$2:$NF$60,MATCH(1,(GMWQ!$NE$2:$NE$60=G$3)*(GMWQ!$ND$2:$ND$60=G$4)*(GMWQ!$NF$2:$NF$60=G$1),0),$E61-1966)</f>
        <v>3863.145</v>
      </c>
      <c r="H61" s="12" cm="1">
        <f t="array" ref="H61">INDEX(GMWQ!$A$2:$NF$60,MATCH(1,(GMWQ!$NE$2:$NE$60=H$3)*(GMWQ!$ND$2:$ND$60=H$4)*(GMWQ!$NF$2:$NF$60=H$1),0),$E61-1966)</f>
        <v>118.2911</v>
      </c>
      <c r="I61" s="12" cm="1">
        <f t="array" ref="I61">INDEX(GMWQ!$A$2:$NF$60,MATCH(1,(GMWQ!$NE$2:$NE$60=I$3)*(GMWQ!$ND$2:$ND$60=I$4)*(GMWQ!$NF$2:$NF$60=I$1),0),$E61-1966)</f>
        <v>25297</v>
      </c>
      <c r="J61" s="12" cm="1">
        <f t="array" ref="J61">INDEX(GMWQ!$A$2:$NF$60,MATCH(1,(GMWQ!$NE$2:$NE$60=J$3)*(GMWQ!$ND$2:$ND$60=J$4)*(GMWQ!$NF$2:$NF$60=J$1),0),$E61-1966)</f>
        <v>111989</v>
      </c>
      <c r="K61" s="12" cm="1">
        <f t="array" ref="K61">INDEX(GMWQ!$A$2:$NF$60,MATCH(1,(GMWQ!$NE$2:$NE$60=K$3)*(GMWQ!$ND$2:$ND$60=K$4)*(GMWQ!$NF$2:$NF$60=K$1),0),$E61-1966)</f>
        <v>46565</v>
      </c>
      <c r="L61" s="12" cm="1">
        <f t="array" ref="L61">INDEX(GMWQ!$A$2:$NF$60,MATCH(1,(GMWQ!$NE$2:$NE$60=L$3)*(GMWQ!$ND$2:$ND$60=L$4)*(GMWQ!$NF$2:$NF$60=L$1),0),$E61-1966)</f>
        <v>73297</v>
      </c>
      <c r="M61" s="12" cm="1">
        <f t="array" ref="M61">INDEX(GMWQ!$A$2:$NF$60,MATCH(1,(GMWQ!$NE$2:$NE$60=M$3)*(GMWQ!$ND$2:$ND$60=M$4)*(GMWQ!$NF$2:$NF$60=M$1),0),$E61-1966)</f>
        <v>183119</v>
      </c>
      <c r="N61" s="12" cm="1">
        <f t="array" ref="N61">INDEX(GMWQ!$A$2:$NF$60,MATCH(1,(GMWQ!$NE$2:$NE$60=N$3)*(GMWQ!$ND$2:$ND$60=N$4)*(GMWQ!$NF$2:$NF$60=N$1),0),$E61-1966)</f>
        <v>40.552900000000001</v>
      </c>
      <c r="O61" s="12" cm="1">
        <f t="array" ref="O61">INDEX(GMWQ!$A$2:$NF$60,MATCH(1,(GMWQ!$NE$2:$NE$60=O$3)*(GMWQ!$ND$2:$ND$60=O$4)*(GMWQ!$NF$2:$NF$60=O$1),0),$E61-1966)</f>
        <v>24770</v>
      </c>
      <c r="P61" s="12" cm="1">
        <f t="array" ref="P61">INDEX(GMWQ!$A$2:$NF$60,MATCH(1,(GMWQ!$NE$2:$NE$60=P$3)*(GMWQ!$ND$2:$ND$60=P$4)*(GMWQ!$NF$2:$NF$60=P$1),0),$E61-1966)</f>
        <v>26754</v>
      </c>
      <c r="Q61" s="12" cm="1">
        <f t="array" ref="Q61">INDEX(GMWQ!$A$2:$NF$60,MATCH(1,(GMWQ!$NE$2:$NE$60=Q$3)*(GMWQ!$ND$2:$ND$60=Q$4)*(GMWQ!$NF$2:$NF$60=Q$1),0),$E61-1966)</f>
        <v>11.4</v>
      </c>
      <c r="R61" s="12" cm="1">
        <f t="array" ref="R61">INDEX(GMWQ!$A$2:$NF$60,MATCH(1,(GMWQ!$NE$2:$NE$60=R$3)*(GMWQ!$ND$2:$ND$60=R$4)*(GMWQ!$NF$2:$NF$60=R$1),0),$E61-1966)</f>
        <v>2220.5300000000002</v>
      </c>
      <c r="S61" s="12" cm="1">
        <f t="array" ref="S61">INDEX(GMWQ!$A$2:$NF$60,MATCH(1,(GMWQ!$NE$2:$NE$60=S$3)*(GMWQ!$ND$2:$ND$60=S$4)*(GMWQ!$NF$2:$NF$60=S$1),0),$E61-1966)</f>
        <v>306708</v>
      </c>
      <c r="T61" s="12" cm="1">
        <f t="array" ref="T61">INDEX(GMWQ!$A$2:$NF$60,MATCH(1,(GMWQ!$NE$2:$NE$60=T$3)*(GMWQ!$ND$2:$ND$60=T$4)*(GMWQ!$NF$2:$NF$60=T$1),0),$E61-1966)</f>
        <v>24770</v>
      </c>
      <c r="U61" s="12" cm="1">
        <f t="array" ref="U61">INDEX(GMWQ!$A$2:$NF$60,MATCH(1,(GMWQ!$NE$2:$NE$60=U$3)*(GMWQ!$ND$2:$ND$60=U$4)*(GMWQ!$NF$2:$NF$60=U$1),0),$E61-1966)</f>
        <v>2220.4349999999999</v>
      </c>
      <c r="V61" s="12" cm="1">
        <f t="array" ref="V61">INDEX(GMWQ!$A$2:$NF$60,MATCH(1,(GMWQ!$NE$2:$NE$60=V$3)*(GMWQ!$ND$2:$ND$60=V$4)*(GMWQ!$NF$2:$NF$60=V$1),0),$E61-1966)</f>
        <v>11.4</v>
      </c>
      <c r="W61" s="12" cm="1">
        <f t="array" ref="W61">INDEX(GMWQ!$A$2:$NF$60,MATCH(1,(GMWQ!$NE$2:$NE$60=W$3)*(GMWQ!$ND$2:$ND$60=W$4)*(GMWQ!$NF$2:$NF$60=W$1),0),$E61-1966)</f>
        <v>183119</v>
      </c>
      <c r="X61" s="12" cm="1">
        <f t="array" ref="X61">INDEX(GMWQ!$A$2:$NF$60,MATCH(1,(GMWQ!$NE$2:$NE$60=X$3)*(GMWQ!$ND$2:$ND$60=X$4)*(GMWQ!$NF$2:$NF$60=X$1),0),$E61-1966)</f>
        <v>3863.145</v>
      </c>
      <c r="Y61" s="12" cm="1">
        <f t="array" ref="Y61">INDEX(GMWQ!$A$2:$NF$60,MATCH(1,(GMWQ!$NE$2:$NE$60=Y$3)*(GMWQ!$ND$2:$ND$60=Y$4)*(GMWQ!$NF$2:$NF$60=Y$1),0),$E61-1966)</f>
        <v>306708</v>
      </c>
      <c r="Z61" s="12" cm="1">
        <f t="array" ref="Z61">INDEX(GMWQ!$A$2:$NF$60,MATCH(1,(GMWQ!$NE$2:$NE$60=Z$3)*(GMWQ!$ND$2:$ND$60=Z$4)*(GMWQ!$NF$2:$NF$60=Z$1),0),$E61-1966)</f>
        <v>24770</v>
      </c>
      <c r="AA61" s="12" cm="1">
        <f t="array" ref="AA61">INDEX(GMWQ!$A$2:$NF$60,MATCH(1,(GMWQ!$NE$2:$NE$60=AA$3)*(GMWQ!$ND$2:$ND$60=AA$4)*(GMWQ!$NF$2:$NF$60=AA$1),0),$E61-1966)</f>
        <v>2220.4349999999999</v>
      </c>
      <c r="AB61" s="12" cm="1">
        <f t="array" ref="AB61">INDEX(GMWQ!$A$2:$NF$60,MATCH(1,(GMWQ!$NE$2:$NE$60=AB$3)*(GMWQ!$ND$2:$ND$60=AB$4)*(GMWQ!$NF$2:$NF$60=AB$1),0),$E61-1966)</f>
        <v>11.4</v>
      </c>
      <c r="AC61" s="12" cm="1">
        <f t="array" ref="AC61">INDEX(GMWQ!$A$2:$NF$60,MATCH(1,(GMWQ!$NE$2:$NE$60=AC$3)*(GMWQ!$ND$2:$ND$60=AC$4)*(GMWQ!$NF$2:$NF$60=AC$1),0),$E61-1966)</f>
        <v>183119</v>
      </c>
      <c r="AD61" s="12" cm="1">
        <f t="array" ref="AD61">INDEX(GMWQ!$A$2:$NF$60,MATCH(1,(GMWQ!$NE$2:$NE$60=AD$3)*(GMWQ!$ND$2:$ND$60=AD$4)*(GMWQ!$NF$2:$NF$60=AD$1),0),$E61-1966)</f>
        <v>3863.145</v>
      </c>
      <c r="AE61" s="12" cm="1">
        <f t="array" ref="AE61">INDEX(GMWQ!$A$2:$NF$60,MATCH(1,(GMWQ!$NE$2:$NE$60=AE$3)*(GMWQ!$ND$2:$ND$60=AE$4)*(GMWQ!$NF$2:$NF$60=AE$1),0),$E61-1966)</f>
        <v>24770</v>
      </c>
      <c r="AF61" s="12" cm="1">
        <f t="array" ref="AF61">INDEX(GMWQ!$A$2:$NF$60,MATCH(1,(GMWQ!$NE$2:$NE$60=AF$3)*(GMWQ!$ND$2:$ND$60=AF$4)*(GMWQ!$NF$2:$NF$60=AF$1),0),$E61-1966)</f>
        <v>26756</v>
      </c>
      <c r="AG61" s="12" cm="1">
        <f t="array" ref="AG61">INDEX(GMWQ!$A$2:$NF$60,MATCH(1,(GMWQ!$NE$2:$NE$60=AG$3)*(GMWQ!$ND$2:$ND$60=AG$4)*(GMWQ!$NF$2:$NF$60=AG$1),0),$E61-1966)</f>
        <v>11.4</v>
      </c>
    </row>
    <row r="62" spans="1:33" x14ac:dyDescent="0.25">
      <c r="B62" s="12">
        <f t="shared" si="8"/>
        <v>1986</v>
      </c>
      <c r="C62" s="12">
        <f t="shared" si="8"/>
        <v>1986</v>
      </c>
      <c r="E62" s="12">
        <f t="shared" si="7"/>
        <v>2028</v>
      </c>
      <c r="F62" s="12" cm="1">
        <f t="array" ref="F62">INDEX(GMWQ!$A$2:$NF$60,MATCH(1,(GMWQ!$NE$2:$NE$60=F$3)*(GMWQ!$ND$2:$ND$60=F$4)*(GMWQ!$NF$2:$NF$60=F$1),0),$E62-1966)</f>
        <v>46.625970000000002</v>
      </c>
      <c r="G62" s="12" cm="1">
        <f t="array" ref="G62">INDEX(GMWQ!$A$2:$NF$60,MATCH(1,(GMWQ!$NE$2:$NE$60=G$3)*(GMWQ!$ND$2:$ND$60=G$4)*(GMWQ!$NF$2:$NF$60=G$1),0),$E62-1966)</f>
        <v>3930.6030000000001</v>
      </c>
      <c r="H62" s="12" cm="1">
        <f t="array" ref="H62">INDEX(GMWQ!$A$2:$NF$60,MATCH(1,(GMWQ!$NE$2:$NE$60=H$3)*(GMWQ!$ND$2:$ND$60=H$4)*(GMWQ!$NF$2:$NF$60=H$1),0),$E62-1966)</f>
        <v>120.3198</v>
      </c>
      <c r="I62" s="12" cm="1">
        <f t="array" ref="I62">INDEX(GMWQ!$A$2:$NF$60,MATCH(1,(GMWQ!$NE$2:$NE$60=I$3)*(GMWQ!$ND$2:$ND$60=I$4)*(GMWQ!$NF$2:$NF$60=I$1),0),$E62-1966)</f>
        <v>27509</v>
      </c>
      <c r="J62" s="12" cm="1">
        <f t="array" ref="J62">INDEX(GMWQ!$A$2:$NF$60,MATCH(1,(GMWQ!$NE$2:$NE$60=J$3)*(GMWQ!$ND$2:$ND$60=J$4)*(GMWQ!$NF$2:$NF$60=J$1),0),$E62-1966)</f>
        <v>115779</v>
      </c>
      <c r="K62" s="12" cm="1">
        <f t="array" ref="K62">INDEX(GMWQ!$A$2:$NF$60,MATCH(1,(GMWQ!$NE$2:$NE$60=K$3)*(GMWQ!$ND$2:$ND$60=K$4)*(GMWQ!$NF$2:$NF$60=K$1),0),$E62-1966)</f>
        <v>47221</v>
      </c>
      <c r="L62" s="12" cm="1">
        <f t="array" ref="L62">INDEX(GMWQ!$A$2:$NF$60,MATCH(1,(GMWQ!$NE$2:$NE$60=L$3)*(GMWQ!$ND$2:$ND$60=L$4)*(GMWQ!$NF$2:$NF$60=L$1),0),$E62-1966)</f>
        <v>74329</v>
      </c>
      <c r="M62" s="12" cm="1">
        <f t="array" ref="M62">INDEX(GMWQ!$A$2:$NF$60,MATCH(1,(GMWQ!$NE$2:$NE$60=M$3)*(GMWQ!$ND$2:$ND$60=M$4)*(GMWQ!$NF$2:$NF$60=M$1),0),$E62-1966)</f>
        <v>183388</v>
      </c>
      <c r="N62" s="12" cm="1">
        <f t="array" ref="N62">INDEX(GMWQ!$A$2:$NF$60,MATCH(1,(GMWQ!$NE$2:$NE$60=N$3)*(GMWQ!$ND$2:$ND$60=N$4)*(GMWQ!$NF$2:$NF$60=N$1),0),$E62-1966)</f>
        <v>41.085500000000003</v>
      </c>
      <c r="O62" s="12" cm="1">
        <f t="array" ref="O62">INDEX(GMWQ!$A$2:$NF$60,MATCH(1,(GMWQ!$NE$2:$NE$60=O$3)*(GMWQ!$ND$2:$ND$60=O$4)*(GMWQ!$NF$2:$NF$60=O$1),0),$E62-1966)</f>
        <v>24850</v>
      </c>
      <c r="P62" s="12" cm="1">
        <f t="array" ref="P62">INDEX(GMWQ!$A$2:$NF$60,MATCH(1,(GMWQ!$NE$2:$NE$60=P$3)*(GMWQ!$ND$2:$ND$60=P$4)*(GMWQ!$NF$2:$NF$60=P$1),0),$E62-1966)</f>
        <v>26818</v>
      </c>
      <c r="Q62" s="12" cm="1">
        <f t="array" ref="Q62">INDEX(GMWQ!$A$2:$NF$60,MATCH(1,(GMWQ!$NE$2:$NE$60=Q$3)*(GMWQ!$ND$2:$ND$60=Q$4)*(GMWQ!$NF$2:$NF$60=Q$1),0),$E62-1966)</f>
        <v>11.3</v>
      </c>
      <c r="R62" s="12" cm="1">
        <f t="array" ref="R62">INDEX(GMWQ!$A$2:$NF$60,MATCH(1,(GMWQ!$NE$2:$NE$60=R$3)*(GMWQ!$ND$2:$ND$60=R$4)*(GMWQ!$NF$2:$NF$60=R$1),0),$E62-1966)</f>
        <v>2251.2330000000002</v>
      </c>
      <c r="S62" s="12" cm="1">
        <f t="array" ref="S62">INDEX(GMWQ!$A$2:$NF$60,MATCH(1,(GMWQ!$NE$2:$NE$60=S$3)*(GMWQ!$ND$2:$ND$60=S$4)*(GMWQ!$NF$2:$NF$60=S$1),0),$E62-1966)</f>
        <v>312615</v>
      </c>
      <c r="T62" s="12" cm="1">
        <f t="array" ref="T62">INDEX(GMWQ!$A$2:$NF$60,MATCH(1,(GMWQ!$NE$2:$NE$60=T$3)*(GMWQ!$ND$2:$ND$60=T$4)*(GMWQ!$NF$2:$NF$60=T$1),0),$E62-1966)</f>
        <v>24850</v>
      </c>
      <c r="U62" s="12" cm="1">
        <f t="array" ref="U62">INDEX(GMWQ!$A$2:$NF$60,MATCH(1,(GMWQ!$NE$2:$NE$60=U$3)*(GMWQ!$ND$2:$ND$60=U$4)*(GMWQ!$NF$2:$NF$60=U$1),0),$E62-1966)</f>
        <v>2251.2330000000002</v>
      </c>
      <c r="V62" s="12" cm="1">
        <f t="array" ref="V62">INDEX(GMWQ!$A$2:$NF$60,MATCH(1,(GMWQ!$NE$2:$NE$60=V$3)*(GMWQ!$ND$2:$ND$60=V$4)*(GMWQ!$NF$2:$NF$60=V$1),0),$E62-1966)</f>
        <v>11.3</v>
      </c>
      <c r="W62" s="12" cm="1">
        <f t="array" ref="W62">INDEX(GMWQ!$A$2:$NF$60,MATCH(1,(GMWQ!$NE$2:$NE$60=W$3)*(GMWQ!$ND$2:$ND$60=W$4)*(GMWQ!$NF$2:$NF$60=W$1),0),$E62-1966)</f>
        <v>183388</v>
      </c>
      <c r="X62" s="12" cm="1">
        <f t="array" ref="X62">INDEX(GMWQ!$A$2:$NF$60,MATCH(1,(GMWQ!$NE$2:$NE$60=X$3)*(GMWQ!$ND$2:$ND$60=X$4)*(GMWQ!$NF$2:$NF$60=X$1),0),$E62-1966)</f>
        <v>3930.6030000000001</v>
      </c>
      <c r="Y62" s="12" cm="1">
        <f t="array" ref="Y62">INDEX(GMWQ!$A$2:$NF$60,MATCH(1,(GMWQ!$NE$2:$NE$60=Y$3)*(GMWQ!$ND$2:$ND$60=Y$4)*(GMWQ!$NF$2:$NF$60=Y$1),0),$E62-1966)</f>
        <v>312615</v>
      </c>
      <c r="Z62" s="12" cm="1">
        <f t="array" ref="Z62">INDEX(GMWQ!$A$2:$NF$60,MATCH(1,(GMWQ!$NE$2:$NE$60=Z$3)*(GMWQ!$ND$2:$ND$60=Z$4)*(GMWQ!$NF$2:$NF$60=Z$1),0),$E62-1966)</f>
        <v>24850</v>
      </c>
      <c r="AA62" s="12" cm="1">
        <f t="array" ref="AA62">INDEX(GMWQ!$A$2:$NF$60,MATCH(1,(GMWQ!$NE$2:$NE$60=AA$3)*(GMWQ!$ND$2:$ND$60=AA$4)*(GMWQ!$NF$2:$NF$60=AA$1),0),$E62-1966)</f>
        <v>2251.2330000000002</v>
      </c>
      <c r="AB62" s="12" cm="1">
        <f t="array" ref="AB62">INDEX(GMWQ!$A$2:$NF$60,MATCH(1,(GMWQ!$NE$2:$NE$60=AB$3)*(GMWQ!$ND$2:$ND$60=AB$4)*(GMWQ!$NF$2:$NF$60=AB$1),0),$E62-1966)</f>
        <v>11.3</v>
      </c>
      <c r="AC62" s="12" cm="1">
        <f t="array" ref="AC62">INDEX(GMWQ!$A$2:$NF$60,MATCH(1,(GMWQ!$NE$2:$NE$60=AC$3)*(GMWQ!$ND$2:$ND$60=AC$4)*(GMWQ!$NF$2:$NF$60=AC$1),0),$E62-1966)</f>
        <v>183388</v>
      </c>
      <c r="AD62" s="12" cm="1">
        <f t="array" ref="AD62">INDEX(GMWQ!$A$2:$NF$60,MATCH(1,(GMWQ!$NE$2:$NE$60=AD$3)*(GMWQ!$ND$2:$ND$60=AD$4)*(GMWQ!$NF$2:$NF$60=AD$1),0),$E62-1966)</f>
        <v>3930.6030000000001</v>
      </c>
      <c r="AE62" s="12" cm="1">
        <f t="array" ref="AE62">INDEX(GMWQ!$A$2:$NF$60,MATCH(1,(GMWQ!$NE$2:$NE$60=AE$3)*(GMWQ!$ND$2:$ND$60=AE$4)*(GMWQ!$NF$2:$NF$60=AE$1),0),$E62-1966)</f>
        <v>24850</v>
      </c>
      <c r="AF62" s="12" cm="1">
        <f t="array" ref="AF62">INDEX(GMWQ!$A$2:$NF$60,MATCH(1,(GMWQ!$NE$2:$NE$60=AF$3)*(GMWQ!$ND$2:$ND$60=AF$4)*(GMWQ!$NF$2:$NF$60=AF$1),0),$E62-1966)</f>
        <v>26818</v>
      </c>
      <c r="AG62" s="12" cm="1">
        <f t="array" ref="AG62">INDEX(GMWQ!$A$2:$NF$60,MATCH(1,(GMWQ!$NE$2:$NE$60=AG$3)*(GMWQ!$ND$2:$ND$60=AG$4)*(GMWQ!$NF$2:$NF$60=AG$1),0),$E62-1966)</f>
        <v>11.3</v>
      </c>
    </row>
    <row r="63" spans="1:33" x14ac:dyDescent="0.25">
      <c r="A63" s="12">
        <v>1987</v>
      </c>
      <c r="B63" s="12">
        <f t="shared" si="8"/>
        <v>1987</v>
      </c>
      <c r="C63" s="12">
        <f t="shared" si="8"/>
        <v>1986</v>
      </c>
      <c r="D63" s="12">
        <f t="shared" si="8"/>
        <v>1986</v>
      </c>
      <c r="E63" s="12">
        <f t="shared" si="7"/>
        <v>2029</v>
      </c>
      <c r="F63" s="12" cm="1">
        <f t="array" ref="F63">INDEX(GMWQ!$A$2:$NF$60,MATCH(1,(GMWQ!$NE$2:$NE$60=F$3)*(GMWQ!$ND$2:$ND$60=F$4)*(GMWQ!$NF$2:$NF$60=F$1),0),$E63-1966)</f>
        <v>46.734940000000002</v>
      </c>
      <c r="G63" s="12" cm="1">
        <f t="array" ref="G63">INDEX(GMWQ!$A$2:$NF$60,MATCH(1,(GMWQ!$NE$2:$NE$60=G$3)*(GMWQ!$ND$2:$ND$60=G$4)*(GMWQ!$NF$2:$NF$60=G$1),0),$E63-1966)</f>
        <v>4305</v>
      </c>
      <c r="H63" s="12" cm="1">
        <f t="array" ref="H63">INDEX(GMWQ!$A$2:$NF$60,MATCH(1,(GMWQ!$NE$2:$NE$60=H$3)*(GMWQ!$ND$2:$ND$60=H$4)*(GMWQ!$NF$2:$NF$60=H$1),0),$E63-1966)</f>
        <v>121.41079999999999</v>
      </c>
      <c r="I63" s="12" cm="1">
        <f t="array" ref="I63">INDEX(GMWQ!$A$2:$NF$60,MATCH(1,(GMWQ!$NE$2:$NE$60=I$3)*(GMWQ!$ND$2:$ND$60=I$4)*(GMWQ!$NF$2:$NF$60=I$1),0),$E63-1966)</f>
        <v>27991</v>
      </c>
      <c r="J63" s="12" cm="1">
        <f t="array" ref="J63">INDEX(GMWQ!$A$2:$NF$60,MATCH(1,(GMWQ!$NE$2:$NE$60=J$3)*(GMWQ!$ND$2:$ND$60=J$4)*(GMWQ!$NF$2:$NF$60=J$1),0),$E63-1966)</f>
        <v>118136</v>
      </c>
      <c r="K63" s="12" cm="1">
        <f t="array" ref="K63">INDEX(GMWQ!$A$2:$NF$60,MATCH(1,(GMWQ!$NE$2:$NE$60=K$3)*(GMWQ!$ND$2:$ND$60=K$4)*(GMWQ!$NF$2:$NF$60=K$1),0),$E63-1966)</f>
        <v>47918</v>
      </c>
      <c r="L63" s="12" cm="1">
        <f t="array" ref="L63">INDEX(GMWQ!$A$2:$NF$60,MATCH(1,(GMWQ!$NE$2:$NE$60=L$3)*(GMWQ!$ND$2:$ND$60=L$4)*(GMWQ!$NF$2:$NF$60=L$1),0),$E63-1966)</f>
        <v>74158</v>
      </c>
      <c r="M63" s="12" cm="1">
        <f t="array" ref="M63">INDEX(GMWQ!$A$2:$NF$60,MATCH(1,(GMWQ!$NE$2:$NE$60=M$3)*(GMWQ!$ND$2:$ND$60=M$4)*(GMWQ!$NF$2:$NF$60=M$1),0),$E63-1966)</f>
        <v>180901</v>
      </c>
      <c r="N63" s="12" cm="1">
        <f t="array" ref="N63">INDEX(GMWQ!$A$2:$NF$60,MATCH(1,(GMWQ!$NE$2:$NE$60=N$3)*(GMWQ!$ND$2:$ND$60=N$4)*(GMWQ!$NF$2:$NF$60=N$1),0),$E63-1966)</f>
        <v>41.470970000000001</v>
      </c>
      <c r="O63" s="12" cm="1">
        <f t="array" ref="O63">INDEX(GMWQ!$A$2:$NF$60,MATCH(1,(GMWQ!$NE$2:$NE$60=O$3)*(GMWQ!$ND$2:$ND$60=O$4)*(GMWQ!$NF$2:$NF$60=O$1),0),$E63-1966)</f>
        <v>24925</v>
      </c>
      <c r="P63" s="12" cm="1">
        <f t="array" ref="P63">INDEX(GMWQ!$A$2:$NF$60,MATCH(1,(GMWQ!$NE$2:$NE$60=P$3)*(GMWQ!$ND$2:$ND$60=P$4)*(GMWQ!$NF$2:$NF$60=P$1),0),$E63-1966)</f>
        <v>26886</v>
      </c>
      <c r="Q63" s="12" cm="1">
        <f t="array" ref="Q63">INDEX(GMWQ!$A$2:$NF$60,MATCH(1,(GMWQ!$NE$2:$NE$60=Q$3)*(GMWQ!$ND$2:$ND$60=Q$4)*(GMWQ!$NF$2:$NF$60=Q$1),0),$E63-1966)</f>
        <v>11.1</v>
      </c>
      <c r="R63" s="12" cm="1">
        <f t="array" ref="R63">INDEX(GMWQ!$A$2:$NF$60,MATCH(1,(GMWQ!$NE$2:$NE$60=R$3)*(GMWQ!$ND$2:$ND$60=R$4)*(GMWQ!$NF$2:$NF$60=R$1),0),$E63-1966)</f>
        <v>2282.797</v>
      </c>
      <c r="S63" s="12" cm="1">
        <f t="array" ref="S63">INDEX(GMWQ!$A$2:$NF$60,MATCH(1,(GMWQ!$NE$2:$NE$60=S$3)*(GMWQ!$ND$2:$ND$60=S$4)*(GMWQ!$NF$2:$NF$60=S$1),0),$E63-1966)</f>
        <v>314804</v>
      </c>
      <c r="T63" s="12" cm="1">
        <f t="array" ref="T63">INDEX(GMWQ!$A$2:$NF$60,MATCH(1,(GMWQ!$NE$2:$NE$60=T$3)*(GMWQ!$ND$2:$ND$60=T$4)*(GMWQ!$NF$2:$NF$60=T$1),0),$E63-1966)</f>
        <v>24925</v>
      </c>
      <c r="U63" s="12" cm="1">
        <f t="array" ref="U63">INDEX(GMWQ!$A$2:$NF$60,MATCH(1,(GMWQ!$NE$2:$NE$60=U$3)*(GMWQ!$ND$2:$ND$60=U$4)*(GMWQ!$NF$2:$NF$60=U$1),0),$E63-1966)</f>
        <v>2282.895</v>
      </c>
      <c r="V63" s="12" cm="1">
        <f t="array" ref="V63">INDEX(GMWQ!$A$2:$NF$60,MATCH(1,(GMWQ!$NE$2:$NE$60=V$3)*(GMWQ!$ND$2:$ND$60=V$4)*(GMWQ!$NF$2:$NF$60=V$1),0),$E63-1966)</f>
        <v>11.1</v>
      </c>
      <c r="W63" s="12" cm="1">
        <f t="array" ref="W63">INDEX(GMWQ!$A$2:$NF$60,MATCH(1,(GMWQ!$NE$2:$NE$60=W$3)*(GMWQ!$ND$2:$ND$60=W$4)*(GMWQ!$NF$2:$NF$60=W$1),0),$E63-1966)</f>
        <v>180901</v>
      </c>
      <c r="X63" s="12" cm="1">
        <f t="array" ref="X63">INDEX(GMWQ!$A$2:$NF$60,MATCH(1,(GMWQ!$NE$2:$NE$60=X$3)*(GMWQ!$ND$2:$ND$60=X$4)*(GMWQ!$NF$2:$NF$60=X$1),0),$E63-1966)</f>
        <v>4305</v>
      </c>
      <c r="Y63" s="12" cm="1">
        <f t="array" ref="Y63">INDEX(GMWQ!$A$2:$NF$60,MATCH(1,(GMWQ!$NE$2:$NE$60=Y$3)*(GMWQ!$ND$2:$ND$60=Y$4)*(GMWQ!$NF$2:$NF$60=Y$1),0),$E63-1966)</f>
        <v>314804</v>
      </c>
      <c r="Z63" s="12" cm="1">
        <f t="array" ref="Z63">INDEX(GMWQ!$A$2:$NF$60,MATCH(1,(GMWQ!$NE$2:$NE$60=Z$3)*(GMWQ!$ND$2:$ND$60=Z$4)*(GMWQ!$NF$2:$NF$60=Z$1),0),$E63-1966)</f>
        <v>24925</v>
      </c>
      <c r="AA63" s="12" cm="1">
        <f t="array" ref="AA63">INDEX(GMWQ!$A$2:$NF$60,MATCH(1,(GMWQ!$NE$2:$NE$60=AA$3)*(GMWQ!$ND$2:$ND$60=AA$4)*(GMWQ!$NF$2:$NF$60=AA$1),0),$E63-1966)</f>
        <v>2282.895</v>
      </c>
      <c r="AB63" s="12" cm="1">
        <f t="array" ref="AB63">INDEX(GMWQ!$A$2:$NF$60,MATCH(1,(GMWQ!$NE$2:$NE$60=AB$3)*(GMWQ!$ND$2:$ND$60=AB$4)*(GMWQ!$NF$2:$NF$60=AB$1),0),$E63-1966)</f>
        <v>11.1</v>
      </c>
      <c r="AC63" s="12" cm="1">
        <f t="array" ref="AC63">INDEX(GMWQ!$A$2:$NF$60,MATCH(1,(GMWQ!$NE$2:$NE$60=AC$3)*(GMWQ!$ND$2:$ND$60=AC$4)*(GMWQ!$NF$2:$NF$60=AC$1),0),$E63-1966)</f>
        <v>180901</v>
      </c>
      <c r="AD63" s="12" cm="1">
        <f t="array" ref="AD63">INDEX(GMWQ!$A$2:$NF$60,MATCH(1,(GMWQ!$NE$2:$NE$60=AD$3)*(GMWQ!$ND$2:$ND$60=AD$4)*(GMWQ!$NF$2:$NF$60=AD$1),0),$E63-1966)</f>
        <v>4305</v>
      </c>
      <c r="AE63" s="12" cm="1">
        <f t="array" ref="AE63">INDEX(GMWQ!$A$2:$NF$60,MATCH(1,(GMWQ!$NE$2:$NE$60=AE$3)*(GMWQ!$ND$2:$ND$60=AE$4)*(GMWQ!$NF$2:$NF$60=AE$1),0),$E63-1966)</f>
        <v>24925</v>
      </c>
      <c r="AF63" s="12" cm="1">
        <f t="array" ref="AF63">INDEX(GMWQ!$A$2:$NF$60,MATCH(1,(GMWQ!$NE$2:$NE$60=AF$3)*(GMWQ!$ND$2:$ND$60=AF$4)*(GMWQ!$NF$2:$NF$60=AF$1),0),$E63-1966)</f>
        <v>26885</v>
      </c>
      <c r="AG63" s="12" cm="1">
        <f t="array" ref="AG63">INDEX(GMWQ!$A$2:$NF$60,MATCH(1,(GMWQ!$NE$2:$NE$60=AG$3)*(GMWQ!$ND$2:$ND$60=AG$4)*(GMWQ!$NF$2:$NF$60=AG$1),0),$E63-1966)</f>
        <v>11.1</v>
      </c>
    </row>
    <row r="64" spans="1:33" x14ac:dyDescent="0.25">
      <c r="B64" s="12">
        <f t="shared" si="8"/>
        <v>1987</v>
      </c>
      <c r="C64" s="12">
        <f t="shared" si="8"/>
        <v>1987</v>
      </c>
      <c r="E64" s="12">
        <f t="shared" si="7"/>
        <v>2030</v>
      </c>
      <c r="F64" s="12" cm="1">
        <f t="array" ref="F64">INDEX(GMWQ!$A$2:$NF$60,MATCH(1,(GMWQ!$NE$2:$NE$60=F$3)*(GMWQ!$ND$2:$ND$60=F$4)*(GMWQ!$NF$2:$NF$60=F$1),0),$E64-1966)</f>
        <v>47.143540000000002</v>
      </c>
      <c r="G64" s="12" cm="1">
        <f t="array" ref="G64">INDEX(GMWQ!$A$2:$NF$60,MATCH(1,(GMWQ!$NE$2:$NE$60=G$3)*(GMWQ!$ND$2:$ND$60=G$4)*(GMWQ!$NF$2:$NF$60=G$1),0),$E64-1966)</f>
        <v>4334</v>
      </c>
      <c r="H64" s="12" cm="1">
        <f t="array" ref="H64">INDEX(GMWQ!$A$2:$NF$60,MATCH(1,(GMWQ!$NE$2:$NE$60=H$3)*(GMWQ!$ND$2:$ND$60=H$4)*(GMWQ!$NF$2:$NF$60=H$1),0),$E64-1966)</f>
        <v>125.7916</v>
      </c>
      <c r="I64" s="12" cm="1">
        <f t="array" ref="I64">INDEX(GMWQ!$A$2:$NF$60,MATCH(1,(GMWQ!$NE$2:$NE$60=I$3)*(GMWQ!$ND$2:$ND$60=I$4)*(GMWQ!$NF$2:$NF$60=I$1),0),$E64-1966)</f>
        <v>29936</v>
      </c>
      <c r="J64" s="12" cm="1">
        <f t="array" ref="J64">INDEX(GMWQ!$A$2:$NF$60,MATCH(1,(GMWQ!$NE$2:$NE$60=J$3)*(GMWQ!$ND$2:$ND$60=J$4)*(GMWQ!$NF$2:$NF$60=J$1),0),$E64-1966)</f>
        <v>121739</v>
      </c>
      <c r="K64" s="12" cm="1">
        <f t="array" ref="K64">INDEX(GMWQ!$A$2:$NF$60,MATCH(1,(GMWQ!$NE$2:$NE$60=K$3)*(GMWQ!$ND$2:$ND$60=K$4)*(GMWQ!$NF$2:$NF$60=K$1),0),$E64-1966)</f>
        <v>49142</v>
      </c>
      <c r="L64" s="12" cm="1">
        <f t="array" ref="L64">INDEX(GMWQ!$A$2:$NF$60,MATCH(1,(GMWQ!$NE$2:$NE$60=L$3)*(GMWQ!$ND$2:$ND$60=L$4)*(GMWQ!$NF$2:$NF$60=L$1),0),$E64-1966)</f>
        <v>76563</v>
      </c>
      <c r="M64" s="12" cm="1">
        <f t="array" ref="M64">INDEX(GMWQ!$A$2:$NF$60,MATCH(1,(GMWQ!$NE$2:$NE$60=M$3)*(GMWQ!$ND$2:$ND$60=M$4)*(GMWQ!$NF$2:$NF$60=M$1),0),$E64-1966)</f>
        <v>185020</v>
      </c>
      <c r="N64" s="12" cm="1">
        <f t="array" ref="N64">INDEX(GMWQ!$A$2:$NF$60,MATCH(1,(GMWQ!$NE$2:$NE$60=N$3)*(GMWQ!$ND$2:$ND$60=N$4)*(GMWQ!$NF$2:$NF$60=N$1),0),$E64-1966)</f>
        <v>41.902000000000001</v>
      </c>
      <c r="O64" s="12" cm="1">
        <f t="array" ref="O64">INDEX(GMWQ!$A$2:$NF$60,MATCH(1,(GMWQ!$NE$2:$NE$60=O$3)*(GMWQ!$ND$2:$ND$60=O$4)*(GMWQ!$NF$2:$NF$60=O$1),0),$E64-1966)</f>
        <v>25110</v>
      </c>
      <c r="P64" s="12" cm="1">
        <f t="array" ref="P64">INDEX(GMWQ!$A$2:$NF$60,MATCH(1,(GMWQ!$NE$2:$NE$60=P$3)*(GMWQ!$ND$2:$ND$60=P$4)*(GMWQ!$NF$2:$NF$60=P$1),0),$E64-1966)</f>
        <v>27187</v>
      </c>
      <c r="Q64" s="12" cm="1">
        <f t="array" ref="Q64">INDEX(GMWQ!$A$2:$NF$60,MATCH(1,(GMWQ!$NE$2:$NE$60=Q$3)*(GMWQ!$ND$2:$ND$60=Q$4)*(GMWQ!$NF$2:$NF$60=Q$1),0),$E64-1966)</f>
        <v>10.7</v>
      </c>
      <c r="R64" s="12" cm="1">
        <f t="array" ref="R64">INDEX(GMWQ!$A$2:$NF$60,MATCH(1,(GMWQ!$NE$2:$NE$60=R$3)*(GMWQ!$ND$2:$ND$60=R$4)*(GMWQ!$NF$2:$NF$60=R$1),0),$E64-1966)</f>
        <v>2321.694</v>
      </c>
      <c r="S64" s="12" cm="1">
        <f t="array" ref="S64">INDEX(GMWQ!$A$2:$NF$60,MATCH(1,(GMWQ!$NE$2:$NE$60=S$3)*(GMWQ!$ND$2:$ND$60=S$4)*(GMWQ!$NF$2:$NF$60=S$1),0),$E64-1966)</f>
        <v>319478</v>
      </c>
      <c r="T64" s="12" cm="1">
        <f t="array" ref="T64">INDEX(GMWQ!$A$2:$NF$60,MATCH(1,(GMWQ!$NE$2:$NE$60=T$3)*(GMWQ!$ND$2:$ND$60=T$4)*(GMWQ!$NF$2:$NF$60=T$1),0),$E64-1966)</f>
        <v>25110</v>
      </c>
      <c r="U64" s="12" cm="1">
        <f t="array" ref="U64">INDEX(GMWQ!$A$2:$NF$60,MATCH(1,(GMWQ!$NE$2:$NE$60=U$3)*(GMWQ!$ND$2:$ND$60=U$4)*(GMWQ!$NF$2:$NF$60=U$1),0),$E64-1966)</f>
        <v>2321.7919999999999</v>
      </c>
      <c r="V64" s="12" cm="1">
        <f t="array" ref="V64">INDEX(GMWQ!$A$2:$NF$60,MATCH(1,(GMWQ!$NE$2:$NE$60=V$3)*(GMWQ!$ND$2:$ND$60=V$4)*(GMWQ!$NF$2:$NF$60=V$1),0),$E64-1966)</f>
        <v>10.7</v>
      </c>
      <c r="W64" s="12" cm="1">
        <f t="array" ref="W64">INDEX(GMWQ!$A$2:$NF$60,MATCH(1,(GMWQ!$NE$2:$NE$60=W$3)*(GMWQ!$ND$2:$ND$60=W$4)*(GMWQ!$NF$2:$NF$60=W$1),0),$E64-1966)</f>
        <v>185020</v>
      </c>
      <c r="X64" s="12" cm="1">
        <f t="array" ref="X64">INDEX(GMWQ!$A$2:$NF$60,MATCH(1,(GMWQ!$NE$2:$NE$60=X$3)*(GMWQ!$ND$2:$ND$60=X$4)*(GMWQ!$NF$2:$NF$60=X$1),0),$E64-1966)</f>
        <v>4334</v>
      </c>
      <c r="Y64" s="12" cm="1">
        <f t="array" ref="Y64">INDEX(GMWQ!$A$2:$NF$60,MATCH(1,(GMWQ!$NE$2:$NE$60=Y$3)*(GMWQ!$ND$2:$ND$60=Y$4)*(GMWQ!$NF$2:$NF$60=Y$1),0),$E64-1966)</f>
        <v>319478</v>
      </c>
      <c r="Z64" s="12" cm="1">
        <f t="array" ref="Z64">INDEX(GMWQ!$A$2:$NF$60,MATCH(1,(GMWQ!$NE$2:$NE$60=Z$3)*(GMWQ!$ND$2:$ND$60=Z$4)*(GMWQ!$NF$2:$NF$60=Z$1),0),$E64-1966)</f>
        <v>25110</v>
      </c>
      <c r="AA64" s="12" cm="1">
        <f t="array" ref="AA64">INDEX(GMWQ!$A$2:$NF$60,MATCH(1,(GMWQ!$NE$2:$NE$60=AA$3)*(GMWQ!$ND$2:$ND$60=AA$4)*(GMWQ!$NF$2:$NF$60=AA$1),0),$E64-1966)</f>
        <v>2321.7919999999999</v>
      </c>
      <c r="AB64" s="12" cm="1">
        <f t="array" ref="AB64">INDEX(GMWQ!$A$2:$NF$60,MATCH(1,(GMWQ!$NE$2:$NE$60=AB$3)*(GMWQ!$ND$2:$ND$60=AB$4)*(GMWQ!$NF$2:$NF$60=AB$1),0),$E64-1966)</f>
        <v>10.7</v>
      </c>
      <c r="AC64" s="12" cm="1">
        <f t="array" ref="AC64">INDEX(GMWQ!$A$2:$NF$60,MATCH(1,(GMWQ!$NE$2:$NE$60=AC$3)*(GMWQ!$ND$2:$ND$60=AC$4)*(GMWQ!$NF$2:$NF$60=AC$1),0),$E64-1966)</f>
        <v>185020</v>
      </c>
      <c r="AD64" s="12" cm="1">
        <f t="array" ref="AD64">INDEX(GMWQ!$A$2:$NF$60,MATCH(1,(GMWQ!$NE$2:$NE$60=AD$3)*(GMWQ!$ND$2:$ND$60=AD$4)*(GMWQ!$NF$2:$NF$60=AD$1),0),$E64-1966)</f>
        <v>4334</v>
      </c>
      <c r="AE64" s="12" cm="1">
        <f t="array" ref="AE64">INDEX(GMWQ!$A$2:$NF$60,MATCH(1,(GMWQ!$NE$2:$NE$60=AE$3)*(GMWQ!$ND$2:$ND$60=AE$4)*(GMWQ!$NF$2:$NF$60=AE$1),0),$E64-1966)</f>
        <v>25110</v>
      </c>
      <c r="AF64" s="12" cm="1">
        <f t="array" ref="AF64">INDEX(GMWQ!$A$2:$NF$60,MATCH(1,(GMWQ!$NE$2:$NE$60=AF$3)*(GMWQ!$ND$2:$ND$60=AF$4)*(GMWQ!$NF$2:$NF$60=AF$1),0),$E64-1966)</f>
        <v>27186</v>
      </c>
      <c r="AG64" s="12" cm="1">
        <f t="array" ref="AG64">INDEX(GMWQ!$A$2:$NF$60,MATCH(1,(GMWQ!$NE$2:$NE$60=AG$3)*(GMWQ!$ND$2:$ND$60=AG$4)*(GMWQ!$NF$2:$NF$60=AG$1),0),$E64-1966)</f>
        <v>10.7</v>
      </c>
    </row>
    <row r="65" spans="1:33" x14ac:dyDescent="0.25">
      <c r="B65" s="12">
        <f t="shared" si="8"/>
        <v>1987</v>
      </c>
      <c r="C65" s="12">
        <f t="shared" si="8"/>
        <v>1987</v>
      </c>
      <c r="E65" s="12">
        <f t="shared" si="7"/>
        <v>2031</v>
      </c>
      <c r="F65" s="12" cm="1">
        <f t="array" ref="F65">INDEX(GMWQ!$A$2:$NF$60,MATCH(1,(GMWQ!$NE$2:$NE$60=F$3)*(GMWQ!$ND$2:$ND$60=F$4)*(GMWQ!$NF$2:$NF$60=F$1),0),$E65-1966)</f>
        <v>47.220829999999999</v>
      </c>
      <c r="G65" s="12" cm="1">
        <f t="array" ref="G65">INDEX(GMWQ!$A$2:$NF$60,MATCH(1,(GMWQ!$NE$2:$NE$60=G$3)*(GMWQ!$ND$2:$ND$60=G$4)*(GMWQ!$NF$2:$NF$60=G$1),0),$E65-1966)</f>
        <v>4487</v>
      </c>
      <c r="H65" s="12" cm="1">
        <f t="array" ref="H65">INDEX(GMWQ!$A$2:$NF$60,MATCH(1,(GMWQ!$NE$2:$NE$60=H$3)*(GMWQ!$ND$2:$ND$60=H$4)*(GMWQ!$NF$2:$NF$60=H$1),0),$E65-1966)</f>
        <v>130.0642</v>
      </c>
      <c r="I65" s="12" cm="1">
        <f t="array" ref="I65">INDEX(GMWQ!$A$2:$NF$60,MATCH(1,(GMWQ!$NE$2:$NE$60=I$3)*(GMWQ!$ND$2:$ND$60=I$4)*(GMWQ!$NF$2:$NF$60=I$1),0),$E65-1966)</f>
        <v>32609</v>
      </c>
      <c r="J65" s="12" cm="1">
        <f t="array" ref="J65">INDEX(GMWQ!$A$2:$NF$60,MATCH(1,(GMWQ!$NE$2:$NE$60=J$3)*(GMWQ!$ND$2:$ND$60=J$4)*(GMWQ!$NF$2:$NF$60=J$1),0),$E65-1966)</f>
        <v>127119</v>
      </c>
      <c r="K65" s="12" cm="1">
        <f t="array" ref="K65">INDEX(GMWQ!$A$2:$NF$60,MATCH(1,(GMWQ!$NE$2:$NE$60=K$3)*(GMWQ!$ND$2:$ND$60=K$4)*(GMWQ!$NF$2:$NF$60=K$1),0),$E65-1966)</f>
        <v>50573</v>
      </c>
      <c r="L65" s="12" cm="1">
        <f t="array" ref="L65">INDEX(GMWQ!$A$2:$NF$60,MATCH(1,(GMWQ!$NE$2:$NE$60=L$3)*(GMWQ!$ND$2:$ND$60=L$4)*(GMWQ!$NF$2:$NF$60=L$1),0),$E65-1966)</f>
        <v>78295</v>
      </c>
      <c r="M65" s="12" cm="1">
        <f t="array" ref="M65">INDEX(GMWQ!$A$2:$NF$60,MATCH(1,(GMWQ!$NE$2:$NE$60=M$3)*(GMWQ!$ND$2:$ND$60=M$4)*(GMWQ!$NF$2:$NF$60=M$1),0),$E65-1966)</f>
        <v>187551</v>
      </c>
      <c r="N65" s="12" cm="1">
        <f t="array" ref="N65">INDEX(GMWQ!$A$2:$NF$60,MATCH(1,(GMWQ!$NE$2:$NE$60=N$3)*(GMWQ!$ND$2:$ND$60=N$4)*(GMWQ!$NF$2:$NF$60=N$1),0),$E65-1966)</f>
        <v>42.296129999999998</v>
      </c>
      <c r="O65" s="12" cm="1">
        <f t="array" ref="O65">INDEX(GMWQ!$A$2:$NF$60,MATCH(1,(GMWQ!$NE$2:$NE$60=O$3)*(GMWQ!$ND$2:$ND$60=O$4)*(GMWQ!$NF$2:$NF$60=O$1),0),$E65-1966)</f>
        <v>25345</v>
      </c>
      <c r="P65" s="12" cm="1">
        <f t="array" ref="P65">INDEX(GMWQ!$A$2:$NF$60,MATCH(1,(GMWQ!$NE$2:$NE$60=P$3)*(GMWQ!$ND$2:$ND$60=P$4)*(GMWQ!$NF$2:$NF$60=P$1),0),$E65-1966)</f>
        <v>27468</v>
      </c>
      <c r="Q65" s="12" cm="1">
        <f t="array" ref="Q65">INDEX(GMWQ!$A$2:$NF$60,MATCH(1,(GMWQ!$NE$2:$NE$60=Q$3)*(GMWQ!$ND$2:$ND$60=Q$4)*(GMWQ!$NF$2:$NF$60=Q$1),0),$E65-1966)</f>
        <v>10.199999999999999</v>
      </c>
      <c r="R65" s="12" cm="1">
        <f t="array" ref="R65">INDEX(GMWQ!$A$2:$NF$60,MATCH(1,(GMWQ!$NE$2:$NE$60=R$3)*(GMWQ!$ND$2:$ND$60=R$4)*(GMWQ!$NF$2:$NF$60=R$1),0),$E65-1966)</f>
        <v>2370.15</v>
      </c>
      <c r="S65" s="12" cm="1">
        <f t="array" ref="S65">INDEX(GMWQ!$A$2:$NF$60,MATCH(1,(GMWQ!$NE$2:$NE$60=S$3)*(GMWQ!$ND$2:$ND$60=S$4)*(GMWQ!$NF$2:$NF$60=S$1),0),$E65-1966)</f>
        <v>327346</v>
      </c>
      <c r="T65" s="12" cm="1">
        <f t="array" ref="T65">INDEX(GMWQ!$A$2:$NF$60,MATCH(1,(GMWQ!$NE$2:$NE$60=T$3)*(GMWQ!$ND$2:$ND$60=T$4)*(GMWQ!$NF$2:$NF$60=T$1),0),$E65-1966)</f>
        <v>25345</v>
      </c>
      <c r="U65" s="12" cm="1">
        <f t="array" ref="U65">INDEX(GMWQ!$A$2:$NF$60,MATCH(1,(GMWQ!$NE$2:$NE$60=U$3)*(GMWQ!$ND$2:$ND$60=U$4)*(GMWQ!$NF$2:$NF$60=U$1),0),$E65-1966)</f>
        <v>2369.9499999999998</v>
      </c>
      <c r="V65" s="12" cm="1">
        <f t="array" ref="V65">INDEX(GMWQ!$A$2:$NF$60,MATCH(1,(GMWQ!$NE$2:$NE$60=V$3)*(GMWQ!$ND$2:$ND$60=V$4)*(GMWQ!$NF$2:$NF$60=V$1),0),$E65-1966)</f>
        <v>10.199999999999999</v>
      </c>
      <c r="W65" s="12" cm="1">
        <f t="array" ref="W65">INDEX(GMWQ!$A$2:$NF$60,MATCH(1,(GMWQ!$NE$2:$NE$60=W$3)*(GMWQ!$ND$2:$ND$60=W$4)*(GMWQ!$NF$2:$NF$60=W$1),0),$E65-1966)</f>
        <v>187551</v>
      </c>
      <c r="X65" s="12" cm="1">
        <f t="array" ref="X65">INDEX(GMWQ!$A$2:$NF$60,MATCH(1,(GMWQ!$NE$2:$NE$60=X$3)*(GMWQ!$ND$2:$ND$60=X$4)*(GMWQ!$NF$2:$NF$60=X$1),0),$E65-1966)</f>
        <v>4487</v>
      </c>
      <c r="Y65" s="12" cm="1">
        <f t="array" ref="Y65">INDEX(GMWQ!$A$2:$NF$60,MATCH(1,(GMWQ!$NE$2:$NE$60=Y$3)*(GMWQ!$ND$2:$ND$60=Y$4)*(GMWQ!$NF$2:$NF$60=Y$1),0),$E65-1966)</f>
        <v>327346</v>
      </c>
      <c r="Z65" s="12" cm="1">
        <f t="array" ref="Z65">INDEX(GMWQ!$A$2:$NF$60,MATCH(1,(GMWQ!$NE$2:$NE$60=Z$3)*(GMWQ!$ND$2:$ND$60=Z$4)*(GMWQ!$NF$2:$NF$60=Z$1),0),$E65-1966)</f>
        <v>25345</v>
      </c>
      <c r="AA65" s="12" cm="1">
        <f t="array" ref="AA65">INDEX(GMWQ!$A$2:$NF$60,MATCH(1,(GMWQ!$NE$2:$NE$60=AA$3)*(GMWQ!$ND$2:$ND$60=AA$4)*(GMWQ!$NF$2:$NF$60=AA$1),0),$E65-1966)</f>
        <v>2369.9499999999998</v>
      </c>
      <c r="AB65" s="12" cm="1">
        <f t="array" ref="AB65">INDEX(GMWQ!$A$2:$NF$60,MATCH(1,(GMWQ!$NE$2:$NE$60=AB$3)*(GMWQ!$ND$2:$ND$60=AB$4)*(GMWQ!$NF$2:$NF$60=AB$1),0),$E65-1966)</f>
        <v>10.199999999999999</v>
      </c>
      <c r="AC65" s="12" cm="1">
        <f t="array" ref="AC65">INDEX(GMWQ!$A$2:$NF$60,MATCH(1,(GMWQ!$NE$2:$NE$60=AC$3)*(GMWQ!$ND$2:$ND$60=AC$4)*(GMWQ!$NF$2:$NF$60=AC$1),0),$E65-1966)</f>
        <v>187551</v>
      </c>
      <c r="AD65" s="12" cm="1">
        <f t="array" ref="AD65">INDEX(GMWQ!$A$2:$NF$60,MATCH(1,(GMWQ!$NE$2:$NE$60=AD$3)*(GMWQ!$ND$2:$ND$60=AD$4)*(GMWQ!$NF$2:$NF$60=AD$1),0),$E65-1966)</f>
        <v>4487</v>
      </c>
      <c r="AE65" s="12" cm="1">
        <f t="array" ref="AE65">INDEX(GMWQ!$A$2:$NF$60,MATCH(1,(GMWQ!$NE$2:$NE$60=AE$3)*(GMWQ!$ND$2:$ND$60=AE$4)*(GMWQ!$NF$2:$NF$60=AE$1),0),$E65-1966)</f>
        <v>25345</v>
      </c>
      <c r="AF65" s="12" cm="1">
        <f t="array" ref="AF65">INDEX(GMWQ!$A$2:$NF$60,MATCH(1,(GMWQ!$NE$2:$NE$60=AF$3)*(GMWQ!$ND$2:$ND$60=AF$4)*(GMWQ!$NF$2:$NF$60=AF$1),0),$E65-1966)</f>
        <v>27470</v>
      </c>
      <c r="AG65" s="12" cm="1">
        <f t="array" ref="AG65">INDEX(GMWQ!$A$2:$NF$60,MATCH(1,(GMWQ!$NE$2:$NE$60=AG$3)*(GMWQ!$ND$2:$ND$60=AG$4)*(GMWQ!$NF$2:$NF$60=AG$1),0),$E65-1966)</f>
        <v>10.199999999999999</v>
      </c>
    </row>
    <row r="66" spans="1:33" x14ac:dyDescent="0.25">
      <c r="B66" s="12">
        <f t="shared" si="8"/>
        <v>1987</v>
      </c>
      <c r="C66" s="12">
        <f t="shared" si="8"/>
        <v>1987</v>
      </c>
      <c r="E66" s="12">
        <f t="shared" si="7"/>
        <v>2032</v>
      </c>
      <c r="F66" s="12" cm="1">
        <f t="array" ref="F66">INDEX(GMWQ!$A$2:$NF$60,MATCH(1,(GMWQ!$NE$2:$NE$60=F$3)*(GMWQ!$ND$2:$ND$60=F$4)*(GMWQ!$NF$2:$NF$60=F$1),0),$E66-1966)</f>
        <v>47.960340000000002</v>
      </c>
      <c r="G66" s="12" cm="1">
        <f t="array" ref="G66">INDEX(GMWQ!$A$2:$NF$60,MATCH(1,(GMWQ!$NE$2:$NE$60=G$3)*(GMWQ!$ND$2:$ND$60=G$4)*(GMWQ!$NF$2:$NF$60=G$1),0),$E66-1966)</f>
        <v>4632</v>
      </c>
      <c r="H66" s="12" cm="1">
        <f t="array" ref="H66">INDEX(GMWQ!$A$2:$NF$60,MATCH(1,(GMWQ!$NE$2:$NE$60=H$3)*(GMWQ!$ND$2:$ND$60=H$4)*(GMWQ!$NF$2:$NF$60=H$1),0),$E66-1966)</f>
        <v>132.7039</v>
      </c>
      <c r="I66" s="12" cm="1">
        <f t="array" ref="I66">INDEX(GMWQ!$A$2:$NF$60,MATCH(1,(GMWQ!$NE$2:$NE$60=I$3)*(GMWQ!$ND$2:$ND$60=I$4)*(GMWQ!$NF$2:$NF$60=I$1),0),$E66-1966)</f>
        <v>32677</v>
      </c>
      <c r="J66" s="12" cm="1">
        <f t="array" ref="J66">INDEX(GMWQ!$A$2:$NF$60,MATCH(1,(GMWQ!$NE$2:$NE$60=J$3)*(GMWQ!$ND$2:$ND$60=J$4)*(GMWQ!$NF$2:$NF$60=J$1),0),$E66-1966)</f>
        <v>129815</v>
      </c>
      <c r="K66" s="12" cm="1">
        <f t="array" ref="K66">INDEX(GMWQ!$A$2:$NF$60,MATCH(1,(GMWQ!$NE$2:$NE$60=K$3)*(GMWQ!$ND$2:$ND$60=K$4)*(GMWQ!$NF$2:$NF$60=K$1),0),$E66-1966)</f>
        <v>52081</v>
      </c>
      <c r="L66" s="12" cm="1">
        <f t="array" ref="L66">INDEX(GMWQ!$A$2:$NF$60,MATCH(1,(GMWQ!$NE$2:$NE$60=L$3)*(GMWQ!$ND$2:$ND$60=L$4)*(GMWQ!$NF$2:$NF$60=L$1),0),$E66-1966)</f>
        <v>79796</v>
      </c>
      <c r="M66" s="12" cm="1">
        <f t="array" ref="M66">INDEX(GMWQ!$A$2:$NF$60,MATCH(1,(GMWQ!$NE$2:$NE$60=M$3)*(GMWQ!$ND$2:$ND$60=M$4)*(GMWQ!$NF$2:$NF$60=M$1),0),$E66-1966)</f>
        <v>188860</v>
      </c>
      <c r="N66" s="12" cm="1">
        <f t="array" ref="N66">INDEX(GMWQ!$A$2:$NF$60,MATCH(1,(GMWQ!$NE$2:$NE$60=N$3)*(GMWQ!$ND$2:$ND$60=N$4)*(GMWQ!$NF$2:$NF$60=N$1),0),$E66-1966)</f>
        <v>42.821930000000002</v>
      </c>
      <c r="O66" s="12" cm="1">
        <f t="array" ref="O66">INDEX(GMWQ!$A$2:$NF$60,MATCH(1,(GMWQ!$NE$2:$NE$60=O$3)*(GMWQ!$ND$2:$ND$60=O$4)*(GMWQ!$NF$2:$NF$60=O$1),0),$E66-1966)</f>
        <v>25575</v>
      </c>
      <c r="P66" s="12" cm="1">
        <f t="array" ref="P66">INDEX(GMWQ!$A$2:$NF$60,MATCH(1,(GMWQ!$NE$2:$NE$60=P$3)*(GMWQ!$ND$2:$ND$60=P$4)*(GMWQ!$NF$2:$NF$60=P$1),0),$E66-1966)</f>
        <v>27735</v>
      </c>
      <c r="Q66" s="12" cm="1">
        <f t="array" ref="Q66">INDEX(GMWQ!$A$2:$NF$60,MATCH(1,(GMWQ!$NE$2:$NE$60=Q$3)*(GMWQ!$ND$2:$ND$60=Q$4)*(GMWQ!$NF$2:$NF$60=Q$1),0),$E66-1966)</f>
        <v>9.6999999999999993</v>
      </c>
      <c r="R66" s="12" cm="1">
        <f t="array" ref="R66">INDEX(GMWQ!$A$2:$NF$60,MATCH(1,(GMWQ!$NE$2:$NE$60=R$3)*(GMWQ!$ND$2:$ND$60=R$4)*(GMWQ!$NF$2:$NF$60=R$1),0),$E66-1966)</f>
        <v>2418.279</v>
      </c>
      <c r="S66" s="12" cm="1">
        <f t="array" ref="S66">INDEX(GMWQ!$A$2:$NF$60,MATCH(1,(GMWQ!$NE$2:$NE$60=S$3)*(GMWQ!$ND$2:$ND$60=S$4)*(GMWQ!$NF$2:$NF$60=S$1),0),$E66-1966)</f>
        <v>331075</v>
      </c>
      <c r="T66" s="12" cm="1">
        <f t="array" ref="T66">INDEX(GMWQ!$A$2:$NF$60,MATCH(1,(GMWQ!$NE$2:$NE$60=T$3)*(GMWQ!$ND$2:$ND$60=T$4)*(GMWQ!$NF$2:$NF$60=T$1),0),$E66-1966)</f>
        <v>25575</v>
      </c>
      <c r="U66" s="12" cm="1">
        <f t="array" ref="U66">INDEX(GMWQ!$A$2:$NF$60,MATCH(1,(GMWQ!$NE$2:$NE$60=U$3)*(GMWQ!$ND$2:$ND$60=U$4)*(GMWQ!$NF$2:$NF$60=U$1),0),$E66-1966)</f>
        <v>2418.279</v>
      </c>
      <c r="V66" s="12" cm="1">
        <f t="array" ref="V66">INDEX(GMWQ!$A$2:$NF$60,MATCH(1,(GMWQ!$NE$2:$NE$60=V$3)*(GMWQ!$ND$2:$ND$60=V$4)*(GMWQ!$NF$2:$NF$60=V$1),0),$E66-1966)</f>
        <v>9.6999999999999993</v>
      </c>
      <c r="W66" s="12" cm="1">
        <f t="array" ref="W66">INDEX(GMWQ!$A$2:$NF$60,MATCH(1,(GMWQ!$NE$2:$NE$60=W$3)*(GMWQ!$ND$2:$ND$60=W$4)*(GMWQ!$NF$2:$NF$60=W$1),0),$E66-1966)</f>
        <v>188860</v>
      </c>
      <c r="X66" s="12" cm="1">
        <f t="array" ref="X66">INDEX(GMWQ!$A$2:$NF$60,MATCH(1,(GMWQ!$NE$2:$NE$60=X$3)*(GMWQ!$ND$2:$ND$60=X$4)*(GMWQ!$NF$2:$NF$60=X$1),0),$E66-1966)</f>
        <v>4632</v>
      </c>
      <c r="Y66" s="12" cm="1">
        <f t="array" ref="Y66">INDEX(GMWQ!$A$2:$NF$60,MATCH(1,(GMWQ!$NE$2:$NE$60=Y$3)*(GMWQ!$ND$2:$ND$60=Y$4)*(GMWQ!$NF$2:$NF$60=Y$1),0),$E66-1966)</f>
        <v>331075</v>
      </c>
      <c r="Z66" s="12" cm="1">
        <f t="array" ref="Z66">INDEX(GMWQ!$A$2:$NF$60,MATCH(1,(GMWQ!$NE$2:$NE$60=Z$3)*(GMWQ!$ND$2:$ND$60=Z$4)*(GMWQ!$NF$2:$NF$60=Z$1),0),$E66-1966)</f>
        <v>25575</v>
      </c>
      <c r="AA66" s="12" cm="1">
        <f t="array" ref="AA66">INDEX(GMWQ!$A$2:$NF$60,MATCH(1,(GMWQ!$NE$2:$NE$60=AA$3)*(GMWQ!$ND$2:$ND$60=AA$4)*(GMWQ!$NF$2:$NF$60=AA$1),0),$E66-1966)</f>
        <v>2418.279</v>
      </c>
      <c r="AB66" s="12" cm="1">
        <f t="array" ref="AB66">INDEX(GMWQ!$A$2:$NF$60,MATCH(1,(GMWQ!$NE$2:$NE$60=AB$3)*(GMWQ!$ND$2:$ND$60=AB$4)*(GMWQ!$NF$2:$NF$60=AB$1),0),$E66-1966)</f>
        <v>9.6999999999999993</v>
      </c>
      <c r="AC66" s="12" cm="1">
        <f t="array" ref="AC66">INDEX(GMWQ!$A$2:$NF$60,MATCH(1,(GMWQ!$NE$2:$NE$60=AC$3)*(GMWQ!$ND$2:$ND$60=AC$4)*(GMWQ!$NF$2:$NF$60=AC$1),0),$E66-1966)</f>
        <v>188860</v>
      </c>
      <c r="AD66" s="12" cm="1">
        <f t="array" ref="AD66">INDEX(GMWQ!$A$2:$NF$60,MATCH(1,(GMWQ!$NE$2:$NE$60=AD$3)*(GMWQ!$ND$2:$ND$60=AD$4)*(GMWQ!$NF$2:$NF$60=AD$1),0),$E66-1966)</f>
        <v>4632</v>
      </c>
      <c r="AE66" s="12" cm="1">
        <f t="array" ref="AE66">INDEX(GMWQ!$A$2:$NF$60,MATCH(1,(GMWQ!$NE$2:$NE$60=AE$3)*(GMWQ!$ND$2:$ND$60=AE$4)*(GMWQ!$NF$2:$NF$60=AE$1),0),$E66-1966)</f>
        <v>25575</v>
      </c>
      <c r="AF66" s="12" cm="1">
        <f t="array" ref="AF66">INDEX(GMWQ!$A$2:$NF$60,MATCH(1,(GMWQ!$NE$2:$NE$60=AF$3)*(GMWQ!$ND$2:$ND$60=AF$4)*(GMWQ!$NF$2:$NF$60=AF$1),0),$E66-1966)</f>
        <v>27735</v>
      </c>
      <c r="AG66" s="12" cm="1">
        <f t="array" ref="AG66">INDEX(GMWQ!$A$2:$NF$60,MATCH(1,(GMWQ!$NE$2:$NE$60=AG$3)*(GMWQ!$ND$2:$ND$60=AG$4)*(GMWQ!$NF$2:$NF$60=AG$1),0),$E66-1966)</f>
        <v>9.6999999999999993</v>
      </c>
    </row>
    <row r="67" spans="1:33" x14ac:dyDescent="0.25">
      <c r="A67" s="12">
        <v>1988</v>
      </c>
      <c r="B67" s="12">
        <f t="shared" si="8"/>
        <v>1988</v>
      </c>
      <c r="C67" s="12">
        <f t="shared" si="8"/>
        <v>1987</v>
      </c>
      <c r="D67" s="12">
        <f t="shared" si="8"/>
        <v>1987</v>
      </c>
      <c r="E67" s="12">
        <f t="shared" si="7"/>
        <v>2033</v>
      </c>
      <c r="F67" s="12" cm="1">
        <f t="array" ref="F67">INDEX(GMWQ!$A$2:$NF$60,MATCH(1,(GMWQ!$NE$2:$NE$60=F$3)*(GMWQ!$ND$2:$ND$60=F$4)*(GMWQ!$NF$2:$NF$60=F$1),0),$E67-1966)</f>
        <v>48.486249999999998</v>
      </c>
      <c r="G67" s="12" cm="1">
        <f t="array" ref="G67">INDEX(GMWQ!$A$2:$NF$60,MATCH(1,(GMWQ!$NE$2:$NE$60=G$3)*(GMWQ!$ND$2:$ND$60=G$4)*(GMWQ!$NF$2:$NF$60=G$1),0),$E67-1966)</f>
        <v>4640</v>
      </c>
      <c r="H67" s="12" cm="1">
        <f t="array" ref="H67">INDEX(GMWQ!$A$2:$NF$60,MATCH(1,(GMWQ!$NE$2:$NE$60=H$3)*(GMWQ!$ND$2:$ND$60=H$4)*(GMWQ!$NF$2:$NF$60=H$1),0),$E67-1966)</f>
        <v>134.46860000000001</v>
      </c>
      <c r="I67" s="12" cm="1">
        <f t="array" ref="I67">INDEX(GMWQ!$A$2:$NF$60,MATCH(1,(GMWQ!$NE$2:$NE$60=I$3)*(GMWQ!$ND$2:$ND$60=I$4)*(GMWQ!$NF$2:$NF$60=I$1),0),$E67-1966)</f>
        <v>33698</v>
      </c>
      <c r="J67" s="12" cm="1">
        <f t="array" ref="J67">INDEX(GMWQ!$A$2:$NF$60,MATCH(1,(GMWQ!$NE$2:$NE$60=J$3)*(GMWQ!$ND$2:$ND$60=J$4)*(GMWQ!$NF$2:$NF$60=J$1),0),$E67-1966)</f>
        <v>133283</v>
      </c>
      <c r="K67" s="12" cm="1">
        <f t="array" ref="K67">INDEX(GMWQ!$A$2:$NF$60,MATCH(1,(GMWQ!$NE$2:$NE$60=K$3)*(GMWQ!$ND$2:$ND$60=K$4)*(GMWQ!$NF$2:$NF$60=K$1),0),$E67-1966)</f>
        <v>53600</v>
      </c>
      <c r="L67" s="12" cm="1">
        <f t="array" ref="L67">INDEX(GMWQ!$A$2:$NF$60,MATCH(1,(GMWQ!$NE$2:$NE$60=L$3)*(GMWQ!$ND$2:$ND$60=L$4)*(GMWQ!$NF$2:$NF$60=L$1),0),$E67-1966)</f>
        <v>82285</v>
      </c>
      <c r="M67" s="12" cm="1">
        <f t="array" ref="M67">INDEX(GMWQ!$A$2:$NF$60,MATCH(1,(GMWQ!$NE$2:$NE$60=M$3)*(GMWQ!$ND$2:$ND$60=M$4)*(GMWQ!$NF$2:$NF$60=M$1),0),$E67-1966)</f>
        <v>191709</v>
      </c>
      <c r="N67" s="12" cm="1">
        <f t="array" ref="N67">INDEX(GMWQ!$A$2:$NF$60,MATCH(1,(GMWQ!$NE$2:$NE$60=N$3)*(GMWQ!$ND$2:$ND$60=N$4)*(GMWQ!$NF$2:$NF$60=N$1),0),$E67-1966)</f>
        <v>43.419350000000001</v>
      </c>
      <c r="O67" s="12" cm="1">
        <f t="array" ref="O67">INDEX(GMWQ!$A$2:$NF$60,MATCH(1,(GMWQ!$NE$2:$NE$60=O$3)*(GMWQ!$ND$2:$ND$60=O$4)*(GMWQ!$NF$2:$NF$60=O$1),0),$E67-1966)</f>
        <v>25795</v>
      </c>
      <c r="P67" s="12" cm="1">
        <f t="array" ref="P67">INDEX(GMWQ!$A$2:$NF$60,MATCH(1,(GMWQ!$NE$2:$NE$60=P$3)*(GMWQ!$ND$2:$ND$60=P$4)*(GMWQ!$NF$2:$NF$60=P$1),0),$E67-1966)</f>
        <v>27956</v>
      </c>
      <c r="Q67" s="12" cm="1">
        <f t="array" ref="Q67">INDEX(GMWQ!$A$2:$NF$60,MATCH(1,(GMWQ!$NE$2:$NE$60=Q$3)*(GMWQ!$ND$2:$ND$60=Q$4)*(GMWQ!$NF$2:$NF$60=Q$1),0),$E67-1966)</f>
        <v>9.1999999999999993</v>
      </c>
      <c r="R67" s="12" cm="1">
        <f t="array" ref="R67">INDEX(GMWQ!$A$2:$NF$60,MATCH(1,(GMWQ!$NE$2:$NE$60=R$3)*(GMWQ!$ND$2:$ND$60=R$4)*(GMWQ!$NF$2:$NF$60=R$1),0),$E67-1966)</f>
        <v>2470.5340000000001</v>
      </c>
      <c r="S67" s="12" cm="1">
        <f t="array" ref="S67">INDEX(GMWQ!$A$2:$NF$60,MATCH(1,(GMWQ!$NE$2:$NE$60=S$3)*(GMWQ!$ND$2:$ND$60=S$4)*(GMWQ!$NF$2:$NF$60=S$1),0),$E67-1966)</f>
        <v>336442</v>
      </c>
      <c r="T67" s="12" cm="1">
        <f t="array" ref="T67">INDEX(GMWQ!$A$2:$NF$60,MATCH(1,(GMWQ!$NE$2:$NE$60=T$3)*(GMWQ!$ND$2:$ND$60=T$4)*(GMWQ!$NF$2:$NF$60=T$1),0),$E67-1966)</f>
        <v>25795</v>
      </c>
      <c r="U67" s="12" cm="1">
        <f t="array" ref="U67">INDEX(GMWQ!$A$2:$NF$60,MATCH(1,(GMWQ!$NE$2:$NE$60=U$3)*(GMWQ!$ND$2:$ND$60=U$4)*(GMWQ!$NF$2:$NF$60=U$1),0),$E67-1966)</f>
        <v>2470.636</v>
      </c>
      <c r="V67" s="12" cm="1">
        <f t="array" ref="V67">INDEX(GMWQ!$A$2:$NF$60,MATCH(1,(GMWQ!$NE$2:$NE$60=V$3)*(GMWQ!$ND$2:$ND$60=V$4)*(GMWQ!$NF$2:$NF$60=V$1),0),$E67-1966)</f>
        <v>9.1999999999999993</v>
      </c>
      <c r="W67" s="12" cm="1">
        <f t="array" ref="W67">INDEX(GMWQ!$A$2:$NF$60,MATCH(1,(GMWQ!$NE$2:$NE$60=W$3)*(GMWQ!$ND$2:$ND$60=W$4)*(GMWQ!$NF$2:$NF$60=W$1),0),$E67-1966)</f>
        <v>191709</v>
      </c>
      <c r="X67" s="12" cm="1">
        <f t="array" ref="X67">INDEX(GMWQ!$A$2:$NF$60,MATCH(1,(GMWQ!$NE$2:$NE$60=X$3)*(GMWQ!$ND$2:$ND$60=X$4)*(GMWQ!$NF$2:$NF$60=X$1),0),$E67-1966)</f>
        <v>4640</v>
      </c>
      <c r="Y67" s="12" cm="1">
        <f t="array" ref="Y67">INDEX(GMWQ!$A$2:$NF$60,MATCH(1,(GMWQ!$NE$2:$NE$60=Y$3)*(GMWQ!$ND$2:$ND$60=Y$4)*(GMWQ!$NF$2:$NF$60=Y$1),0),$E67-1966)</f>
        <v>336442</v>
      </c>
      <c r="Z67" s="12" cm="1">
        <f t="array" ref="Z67">INDEX(GMWQ!$A$2:$NF$60,MATCH(1,(GMWQ!$NE$2:$NE$60=Z$3)*(GMWQ!$ND$2:$ND$60=Z$4)*(GMWQ!$NF$2:$NF$60=Z$1),0),$E67-1966)</f>
        <v>25795</v>
      </c>
      <c r="AA67" s="12" cm="1">
        <f t="array" ref="AA67">INDEX(GMWQ!$A$2:$NF$60,MATCH(1,(GMWQ!$NE$2:$NE$60=AA$3)*(GMWQ!$ND$2:$ND$60=AA$4)*(GMWQ!$NF$2:$NF$60=AA$1),0),$E67-1966)</f>
        <v>2470.636</v>
      </c>
      <c r="AB67" s="12" cm="1">
        <f t="array" ref="AB67">INDEX(GMWQ!$A$2:$NF$60,MATCH(1,(GMWQ!$NE$2:$NE$60=AB$3)*(GMWQ!$ND$2:$ND$60=AB$4)*(GMWQ!$NF$2:$NF$60=AB$1),0),$E67-1966)</f>
        <v>9.1999999999999993</v>
      </c>
      <c r="AC67" s="12" cm="1">
        <f t="array" ref="AC67">INDEX(GMWQ!$A$2:$NF$60,MATCH(1,(GMWQ!$NE$2:$NE$60=AC$3)*(GMWQ!$ND$2:$ND$60=AC$4)*(GMWQ!$NF$2:$NF$60=AC$1),0),$E67-1966)</f>
        <v>191709</v>
      </c>
      <c r="AD67" s="12" cm="1">
        <f t="array" ref="AD67">INDEX(GMWQ!$A$2:$NF$60,MATCH(1,(GMWQ!$NE$2:$NE$60=AD$3)*(GMWQ!$ND$2:$ND$60=AD$4)*(GMWQ!$NF$2:$NF$60=AD$1),0),$E67-1966)</f>
        <v>4640</v>
      </c>
      <c r="AE67" s="12" cm="1">
        <f t="array" ref="AE67">INDEX(GMWQ!$A$2:$NF$60,MATCH(1,(GMWQ!$NE$2:$NE$60=AE$3)*(GMWQ!$ND$2:$ND$60=AE$4)*(GMWQ!$NF$2:$NF$60=AE$1),0),$E67-1966)</f>
        <v>25795</v>
      </c>
      <c r="AF67" s="12" cm="1">
        <f t="array" ref="AF67">INDEX(GMWQ!$A$2:$NF$60,MATCH(1,(GMWQ!$NE$2:$NE$60=AF$3)*(GMWQ!$ND$2:$ND$60=AF$4)*(GMWQ!$NF$2:$NF$60=AF$1),0),$E67-1966)</f>
        <v>27955</v>
      </c>
      <c r="AG67" s="12" cm="1">
        <f t="array" ref="AG67">INDEX(GMWQ!$A$2:$NF$60,MATCH(1,(GMWQ!$NE$2:$NE$60=AG$3)*(GMWQ!$ND$2:$ND$60=AG$4)*(GMWQ!$NF$2:$NF$60=AG$1),0),$E67-1966)</f>
        <v>9.1999999999999993</v>
      </c>
    </row>
    <row r="68" spans="1:33" x14ac:dyDescent="0.25">
      <c r="B68" s="12">
        <f t="shared" si="8"/>
        <v>1988</v>
      </c>
      <c r="C68" s="12">
        <f t="shared" si="8"/>
        <v>1988</v>
      </c>
      <c r="E68" s="12">
        <f t="shared" si="7"/>
        <v>2034</v>
      </c>
      <c r="F68" s="12" cm="1">
        <f t="array" ref="F68">INDEX(GMWQ!$A$2:$NF$60,MATCH(1,(GMWQ!$NE$2:$NE$60=F$3)*(GMWQ!$ND$2:$ND$60=F$4)*(GMWQ!$NF$2:$NF$60=F$1),0),$E68-1966)</f>
        <v>49.414969999999997</v>
      </c>
      <c r="G68" s="12" cm="1">
        <f t="array" ref="G68">INDEX(GMWQ!$A$2:$NF$60,MATCH(1,(GMWQ!$NE$2:$NE$60=G$3)*(GMWQ!$ND$2:$ND$60=G$4)*(GMWQ!$NF$2:$NF$60=G$1),0),$E68-1966)</f>
        <v>4879</v>
      </c>
      <c r="H68" s="12" cm="1">
        <f t="array" ref="H68">INDEX(GMWQ!$A$2:$NF$60,MATCH(1,(GMWQ!$NE$2:$NE$60=H$3)*(GMWQ!$ND$2:$ND$60=H$4)*(GMWQ!$NF$2:$NF$60=H$1),0),$E68-1966)</f>
        <v>139.05330000000001</v>
      </c>
      <c r="I68" s="12" cm="1">
        <f t="array" ref="I68">INDEX(GMWQ!$A$2:$NF$60,MATCH(1,(GMWQ!$NE$2:$NE$60=I$3)*(GMWQ!$ND$2:$ND$60=I$4)*(GMWQ!$NF$2:$NF$60=I$1),0),$E68-1966)</f>
        <v>34292</v>
      </c>
      <c r="J68" s="12" cm="1">
        <f t="array" ref="J68">INDEX(GMWQ!$A$2:$NF$60,MATCH(1,(GMWQ!$NE$2:$NE$60=J$3)*(GMWQ!$ND$2:$ND$60=J$4)*(GMWQ!$NF$2:$NF$60=J$1),0),$E68-1966)</f>
        <v>136630</v>
      </c>
      <c r="K68" s="12" cm="1">
        <f t="array" ref="K68">INDEX(GMWQ!$A$2:$NF$60,MATCH(1,(GMWQ!$NE$2:$NE$60=K$3)*(GMWQ!$ND$2:$ND$60=K$4)*(GMWQ!$NF$2:$NF$60=K$1),0),$E68-1966)</f>
        <v>54866</v>
      </c>
      <c r="L68" s="12" cm="1">
        <f t="array" ref="L68">INDEX(GMWQ!$A$2:$NF$60,MATCH(1,(GMWQ!$NE$2:$NE$60=L$3)*(GMWQ!$ND$2:$ND$60=L$4)*(GMWQ!$NF$2:$NF$60=L$1),0),$E68-1966)</f>
        <v>84810</v>
      </c>
      <c r="M68" s="12" cm="1">
        <f t="array" ref="M68">INDEX(GMWQ!$A$2:$NF$60,MATCH(1,(GMWQ!$NE$2:$NE$60=M$3)*(GMWQ!$ND$2:$ND$60=M$4)*(GMWQ!$NF$2:$NF$60=M$1),0),$E68-1966)</f>
        <v>194935</v>
      </c>
      <c r="N68" s="12" cm="1">
        <f t="array" ref="N68">INDEX(GMWQ!$A$2:$NF$60,MATCH(1,(GMWQ!$NE$2:$NE$60=N$3)*(GMWQ!$ND$2:$ND$60=N$4)*(GMWQ!$NF$2:$NF$60=N$1),0),$E68-1966)</f>
        <v>44.057639999999999</v>
      </c>
      <c r="O68" s="12" cm="1">
        <f t="array" ref="O68">INDEX(GMWQ!$A$2:$NF$60,MATCH(1,(GMWQ!$NE$2:$NE$60=O$3)*(GMWQ!$ND$2:$ND$60=O$4)*(GMWQ!$NF$2:$NF$60=O$1),0),$E68-1966)</f>
        <v>25970</v>
      </c>
      <c r="P68" s="12" cm="1">
        <f t="array" ref="P68">INDEX(GMWQ!$A$2:$NF$60,MATCH(1,(GMWQ!$NE$2:$NE$60=P$3)*(GMWQ!$ND$2:$ND$60=P$4)*(GMWQ!$NF$2:$NF$60=P$1),0),$E68-1966)</f>
        <v>28157</v>
      </c>
      <c r="Q68" s="12" cm="1">
        <f t="array" ref="Q68">INDEX(GMWQ!$A$2:$NF$60,MATCH(1,(GMWQ!$NE$2:$NE$60=Q$3)*(GMWQ!$ND$2:$ND$60=Q$4)*(GMWQ!$NF$2:$NF$60=Q$1),0),$E68-1966)</f>
        <v>8.6999999999999993</v>
      </c>
      <c r="R68" s="12" cm="1">
        <f t="array" ref="R68">INDEX(GMWQ!$A$2:$NF$60,MATCH(1,(GMWQ!$NE$2:$NE$60=R$3)*(GMWQ!$ND$2:$ND$60=R$4)*(GMWQ!$NF$2:$NF$60=R$1),0),$E68-1966)</f>
        <v>2512.3130000000001</v>
      </c>
      <c r="S68" s="12" cm="1">
        <f t="array" ref="S68">INDEX(GMWQ!$A$2:$NF$60,MATCH(1,(GMWQ!$NE$2:$NE$60=S$3)*(GMWQ!$ND$2:$ND$60=S$4)*(GMWQ!$NF$2:$NF$60=S$1),0),$E68-1966)</f>
        <v>338186</v>
      </c>
      <c r="T68" s="12" cm="1">
        <f t="array" ref="T68">INDEX(GMWQ!$A$2:$NF$60,MATCH(1,(GMWQ!$NE$2:$NE$60=T$3)*(GMWQ!$ND$2:$ND$60=T$4)*(GMWQ!$NF$2:$NF$60=T$1),0),$E68-1966)</f>
        <v>25970</v>
      </c>
      <c r="U68" s="12" cm="1">
        <f t="array" ref="U68">INDEX(GMWQ!$A$2:$NF$60,MATCH(1,(GMWQ!$NE$2:$NE$60=U$3)*(GMWQ!$ND$2:$ND$60=U$4)*(GMWQ!$NF$2:$NF$60=U$1),0),$E68-1966)</f>
        <v>2512.3130000000001</v>
      </c>
      <c r="V68" s="12" cm="1">
        <f t="array" ref="V68">INDEX(GMWQ!$A$2:$NF$60,MATCH(1,(GMWQ!$NE$2:$NE$60=V$3)*(GMWQ!$ND$2:$ND$60=V$4)*(GMWQ!$NF$2:$NF$60=V$1),0),$E68-1966)</f>
        <v>8.6999999999999993</v>
      </c>
      <c r="W68" s="12" cm="1">
        <f t="array" ref="W68">INDEX(GMWQ!$A$2:$NF$60,MATCH(1,(GMWQ!$NE$2:$NE$60=W$3)*(GMWQ!$ND$2:$ND$60=W$4)*(GMWQ!$NF$2:$NF$60=W$1),0),$E68-1966)</f>
        <v>194935</v>
      </c>
      <c r="X68" s="12" cm="1">
        <f t="array" ref="X68">INDEX(GMWQ!$A$2:$NF$60,MATCH(1,(GMWQ!$NE$2:$NE$60=X$3)*(GMWQ!$ND$2:$ND$60=X$4)*(GMWQ!$NF$2:$NF$60=X$1),0),$E68-1966)</f>
        <v>4879</v>
      </c>
      <c r="Y68" s="12" cm="1">
        <f t="array" ref="Y68">INDEX(GMWQ!$A$2:$NF$60,MATCH(1,(GMWQ!$NE$2:$NE$60=Y$3)*(GMWQ!$ND$2:$ND$60=Y$4)*(GMWQ!$NF$2:$NF$60=Y$1),0),$E68-1966)</f>
        <v>338186</v>
      </c>
      <c r="Z68" s="12" cm="1">
        <f t="array" ref="Z68">INDEX(GMWQ!$A$2:$NF$60,MATCH(1,(GMWQ!$NE$2:$NE$60=Z$3)*(GMWQ!$ND$2:$ND$60=Z$4)*(GMWQ!$NF$2:$NF$60=Z$1),0),$E68-1966)</f>
        <v>25970</v>
      </c>
      <c r="AA68" s="12" cm="1">
        <f t="array" ref="AA68">INDEX(GMWQ!$A$2:$NF$60,MATCH(1,(GMWQ!$NE$2:$NE$60=AA$3)*(GMWQ!$ND$2:$ND$60=AA$4)*(GMWQ!$NF$2:$NF$60=AA$1),0),$E68-1966)</f>
        <v>2512.3130000000001</v>
      </c>
      <c r="AB68" s="12" cm="1">
        <f t="array" ref="AB68">INDEX(GMWQ!$A$2:$NF$60,MATCH(1,(GMWQ!$NE$2:$NE$60=AB$3)*(GMWQ!$ND$2:$ND$60=AB$4)*(GMWQ!$NF$2:$NF$60=AB$1),0),$E68-1966)</f>
        <v>8.6999999999999993</v>
      </c>
      <c r="AC68" s="12" cm="1">
        <f t="array" ref="AC68">INDEX(GMWQ!$A$2:$NF$60,MATCH(1,(GMWQ!$NE$2:$NE$60=AC$3)*(GMWQ!$ND$2:$ND$60=AC$4)*(GMWQ!$NF$2:$NF$60=AC$1),0),$E68-1966)</f>
        <v>194935</v>
      </c>
      <c r="AD68" s="12" cm="1">
        <f t="array" ref="AD68">INDEX(GMWQ!$A$2:$NF$60,MATCH(1,(GMWQ!$NE$2:$NE$60=AD$3)*(GMWQ!$ND$2:$ND$60=AD$4)*(GMWQ!$NF$2:$NF$60=AD$1),0),$E68-1966)</f>
        <v>4879</v>
      </c>
      <c r="AE68" s="12" cm="1">
        <f t="array" ref="AE68">INDEX(GMWQ!$A$2:$NF$60,MATCH(1,(GMWQ!$NE$2:$NE$60=AE$3)*(GMWQ!$ND$2:$ND$60=AE$4)*(GMWQ!$NF$2:$NF$60=AE$1),0),$E68-1966)</f>
        <v>25970</v>
      </c>
      <c r="AF68" s="12" cm="1">
        <f t="array" ref="AF68">INDEX(GMWQ!$A$2:$NF$60,MATCH(1,(GMWQ!$NE$2:$NE$60=AF$3)*(GMWQ!$ND$2:$ND$60=AF$4)*(GMWQ!$NF$2:$NF$60=AF$1),0),$E68-1966)</f>
        <v>28157</v>
      </c>
      <c r="AG68" s="12" cm="1">
        <f t="array" ref="AG68">INDEX(GMWQ!$A$2:$NF$60,MATCH(1,(GMWQ!$NE$2:$NE$60=AG$3)*(GMWQ!$ND$2:$ND$60=AG$4)*(GMWQ!$NF$2:$NF$60=AG$1),0),$E68-1966)</f>
        <v>8.6999999999999993</v>
      </c>
    </row>
    <row r="69" spans="1:33" x14ac:dyDescent="0.25">
      <c r="B69" s="12">
        <f t="shared" si="8"/>
        <v>1988</v>
      </c>
      <c r="C69" s="12">
        <f t="shared" si="8"/>
        <v>1988</v>
      </c>
      <c r="E69" s="12">
        <f t="shared" si="7"/>
        <v>2035</v>
      </c>
      <c r="F69" s="12" cm="1">
        <f t="array" ref="F69">INDEX(GMWQ!$A$2:$NF$60,MATCH(1,(GMWQ!$NE$2:$NE$60=F$3)*(GMWQ!$ND$2:$ND$60=F$4)*(GMWQ!$NF$2:$NF$60=F$1),0),$E69-1966)</f>
        <v>50.342970000000001</v>
      </c>
      <c r="G69" s="12" cm="1">
        <f t="array" ref="G69">INDEX(GMWQ!$A$2:$NF$60,MATCH(1,(GMWQ!$NE$2:$NE$60=G$3)*(GMWQ!$ND$2:$ND$60=G$4)*(GMWQ!$NF$2:$NF$60=G$1),0),$E69-1966)</f>
        <v>5040</v>
      </c>
      <c r="H69" s="12" cm="1">
        <f t="array" ref="H69">INDEX(GMWQ!$A$2:$NF$60,MATCH(1,(GMWQ!$NE$2:$NE$60=H$3)*(GMWQ!$ND$2:$ND$60=H$4)*(GMWQ!$NF$2:$NF$60=H$1),0),$E69-1966)</f>
        <v>144.16399999999999</v>
      </c>
      <c r="I69" s="12" cm="1">
        <f t="array" ref="I69">INDEX(GMWQ!$A$2:$NF$60,MATCH(1,(GMWQ!$NE$2:$NE$60=I$3)*(GMWQ!$ND$2:$ND$60=I$4)*(GMWQ!$NF$2:$NF$60=I$1),0),$E69-1966)</f>
        <v>35863</v>
      </c>
      <c r="J69" s="12" cm="1">
        <f t="array" ref="J69">INDEX(GMWQ!$A$2:$NF$60,MATCH(1,(GMWQ!$NE$2:$NE$60=J$3)*(GMWQ!$ND$2:$ND$60=J$4)*(GMWQ!$NF$2:$NF$60=J$1),0),$E69-1966)</f>
        <v>140801</v>
      </c>
      <c r="K69" s="12" cm="1">
        <f t="array" ref="K69">INDEX(GMWQ!$A$2:$NF$60,MATCH(1,(GMWQ!$NE$2:$NE$60=K$3)*(GMWQ!$ND$2:$ND$60=K$4)*(GMWQ!$NF$2:$NF$60=K$1),0),$E69-1966)</f>
        <v>56587</v>
      </c>
      <c r="L69" s="12" cm="1">
        <f t="array" ref="L69">INDEX(GMWQ!$A$2:$NF$60,MATCH(1,(GMWQ!$NE$2:$NE$60=L$3)*(GMWQ!$ND$2:$ND$60=L$4)*(GMWQ!$NF$2:$NF$60=L$1),0),$E69-1966)</f>
        <v>86563</v>
      </c>
      <c r="M69" s="12" cm="1">
        <f t="array" ref="M69">INDEX(GMWQ!$A$2:$NF$60,MATCH(1,(GMWQ!$NE$2:$NE$60=M$3)*(GMWQ!$ND$2:$ND$60=M$4)*(GMWQ!$NF$2:$NF$60=M$1),0),$E69-1966)</f>
        <v>197179</v>
      </c>
      <c r="N69" s="12" cm="1">
        <f t="array" ref="N69">INDEX(GMWQ!$A$2:$NF$60,MATCH(1,(GMWQ!$NE$2:$NE$60=N$3)*(GMWQ!$ND$2:$ND$60=N$4)*(GMWQ!$NF$2:$NF$60=N$1),0),$E69-1966)</f>
        <v>44.47437</v>
      </c>
      <c r="O69" s="12" cm="1">
        <f t="array" ref="O69">INDEX(GMWQ!$A$2:$NF$60,MATCH(1,(GMWQ!$NE$2:$NE$60=O$3)*(GMWQ!$ND$2:$ND$60=O$4)*(GMWQ!$NF$2:$NF$60=O$1),0),$E69-1966)</f>
        <v>26160</v>
      </c>
      <c r="P69" s="12" cm="1">
        <f t="array" ref="P69">INDEX(GMWQ!$A$2:$NF$60,MATCH(1,(GMWQ!$NE$2:$NE$60=P$3)*(GMWQ!$ND$2:$ND$60=P$4)*(GMWQ!$NF$2:$NF$60=P$1),0),$E69-1966)</f>
        <v>28435</v>
      </c>
      <c r="Q69" s="12" cm="1">
        <f t="array" ref="Q69">INDEX(GMWQ!$A$2:$NF$60,MATCH(1,(GMWQ!$NE$2:$NE$60=Q$3)*(GMWQ!$ND$2:$ND$60=Q$4)*(GMWQ!$NF$2:$NF$60=Q$1),0),$E69-1966)</f>
        <v>8.4</v>
      </c>
      <c r="R69" s="12" cm="1">
        <f t="array" ref="R69">INDEX(GMWQ!$A$2:$NF$60,MATCH(1,(GMWQ!$NE$2:$NE$60=R$3)*(GMWQ!$ND$2:$ND$60=R$4)*(GMWQ!$NF$2:$NF$60=R$1),0),$E69-1966)</f>
        <v>2569.828</v>
      </c>
      <c r="S69" s="12" cm="1">
        <f t="array" ref="S69">INDEX(GMWQ!$A$2:$NF$60,MATCH(1,(GMWQ!$NE$2:$NE$60=S$3)*(GMWQ!$ND$2:$ND$60=S$4)*(GMWQ!$NF$2:$NF$60=S$1),0),$E69-1966)</f>
        <v>342414</v>
      </c>
      <c r="T69" s="12" cm="1">
        <f t="array" ref="T69">INDEX(GMWQ!$A$2:$NF$60,MATCH(1,(GMWQ!$NE$2:$NE$60=T$3)*(GMWQ!$ND$2:$ND$60=T$4)*(GMWQ!$NF$2:$NF$60=T$1),0),$E69-1966)</f>
        <v>26160</v>
      </c>
      <c r="U69" s="12" cm="1">
        <f t="array" ref="U69">INDEX(GMWQ!$A$2:$NF$60,MATCH(1,(GMWQ!$NE$2:$NE$60=U$3)*(GMWQ!$ND$2:$ND$60=U$4)*(GMWQ!$NF$2:$NF$60=U$1),0),$E69-1966)</f>
        <v>2569.6179999999999</v>
      </c>
      <c r="V69" s="12" cm="1">
        <f t="array" ref="V69">INDEX(GMWQ!$A$2:$NF$60,MATCH(1,(GMWQ!$NE$2:$NE$60=V$3)*(GMWQ!$ND$2:$ND$60=V$4)*(GMWQ!$NF$2:$NF$60=V$1),0),$E69-1966)</f>
        <v>8.4</v>
      </c>
      <c r="W69" s="12" cm="1">
        <f t="array" ref="W69">INDEX(GMWQ!$A$2:$NF$60,MATCH(1,(GMWQ!$NE$2:$NE$60=W$3)*(GMWQ!$ND$2:$ND$60=W$4)*(GMWQ!$NF$2:$NF$60=W$1),0),$E69-1966)</f>
        <v>197179</v>
      </c>
      <c r="X69" s="12" cm="1">
        <f t="array" ref="X69">INDEX(GMWQ!$A$2:$NF$60,MATCH(1,(GMWQ!$NE$2:$NE$60=X$3)*(GMWQ!$ND$2:$ND$60=X$4)*(GMWQ!$NF$2:$NF$60=X$1),0),$E69-1966)</f>
        <v>5040</v>
      </c>
      <c r="Y69" s="12" cm="1">
        <f t="array" ref="Y69">INDEX(GMWQ!$A$2:$NF$60,MATCH(1,(GMWQ!$NE$2:$NE$60=Y$3)*(GMWQ!$ND$2:$ND$60=Y$4)*(GMWQ!$NF$2:$NF$60=Y$1),0),$E69-1966)</f>
        <v>342414</v>
      </c>
      <c r="Z69" s="12" cm="1">
        <f t="array" ref="Z69">INDEX(GMWQ!$A$2:$NF$60,MATCH(1,(GMWQ!$NE$2:$NE$60=Z$3)*(GMWQ!$ND$2:$ND$60=Z$4)*(GMWQ!$NF$2:$NF$60=Z$1),0),$E69-1966)</f>
        <v>26160</v>
      </c>
      <c r="AA69" s="12" cm="1">
        <f t="array" ref="AA69">INDEX(GMWQ!$A$2:$NF$60,MATCH(1,(GMWQ!$NE$2:$NE$60=AA$3)*(GMWQ!$ND$2:$ND$60=AA$4)*(GMWQ!$NF$2:$NF$60=AA$1),0),$E69-1966)</f>
        <v>2569.6179999999999</v>
      </c>
      <c r="AB69" s="12" cm="1">
        <f t="array" ref="AB69">INDEX(GMWQ!$A$2:$NF$60,MATCH(1,(GMWQ!$NE$2:$NE$60=AB$3)*(GMWQ!$ND$2:$ND$60=AB$4)*(GMWQ!$NF$2:$NF$60=AB$1),0),$E69-1966)</f>
        <v>8.4</v>
      </c>
      <c r="AC69" s="12" cm="1">
        <f t="array" ref="AC69">INDEX(GMWQ!$A$2:$NF$60,MATCH(1,(GMWQ!$NE$2:$NE$60=AC$3)*(GMWQ!$ND$2:$ND$60=AC$4)*(GMWQ!$NF$2:$NF$60=AC$1),0),$E69-1966)</f>
        <v>197179</v>
      </c>
      <c r="AD69" s="12" cm="1">
        <f t="array" ref="AD69">INDEX(GMWQ!$A$2:$NF$60,MATCH(1,(GMWQ!$NE$2:$NE$60=AD$3)*(GMWQ!$ND$2:$ND$60=AD$4)*(GMWQ!$NF$2:$NF$60=AD$1),0),$E69-1966)</f>
        <v>5040</v>
      </c>
      <c r="AE69" s="12" cm="1">
        <f t="array" ref="AE69">INDEX(GMWQ!$A$2:$NF$60,MATCH(1,(GMWQ!$NE$2:$NE$60=AE$3)*(GMWQ!$ND$2:$ND$60=AE$4)*(GMWQ!$NF$2:$NF$60=AE$1),0),$E69-1966)</f>
        <v>26160</v>
      </c>
      <c r="AF69" s="12" cm="1">
        <f t="array" ref="AF69">INDEX(GMWQ!$A$2:$NF$60,MATCH(1,(GMWQ!$NE$2:$NE$60=AF$3)*(GMWQ!$ND$2:$ND$60=AF$4)*(GMWQ!$NF$2:$NF$60=AF$1),0),$E69-1966)</f>
        <v>28437</v>
      </c>
      <c r="AG69" s="12" cm="1">
        <f t="array" ref="AG69">INDEX(GMWQ!$A$2:$NF$60,MATCH(1,(GMWQ!$NE$2:$NE$60=AG$3)*(GMWQ!$ND$2:$ND$60=AG$4)*(GMWQ!$NF$2:$NF$60=AG$1),0),$E69-1966)</f>
        <v>8.4</v>
      </c>
    </row>
    <row r="70" spans="1:33" x14ac:dyDescent="0.25">
      <c r="B70" s="12">
        <f t="shared" si="8"/>
        <v>1988</v>
      </c>
      <c r="C70" s="12">
        <f t="shared" si="8"/>
        <v>1988</v>
      </c>
      <c r="E70" s="12">
        <f t="shared" si="7"/>
        <v>2036</v>
      </c>
      <c r="F70" s="12" cm="1">
        <f t="array" ref="F70">INDEX(GMWQ!$A$2:$NF$60,MATCH(1,(GMWQ!$NE$2:$NE$60=F$3)*(GMWQ!$ND$2:$ND$60=F$4)*(GMWQ!$NF$2:$NF$60=F$1),0),$E70-1966)</f>
        <v>51.531849999999999</v>
      </c>
      <c r="G70" s="12" cm="1">
        <f t="array" ref="G70">INDEX(GMWQ!$A$2:$NF$60,MATCH(1,(GMWQ!$NE$2:$NE$60=G$3)*(GMWQ!$ND$2:$ND$60=G$4)*(GMWQ!$NF$2:$NF$60=G$1),0),$E70-1966)</f>
        <v>5234</v>
      </c>
      <c r="H70" s="12" cm="1">
        <f t="array" ref="H70">INDEX(GMWQ!$A$2:$NF$60,MATCH(1,(GMWQ!$NE$2:$NE$60=H$3)*(GMWQ!$ND$2:$ND$60=H$4)*(GMWQ!$NF$2:$NF$60=H$1),0),$E70-1966)</f>
        <v>148.042</v>
      </c>
      <c r="I70" s="12" cm="1">
        <f t="array" ref="I70">INDEX(GMWQ!$A$2:$NF$60,MATCH(1,(GMWQ!$NE$2:$NE$60=I$3)*(GMWQ!$ND$2:$ND$60=I$4)*(GMWQ!$NF$2:$NF$60=I$1),0),$E70-1966)</f>
        <v>37039</v>
      </c>
      <c r="J70" s="12" cm="1">
        <f t="array" ref="J70">INDEX(GMWQ!$A$2:$NF$60,MATCH(1,(GMWQ!$NE$2:$NE$60=J$3)*(GMWQ!$ND$2:$ND$60=J$4)*(GMWQ!$NF$2:$NF$60=J$1),0),$E70-1966)</f>
        <v>144969</v>
      </c>
      <c r="K70" s="12" cm="1">
        <f t="array" ref="K70">INDEX(GMWQ!$A$2:$NF$60,MATCH(1,(GMWQ!$NE$2:$NE$60=K$3)*(GMWQ!$ND$2:$ND$60=K$4)*(GMWQ!$NF$2:$NF$60=K$1),0),$E70-1966)</f>
        <v>58368</v>
      </c>
      <c r="L70" s="12" cm="1">
        <f t="array" ref="L70">INDEX(GMWQ!$A$2:$NF$60,MATCH(1,(GMWQ!$NE$2:$NE$60=L$3)*(GMWQ!$ND$2:$ND$60=L$4)*(GMWQ!$NF$2:$NF$60=L$1),0),$E70-1966)</f>
        <v>88240</v>
      </c>
      <c r="M70" s="12" cm="1">
        <f t="array" ref="M70">INDEX(GMWQ!$A$2:$NF$60,MATCH(1,(GMWQ!$NE$2:$NE$60=M$3)*(GMWQ!$ND$2:$ND$60=M$4)*(GMWQ!$NF$2:$NF$60=M$1),0),$E70-1966)</f>
        <v>198740</v>
      </c>
      <c r="N70" s="12" cm="1">
        <f t="array" ref="N70">INDEX(GMWQ!$A$2:$NF$60,MATCH(1,(GMWQ!$NE$2:$NE$60=N$3)*(GMWQ!$ND$2:$ND$60=N$4)*(GMWQ!$NF$2:$NF$60=N$1),0),$E70-1966)</f>
        <v>44.994630000000001</v>
      </c>
      <c r="O70" s="12" cm="1">
        <f t="array" ref="O70">INDEX(GMWQ!$A$2:$NF$60,MATCH(1,(GMWQ!$NE$2:$NE$60=O$3)*(GMWQ!$ND$2:$ND$60=O$4)*(GMWQ!$NF$2:$NF$60=O$1),0),$E70-1966)</f>
        <v>26355</v>
      </c>
      <c r="P70" s="12" cm="1">
        <f t="array" ref="P70">INDEX(GMWQ!$A$2:$NF$60,MATCH(1,(GMWQ!$NE$2:$NE$60=P$3)*(GMWQ!$ND$2:$ND$60=P$4)*(GMWQ!$NF$2:$NF$60=P$1),0),$E70-1966)</f>
        <v>28644</v>
      </c>
      <c r="Q70" s="12" cm="1">
        <f t="array" ref="Q70">INDEX(GMWQ!$A$2:$NF$60,MATCH(1,(GMWQ!$NE$2:$NE$60=Q$3)*(GMWQ!$ND$2:$ND$60=Q$4)*(GMWQ!$NF$2:$NF$60=Q$1),0),$E70-1966)</f>
        <v>8</v>
      </c>
      <c r="R70" s="12" cm="1">
        <f t="array" ref="R70">INDEX(GMWQ!$A$2:$NF$60,MATCH(1,(GMWQ!$NE$2:$NE$60=R$3)*(GMWQ!$ND$2:$ND$60=R$4)*(GMWQ!$NF$2:$NF$60=R$1),0),$E70-1966)</f>
        <v>2641.6390000000001</v>
      </c>
      <c r="S70" s="12" cm="1">
        <f t="array" ref="S70">INDEX(GMWQ!$A$2:$NF$60,MATCH(1,(GMWQ!$NE$2:$NE$60=S$3)*(GMWQ!$ND$2:$ND$60=S$4)*(GMWQ!$NF$2:$NF$60=S$1),0),$E70-1966)</f>
        <v>345162</v>
      </c>
      <c r="T70" s="12" cm="1">
        <f t="array" ref="T70">INDEX(GMWQ!$A$2:$NF$60,MATCH(1,(GMWQ!$NE$2:$NE$60=T$3)*(GMWQ!$ND$2:$ND$60=T$4)*(GMWQ!$NF$2:$NF$60=T$1),0),$E70-1966)</f>
        <v>26355</v>
      </c>
      <c r="U70" s="12" cm="1">
        <f t="array" ref="U70">INDEX(GMWQ!$A$2:$NF$60,MATCH(1,(GMWQ!$NE$2:$NE$60=U$3)*(GMWQ!$ND$2:$ND$60=U$4)*(GMWQ!$NF$2:$NF$60=U$1),0),$E70-1966)</f>
        <v>2641.6390000000001</v>
      </c>
      <c r="V70" s="12" cm="1">
        <f t="array" ref="V70">INDEX(GMWQ!$A$2:$NF$60,MATCH(1,(GMWQ!$NE$2:$NE$60=V$3)*(GMWQ!$ND$2:$ND$60=V$4)*(GMWQ!$NF$2:$NF$60=V$1),0),$E70-1966)</f>
        <v>8</v>
      </c>
      <c r="W70" s="12" cm="1">
        <f t="array" ref="W70">INDEX(GMWQ!$A$2:$NF$60,MATCH(1,(GMWQ!$NE$2:$NE$60=W$3)*(GMWQ!$ND$2:$ND$60=W$4)*(GMWQ!$NF$2:$NF$60=W$1),0),$E70-1966)</f>
        <v>198740</v>
      </c>
      <c r="X70" s="12" cm="1">
        <f t="array" ref="X70">INDEX(GMWQ!$A$2:$NF$60,MATCH(1,(GMWQ!$NE$2:$NE$60=X$3)*(GMWQ!$ND$2:$ND$60=X$4)*(GMWQ!$NF$2:$NF$60=X$1),0),$E70-1966)</f>
        <v>5234</v>
      </c>
      <c r="Y70" s="12" cm="1">
        <f t="array" ref="Y70">INDEX(GMWQ!$A$2:$NF$60,MATCH(1,(GMWQ!$NE$2:$NE$60=Y$3)*(GMWQ!$ND$2:$ND$60=Y$4)*(GMWQ!$NF$2:$NF$60=Y$1),0),$E70-1966)</f>
        <v>345162</v>
      </c>
      <c r="Z70" s="12" cm="1">
        <f t="array" ref="Z70">INDEX(GMWQ!$A$2:$NF$60,MATCH(1,(GMWQ!$NE$2:$NE$60=Z$3)*(GMWQ!$ND$2:$ND$60=Z$4)*(GMWQ!$NF$2:$NF$60=Z$1),0),$E70-1966)</f>
        <v>26355</v>
      </c>
      <c r="AA70" s="12" cm="1">
        <f t="array" ref="AA70">INDEX(GMWQ!$A$2:$NF$60,MATCH(1,(GMWQ!$NE$2:$NE$60=AA$3)*(GMWQ!$ND$2:$ND$60=AA$4)*(GMWQ!$NF$2:$NF$60=AA$1),0),$E70-1966)</f>
        <v>2641.6390000000001</v>
      </c>
      <c r="AB70" s="12" cm="1">
        <f t="array" ref="AB70">INDEX(GMWQ!$A$2:$NF$60,MATCH(1,(GMWQ!$NE$2:$NE$60=AB$3)*(GMWQ!$ND$2:$ND$60=AB$4)*(GMWQ!$NF$2:$NF$60=AB$1),0),$E70-1966)</f>
        <v>8</v>
      </c>
      <c r="AC70" s="12" cm="1">
        <f t="array" ref="AC70">INDEX(GMWQ!$A$2:$NF$60,MATCH(1,(GMWQ!$NE$2:$NE$60=AC$3)*(GMWQ!$ND$2:$ND$60=AC$4)*(GMWQ!$NF$2:$NF$60=AC$1),0),$E70-1966)</f>
        <v>198740</v>
      </c>
      <c r="AD70" s="12" cm="1">
        <f t="array" ref="AD70">INDEX(GMWQ!$A$2:$NF$60,MATCH(1,(GMWQ!$NE$2:$NE$60=AD$3)*(GMWQ!$ND$2:$ND$60=AD$4)*(GMWQ!$NF$2:$NF$60=AD$1),0),$E70-1966)</f>
        <v>5234</v>
      </c>
      <c r="AE70" s="12" cm="1">
        <f t="array" ref="AE70">INDEX(GMWQ!$A$2:$NF$60,MATCH(1,(GMWQ!$NE$2:$NE$60=AE$3)*(GMWQ!$ND$2:$ND$60=AE$4)*(GMWQ!$NF$2:$NF$60=AE$1),0),$E70-1966)</f>
        <v>26355</v>
      </c>
      <c r="AF70" s="12" cm="1">
        <f t="array" ref="AF70">INDEX(GMWQ!$A$2:$NF$60,MATCH(1,(GMWQ!$NE$2:$NE$60=AF$3)*(GMWQ!$ND$2:$ND$60=AF$4)*(GMWQ!$NF$2:$NF$60=AF$1),0),$E70-1966)</f>
        <v>28644</v>
      </c>
      <c r="AG70" s="12" cm="1">
        <f t="array" ref="AG70">INDEX(GMWQ!$A$2:$NF$60,MATCH(1,(GMWQ!$NE$2:$NE$60=AG$3)*(GMWQ!$ND$2:$ND$60=AG$4)*(GMWQ!$NF$2:$NF$60=AG$1),0),$E70-1966)</f>
        <v>8</v>
      </c>
    </row>
    <row r="71" spans="1:33" x14ac:dyDescent="0.25">
      <c r="A71" s="12">
        <v>1989</v>
      </c>
      <c r="B71" s="12">
        <f t="shared" si="8"/>
        <v>1989</v>
      </c>
      <c r="C71" s="12">
        <f t="shared" si="8"/>
        <v>1988</v>
      </c>
      <c r="D71" s="12">
        <f t="shared" si="8"/>
        <v>1988</v>
      </c>
      <c r="E71" s="12">
        <f t="shared" si="7"/>
        <v>2037</v>
      </c>
      <c r="F71" s="12" cm="1">
        <f t="array" ref="F71">INDEX(GMWQ!$A$2:$NF$60,MATCH(1,(GMWQ!$NE$2:$NE$60=F$3)*(GMWQ!$ND$2:$ND$60=F$4)*(GMWQ!$NF$2:$NF$60=F$1),0),$E71-1966)</f>
        <v>52.552460000000004</v>
      </c>
      <c r="G71" s="12" cm="1">
        <f t="array" ref="G71">INDEX(GMWQ!$A$2:$NF$60,MATCH(1,(GMWQ!$NE$2:$NE$60=G$3)*(GMWQ!$ND$2:$ND$60=G$4)*(GMWQ!$NF$2:$NF$60=G$1),0),$E71-1966)</f>
        <v>5239</v>
      </c>
      <c r="H71" s="12" cm="1">
        <f t="array" ref="H71">INDEX(GMWQ!$A$2:$NF$60,MATCH(1,(GMWQ!$NE$2:$NE$60=H$3)*(GMWQ!$ND$2:$ND$60=H$4)*(GMWQ!$NF$2:$NF$60=H$1),0),$E71-1966)</f>
        <v>150.62790000000001</v>
      </c>
      <c r="I71" s="12" cm="1">
        <f t="array" ref="I71">INDEX(GMWQ!$A$2:$NF$60,MATCH(1,(GMWQ!$NE$2:$NE$60=I$3)*(GMWQ!$ND$2:$ND$60=I$4)*(GMWQ!$NF$2:$NF$60=I$1),0),$E71-1966)</f>
        <v>38606</v>
      </c>
      <c r="J71" s="12" cm="1">
        <f t="array" ref="J71">INDEX(GMWQ!$A$2:$NF$60,MATCH(1,(GMWQ!$NE$2:$NE$60=J$3)*(GMWQ!$ND$2:$ND$60=J$4)*(GMWQ!$NF$2:$NF$60=J$1),0),$E71-1966)</f>
        <v>148623</v>
      </c>
      <c r="K71" s="12" cm="1">
        <f t="array" ref="K71">INDEX(GMWQ!$A$2:$NF$60,MATCH(1,(GMWQ!$NE$2:$NE$60=K$3)*(GMWQ!$ND$2:$ND$60=K$4)*(GMWQ!$NF$2:$NF$60=K$1),0),$E71-1966)</f>
        <v>59745</v>
      </c>
      <c r="L71" s="12" cm="1">
        <f t="array" ref="L71">INDEX(GMWQ!$A$2:$NF$60,MATCH(1,(GMWQ!$NE$2:$NE$60=L$3)*(GMWQ!$ND$2:$ND$60=L$4)*(GMWQ!$NF$2:$NF$60=L$1),0),$E71-1966)</f>
        <v>90548</v>
      </c>
      <c r="M71" s="12" cm="1">
        <f t="array" ref="M71">INDEX(GMWQ!$A$2:$NF$60,MATCH(1,(GMWQ!$NE$2:$NE$60=M$3)*(GMWQ!$ND$2:$ND$60=M$4)*(GMWQ!$NF$2:$NF$60=M$1),0),$E71-1966)</f>
        <v>201265</v>
      </c>
      <c r="N71" s="12" cm="1">
        <f t="array" ref="N71">INDEX(GMWQ!$A$2:$NF$60,MATCH(1,(GMWQ!$NE$2:$NE$60=N$3)*(GMWQ!$ND$2:$ND$60=N$4)*(GMWQ!$NF$2:$NF$60=N$1),0),$E71-1966)</f>
        <v>45.505809999999997</v>
      </c>
      <c r="O71" s="12" cm="1">
        <f t="array" ref="O71">INDEX(GMWQ!$A$2:$NF$60,MATCH(1,(GMWQ!$NE$2:$NE$60=O$3)*(GMWQ!$ND$2:$ND$60=O$4)*(GMWQ!$NF$2:$NF$60=O$1),0),$E71-1966)</f>
        <v>26590</v>
      </c>
      <c r="P71" s="12" cm="1">
        <f t="array" ref="P71">INDEX(GMWQ!$A$2:$NF$60,MATCH(1,(GMWQ!$NE$2:$NE$60=P$3)*(GMWQ!$ND$2:$ND$60=P$4)*(GMWQ!$NF$2:$NF$60=P$1),0),$E71-1966)</f>
        <v>28955</v>
      </c>
      <c r="Q71" s="12" cm="1">
        <f t="array" ref="Q71">INDEX(GMWQ!$A$2:$NF$60,MATCH(1,(GMWQ!$NE$2:$NE$60=Q$3)*(GMWQ!$ND$2:$ND$60=Q$4)*(GMWQ!$NF$2:$NF$60=Q$1),0),$E71-1966)</f>
        <v>7.6</v>
      </c>
      <c r="R71" s="12" cm="1">
        <f t="array" ref="R71">INDEX(GMWQ!$A$2:$NF$60,MATCH(1,(GMWQ!$NE$2:$NE$60=R$3)*(GMWQ!$ND$2:$ND$60=R$4)*(GMWQ!$NF$2:$NF$60=R$1),0),$E71-1966)</f>
        <v>2684.0590000000002</v>
      </c>
      <c r="S71" s="12" cm="1">
        <f t="array" ref="S71">INDEX(GMWQ!$A$2:$NF$60,MATCH(1,(GMWQ!$NE$2:$NE$60=S$3)*(GMWQ!$ND$2:$ND$60=S$4)*(GMWQ!$NF$2:$NF$60=S$1),0),$E71-1966)</f>
        <v>346836</v>
      </c>
      <c r="T71" s="12" cm="1">
        <f t="array" ref="T71">INDEX(GMWQ!$A$2:$NF$60,MATCH(1,(GMWQ!$NE$2:$NE$60=T$3)*(GMWQ!$ND$2:$ND$60=T$4)*(GMWQ!$NF$2:$NF$60=T$1),0),$E71-1966)</f>
        <v>26590</v>
      </c>
      <c r="U71" s="12" cm="1">
        <f t="array" ref="U71">INDEX(GMWQ!$A$2:$NF$60,MATCH(1,(GMWQ!$NE$2:$NE$60=U$3)*(GMWQ!$ND$2:$ND$60=U$4)*(GMWQ!$NF$2:$NF$60=U$1),0),$E71-1966)</f>
        <v>2684.4940000000001</v>
      </c>
      <c r="V71" s="12" cm="1">
        <f t="array" ref="V71">INDEX(GMWQ!$A$2:$NF$60,MATCH(1,(GMWQ!$NE$2:$NE$60=V$3)*(GMWQ!$ND$2:$ND$60=V$4)*(GMWQ!$NF$2:$NF$60=V$1),0),$E71-1966)</f>
        <v>7.6</v>
      </c>
      <c r="W71" s="12" cm="1">
        <f t="array" ref="W71">INDEX(GMWQ!$A$2:$NF$60,MATCH(1,(GMWQ!$NE$2:$NE$60=W$3)*(GMWQ!$ND$2:$ND$60=W$4)*(GMWQ!$NF$2:$NF$60=W$1),0),$E71-1966)</f>
        <v>201265</v>
      </c>
      <c r="X71" s="12" cm="1">
        <f t="array" ref="X71">INDEX(GMWQ!$A$2:$NF$60,MATCH(1,(GMWQ!$NE$2:$NE$60=X$3)*(GMWQ!$ND$2:$ND$60=X$4)*(GMWQ!$NF$2:$NF$60=X$1),0),$E71-1966)</f>
        <v>5239</v>
      </c>
      <c r="Y71" s="12" cm="1">
        <f t="array" ref="Y71">INDEX(GMWQ!$A$2:$NF$60,MATCH(1,(GMWQ!$NE$2:$NE$60=Y$3)*(GMWQ!$ND$2:$ND$60=Y$4)*(GMWQ!$NF$2:$NF$60=Y$1),0),$E71-1966)</f>
        <v>346836</v>
      </c>
      <c r="Z71" s="12" cm="1">
        <f t="array" ref="Z71">INDEX(GMWQ!$A$2:$NF$60,MATCH(1,(GMWQ!$NE$2:$NE$60=Z$3)*(GMWQ!$ND$2:$ND$60=Z$4)*(GMWQ!$NF$2:$NF$60=Z$1),0),$E71-1966)</f>
        <v>26590</v>
      </c>
      <c r="AA71" s="12" cm="1">
        <f t="array" ref="AA71">INDEX(GMWQ!$A$2:$NF$60,MATCH(1,(GMWQ!$NE$2:$NE$60=AA$3)*(GMWQ!$ND$2:$ND$60=AA$4)*(GMWQ!$NF$2:$NF$60=AA$1),0),$E71-1966)</f>
        <v>2684.4940000000001</v>
      </c>
      <c r="AB71" s="12" cm="1">
        <f t="array" ref="AB71">INDEX(GMWQ!$A$2:$NF$60,MATCH(1,(GMWQ!$NE$2:$NE$60=AB$3)*(GMWQ!$ND$2:$ND$60=AB$4)*(GMWQ!$NF$2:$NF$60=AB$1),0),$E71-1966)</f>
        <v>7.6</v>
      </c>
      <c r="AC71" s="12" cm="1">
        <f t="array" ref="AC71">INDEX(GMWQ!$A$2:$NF$60,MATCH(1,(GMWQ!$NE$2:$NE$60=AC$3)*(GMWQ!$ND$2:$ND$60=AC$4)*(GMWQ!$NF$2:$NF$60=AC$1),0),$E71-1966)</f>
        <v>201265</v>
      </c>
      <c r="AD71" s="12" cm="1">
        <f t="array" ref="AD71">INDEX(GMWQ!$A$2:$NF$60,MATCH(1,(GMWQ!$NE$2:$NE$60=AD$3)*(GMWQ!$ND$2:$ND$60=AD$4)*(GMWQ!$NF$2:$NF$60=AD$1),0),$E71-1966)</f>
        <v>5239</v>
      </c>
      <c r="AE71" s="12" cm="1">
        <f t="array" ref="AE71">INDEX(GMWQ!$A$2:$NF$60,MATCH(1,(GMWQ!$NE$2:$NE$60=AE$3)*(GMWQ!$ND$2:$ND$60=AE$4)*(GMWQ!$NF$2:$NF$60=AE$1),0),$E71-1966)</f>
        <v>26590</v>
      </c>
      <c r="AF71" s="12" cm="1">
        <f t="array" ref="AF71">INDEX(GMWQ!$A$2:$NF$60,MATCH(1,(GMWQ!$NE$2:$NE$60=AF$3)*(GMWQ!$ND$2:$ND$60=AF$4)*(GMWQ!$NF$2:$NF$60=AF$1),0),$E71-1966)</f>
        <v>28951</v>
      </c>
      <c r="AG71" s="12" cm="1">
        <f t="array" ref="AG71">INDEX(GMWQ!$A$2:$NF$60,MATCH(1,(GMWQ!$NE$2:$NE$60=AG$3)*(GMWQ!$ND$2:$ND$60=AG$4)*(GMWQ!$NF$2:$NF$60=AG$1),0),$E71-1966)</f>
        <v>7.6</v>
      </c>
    </row>
    <row r="72" spans="1:33" x14ac:dyDescent="0.25">
      <c r="B72" s="12">
        <f t="shared" si="8"/>
        <v>1989</v>
      </c>
      <c r="C72" s="12">
        <f t="shared" si="8"/>
        <v>1989</v>
      </c>
      <c r="E72" s="12">
        <f t="shared" si="7"/>
        <v>2038</v>
      </c>
      <c r="F72" s="12" cm="1">
        <f t="array" ref="F72">INDEX(GMWQ!$A$2:$NF$60,MATCH(1,(GMWQ!$NE$2:$NE$60=F$3)*(GMWQ!$ND$2:$ND$60=F$4)*(GMWQ!$NF$2:$NF$60=F$1),0),$E72-1966)</f>
        <v>53.574669999999998</v>
      </c>
      <c r="G72" s="12" cm="1">
        <f t="array" ref="G72">INDEX(GMWQ!$A$2:$NF$60,MATCH(1,(GMWQ!$NE$2:$NE$60=G$3)*(GMWQ!$ND$2:$ND$60=G$4)*(GMWQ!$NF$2:$NF$60=G$1),0),$E72-1966)</f>
        <v>5247</v>
      </c>
      <c r="H72" s="12" cm="1">
        <f t="array" ref="H72">INDEX(GMWQ!$A$2:$NF$60,MATCH(1,(GMWQ!$NE$2:$NE$60=H$3)*(GMWQ!$ND$2:$ND$60=H$4)*(GMWQ!$NF$2:$NF$60=H$1),0),$E72-1966)</f>
        <v>155.5334</v>
      </c>
      <c r="I72" s="12" cm="1">
        <f t="array" ref="I72">INDEX(GMWQ!$A$2:$NF$60,MATCH(1,(GMWQ!$NE$2:$NE$60=I$3)*(GMWQ!$ND$2:$ND$60=I$4)*(GMWQ!$NF$2:$NF$60=I$1),0),$E72-1966)</f>
        <v>38243</v>
      </c>
      <c r="J72" s="12" cm="1">
        <f t="array" ref="J72">INDEX(GMWQ!$A$2:$NF$60,MATCH(1,(GMWQ!$NE$2:$NE$60=J$3)*(GMWQ!$ND$2:$ND$60=J$4)*(GMWQ!$NF$2:$NF$60=J$1),0),$E72-1966)</f>
        <v>151262</v>
      </c>
      <c r="K72" s="12" cm="1">
        <f t="array" ref="K72">INDEX(GMWQ!$A$2:$NF$60,MATCH(1,(GMWQ!$NE$2:$NE$60=K$3)*(GMWQ!$ND$2:$ND$60=K$4)*(GMWQ!$NF$2:$NF$60=K$1),0),$E72-1966)</f>
        <v>61400</v>
      </c>
      <c r="L72" s="12" cm="1">
        <f t="array" ref="L72">INDEX(GMWQ!$A$2:$NF$60,MATCH(1,(GMWQ!$NE$2:$NE$60=L$3)*(GMWQ!$ND$2:$ND$60=L$4)*(GMWQ!$NF$2:$NF$60=L$1),0),$E72-1966)</f>
        <v>93363</v>
      </c>
      <c r="M72" s="12" cm="1">
        <f t="array" ref="M72">INDEX(GMWQ!$A$2:$NF$60,MATCH(1,(GMWQ!$NE$2:$NE$60=M$3)*(GMWQ!$ND$2:$ND$60=M$4)*(GMWQ!$NF$2:$NF$60=M$1),0),$E72-1966)</f>
        <v>204179</v>
      </c>
      <c r="N72" s="12" cm="1">
        <f t="array" ref="N72">INDEX(GMWQ!$A$2:$NF$60,MATCH(1,(GMWQ!$NE$2:$NE$60=N$3)*(GMWQ!$ND$2:$ND$60=N$4)*(GMWQ!$NF$2:$NF$60=N$1),0),$E72-1966)</f>
        <v>46.23854</v>
      </c>
      <c r="O72" s="12" cm="1">
        <f t="array" ref="O72">INDEX(GMWQ!$A$2:$NF$60,MATCH(1,(GMWQ!$NE$2:$NE$60=O$3)*(GMWQ!$ND$2:$ND$60=O$4)*(GMWQ!$NF$2:$NF$60=O$1),0),$E72-1966)</f>
        <v>26730</v>
      </c>
      <c r="P72" s="12" cm="1">
        <f t="array" ref="P72">INDEX(GMWQ!$A$2:$NF$60,MATCH(1,(GMWQ!$NE$2:$NE$60=P$3)*(GMWQ!$ND$2:$ND$60=P$4)*(GMWQ!$NF$2:$NF$60=P$1),0),$E72-1966)</f>
        <v>29046</v>
      </c>
      <c r="Q72" s="12" cm="1">
        <f t="array" ref="Q72">INDEX(GMWQ!$A$2:$NF$60,MATCH(1,(GMWQ!$NE$2:$NE$60=Q$3)*(GMWQ!$ND$2:$ND$60=Q$4)*(GMWQ!$NF$2:$NF$60=Q$1),0),$E72-1966)</f>
        <v>7.2</v>
      </c>
      <c r="R72" s="12" cm="1">
        <f t="array" ref="R72">INDEX(GMWQ!$A$2:$NF$60,MATCH(1,(GMWQ!$NE$2:$NE$60=R$3)*(GMWQ!$ND$2:$ND$60=R$4)*(GMWQ!$NF$2:$NF$60=R$1),0),$E72-1966)</f>
        <v>2756.404</v>
      </c>
      <c r="S72" s="12" cm="1">
        <f t="array" ref="S72">INDEX(GMWQ!$A$2:$NF$60,MATCH(1,(GMWQ!$NE$2:$NE$60=S$3)*(GMWQ!$ND$2:$ND$60=S$4)*(GMWQ!$NF$2:$NF$60=S$1),0),$E72-1966)</f>
        <v>348997</v>
      </c>
      <c r="T72" s="12" cm="1">
        <f t="array" ref="T72">INDEX(GMWQ!$A$2:$NF$60,MATCH(1,(GMWQ!$NE$2:$NE$60=T$3)*(GMWQ!$ND$2:$ND$60=T$4)*(GMWQ!$NF$2:$NF$60=T$1),0),$E72-1966)</f>
        <v>26730</v>
      </c>
      <c r="U72" s="12" cm="1">
        <f t="array" ref="U72">INDEX(GMWQ!$A$2:$NF$60,MATCH(1,(GMWQ!$NE$2:$NE$60=U$3)*(GMWQ!$ND$2:$ND$60=U$4)*(GMWQ!$NF$2:$NF$60=U$1),0),$E72-1966)</f>
        <v>2756.2930000000001</v>
      </c>
      <c r="V72" s="12" cm="1">
        <f t="array" ref="V72">INDEX(GMWQ!$A$2:$NF$60,MATCH(1,(GMWQ!$NE$2:$NE$60=V$3)*(GMWQ!$ND$2:$ND$60=V$4)*(GMWQ!$NF$2:$NF$60=V$1),0),$E72-1966)</f>
        <v>7.2</v>
      </c>
      <c r="W72" s="12" cm="1">
        <f t="array" ref="W72">INDEX(GMWQ!$A$2:$NF$60,MATCH(1,(GMWQ!$NE$2:$NE$60=W$3)*(GMWQ!$ND$2:$ND$60=W$4)*(GMWQ!$NF$2:$NF$60=W$1),0),$E72-1966)</f>
        <v>204179</v>
      </c>
      <c r="X72" s="12" cm="1">
        <f t="array" ref="X72">INDEX(GMWQ!$A$2:$NF$60,MATCH(1,(GMWQ!$NE$2:$NE$60=X$3)*(GMWQ!$ND$2:$ND$60=X$4)*(GMWQ!$NF$2:$NF$60=X$1),0),$E72-1966)</f>
        <v>5247</v>
      </c>
      <c r="Y72" s="12" cm="1">
        <f t="array" ref="Y72">INDEX(GMWQ!$A$2:$NF$60,MATCH(1,(GMWQ!$NE$2:$NE$60=Y$3)*(GMWQ!$ND$2:$ND$60=Y$4)*(GMWQ!$NF$2:$NF$60=Y$1),0),$E72-1966)</f>
        <v>348997</v>
      </c>
      <c r="Z72" s="12" cm="1">
        <f t="array" ref="Z72">INDEX(GMWQ!$A$2:$NF$60,MATCH(1,(GMWQ!$NE$2:$NE$60=Z$3)*(GMWQ!$ND$2:$ND$60=Z$4)*(GMWQ!$NF$2:$NF$60=Z$1),0),$E72-1966)</f>
        <v>26730</v>
      </c>
      <c r="AA72" s="12" cm="1">
        <f t="array" ref="AA72">INDEX(GMWQ!$A$2:$NF$60,MATCH(1,(GMWQ!$NE$2:$NE$60=AA$3)*(GMWQ!$ND$2:$ND$60=AA$4)*(GMWQ!$NF$2:$NF$60=AA$1),0),$E72-1966)</f>
        <v>2756.2930000000001</v>
      </c>
      <c r="AB72" s="12" cm="1">
        <f t="array" ref="AB72">INDEX(GMWQ!$A$2:$NF$60,MATCH(1,(GMWQ!$NE$2:$NE$60=AB$3)*(GMWQ!$ND$2:$ND$60=AB$4)*(GMWQ!$NF$2:$NF$60=AB$1),0),$E72-1966)</f>
        <v>7.2</v>
      </c>
      <c r="AC72" s="12" cm="1">
        <f t="array" ref="AC72">INDEX(GMWQ!$A$2:$NF$60,MATCH(1,(GMWQ!$NE$2:$NE$60=AC$3)*(GMWQ!$ND$2:$ND$60=AC$4)*(GMWQ!$NF$2:$NF$60=AC$1),0),$E72-1966)</f>
        <v>204179</v>
      </c>
      <c r="AD72" s="12" cm="1">
        <f t="array" ref="AD72">INDEX(GMWQ!$A$2:$NF$60,MATCH(1,(GMWQ!$NE$2:$NE$60=AD$3)*(GMWQ!$ND$2:$ND$60=AD$4)*(GMWQ!$NF$2:$NF$60=AD$1),0),$E72-1966)</f>
        <v>5247</v>
      </c>
      <c r="AE72" s="12" cm="1">
        <f t="array" ref="AE72">INDEX(GMWQ!$A$2:$NF$60,MATCH(1,(GMWQ!$NE$2:$NE$60=AE$3)*(GMWQ!$ND$2:$ND$60=AE$4)*(GMWQ!$NF$2:$NF$60=AE$1),0),$E72-1966)</f>
        <v>26730</v>
      </c>
      <c r="AF72" s="12" cm="1">
        <f t="array" ref="AF72">INDEX(GMWQ!$A$2:$NF$60,MATCH(1,(GMWQ!$NE$2:$NE$60=AF$3)*(GMWQ!$ND$2:$ND$60=AF$4)*(GMWQ!$NF$2:$NF$60=AF$1),0),$E72-1966)</f>
        <v>29048</v>
      </c>
      <c r="AG72" s="12" cm="1">
        <f t="array" ref="AG72">INDEX(GMWQ!$A$2:$NF$60,MATCH(1,(GMWQ!$NE$2:$NE$60=AG$3)*(GMWQ!$ND$2:$ND$60=AG$4)*(GMWQ!$NF$2:$NF$60=AG$1),0),$E72-1966)</f>
        <v>7.2</v>
      </c>
    </row>
    <row r="73" spans="1:33" x14ac:dyDescent="0.25">
      <c r="B73" s="12">
        <f t="shared" si="8"/>
        <v>1989</v>
      </c>
      <c r="C73" s="12">
        <f t="shared" si="8"/>
        <v>1989</v>
      </c>
      <c r="E73" s="12">
        <f t="shared" si="7"/>
        <v>2039</v>
      </c>
      <c r="F73" s="12" cm="1">
        <f t="array" ref="F73">INDEX(GMWQ!$A$2:$NF$60,MATCH(1,(GMWQ!$NE$2:$NE$60=F$3)*(GMWQ!$ND$2:$ND$60=F$4)*(GMWQ!$NF$2:$NF$60=F$1),0),$E73-1966)</f>
        <v>54.88494</v>
      </c>
      <c r="G73" s="12" cm="1">
        <f t="array" ref="G73">INDEX(GMWQ!$A$2:$NF$60,MATCH(1,(GMWQ!$NE$2:$NE$60=G$3)*(GMWQ!$ND$2:$ND$60=G$4)*(GMWQ!$NF$2:$NF$60=G$1),0),$E73-1966)</f>
        <v>5405</v>
      </c>
      <c r="H73" s="12" cm="1">
        <f t="array" ref="H73">INDEX(GMWQ!$A$2:$NF$60,MATCH(1,(GMWQ!$NE$2:$NE$60=H$3)*(GMWQ!$ND$2:$ND$60=H$4)*(GMWQ!$NF$2:$NF$60=H$1),0),$E73-1966)</f>
        <v>160.64189999999999</v>
      </c>
      <c r="I73" s="12" cm="1">
        <f t="array" ref="I73">INDEX(GMWQ!$A$2:$NF$60,MATCH(1,(GMWQ!$NE$2:$NE$60=I$3)*(GMWQ!$ND$2:$ND$60=I$4)*(GMWQ!$NF$2:$NF$60=I$1),0),$E73-1966)</f>
        <v>39834</v>
      </c>
      <c r="J73" s="12" cm="1">
        <f t="array" ref="J73">INDEX(GMWQ!$A$2:$NF$60,MATCH(1,(GMWQ!$NE$2:$NE$60=J$3)*(GMWQ!$ND$2:$ND$60=J$4)*(GMWQ!$NF$2:$NF$60=J$1),0),$E73-1966)</f>
        <v>155370</v>
      </c>
      <c r="K73" s="12" cm="1">
        <f t="array" ref="K73">INDEX(GMWQ!$A$2:$NF$60,MATCH(1,(GMWQ!$NE$2:$NE$60=K$3)*(GMWQ!$ND$2:$ND$60=K$4)*(GMWQ!$NF$2:$NF$60=K$1),0),$E73-1966)</f>
        <v>63022</v>
      </c>
      <c r="L73" s="12" cm="1">
        <f t="array" ref="L73">INDEX(GMWQ!$A$2:$NF$60,MATCH(1,(GMWQ!$NE$2:$NE$60=L$3)*(GMWQ!$ND$2:$ND$60=L$4)*(GMWQ!$NF$2:$NF$60=L$1),0),$E73-1966)</f>
        <v>97490</v>
      </c>
      <c r="M73" s="12" cm="1">
        <f t="array" ref="M73">INDEX(GMWQ!$A$2:$NF$60,MATCH(1,(GMWQ!$NE$2:$NE$60=M$3)*(GMWQ!$ND$2:$ND$60=M$4)*(GMWQ!$NF$2:$NF$60=M$1),0),$E73-1966)</f>
        <v>209872</v>
      </c>
      <c r="N73" s="12" cm="1">
        <f t="array" ref="N73">INDEX(GMWQ!$A$2:$NF$60,MATCH(1,(GMWQ!$NE$2:$NE$60=N$3)*(GMWQ!$ND$2:$ND$60=N$4)*(GMWQ!$NF$2:$NF$60=N$1),0),$E73-1966)</f>
        <v>47.012500000000003</v>
      </c>
      <c r="O73" s="12" cm="1">
        <f t="array" ref="O73">INDEX(GMWQ!$A$2:$NF$60,MATCH(1,(GMWQ!$NE$2:$NE$60=O$3)*(GMWQ!$ND$2:$ND$60=O$4)*(GMWQ!$NF$2:$NF$60=O$1),0),$E73-1966)</f>
        <v>26795</v>
      </c>
      <c r="P73" s="12" cm="1">
        <f t="array" ref="P73">INDEX(GMWQ!$A$2:$NF$60,MATCH(1,(GMWQ!$NE$2:$NE$60=P$3)*(GMWQ!$ND$2:$ND$60=P$4)*(GMWQ!$NF$2:$NF$60=P$1),0),$E73-1966)</f>
        <v>29152</v>
      </c>
      <c r="Q73" s="12" cm="1">
        <f t="array" ref="Q73">INDEX(GMWQ!$A$2:$NF$60,MATCH(1,(GMWQ!$NE$2:$NE$60=Q$3)*(GMWQ!$ND$2:$ND$60=Q$4)*(GMWQ!$NF$2:$NF$60=Q$1),0),$E73-1966)</f>
        <v>7.1</v>
      </c>
      <c r="R73" s="12" cm="1">
        <f t="array" ref="R73">INDEX(GMWQ!$A$2:$NF$60,MATCH(1,(GMWQ!$NE$2:$NE$60=R$3)*(GMWQ!$ND$2:$ND$60=R$4)*(GMWQ!$NF$2:$NF$60=R$1),0),$E73-1966)</f>
        <v>2816.9270000000001</v>
      </c>
      <c r="S73" s="12" cm="1">
        <f t="array" ref="S73">INDEX(GMWQ!$A$2:$NF$60,MATCH(1,(GMWQ!$NE$2:$NE$60=S$3)*(GMWQ!$ND$2:$ND$60=S$4)*(GMWQ!$NF$2:$NF$60=S$1),0),$E73-1966)</f>
        <v>349572</v>
      </c>
      <c r="T73" s="12" cm="1">
        <f t="array" ref="T73">INDEX(GMWQ!$A$2:$NF$60,MATCH(1,(GMWQ!$NE$2:$NE$60=T$3)*(GMWQ!$ND$2:$ND$60=T$4)*(GMWQ!$NF$2:$NF$60=T$1),0),$E73-1966)</f>
        <v>26795</v>
      </c>
      <c r="U73" s="12" cm="1">
        <f t="array" ref="U73">INDEX(GMWQ!$A$2:$NF$60,MATCH(1,(GMWQ!$NE$2:$NE$60=U$3)*(GMWQ!$ND$2:$ND$60=U$4)*(GMWQ!$NF$2:$NF$60=U$1),0),$E73-1966)</f>
        <v>2816.473</v>
      </c>
      <c r="V73" s="12" cm="1">
        <f t="array" ref="V73">INDEX(GMWQ!$A$2:$NF$60,MATCH(1,(GMWQ!$NE$2:$NE$60=V$3)*(GMWQ!$ND$2:$ND$60=V$4)*(GMWQ!$NF$2:$NF$60=V$1),0),$E73-1966)</f>
        <v>7.1</v>
      </c>
      <c r="W73" s="12" cm="1">
        <f t="array" ref="W73">INDEX(GMWQ!$A$2:$NF$60,MATCH(1,(GMWQ!$NE$2:$NE$60=W$3)*(GMWQ!$ND$2:$ND$60=W$4)*(GMWQ!$NF$2:$NF$60=W$1),0),$E73-1966)</f>
        <v>209872</v>
      </c>
      <c r="X73" s="12" cm="1">
        <f t="array" ref="X73">INDEX(GMWQ!$A$2:$NF$60,MATCH(1,(GMWQ!$NE$2:$NE$60=X$3)*(GMWQ!$ND$2:$ND$60=X$4)*(GMWQ!$NF$2:$NF$60=X$1),0),$E73-1966)</f>
        <v>5405</v>
      </c>
      <c r="Y73" s="12" cm="1">
        <f t="array" ref="Y73">INDEX(GMWQ!$A$2:$NF$60,MATCH(1,(GMWQ!$NE$2:$NE$60=Y$3)*(GMWQ!$ND$2:$ND$60=Y$4)*(GMWQ!$NF$2:$NF$60=Y$1),0),$E73-1966)</f>
        <v>349572</v>
      </c>
      <c r="Z73" s="12" cm="1">
        <f t="array" ref="Z73">INDEX(GMWQ!$A$2:$NF$60,MATCH(1,(GMWQ!$NE$2:$NE$60=Z$3)*(GMWQ!$ND$2:$ND$60=Z$4)*(GMWQ!$NF$2:$NF$60=Z$1),0),$E73-1966)</f>
        <v>26795</v>
      </c>
      <c r="AA73" s="12" cm="1">
        <f t="array" ref="AA73">INDEX(GMWQ!$A$2:$NF$60,MATCH(1,(GMWQ!$NE$2:$NE$60=AA$3)*(GMWQ!$ND$2:$ND$60=AA$4)*(GMWQ!$NF$2:$NF$60=AA$1),0),$E73-1966)</f>
        <v>2816.473</v>
      </c>
      <c r="AB73" s="12" cm="1">
        <f t="array" ref="AB73">INDEX(GMWQ!$A$2:$NF$60,MATCH(1,(GMWQ!$NE$2:$NE$60=AB$3)*(GMWQ!$ND$2:$ND$60=AB$4)*(GMWQ!$NF$2:$NF$60=AB$1),0),$E73-1966)</f>
        <v>7.1</v>
      </c>
      <c r="AC73" s="12" cm="1">
        <f t="array" ref="AC73">INDEX(GMWQ!$A$2:$NF$60,MATCH(1,(GMWQ!$NE$2:$NE$60=AC$3)*(GMWQ!$ND$2:$ND$60=AC$4)*(GMWQ!$NF$2:$NF$60=AC$1),0),$E73-1966)</f>
        <v>209872</v>
      </c>
      <c r="AD73" s="12" cm="1">
        <f t="array" ref="AD73">INDEX(GMWQ!$A$2:$NF$60,MATCH(1,(GMWQ!$NE$2:$NE$60=AD$3)*(GMWQ!$ND$2:$ND$60=AD$4)*(GMWQ!$NF$2:$NF$60=AD$1),0),$E73-1966)</f>
        <v>5405</v>
      </c>
      <c r="AE73" s="12" cm="1">
        <f t="array" ref="AE73">INDEX(GMWQ!$A$2:$NF$60,MATCH(1,(GMWQ!$NE$2:$NE$60=AE$3)*(GMWQ!$ND$2:$ND$60=AE$4)*(GMWQ!$NF$2:$NF$60=AE$1),0),$E73-1966)</f>
        <v>26795</v>
      </c>
      <c r="AF73" s="12" cm="1">
        <f t="array" ref="AF73">INDEX(GMWQ!$A$2:$NF$60,MATCH(1,(GMWQ!$NE$2:$NE$60=AF$3)*(GMWQ!$ND$2:$ND$60=AF$4)*(GMWQ!$NF$2:$NF$60=AF$1),0),$E73-1966)</f>
        <v>29156</v>
      </c>
      <c r="AG73" s="12" cm="1">
        <f t="array" ref="AG73">INDEX(GMWQ!$A$2:$NF$60,MATCH(1,(GMWQ!$NE$2:$NE$60=AG$3)*(GMWQ!$ND$2:$ND$60=AG$4)*(GMWQ!$NF$2:$NF$60=AG$1),0),$E73-1966)</f>
        <v>7.1</v>
      </c>
    </row>
    <row r="74" spans="1:33" x14ac:dyDescent="0.25">
      <c r="B74" s="12">
        <f t="shared" si="8"/>
        <v>1989</v>
      </c>
      <c r="C74" s="12">
        <f t="shared" si="8"/>
        <v>1989</v>
      </c>
      <c r="E74" s="12">
        <f t="shared" si="7"/>
        <v>2040</v>
      </c>
      <c r="F74" s="12" cm="1">
        <f t="array" ref="F74">INDEX(GMWQ!$A$2:$NF$60,MATCH(1,(GMWQ!$NE$2:$NE$60=F$3)*(GMWQ!$ND$2:$ND$60=F$4)*(GMWQ!$NF$2:$NF$60=F$1),0),$E74-1966)</f>
        <v>56.612250000000003</v>
      </c>
      <c r="G74" s="12" cm="1">
        <f t="array" ref="G74">INDEX(GMWQ!$A$2:$NF$60,MATCH(1,(GMWQ!$NE$2:$NE$60=G$3)*(GMWQ!$ND$2:$ND$60=G$4)*(GMWQ!$NF$2:$NF$60=G$1),0),$E74-1966)</f>
        <v>5609</v>
      </c>
      <c r="H74" s="12" cm="1">
        <f t="array" ref="H74">INDEX(GMWQ!$A$2:$NF$60,MATCH(1,(GMWQ!$NE$2:$NE$60=H$3)*(GMWQ!$ND$2:$ND$60=H$4)*(GMWQ!$NF$2:$NF$60=H$1),0),$E74-1966)</f>
        <v>165.39500000000001</v>
      </c>
      <c r="I74" s="12" cm="1">
        <f t="array" ref="I74">INDEX(GMWQ!$A$2:$NF$60,MATCH(1,(GMWQ!$NE$2:$NE$60=I$3)*(GMWQ!$ND$2:$ND$60=I$4)*(GMWQ!$NF$2:$NF$60=I$1),0),$E74-1966)</f>
        <v>40680</v>
      </c>
      <c r="J74" s="12" cm="1">
        <f t="array" ref="J74">INDEX(GMWQ!$A$2:$NF$60,MATCH(1,(GMWQ!$NE$2:$NE$60=J$3)*(GMWQ!$ND$2:$ND$60=J$4)*(GMWQ!$NF$2:$NF$60=J$1),0),$E74-1966)</f>
        <v>159376</v>
      </c>
      <c r="K74" s="12" cm="1">
        <f t="array" ref="K74">INDEX(GMWQ!$A$2:$NF$60,MATCH(1,(GMWQ!$NE$2:$NE$60=K$3)*(GMWQ!$ND$2:$ND$60=K$4)*(GMWQ!$NF$2:$NF$60=K$1),0),$E74-1966)</f>
        <v>65073</v>
      </c>
      <c r="L74" s="12" cm="1">
        <f t="array" ref="L74">INDEX(GMWQ!$A$2:$NF$60,MATCH(1,(GMWQ!$NE$2:$NE$60=L$3)*(GMWQ!$ND$2:$ND$60=L$4)*(GMWQ!$NF$2:$NF$60=L$1),0),$E74-1966)</f>
        <v>98361</v>
      </c>
      <c r="M74" s="12" cm="1">
        <f t="array" ref="M74">INDEX(GMWQ!$A$2:$NF$60,MATCH(1,(GMWQ!$NE$2:$NE$60=M$3)*(GMWQ!$ND$2:$ND$60=M$4)*(GMWQ!$NF$2:$NF$60=M$1),0),$E74-1966)</f>
        <v>207949</v>
      </c>
      <c r="N74" s="12" cm="1">
        <f t="array" ref="N74">INDEX(GMWQ!$A$2:$NF$60,MATCH(1,(GMWQ!$NE$2:$NE$60=N$3)*(GMWQ!$ND$2:$ND$60=N$4)*(GMWQ!$NF$2:$NF$60=N$1),0),$E74-1966)</f>
        <v>47.891399999999997</v>
      </c>
      <c r="O74" s="12" cm="1">
        <f t="array" ref="O74">INDEX(GMWQ!$A$2:$NF$60,MATCH(1,(GMWQ!$NE$2:$NE$60=O$3)*(GMWQ!$ND$2:$ND$60=O$4)*(GMWQ!$NF$2:$NF$60=O$1),0),$E74-1966)</f>
        <v>26880</v>
      </c>
      <c r="P74" s="12" cm="1">
        <f t="array" ref="P74">INDEX(GMWQ!$A$2:$NF$60,MATCH(1,(GMWQ!$NE$2:$NE$60=P$3)*(GMWQ!$ND$2:$ND$60=P$4)*(GMWQ!$NF$2:$NF$60=P$1),0),$E74-1966)</f>
        <v>29267</v>
      </c>
      <c r="Q74" s="12" cm="1">
        <f t="array" ref="Q74">INDEX(GMWQ!$A$2:$NF$60,MATCH(1,(GMWQ!$NE$2:$NE$60=Q$3)*(GMWQ!$ND$2:$ND$60=Q$4)*(GMWQ!$NF$2:$NF$60=Q$1),0),$E74-1966)</f>
        <v>7</v>
      </c>
      <c r="R74" s="12" cm="1">
        <f t="array" ref="R74">INDEX(GMWQ!$A$2:$NF$60,MATCH(1,(GMWQ!$NE$2:$NE$60=R$3)*(GMWQ!$ND$2:$ND$60=R$4)*(GMWQ!$NF$2:$NF$60=R$1),0),$E74-1966)</f>
        <v>2895.3209999999999</v>
      </c>
      <c r="S74" s="12" cm="1">
        <f t="array" ref="S74">INDEX(GMWQ!$A$2:$NF$60,MATCH(1,(GMWQ!$NE$2:$NE$60=S$3)*(GMWQ!$ND$2:$ND$60=S$4)*(GMWQ!$NF$2:$NF$60=S$1),0),$E74-1966)</f>
        <v>349523</v>
      </c>
      <c r="T74" s="12" cm="1">
        <f t="array" ref="T74">INDEX(GMWQ!$A$2:$NF$60,MATCH(1,(GMWQ!$NE$2:$NE$60=T$3)*(GMWQ!$ND$2:$ND$60=T$4)*(GMWQ!$NF$2:$NF$60=T$1),0),$E74-1966)</f>
        <v>26880</v>
      </c>
      <c r="U74" s="12" cm="1">
        <f t="array" ref="U74">INDEX(GMWQ!$A$2:$NF$60,MATCH(1,(GMWQ!$NE$2:$NE$60=U$3)*(GMWQ!$ND$2:$ND$60=U$4)*(GMWQ!$NF$2:$NF$60=U$1),0),$E74-1966)</f>
        <v>2895.6689999999999</v>
      </c>
      <c r="V74" s="12" cm="1">
        <f t="array" ref="V74">INDEX(GMWQ!$A$2:$NF$60,MATCH(1,(GMWQ!$NE$2:$NE$60=V$3)*(GMWQ!$ND$2:$ND$60=V$4)*(GMWQ!$NF$2:$NF$60=V$1),0),$E74-1966)</f>
        <v>7</v>
      </c>
      <c r="W74" s="12" cm="1">
        <f t="array" ref="W74">INDEX(GMWQ!$A$2:$NF$60,MATCH(1,(GMWQ!$NE$2:$NE$60=W$3)*(GMWQ!$ND$2:$ND$60=W$4)*(GMWQ!$NF$2:$NF$60=W$1),0),$E74-1966)</f>
        <v>207949</v>
      </c>
      <c r="X74" s="12" cm="1">
        <f t="array" ref="X74">INDEX(GMWQ!$A$2:$NF$60,MATCH(1,(GMWQ!$NE$2:$NE$60=X$3)*(GMWQ!$ND$2:$ND$60=X$4)*(GMWQ!$NF$2:$NF$60=X$1),0),$E74-1966)</f>
        <v>5609</v>
      </c>
      <c r="Y74" s="12" cm="1">
        <f t="array" ref="Y74">INDEX(GMWQ!$A$2:$NF$60,MATCH(1,(GMWQ!$NE$2:$NE$60=Y$3)*(GMWQ!$ND$2:$ND$60=Y$4)*(GMWQ!$NF$2:$NF$60=Y$1),0),$E74-1966)</f>
        <v>349523</v>
      </c>
      <c r="Z74" s="12" cm="1">
        <f t="array" ref="Z74">INDEX(GMWQ!$A$2:$NF$60,MATCH(1,(GMWQ!$NE$2:$NE$60=Z$3)*(GMWQ!$ND$2:$ND$60=Z$4)*(GMWQ!$NF$2:$NF$60=Z$1),0),$E74-1966)</f>
        <v>26880</v>
      </c>
      <c r="AA74" s="12" cm="1">
        <f t="array" ref="AA74">INDEX(GMWQ!$A$2:$NF$60,MATCH(1,(GMWQ!$NE$2:$NE$60=AA$3)*(GMWQ!$ND$2:$ND$60=AA$4)*(GMWQ!$NF$2:$NF$60=AA$1),0),$E74-1966)</f>
        <v>2895.6689999999999</v>
      </c>
      <c r="AB74" s="12" cm="1">
        <f t="array" ref="AB74">INDEX(GMWQ!$A$2:$NF$60,MATCH(1,(GMWQ!$NE$2:$NE$60=AB$3)*(GMWQ!$ND$2:$ND$60=AB$4)*(GMWQ!$NF$2:$NF$60=AB$1),0),$E74-1966)</f>
        <v>7</v>
      </c>
      <c r="AC74" s="12" cm="1">
        <f t="array" ref="AC74">INDEX(GMWQ!$A$2:$NF$60,MATCH(1,(GMWQ!$NE$2:$NE$60=AC$3)*(GMWQ!$ND$2:$ND$60=AC$4)*(GMWQ!$NF$2:$NF$60=AC$1),0),$E74-1966)</f>
        <v>207949</v>
      </c>
      <c r="AD74" s="12" cm="1">
        <f t="array" ref="AD74">INDEX(GMWQ!$A$2:$NF$60,MATCH(1,(GMWQ!$NE$2:$NE$60=AD$3)*(GMWQ!$ND$2:$ND$60=AD$4)*(GMWQ!$NF$2:$NF$60=AD$1),0),$E74-1966)</f>
        <v>5609</v>
      </c>
      <c r="AE74" s="12" cm="1">
        <f t="array" ref="AE74">INDEX(GMWQ!$A$2:$NF$60,MATCH(1,(GMWQ!$NE$2:$NE$60=AE$3)*(GMWQ!$ND$2:$ND$60=AE$4)*(GMWQ!$NF$2:$NF$60=AE$1),0),$E74-1966)</f>
        <v>26880</v>
      </c>
      <c r="AF74" s="12" cm="1">
        <f t="array" ref="AF74">INDEX(GMWQ!$A$2:$NF$60,MATCH(1,(GMWQ!$NE$2:$NE$60=AF$3)*(GMWQ!$ND$2:$ND$60=AF$4)*(GMWQ!$NF$2:$NF$60=AF$1),0),$E74-1966)</f>
        <v>29265</v>
      </c>
      <c r="AG74" s="12" cm="1">
        <f t="array" ref="AG74">INDEX(GMWQ!$A$2:$NF$60,MATCH(1,(GMWQ!$NE$2:$NE$60=AG$3)*(GMWQ!$ND$2:$ND$60=AG$4)*(GMWQ!$NF$2:$NF$60=AG$1),0),$E74-1966)</f>
        <v>7</v>
      </c>
    </row>
    <row r="75" spans="1:33" x14ac:dyDescent="0.25">
      <c r="A75" s="12">
        <v>1990</v>
      </c>
      <c r="B75" s="12">
        <f t="shared" si="8"/>
        <v>1990</v>
      </c>
      <c r="C75" s="12">
        <f t="shared" si="8"/>
        <v>1989</v>
      </c>
      <c r="D75" s="12">
        <f t="shared" si="8"/>
        <v>1989</v>
      </c>
      <c r="E75" s="12">
        <f t="shared" si="7"/>
        <v>2041</v>
      </c>
      <c r="F75" s="12" cm="1">
        <f t="array" ref="F75">INDEX(GMWQ!$A$2:$NF$60,MATCH(1,(GMWQ!$NE$2:$NE$60=F$3)*(GMWQ!$ND$2:$ND$60=F$4)*(GMWQ!$NF$2:$NF$60=F$1),0),$E75-1966)</f>
        <v>57.932279999999999</v>
      </c>
      <c r="G75" s="12" cm="1">
        <f t="array" ref="G75">INDEX(GMWQ!$A$2:$NF$60,MATCH(1,(GMWQ!$NE$2:$NE$60=G$3)*(GMWQ!$ND$2:$ND$60=G$4)*(GMWQ!$NF$2:$NF$60=G$1),0),$E75-1966)</f>
        <v>5594</v>
      </c>
      <c r="H75" s="12" cm="1">
        <f t="array" ref="H75">INDEX(GMWQ!$A$2:$NF$60,MATCH(1,(GMWQ!$NE$2:$NE$60=H$3)*(GMWQ!$ND$2:$ND$60=H$4)*(GMWQ!$NF$2:$NF$60=H$1),0),$E75-1966)</f>
        <v>167.1534</v>
      </c>
      <c r="I75" s="12" cm="1">
        <f t="array" ref="I75">INDEX(GMWQ!$A$2:$NF$60,MATCH(1,(GMWQ!$NE$2:$NE$60=I$3)*(GMWQ!$ND$2:$ND$60=I$4)*(GMWQ!$NF$2:$NF$60=I$1),0),$E75-1966)</f>
        <v>40800</v>
      </c>
      <c r="J75" s="12" cm="1">
        <f t="array" ref="J75">INDEX(GMWQ!$A$2:$NF$60,MATCH(1,(GMWQ!$NE$2:$NE$60=J$3)*(GMWQ!$ND$2:$ND$60=J$4)*(GMWQ!$NF$2:$NF$60=J$1),0),$E75-1966)</f>
        <v>163056</v>
      </c>
      <c r="K75" s="12" cm="1">
        <f t="array" ref="K75">INDEX(GMWQ!$A$2:$NF$60,MATCH(1,(GMWQ!$NE$2:$NE$60=K$3)*(GMWQ!$ND$2:$ND$60=K$4)*(GMWQ!$NF$2:$NF$60=K$1),0),$E75-1966)</f>
        <v>67024</v>
      </c>
      <c r="L75" s="12" cm="1">
        <f t="array" ref="L75">INDEX(GMWQ!$A$2:$NF$60,MATCH(1,(GMWQ!$NE$2:$NE$60=L$3)*(GMWQ!$ND$2:$ND$60=L$4)*(GMWQ!$NF$2:$NF$60=L$1),0),$E75-1966)</f>
        <v>102928</v>
      </c>
      <c r="M75" s="12" cm="1">
        <f t="array" ref="M75">INDEX(GMWQ!$A$2:$NF$60,MATCH(1,(GMWQ!$NE$2:$NE$60=M$3)*(GMWQ!$ND$2:$ND$60=M$4)*(GMWQ!$NF$2:$NF$60=M$1),0),$E75-1966)</f>
        <v>213872</v>
      </c>
      <c r="N75" s="12" cm="1">
        <f t="array" ref="N75">INDEX(GMWQ!$A$2:$NF$60,MATCH(1,(GMWQ!$NE$2:$NE$60=N$3)*(GMWQ!$ND$2:$ND$60=N$4)*(GMWQ!$NF$2:$NF$60=N$1),0),$E75-1966)</f>
        <v>48.684229999999999</v>
      </c>
      <c r="O75" s="12" cm="1">
        <f t="array" ref="O75">INDEX(GMWQ!$A$2:$NF$60,MATCH(1,(GMWQ!$NE$2:$NE$60=O$3)*(GMWQ!$ND$2:$ND$60=O$4)*(GMWQ!$NF$2:$NF$60=O$1),0),$E75-1966)</f>
        <v>26900</v>
      </c>
      <c r="P75" s="12" cm="1">
        <f t="array" ref="P75">INDEX(GMWQ!$A$2:$NF$60,MATCH(1,(GMWQ!$NE$2:$NE$60=P$3)*(GMWQ!$ND$2:$ND$60=P$4)*(GMWQ!$NF$2:$NF$60=P$1),0),$E75-1966)</f>
        <v>29291</v>
      </c>
      <c r="Q75" s="12" cm="1">
        <f t="array" ref="Q75">INDEX(GMWQ!$A$2:$NF$60,MATCH(1,(GMWQ!$NE$2:$NE$60=Q$3)*(GMWQ!$ND$2:$ND$60=Q$4)*(GMWQ!$NF$2:$NF$60=Q$1),0),$E75-1966)</f>
        <v>6.9</v>
      </c>
      <c r="R75" s="12" cm="1">
        <f t="array" ref="R75">INDEX(GMWQ!$A$2:$NF$60,MATCH(1,(GMWQ!$NE$2:$NE$60=R$3)*(GMWQ!$ND$2:$ND$60=R$4)*(GMWQ!$NF$2:$NF$60=R$1),0),$E75-1966)</f>
        <v>2978.192</v>
      </c>
      <c r="S75" s="12" cm="1">
        <f t="array" ref="S75">INDEX(GMWQ!$A$2:$NF$60,MATCH(1,(GMWQ!$NE$2:$NE$60=S$3)*(GMWQ!$ND$2:$ND$60=S$4)*(GMWQ!$NF$2:$NF$60=S$1),0),$E75-1966)</f>
        <v>351299</v>
      </c>
      <c r="T75" s="12" cm="1">
        <f t="array" ref="T75">INDEX(GMWQ!$A$2:$NF$60,MATCH(1,(GMWQ!$NE$2:$NE$60=T$3)*(GMWQ!$ND$2:$ND$60=T$4)*(GMWQ!$NF$2:$NF$60=T$1),0),$E75-1966)</f>
        <v>26900</v>
      </c>
      <c r="U75" s="12" cm="1">
        <f t="array" ref="U75">INDEX(GMWQ!$A$2:$NF$60,MATCH(1,(GMWQ!$NE$2:$NE$60=U$3)*(GMWQ!$ND$2:$ND$60=U$4)*(GMWQ!$NF$2:$NF$60=U$1),0),$E75-1966)</f>
        <v>2978.6680000000001</v>
      </c>
      <c r="V75" s="12" cm="1">
        <f t="array" ref="V75">INDEX(GMWQ!$A$2:$NF$60,MATCH(1,(GMWQ!$NE$2:$NE$60=V$3)*(GMWQ!$ND$2:$ND$60=V$4)*(GMWQ!$NF$2:$NF$60=V$1),0),$E75-1966)</f>
        <v>6.9</v>
      </c>
      <c r="W75" s="12" cm="1">
        <f t="array" ref="W75">INDEX(GMWQ!$A$2:$NF$60,MATCH(1,(GMWQ!$NE$2:$NE$60=W$3)*(GMWQ!$ND$2:$ND$60=W$4)*(GMWQ!$NF$2:$NF$60=W$1),0),$E75-1966)</f>
        <v>213872</v>
      </c>
      <c r="X75" s="12" cm="1">
        <f t="array" ref="X75">INDEX(GMWQ!$A$2:$NF$60,MATCH(1,(GMWQ!$NE$2:$NE$60=X$3)*(GMWQ!$ND$2:$ND$60=X$4)*(GMWQ!$NF$2:$NF$60=X$1),0),$E75-1966)</f>
        <v>5594</v>
      </c>
      <c r="Y75" s="12" cm="1">
        <f t="array" ref="Y75">INDEX(GMWQ!$A$2:$NF$60,MATCH(1,(GMWQ!$NE$2:$NE$60=Y$3)*(GMWQ!$ND$2:$ND$60=Y$4)*(GMWQ!$NF$2:$NF$60=Y$1),0),$E75-1966)</f>
        <v>351299</v>
      </c>
      <c r="Z75" s="12" cm="1">
        <f t="array" ref="Z75">INDEX(GMWQ!$A$2:$NF$60,MATCH(1,(GMWQ!$NE$2:$NE$60=Z$3)*(GMWQ!$ND$2:$ND$60=Z$4)*(GMWQ!$NF$2:$NF$60=Z$1),0),$E75-1966)</f>
        <v>26900</v>
      </c>
      <c r="AA75" s="12" cm="1">
        <f t="array" ref="AA75">INDEX(GMWQ!$A$2:$NF$60,MATCH(1,(GMWQ!$NE$2:$NE$60=AA$3)*(GMWQ!$ND$2:$ND$60=AA$4)*(GMWQ!$NF$2:$NF$60=AA$1),0),$E75-1966)</f>
        <v>2978.6680000000001</v>
      </c>
      <c r="AB75" s="12" cm="1">
        <f t="array" ref="AB75">INDEX(GMWQ!$A$2:$NF$60,MATCH(1,(GMWQ!$NE$2:$NE$60=AB$3)*(GMWQ!$ND$2:$ND$60=AB$4)*(GMWQ!$NF$2:$NF$60=AB$1),0),$E75-1966)</f>
        <v>6.9</v>
      </c>
      <c r="AC75" s="12" cm="1">
        <f t="array" ref="AC75">INDEX(GMWQ!$A$2:$NF$60,MATCH(1,(GMWQ!$NE$2:$NE$60=AC$3)*(GMWQ!$ND$2:$ND$60=AC$4)*(GMWQ!$NF$2:$NF$60=AC$1),0),$E75-1966)</f>
        <v>213872</v>
      </c>
      <c r="AD75" s="12" cm="1">
        <f t="array" ref="AD75">INDEX(GMWQ!$A$2:$NF$60,MATCH(1,(GMWQ!$NE$2:$NE$60=AD$3)*(GMWQ!$ND$2:$ND$60=AD$4)*(GMWQ!$NF$2:$NF$60=AD$1),0),$E75-1966)</f>
        <v>5594</v>
      </c>
      <c r="AE75" s="12" cm="1">
        <f t="array" ref="AE75">INDEX(GMWQ!$A$2:$NF$60,MATCH(1,(GMWQ!$NE$2:$NE$60=AE$3)*(GMWQ!$ND$2:$ND$60=AE$4)*(GMWQ!$NF$2:$NF$60=AE$1),0),$E75-1966)</f>
        <v>26900</v>
      </c>
      <c r="AF75" s="12" cm="1">
        <f t="array" ref="AF75">INDEX(GMWQ!$A$2:$NF$60,MATCH(1,(GMWQ!$NE$2:$NE$60=AF$3)*(GMWQ!$ND$2:$ND$60=AF$4)*(GMWQ!$NF$2:$NF$60=AF$1),0),$E75-1966)</f>
        <v>29287</v>
      </c>
      <c r="AG75" s="12" cm="1">
        <f t="array" ref="AG75">INDEX(GMWQ!$A$2:$NF$60,MATCH(1,(GMWQ!$NE$2:$NE$60=AG$3)*(GMWQ!$ND$2:$ND$60=AG$4)*(GMWQ!$NF$2:$NF$60=AG$1),0),$E75-1966)</f>
        <v>6.9</v>
      </c>
    </row>
    <row r="76" spans="1:33" x14ac:dyDescent="0.25">
      <c r="B76" s="12">
        <f t="shared" ref="B76:D91" si="9">+B72+1</f>
        <v>1990</v>
      </c>
      <c r="C76" s="12">
        <f t="shared" si="9"/>
        <v>1990</v>
      </c>
      <c r="E76" s="12">
        <f t="shared" si="7"/>
        <v>2042</v>
      </c>
      <c r="F76" s="12" cm="1">
        <f t="array" ref="F76">INDEX(GMWQ!$A$2:$NF$60,MATCH(1,(GMWQ!$NE$2:$NE$60=F$3)*(GMWQ!$ND$2:$ND$60=F$4)*(GMWQ!$NF$2:$NF$60=F$1),0),$E76-1966)</f>
        <v>58.926490000000001</v>
      </c>
      <c r="G76" s="12" cm="1">
        <f t="array" ref="G76">INDEX(GMWQ!$A$2:$NF$60,MATCH(1,(GMWQ!$NE$2:$NE$60=G$3)*(GMWQ!$ND$2:$ND$60=G$4)*(GMWQ!$NF$2:$NF$60=G$1),0),$E76-1966)</f>
        <v>5782</v>
      </c>
      <c r="H76" s="12" cm="1">
        <f t="array" ref="H76">INDEX(GMWQ!$A$2:$NF$60,MATCH(1,(GMWQ!$NE$2:$NE$60=H$3)*(GMWQ!$ND$2:$ND$60=H$4)*(GMWQ!$NF$2:$NF$60=H$1),0),$E76-1966)</f>
        <v>174.4332</v>
      </c>
      <c r="I76" s="12" cm="1">
        <f t="array" ref="I76">INDEX(GMWQ!$A$2:$NF$60,MATCH(1,(GMWQ!$NE$2:$NE$60=I$3)*(GMWQ!$ND$2:$ND$60=I$4)*(GMWQ!$NF$2:$NF$60=I$1),0),$E76-1966)</f>
        <v>41606</v>
      </c>
      <c r="J76" s="12" cm="1">
        <f t="array" ref="J76">INDEX(GMWQ!$A$2:$NF$60,MATCH(1,(GMWQ!$NE$2:$NE$60=J$3)*(GMWQ!$ND$2:$ND$60=J$4)*(GMWQ!$NF$2:$NF$60=J$1),0),$E76-1966)</f>
        <v>166719</v>
      </c>
      <c r="K76" s="12" cm="1">
        <f t="array" ref="K76">INDEX(GMWQ!$A$2:$NF$60,MATCH(1,(GMWQ!$NE$2:$NE$60=K$3)*(GMWQ!$ND$2:$ND$60=K$4)*(GMWQ!$NF$2:$NF$60=K$1),0),$E76-1966)</f>
        <v>68633</v>
      </c>
      <c r="L76" s="12" cm="1">
        <f t="array" ref="L76">INDEX(GMWQ!$A$2:$NF$60,MATCH(1,(GMWQ!$NE$2:$NE$60=L$3)*(GMWQ!$ND$2:$ND$60=L$4)*(GMWQ!$NF$2:$NF$60=L$1),0),$E76-1966)</f>
        <v>103890</v>
      </c>
      <c r="M76" s="12" cm="1">
        <f t="array" ref="M76">INDEX(GMWQ!$A$2:$NF$60,MATCH(1,(GMWQ!$NE$2:$NE$60=M$3)*(GMWQ!$ND$2:$ND$60=M$4)*(GMWQ!$NF$2:$NF$60=M$1),0),$E76-1966)</f>
        <v>211391</v>
      </c>
      <c r="N76" s="12" cm="1">
        <f t="array" ref="N76">INDEX(GMWQ!$A$2:$NF$60,MATCH(1,(GMWQ!$NE$2:$NE$60=N$3)*(GMWQ!$ND$2:$ND$60=N$4)*(GMWQ!$NF$2:$NF$60=N$1),0),$E76-1966)</f>
        <v>49.740929999999999</v>
      </c>
      <c r="O76" s="12" cm="1">
        <f t="array" ref="O76">INDEX(GMWQ!$A$2:$NF$60,MATCH(1,(GMWQ!$NE$2:$NE$60=O$3)*(GMWQ!$ND$2:$ND$60=O$4)*(GMWQ!$NF$2:$NF$60=O$1),0),$E76-1966)</f>
        <v>26935</v>
      </c>
      <c r="P76" s="12" cm="1">
        <f t="array" ref="P76">INDEX(GMWQ!$A$2:$NF$60,MATCH(1,(GMWQ!$NE$2:$NE$60=P$3)*(GMWQ!$ND$2:$ND$60=P$4)*(GMWQ!$NF$2:$NF$60=P$1),0),$E76-1966)</f>
        <v>29370</v>
      </c>
      <c r="Q76" s="12" cm="1">
        <f t="array" ref="Q76">INDEX(GMWQ!$A$2:$NF$60,MATCH(1,(GMWQ!$NE$2:$NE$60=Q$3)*(GMWQ!$ND$2:$ND$60=Q$4)*(GMWQ!$NF$2:$NF$60=Q$1),0),$E76-1966)</f>
        <v>6.9</v>
      </c>
      <c r="R76" s="12" cm="1">
        <f t="array" ref="R76">INDEX(GMWQ!$A$2:$NF$60,MATCH(1,(GMWQ!$NE$2:$NE$60=R$3)*(GMWQ!$ND$2:$ND$60=R$4)*(GMWQ!$NF$2:$NF$60=R$1),0),$E76-1966)</f>
        <v>3042.5079999999998</v>
      </c>
      <c r="S76" s="12" cm="1">
        <f t="array" ref="S76">INDEX(GMWQ!$A$2:$NF$60,MATCH(1,(GMWQ!$NE$2:$NE$60=S$3)*(GMWQ!$ND$2:$ND$60=S$4)*(GMWQ!$NF$2:$NF$60=S$1),0),$E76-1966)</f>
        <v>353663</v>
      </c>
      <c r="T76" s="12" cm="1">
        <f t="array" ref="T76">INDEX(GMWQ!$A$2:$NF$60,MATCH(1,(GMWQ!$NE$2:$NE$60=T$3)*(GMWQ!$ND$2:$ND$60=T$4)*(GMWQ!$NF$2:$NF$60=T$1),0),$E76-1966)</f>
        <v>26935</v>
      </c>
      <c r="U76" s="12" cm="1">
        <f t="array" ref="U76">INDEX(GMWQ!$A$2:$NF$60,MATCH(1,(GMWQ!$NE$2:$NE$60=U$3)*(GMWQ!$ND$2:$ND$60=U$4)*(GMWQ!$NF$2:$NF$60=U$1),0),$E76-1966)</f>
        <v>3042.386</v>
      </c>
      <c r="V76" s="12" cm="1">
        <f t="array" ref="V76">INDEX(GMWQ!$A$2:$NF$60,MATCH(1,(GMWQ!$NE$2:$NE$60=V$3)*(GMWQ!$ND$2:$ND$60=V$4)*(GMWQ!$NF$2:$NF$60=V$1),0),$E76-1966)</f>
        <v>6.9</v>
      </c>
      <c r="W76" s="12" cm="1">
        <f t="array" ref="W76">INDEX(GMWQ!$A$2:$NF$60,MATCH(1,(GMWQ!$NE$2:$NE$60=W$3)*(GMWQ!$ND$2:$ND$60=W$4)*(GMWQ!$NF$2:$NF$60=W$1),0),$E76-1966)</f>
        <v>211391</v>
      </c>
      <c r="X76" s="12" cm="1">
        <f t="array" ref="X76">INDEX(GMWQ!$A$2:$NF$60,MATCH(1,(GMWQ!$NE$2:$NE$60=X$3)*(GMWQ!$ND$2:$ND$60=X$4)*(GMWQ!$NF$2:$NF$60=X$1),0),$E76-1966)</f>
        <v>5782</v>
      </c>
      <c r="Y76" s="12" cm="1">
        <f t="array" ref="Y76">INDEX(GMWQ!$A$2:$NF$60,MATCH(1,(GMWQ!$NE$2:$NE$60=Y$3)*(GMWQ!$ND$2:$ND$60=Y$4)*(GMWQ!$NF$2:$NF$60=Y$1),0),$E76-1966)</f>
        <v>353663</v>
      </c>
      <c r="Z76" s="12" cm="1">
        <f t="array" ref="Z76">INDEX(GMWQ!$A$2:$NF$60,MATCH(1,(GMWQ!$NE$2:$NE$60=Z$3)*(GMWQ!$ND$2:$ND$60=Z$4)*(GMWQ!$NF$2:$NF$60=Z$1),0),$E76-1966)</f>
        <v>26935</v>
      </c>
      <c r="AA76" s="12" cm="1">
        <f t="array" ref="AA76">INDEX(GMWQ!$A$2:$NF$60,MATCH(1,(GMWQ!$NE$2:$NE$60=AA$3)*(GMWQ!$ND$2:$ND$60=AA$4)*(GMWQ!$NF$2:$NF$60=AA$1),0),$E76-1966)</f>
        <v>3042.386</v>
      </c>
      <c r="AB76" s="12" cm="1">
        <f t="array" ref="AB76">INDEX(GMWQ!$A$2:$NF$60,MATCH(1,(GMWQ!$NE$2:$NE$60=AB$3)*(GMWQ!$ND$2:$ND$60=AB$4)*(GMWQ!$NF$2:$NF$60=AB$1),0),$E76-1966)</f>
        <v>6.9</v>
      </c>
      <c r="AC76" s="12" cm="1">
        <f t="array" ref="AC76">INDEX(GMWQ!$A$2:$NF$60,MATCH(1,(GMWQ!$NE$2:$NE$60=AC$3)*(GMWQ!$ND$2:$ND$60=AC$4)*(GMWQ!$NF$2:$NF$60=AC$1),0),$E76-1966)</f>
        <v>211391</v>
      </c>
      <c r="AD76" s="12" cm="1">
        <f t="array" ref="AD76">INDEX(GMWQ!$A$2:$NF$60,MATCH(1,(GMWQ!$NE$2:$NE$60=AD$3)*(GMWQ!$ND$2:$ND$60=AD$4)*(GMWQ!$NF$2:$NF$60=AD$1),0),$E76-1966)</f>
        <v>5782</v>
      </c>
      <c r="AE76" s="12" cm="1">
        <f t="array" ref="AE76">INDEX(GMWQ!$A$2:$NF$60,MATCH(1,(GMWQ!$NE$2:$NE$60=AE$3)*(GMWQ!$ND$2:$ND$60=AE$4)*(GMWQ!$NF$2:$NF$60=AE$1),0),$E76-1966)</f>
        <v>26935</v>
      </c>
      <c r="AF76" s="12" cm="1">
        <f t="array" ref="AF76">INDEX(GMWQ!$A$2:$NF$60,MATCH(1,(GMWQ!$NE$2:$NE$60=AF$3)*(GMWQ!$ND$2:$ND$60=AF$4)*(GMWQ!$NF$2:$NF$60=AF$1),0),$E76-1966)</f>
        <v>29372</v>
      </c>
      <c r="AG76" s="12" cm="1">
        <f t="array" ref="AG76">INDEX(GMWQ!$A$2:$NF$60,MATCH(1,(GMWQ!$NE$2:$NE$60=AG$3)*(GMWQ!$ND$2:$ND$60=AG$4)*(GMWQ!$NF$2:$NF$60=AG$1),0),$E76-1966)</f>
        <v>6.9</v>
      </c>
    </row>
    <row r="77" spans="1:33" x14ac:dyDescent="0.25">
      <c r="B77" s="12">
        <f t="shared" si="9"/>
        <v>1990</v>
      </c>
      <c r="C77" s="12">
        <f t="shared" si="9"/>
        <v>1990</v>
      </c>
      <c r="E77" s="12">
        <f t="shared" si="7"/>
        <v>2043</v>
      </c>
      <c r="F77" s="12" cm="1">
        <f t="array" ref="F77">INDEX(GMWQ!$A$2:$NF$60,MATCH(1,(GMWQ!$NE$2:$NE$60=F$3)*(GMWQ!$ND$2:$ND$60=F$4)*(GMWQ!$NF$2:$NF$60=F$1),0),$E77-1966)</f>
        <v>60.597549999999998</v>
      </c>
      <c r="G77" s="12" cm="1">
        <f t="array" ref="G77">INDEX(GMWQ!$A$2:$NF$60,MATCH(1,(GMWQ!$NE$2:$NE$60=G$3)*(GMWQ!$ND$2:$ND$60=G$4)*(GMWQ!$NF$2:$NF$60=G$1),0),$E77-1966)</f>
        <v>5930</v>
      </c>
      <c r="H77" s="12" cm="1">
        <f t="array" ref="H77">INDEX(GMWQ!$A$2:$NF$60,MATCH(1,(GMWQ!$NE$2:$NE$60=H$3)*(GMWQ!$ND$2:$ND$60=H$4)*(GMWQ!$NF$2:$NF$60=H$1),0),$E77-1966)</f>
        <v>181.6447</v>
      </c>
      <c r="I77" s="12" cm="1">
        <f t="array" ref="I77">INDEX(GMWQ!$A$2:$NF$60,MATCH(1,(GMWQ!$NE$2:$NE$60=I$3)*(GMWQ!$ND$2:$ND$60=I$4)*(GMWQ!$NF$2:$NF$60=I$1),0),$E77-1966)</f>
        <v>42072</v>
      </c>
      <c r="J77" s="12" cm="1">
        <f t="array" ref="J77">INDEX(GMWQ!$A$2:$NF$60,MATCH(1,(GMWQ!$NE$2:$NE$60=J$3)*(GMWQ!$ND$2:$ND$60=J$4)*(GMWQ!$NF$2:$NF$60=J$1),0),$E77-1966)</f>
        <v>170068</v>
      </c>
      <c r="K77" s="12" cm="1">
        <f t="array" ref="K77">INDEX(GMWQ!$A$2:$NF$60,MATCH(1,(GMWQ!$NE$2:$NE$60=K$3)*(GMWQ!$ND$2:$ND$60=K$4)*(GMWQ!$NF$2:$NF$60=K$1),0),$E77-1966)</f>
        <v>69705</v>
      </c>
      <c r="L77" s="12" cm="1">
        <f t="array" ref="L77">INDEX(GMWQ!$A$2:$NF$60,MATCH(1,(GMWQ!$NE$2:$NE$60=L$3)*(GMWQ!$ND$2:$ND$60=L$4)*(GMWQ!$NF$2:$NF$60=L$1),0),$E77-1966)</f>
        <v>107142</v>
      </c>
      <c r="M77" s="12" cm="1">
        <f t="array" ref="M77">INDEX(GMWQ!$A$2:$NF$60,MATCH(1,(GMWQ!$NE$2:$NE$60=M$3)*(GMWQ!$ND$2:$ND$60=M$4)*(GMWQ!$NF$2:$NF$60=M$1),0),$E77-1966)</f>
        <v>213462</v>
      </c>
      <c r="N77" s="12" cm="1">
        <f t="array" ref="N77">INDEX(GMWQ!$A$2:$NF$60,MATCH(1,(GMWQ!$NE$2:$NE$60=N$3)*(GMWQ!$ND$2:$ND$60=N$4)*(GMWQ!$NF$2:$NF$60=N$1),0),$E77-1966)</f>
        <v>50.820700000000002</v>
      </c>
      <c r="O77" s="12" cm="1">
        <f t="array" ref="O77">INDEX(GMWQ!$A$2:$NF$60,MATCH(1,(GMWQ!$NE$2:$NE$60=O$3)*(GMWQ!$ND$2:$ND$60=O$4)*(GMWQ!$NF$2:$NF$60=O$1),0),$E77-1966)</f>
        <v>26900</v>
      </c>
      <c r="P77" s="12" cm="1">
        <f t="array" ref="P77">INDEX(GMWQ!$A$2:$NF$60,MATCH(1,(GMWQ!$NE$2:$NE$60=P$3)*(GMWQ!$ND$2:$ND$60=P$4)*(GMWQ!$NF$2:$NF$60=P$1),0),$E77-1966)</f>
        <v>29254</v>
      </c>
      <c r="Q77" s="12" cm="1">
        <f t="array" ref="Q77">INDEX(GMWQ!$A$2:$NF$60,MATCH(1,(GMWQ!$NE$2:$NE$60=Q$3)*(GMWQ!$ND$2:$ND$60=Q$4)*(GMWQ!$NF$2:$NF$60=Q$1),0),$E77-1966)</f>
        <v>7.1</v>
      </c>
      <c r="R77" s="12" cm="1">
        <f t="array" ref="R77">INDEX(GMWQ!$A$2:$NF$60,MATCH(1,(GMWQ!$NE$2:$NE$60=R$3)*(GMWQ!$ND$2:$ND$60=R$4)*(GMWQ!$NF$2:$NF$60=R$1),0),$E77-1966)</f>
        <v>3096.826</v>
      </c>
      <c r="S77" s="12" cm="1">
        <f t="array" ref="S77">INDEX(GMWQ!$A$2:$NF$60,MATCH(1,(GMWQ!$NE$2:$NE$60=S$3)*(GMWQ!$ND$2:$ND$60=S$4)*(GMWQ!$NF$2:$NF$60=S$1),0),$E77-1966)</f>
        <v>349780</v>
      </c>
      <c r="T77" s="12" cm="1">
        <f t="array" ref="T77">INDEX(GMWQ!$A$2:$NF$60,MATCH(1,(GMWQ!$NE$2:$NE$60=T$3)*(GMWQ!$ND$2:$ND$60=T$4)*(GMWQ!$NF$2:$NF$60=T$1),0),$E77-1966)</f>
        <v>26900</v>
      </c>
      <c r="U77" s="12" cm="1">
        <f t="array" ref="U77">INDEX(GMWQ!$A$2:$NF$60,MATCH(1,(GMWQ!$NE$2:$NE$60=U$3)*(GMWQ!$ND$2:$ND$60=U$4)*(GMWQ!$NF$2:$NF$60=U$1),0),$E77-1966)</f>
        <v>3096.3310000000001</v>
      </c>
      <c r="V77" s="12" cm="1">
        <f t="array" ref="V77">INDEX(GMWQ!$A$2:$NF$60,MATCH(1,(GMWQ!$NE$2:$NE$60=V$3)*(GMWQ!$ND$2:$ND$60=V$4)*(GMWQ!$NF$2:$NF$60=V$1),0),$E77-1966)</f>
        <v>7.1</v>
      </c>
      <c r="W77" s="12" cm="1">
        <f t="array" ref="W77">INDEX(GMWQ!$A$2:$NF$60,MATCH(1,(GMWQ!$NE$2:$NE$60=W$3)*(GMWQ!$ND$2:$ND$60=W$4)*(GMWQ!$NF$2:$NF$60=W$1),0),$E77-1966)</f>
        <v>213462</v>
      </c>
      <c r="X77" s="12" cm="1">
        <f t="array" ref="X77">INDEX(GMWQ!$A$2:$NF$60,MATCH(1,(GMWQ!$NE$2:$NE$60=X$3)*(GMWQ!$ND$2:$ND$60=X$4)*(GMWQ!$NF$2:$NF$60=X$1),0),$E77-1966)</f>
        <v>5930</v>
      </c>
      <c r="Y77" s="12" cm="1">
        <f t="array" ref="Y77">INDEX(GMWQ!$A$2:$NF$60,MATCH(1,(GMWQ!$NE$2:$NE$60=Y$3)*(GMWQ!$ND$2:$ND$60=Y$4)*(GMWQ!$NF$2:$NF$60=Y$1),0),$E77-1966)</f>
        <v>349780</v>
      </c>
      <c r="Z77" s="12" cm="1">
        <f t="array" ref="Z77">INDEX(GMWQ!$A$2:$NF$60,MATCH(1,(GMWQ!$NE$2:$NE$60=Z$3)*(GMWQ!$ND$2:$ND$60=Z$4)*(GMWQ!$NF$2:$NF$60=Z$1),0),$E77-1966)</f>
        <v>26900</v>
      </c>
      <c r="AA77" s="12" cm="1">
        <f t="array" ref="AA77">INDEX(GMWQ!$A$2:$NF$60,MATCH(1,(GMWQ!$NE$2:$NE$60=AA$3)*(GMWQ!$ND$2:$ND$60=AA$4)*(GMWQ!$NF$2:$NF$60=AA$1),0),$E77-1966)</f>
        <v>3096.3310000000001</v>
      </c>
      <c r="AB77" s="12" cm="1">
        <f t="array" ref="AB77">INDEX(GMWQ!$A$2:$NF$60,MATCH(1,(GMWQ!$NE$2:$NE$60=AB$3)*(GMWQ!$ND$2:$ND$60=AB$4)*(GMWQ!$NF$2:$NF$60=AB$1),0),$E77-1966)</f>
        <v>7.1</v>
      </c>
      <c r="AC77" s="12" cm="1">
        <f t="array" ref="AC77">INDEX(GMWQ!$A$2:$NF$60,MATCH(1,(GMWQ!$NE$2:$NE$60=AC$3)*(GMWQ!$ND$2:$ND$60=AC$4)*(GMWQ!$NF$2:$NF$60=AC$1),0),$E77-1966)</f>
        <v>213462</v>
      </c>
      <c r="AD77" s="12" cm="1">
        <f t="array" ref="AD77">INDEX(GMWQ!$A$2:$NF$60,MATCH(1,(GMWQ!$NE$2:$NE$60=AD$3)*(GMWQ!$ND$2:$ND$60=AD$4)*(GMWQ!$NF$2:$NF$60=AD$1),0),$E77-1966)</f>
        <v>5930</v>
      </c>
      <c r="AE77" s="12" cm="1">
        <f t="array" ref="AE77">INDEX(GMWQ!$A$2:$NF$60,MATCH(1,(GMWQ!$NE$2:$NE$60=AE$3)*(GMWQ!$ND$2:$ND$60=AE$4)*(GMWQ!$NF$2:$NF$60=AE$1),0),$E77-1966)</f>
        <v>26900</v>
      </c>
      <c r="AF77" s="12" cm="1">
        <f t="array" ref="AF77">INDEX(GMWQ!$A$2:$NF$60,MATCH(1,(GMWQ!$NE$2:$NE$60=AF$3)*(GMWQ!$ND$2:$ND$60=AF$4)*(GMWQ!$NF$2:$NF$60=AF$1),0),$E77-1966)</f>
        <v>29258</v>
      </c>
      <c r="AG77" s="12" cm="1">
        <f t="array" ref="AG77">INDEX(GMWQ!$A$2:$NF$60,MATCH(1,(GMWQ!$NE$2:$NE$60=AG$3)*(GMWQ!$ND$2:$ND$60=AG$4)*(GMWQ!$NF$2:$NF$60=AG$1),0),$E77-1966)</f>
        <v>7.1</v>
      </c>
    </row>
    <row r="78" spans="1:33" x14ac:dyDescent="0.25">
      <c r="B78" s="12">
        <f t="shared" si="9"/>
        <v>1990</v>
      </c>
      <c r="C78" s="12">
        <f t="shared" si="9"/>
        <v>1990</v>
      </c>
      <c r="E78" s="12">
        <f t="shared" si="7"/>
        <v>2044</v>
      </c>
      <c r="F78" s="12" cm="1">
        <f t="array" ref="F78">INDEX(GMWQ!$A$2:$NF$60,MATCH(1,(GMWQ!$NE$2:$NE$60=F$3)*(GMWQ!$ND$2:$ND$60=F$4)*(GMWQ!$NF$2:$NF$60=F$1),0),$E78-1966)</f>
        <v>61.549779999999998</v>
      </c>
      <c r="G78" s="12" cm="1">
        <f t="array" ref="G78">INDEX(GMWQ!$A$2:$NF$60,MATCH(1,(GMWQ!$NE$2:$NE$60=G$3)*(GMWQ!$ND$2:$ND$60=G$4)*(GMWQ!$NF$2:$NF$60=G$1),0),$E78-1966)</f>
        <v>6012</v>
      </c>
      <c r="H78" s="12" cm="1">
        <f t="array" ref="H78">INDEX(GMWQ!$A$2:$NF$60,MATCH(1,(GMWQ!$NE$2:$NE$60=H$3)*(GMWQ!$ND$2:$ND$60=H$4)*(GMWQ!$NF$2:$NF$60=H$1),0),$E78-1966)</f>
        <v>185.41390000000001</v>
      </c>
      <c r="I78" s="12" cm="1">
        <f t="array" ref="I78">INDEX(GMWQ!$A$2:$NF$60,MATCH(1,(GMWQ!$NE$2:$NE$60=I$3)*(GMWQ!$ND$2:$ND$60=I$4)*(GMWQ!$NF$2:$NF$60=I$1),0),$E78-1966)</f>
        <v>42207</v>
      </c>
      <c r="J78" s="12" cm="1">
        <f t="array" ref="J78">INDEX(GMWQ!$A$2:$NF$60,MATCH(1,(GMWQ!$NE$2:$NE$60=J$3)*(GMWQ!$ND$2:$ND$60=J$4)*(GMWQ!$NF$2:$NF$60=J$1),0),$E78-1966)</f>
        <v>170954</v>
      </c>
      <c r="K78" s="12" cm="1">
        <f t="array" ref="K78">INDEX(GMWQ!$A$2:$NF$60,MATCH(1,(GMWQ!$NE$2:$NE$60=K$3)*(GMWQ!$ND$2:$ND$60=K$4)*(GMWQ!$NF$2:$NF$60=K$1),0),$E78-1966)</f>
        <v>70275</v>
      </c>
      <c r="L78" s="12" cm="1">
        <f t="array" ref="L78">INDEX(GMWQ!$A$2:$NF$60,MATCH(1,(GMWQ!$NE$2:$NE$60=L$3)*(GMWQ!$ND$2:$ND$60=L$4)*(GMWQ!$NF$2:$NF$60=L$1),0),$E78-1966)</f>
        <v>110535</v>
      </c>
      <c r="M78" s="12" cm="1">
        <f t="array" ref="M78">INDEX(GMWQ!$A$2:$NF$60,MATCH(1,(GMWQ!$NE$2:$NE$60=M$3)*(GMWQ!$ND$2:$ND$60=M$4)*(GMWQ!$NF$2:$NF$60=M$1),0),$E78-1966)</f>
        <v>216821</v>
      </c>
      <c r="N78" s="12" cm="1">
        <f t="array" ref="N78">INDEX(GMWQ!$A$2:$NF$60,MATCH(1,(GMWQ!$NE$2:$NE$60=N$3)*(GMWQ!$ND$2:$ND$60=N$4)*(GMWQ!$NF$2:$NF$60=N$1),0),$E78-1966)</f>
        <v>51.63449</v>
      </c>
      <c r="O78" s="12" cm="1">
        <f t="array" ref="O78">INDEX(GMWQ!$A$2:$NF$60,MATCH(1,(GMWQ!$NE$2:$NE$60=O$3)*(GMWQ!$ND$2:$ND$60=O$4)*(GMWQ!$NF$2:$NF$60=O$1),0),$E78-1966)</f>
        <v>26750</v>
      </c>
      <c r="P78" s="12" cm="1">
        <f t="array" ref="P78">INDEX(GMWQ!$A$2:$NF$60,MATCH(1,(GMWQ!$NE$2:$NE$60=P$3)*(GMWQ!$ND$2:$ND$60=P$4)*(GMWQ!$NF$2:$NF$60=P$1),0),$E78-1966)</f>
        <v>29046</v>
      </c>
      <c r="Q78" s="12" cm="1">
        <f t="array" ref="Q78">INDEX(GMWQ!$A$2:$NF$60,MATCH(1,(GMWQ!$NE$2:$NE$60=Q$3)*(GMWQ!$ND$2:$ND$60=Q$4)*(GMWQ!$NF$2:$NF$60=Q$1),0),$E78-1966)</f>
        <v>7.5</v>
      </c>
      <c r="R78" s="12" cm="1">
        <f t="array" ref="R78">INDEX(GMWQ!$A$2:$NF$60,MATCH(1,(GMWQ!$NE$2:$NE$60=R$3)*(GMWQ!$ND$2:$ND$60=R$4)*(GMWQ!$NF$2:$NF$60=R$1),0),$E78-1966)</f>
        <v>3142.1289999999999</v>
      </c>
      <c r="S78" s="12" cm="1">
        <f t="array" ref="S78">INDEX(GMWQ!$A$2:$NF$60,MATCH(1,(GMWQ!$NE$2:$NE$60=S$3)*(GMWQ!$ND$2:$ND$60=S$4)*(GMWQ!$NF$2:$NF$60=S$1),0),$E78-1966)</f>
        <v>348006</v>
      </c>
      <c r="T78" s="12" cm="1">
        <f t="array" ref="T78">INDEX(GMWQ!$A$2:$NF$60,MATCH(1,(GMWQ!$NE$2:$NE$60=T$3)*(GMWQ!$ND$2:$ND$60=T$4)*(GMWQ!$NF$2:$NF$60=T$1),0),$E78-1966)</f>
        <v>26750</v>
      </c>
      <c r="U78" s="12" cm="1">
        <f t="array" ref="U78">INDEX(GMWQ!$A$2:$NF$60,MATCH(1,(GMWQ!$NE$2:$NE$60=U$3)*(GMWQ!$ND$2:$ND$60=U$4)*(GMWQ!$NF$2:$NF$60=U$1),0),$E78-1966)</f>
        <v>3142.5079999999998</v>
      </c>
      <c r="V78" s="12" cm="1">
        <f t="array" ref="V78">INDEX(GMWQ!$A$2:$NF$60,MATCH(1,(GMWQ!$NE$2:$NE$60=V$3)*(GMWQ!$ND$2:$ND$60=V$4)*(GMWQ!$NF$2:$NF$60=V$1),0),$E78-1966)</f>
        <v>7.5</v>
      </c>
      <c r="W78" s="12" cm="1">
        <f t="array" ref="W78">INDEX(GMWQ!$A$2:$NF$60,MATCH(1,(GMWQ!$NE$2:$NE$60=W$3)*(GMWQ!$ND$2:$ND$60=W$4)*(GMWQ!$NF$2:$NF$60=W$1),0),$E78-1966)</f>
        <v>216821</v>
      </c>
      <c r="X78" s="12" cm="1">
        <f t="array" ref="X78">INDEX(GMWQ!$A$2:$NF$60,MATCH(1,(GMWQ!$NE$2:$NE$60=X$3)*(GMWQ!$ND$2:$ND$60=X$4)*(GMWQ!$NF$2:$NF$60=X$1),0),$E78-1966)</f>
        <v>6012</v>
      </c>
      <c r="Y78" s="12" cm="1">
        <f t="array" ref="Y78">INDEX(GMWQ!$A$2:$NF$60,MATCH(1,(GMWQ!$NE$2:$NE$60=Y$3)*(GMWQ!$ND$2:$ND$60=Y$4)*(GMWQ!$NF$2:$NF$60=Y$1),0),$E78-1966)</f>
        <v>348006</v>
      </c>
      <c r="Z78" s="12" cm="1">
        <f t="array" ref="Z78">INDEX(GMWQ!$A$2:$NF$60,MATCH(1,(GMWQ!$NE$2:$NE$60=Z$3)*(GMWQ!$ND$2:$ND$60=Z$4)*(GMWQ!$NF$2:$NF$60=Z$1),0),$E78-1966)</f>
        <v>26750</v>
      </c>
      <c r="AA78" s="12" cm="1">
        <f t="array" ref="AA78">INDEX(GMWQ!$A$2:$NF$60,MATCH(1,(GMWQ!$NE$2:$NE$60=AA$3)*(GMWQ!$ND$2:$ND$60=AA$4)*(GMWQ!$NF$2:$NF$60=AA$1),0),$E78-1966)</f>
        <v>3142.5079999999998</v>
      </c>
      <c r="AB78" s="12" cm="1">
        <f t="array" ref="AB78">INDEX(GMWQ!$A$2:$NF$60,MATCH(1,(GMWQ!$NE$2:$NE$60=AB$3)*(GMWQ!$ND$2:$ND$60=AB$4)*(GMWQ!$NF$2:$NF$60=AB$1),0),$E78-1966)</f>
        <v>7.5</v>
      </c>
      <c r="AC78" s="12" cm="1">
        <f t="array" ref="AC78">INDEX(GMWQ!$A$2:$NF$60,MATCH(1,(GMWQ!$NE$2:$NE$60=AC$3)*(GMWQ!$ND$2:$ND$60=AC$4)*(GMWQ!$NF$2:$NF$60=AC$1),0),$E78-1966)</f>
        <v>216821</v>
      </c>
      <c r="AD78" s="12" cm="1">
        <f t="array" ref="AD78">INDEX(GMWQ!$A$2:$NF$60,MATCH(1,(GMWQ!$NE$2:$NE$60=AD$3)*(GMWQ!$ND$2:$ND$60=AD$4)*(GMWQ!$NF$2:$NF$60=AD$1),0),$E78-1966)</f>
        <v>6012</v>
      </c>
      <c r="AE78" s="12" cm="1">
        <f t="array" ref="AE78">INDEX(GMWQ!$A$2:$NF$60,MATCH(1,(GMWQ!$NE$2:$NE$60=AE$3)*(GMWQ!$ND$2:$ND$60=AE$4)*(GMWQ!$NF$2:$NF$60=AE$1),0),$E78-1966)</f>
        <v>26750</v>
      </c>
      <c r="AF78" s="12" cm="1">
        <f t="array" ref="AF78">INDEX(GMWQ!$A$2:$NF$60,MATCH(1,(GMWQ!$NE$2:$NE$60=AF$3)*(GMWQ!$ND$2:$ND$60=AF$4)*(GMWQ!$NF$2:$NF$60=AF$1),0),$E78-1966)</f>
        <v>29043</v>
      </c>
      <c r="AG78" s="12" cm="1">
        <f t="array" ref="AG78">INDEX(GMWQ!$A$2:$NF$60,MATCH(1,(GMWQ!$NE$2:$NE$60=AG$3)*(GMWQ!$ND$2:$ND$60=AG$4)*(GMWQ!$NF$2:$NF$60=AG$1),0),$E78-1966)</f>
        <v>7.5</v>
      </c>
    </row>
    <row r="79" spans="1:33" x14ac:dyDescent="0.25">
      <c r="A79" s="12">
        <v>1991</v>
      </c>
      <c r="B79" s="12">
        <f t="shared" si="9"/>
        <v>1991</v>
      </c>
      <c r="C79" s="12">
        <f t="shared" si="9"/>
        <v>1990</v>
      </c>
      <c r="D79" s="12">
        <f t="shared" si="9"/>
        <v>1990</v>
      </c>
      <c r="E79" s="12">
        <f t="shared" si="7"/>
        <v>2045</v>
      </c>
      <c r="F79" s="12" cm="1">
        <f t="array" ref="F79">INDEX(GMWQ!$A$2:$NF$60,MATCH(1,(GMWQ!$NE$2:$NE$60=F$3)*(GMWQ!$ND$2:$ND$60=F$4)*(GMWQ!$NF$2:$NF$60=F$1),0),$E79-1966)</f>
        <v>62.954430000000002</v>
      </c>
      <c r="G79" s="12" cm="1">
        <f t="array" ref="G79">INDEX(GMWQ!$A$2:$NF$60,MATCH(1,(GMWQ!$NE$2:$NE$60=G$3)*(GMWQ!$ND$2:$ND$60=G$4)*(GMWQ!$NF$2:$NF$60=G$1),0),$E79-1966)</f>
        <v>5974</v>
      </c>
      <c r="H79" s="12" cm="1">
        <f t="array" ref="H79">INDEX(GMWQ!$A$2:$NF$60,MATCH(1,(GMWQ!$NE$2:$NE$60=H$3)*(GMWQ!$ND$2:$ND$60=H$4)*(GMWQ!$NF$2:$NF$60=H$1),0),$E79-1966)</f>
        <v>187.09540000000001</v>
      </c>
      <c r="I79" s="12" cm="1">
        <f t="array" ref="I79">INDEX(GMWQ!$A$2:$NF$60,MATCH(1,(GMWQ!$NE$2:$NE$60=I$3)*(GMWQ!$ND$2:$ND$60=I$4)*(GMWQ!$NF$2:$NF$60=I$1),0),$E79-1966)</f>
        <v>41614</v>
      </c>
      <c r="J79" s="12" cm="1">
        <f t="array" ref="J79">INDEX(GMWQ!$A$2:$NF$60,MATCH(1,(GMWQ!$NE$2:$NE$60=J$3)*(GMWQ!$ND$2:$ND$60=J$4)*(GMWQ!$NF$2:$NF$60=J$1),0),$E79-1966)</f>
        <v>173192</v>
      </c>
      <c r="K79" s="12" cm="1">
        <f t="array" ref="K79">INDEX(GMWQ!$A$2:$NF$60,MATCH(1,(GMWQ!$NE$2:$NE$60=K$3)*(GMWQ!$ND$2:$ND$60=K$4)*(GMWQ!$NF$2:$NF$60=K$1),0),$E79-1966)</f>
        <v>71362</v>
      </c>
      <c r="L79" s="12" cm="1">
        <f t="array" ref="L79">INDEX(GMWQ!$A$2:$NF$60,MATCH(1,(GMWQ!$NE$2:$NE$60=L$3)*(GMWQ!$ND$2:$ND$60=L$4)*(GMWQ!$NF$2:$NF$60=L$1),0),$E79-1966)</f>
        <v>113229</v>
      </c>
      <c r="M79" s="12" cm="1">
        <f t="array" ref="M79">INDEX(GMWQ!$A$2:$NF$60,MATCH(1,(GMWQ!$NE$2:$NE$60=M$3)*(GMWQ!$ND$2:$ND$60=M$4)*(GMWQ!$NF$2:$NF$60=M$1),0),$E79-1966)</f>
        <v>218128</v>
      </c>
      <c r="N79" s="12" cm="1">
        <f t="array" ref="N79">INDEX(GMWQ!$A$2:$NF$60,MATCH(1,(GMWQ!$NE$2:$NE$60=N$3)*(GMWQ!$ND$2:$ND$60=N$4)*(GMWQ!$NF$2:$NF$60=N$1),0),$E79-1966)</f>
        <v>52.673259999999999</v>
      </c>
      <c r="O79" s="12" cm="1">
        <f t="array" ref="O79">INDEX(GMWQ!$A$2:$NF$60,MATCH(1,(GMWQ!$NE$2:$NE$60=O$3)*(GMWQ!$ND$2:$ND$60=O$4)*(GMWQ!$NF$2:$NF$60=O$1),0),$E79-1966)</f>
        <v>26530</v>
      </c>
      <c r="P79" s="12" cm="1">
        <f t="array" ref="P79">INDEX(GMWQ!$A$2:$NF$60,MATCH(1,(GMWQ!$NE$2:$NE$60=P$3)*(GMWQ!$ND$2:$ND$60=P$4)*(GMWQ!$NF$2:$NF$60=P$1),0),$E79-1966)</f>
        <v>28742</v>
      </c>
      <c r="Q79" s="12" cm="1">
        <f t="array" ref="Q79">INDEX(GMWQ!$A$2:$NF$60,MATCH(1,(GMWQ!$NE$2:$NE$60=Q$3)*(GMWQ!$ND$2:$ND$60=Q$4)*(GMWQ!$NF$2:$NF$60=Q$1),0),$E79-1966)</f>
        <v>8</v>
      </c>
      <c r="R79" s="12" cm="1">
        <f t="array" ref="R79">INDEX(GMWQ!$A$2:$NF$60,MATCH(1,(GMWQ!$NE$2:$NE$60=R$3)*(GMWQ!$ND$2:$ND$60=R$4)*(GMWQ!$NF$2:$NF$60=R$1),0),$E79-1966)</f>
        <v>3224.3409999999999</v>
      </c>
      <c r="S79" s="12" cm="1">
        <f t="array" ref="S79">INDEX(GMWQ!$A$2:$NF$60,MATCH(1,(GMWQ!$NE$2:$NE$60=S$3)*(GMWQ!$ND$2:$ND$60=S$4)*(GMWQ!$NF$2:$NF$60=S$1),0),$E79-1966)</f>
        <v>346292</v>
      </c>
      <c r="T79" s="12" cm="1">
        <f t="array" ref="T79">INDEX(GMWQ!$A$2:$NF$60,MATCH(1,(GMWQ!$NE$2:$NE$60=T$3)*(GMWQ!$ND$2:$ND$60=T$4)*(GMWQ!$NF$2:$NF$60=T$1),0),$E79-1966)</f>
        <v>26530</v>
      </c>
      <c r="U79" s="12" cm="1">
        <f t="array" ref="U79">INDEX(GMWQ!$A$2:$NF$60,MATCH(1,(GMWQ!$NE$2:$NE$60=U$3)*(GMWQ!$ND$2:$ND$60=U$4)*(GMWQ!$NF$2:$NF$60=U$1),0),$E79-1966)</f>
        <v>3224.9960000000001</v>
      </c>
      <c r="V79" s="12" cm="1">
        <f t="array" ref="V79">INDEX(GMWQ!$A$2:$NF$60,MATCH(1,(GMWQ!$NE$2:$NE$60=V$3)*(GMWQ!$ND$2:$ND$60=V$4)*(GMWQ!$NF$2:$NF$60=V$1),0),$E79-1966)</f>
        <v>8</v>
      </c>
      <c r="W79" s="12" cm="1">
        <f t="array" ref="W79">INDEX(GMWQ!$A$2:$NF$60,MATCH(1,(GMWQ!$NE$2:$NE$60=W$3)*(GMWQ!$ND$2:$ND$60=W$4)*(GMWQ!$NF$2:$NF$60=W$1),0),$E79-1966)</f>
        <v>218128</v>
      </c>
      <c r="X79" s="12" cm="1">
        <f t="array" ref="X79">INDEX(GMWQ!$A$2:$NF$60,MATCH(1,(GMWQ!$NE$2:$NE$60=X$3)*(GMWQ!$ND$2:$ND$60=X$4)*(GMWQ!$NF$2:$NF$60=X$1),0),$E79-1966)</f>
        <v>5974</v>
      </c>
      <c r="Y79" s="12" cm="1">
        <f t="array" ref="Y79">INDEX(GMWQ!$A$2:$NF$60,MATCH(1,(GMWQ!$NE$2:$NE$60=Y$3)*(GMWQ!$ND$2:$ND$60=Y$4)*(GMWQ!$NF$2:$NF$60=Y$1),0),$E79-1966)</f>
        <v>346292</v>
      </c>
      <c r="Z79" s="12" cm="1">
        <f t="array" ref="Z79">INDEX(GMWQ!$A$2:$NF$60,MATCH(1,(GMWQ!$NE$2:$NE$60=Z$3)*(GMWQ!$ND$2:$ND$60=Z$4)*(GMWQ!$NF$2:$NF$60=Z$1),0),$E79-1966)</f>
        <v>26530</v>
      </c>
      <c r="AA79" s="12" cm="1">
        <f t="array" ref="AA79">INDEX(GMWQ!$A$2:$NF$60,MATCH(1,(GMWQ!$NE$2:$NE$60=AA$3)*(GMWQ!$ND$2:$ND$60=AA$4)*(GMWQ!$NF$2:$NF$60=AA$1),0),$E79-1966)</f>
        <v>3224.9960000000001</v>
      </c>
      <c r="AB79" s="12" cm="1">
        <f t="array" ref="AB79">INDEX(GMWQ!$A$2:$NF$60,MATCH(1,(GMWQ!$NE$2:$NE$60=AB$3)*(GMWQ!$ND$2:$ND$60=AB$4)*(GMWQ!$NF$2:$NF$60=AB$1),0),$E79-1966)</f>
        <v>8</v>
      </c>
      <c r="AC79" s="12" cm="1">
        <f t="array" ref="AC79">INDEX(GMWQ!$A$2:$NF$60,MATCH(1,(GMWQ!$NE$2:$NE$60=AC$3)*(GMWQ!$ND$2:$ND$60=AC$4)*(GMWQ!$NF$2:$NF$60=AC$1),0),$E79-1966)</f>
        <v>218128</v>
      </c>
      <c r="AD79" s="12" cm="1">
        <f t="array" ref="AD79">INDEX(GMWQ!$A$2:$NF$60,MATCH(1,(GMWQ!$NE$2:$NE$60=AD$3)*(GMWQ!$ND$2:$ND$60=AD$4)*(GMWQ!$NF$2:$NF$60=AD$1),0),$E79-1966)</f>
        <v>5974</v>
      </c>
      <c r="AE79" s="12" cm="1">
        <f t="array" ref="AE79">INDEX(GMWQ!$A$2:$NF$60,MATCH(1,(GMWQ!$NE$2:$NE$60=AE$3)*(GMWQ!$ND$2:$ND$60=AE$4)*(GMWQ!$NF$2:$NF$60=AE$1),0),$E79-1966)</f>
        <v>26530</v>
      </c>
      <c r="AF79" s="12" cm="1">
        <f t="array" ref="AF79">INDEX(GMWQ!$A$2:$NF$60,MATCH(1,(GMWQ!$NE$2:$NE$60=AF$3)*(GMWQ!$ND$2:$ND$60=AF$4)*(GMWQ!$NF$2:$NF$60=AF$1),0),$E79-1966)</f>
        <v>28737</v>
      </c>
      <c r="AG79" s="12" cm="1">
        <f t="array" ref="AG79">INDEX(GMWQ!$A$2:$NF$60,MATCH(1,(GMWQ!$NE$2:$NE$60=AG$3)*(GMWQ!$ND$2:$ND$60=AG$4)*(GMWQ!$NF$2:$NF$60=AG$1),0),$E79-1966)</f>
        <v>8</v>
      </c>
    </row>
    <row r="80" spans="1:33" x14ac:dyDescent="0.25">
      <c r="B80" s="12">
        <f t="shared" si="9"/>
        <v>1991</v>
      </c>
      <c r="C80" s="12">
        <f t="shared" si="9"/>
        <v>1991</v>
      </c>
      <c r="E80" s="12">
        <f t="shared" si="7"/>
        <v>2046</v>
      </c>
      <c r="F80" s="12" cm="1">
        <f t="array" ref="F80">INDEX(GMWQ!$A$2:$NF$60,MATCH(1,(GMWQ!$NE$2:$NE$60=F$3)*(GMWQ!$ND$2:$ND$60=F$4)*(GMWQ!$NF$2:$NF$60=F$1),0),$E80-1966)</f>
        <v>64.018299999999996</v>
      </c>
      <c r="G80" s="12" cm="1">
        <f t="array" ref="G80">INDEX(GMWQ!$A$2:$NF$60,MATCH(1,(GMWQ!$NE$2:$NE$60=G$3)*(GMWQ!$ND$2:$ND$60=G$4)*(GMWQ!$NF$2:$NF$60=G$1),0),$E80-1966)</f>
        <v>6126</v>
      </c>
      <c r="H80" s="12" cm="1">
        <f t="array" ref="H80">INDEX(GMWQ!$A$2:$NF$60,MATCH(1,(GMWQ!$NE$2:$NE$60=H$3)*(GMWQ!$ND$2:$ND$60=H$4)*(GMWQ!$NF$2:$NF$60=H$1),0),$E80-1966)</f>
        <v>192.89080000000001</v>
      </c>
      <c r="I80" s="12" cm="1">
        <f t="array" ref="I80">INDEX(GMWQ!$A$2:$NF$60,MATCH(1,(GMWQ!$NE$2:$NE$60=I$3)*(GMWQ!$ND$2:$ND$60=I$4)*(GMWQ!$NF$2:$NF$60=I$1),0),$E80-1966)</f>
        <v>41313</v>
      </c>
      <c r="J80" s="12" cm="1">
        <f t="array" ref="J80">INDEX(GMWQ!$A$2:$NF$60,MATCH(1,(GMWQ!$NE$2:$NE$60=J$3)*(GMWQ!$ND$2:$ND$60=J$4)*(GMWQ!$NF$2:$NF$60=J$1),0),$E80-1966)</f>
        <v>175822</v>
      </c>
      <c r="K80" s="12" cm="1">
        <f t="array" ref="K80">INDEX(GMWQ!$A$2:$NF$60,MATCH(1,(GMWQ!$NE$2:$NE$60=K$3)*(GMWQ!$ND$2:$ND$60=K$4)*(GMWQ!$NF$2:$NF$60=K$1),0),$E80-1966)</f>
        <v>72227</v>
      </c>
      <c r="L80" s="12" cm="1">
        <f t="array" ref="L80">INDEX(GMWQ!$A$2:$NF$60,MATCH(1,(GMWQ!$NE$2:$NE$60=L$3)*(GMWQ!$ND$2:$ND$60=L$4)*(GMWQ!$NF$2:$NF$60=L$1),0),$E80-1966)</f>
        <v>113790</v>
      </c>
      <c r="M80" s="12" cm="1">
        <f t="array" ref="M80">INDEX(GMWQ!$A$2:$NF$60,MATCH(1,(GMWQ!$NE$2:$NE$60=M$3)*(GMWQ!$ND$2:$ND$60=M$4)*(GMWQ!$NF$2:$NF$60=M$1),0),$E80-1966)</f>
        <v>214176</v>
      </c>
      <c r="N80" s="12" cm="1">
        <f t="array" ref="N80">INDEX(GMWQ!$A$2:$NF$60,MATCH(1,(GMWQ!$NE$2:$NE$60=N$3)*(GMWQ!$ND$2:$ND$60=N$4)*(GMWQ!$NF$2:$NF$60=N$1),0),$E80-1966)</f>
        <v>53.885460000000002</v>
      </c>
      <c r="O80" s="12" cm="1">
        <f t="array" ref="O80">INDEX(GMWQ!$A$2:$NF$60,MATCH(1,(GMWQ!$NE$2:$NE$60=O$3)*(GMWQ!$ND$2:$ND$60=O$4)*(GMWQ!$NF$2:$NF$60=O$1),0),$E80-1966)</f>
        <v>26275</v>
      </c>
      <c r="P80" s="12" cm="1">
        <f t="array" ref="P80">INDEX(GMWQ!$A$2:$NF$60,MATCH(1,(GMWQ!$NE$2:$NE$60=P$3)*(GMWQ!$ND$2:$ND$60=P$4)*(GMWQ!$NF$2:$NF$60=P$1),0),$E80-1966)</f>
        <v>28445</v>
      </c>
      <c r="Q80" s="12" cm="1">
        <f t="array" ref="Q80">INDEX(GMWQ!$A$2:$NF$60,MATCH(1,(GMWQ!$NE$2:$NE$60=Q$3)*(GMWQ!$ND$2:$ND$60=Q$4)*(GMWQ!$NF$2:$NF$60=Q$1),0),$E80-1966)</f>
        <v>8.6999999999999993</v>
      </c>
      <c r="R80" s="12" cm="1">
        <f t="array" ref="R80">INDEX(GMWQ!$A$2:$NF$60,MATCH(1,(GMWQ!$NE$2:$NE$60=R$3)*(GMWQ!$ND$2:$ND$60=R$4)*(GMWQ!$NF$2:$NF$60=R$1),0),$E80-1966)</f>
        <v>3293.6979999999999</v>
      </c>
      <c r="S80" s="12" cm="1">
        <f t="array" ref="S80">INDEX(GMWQ!$A$2:$NF$60,MATCH(1,(GMWQ!$NE$2:$NE$60=S$3)*(GMWQ!$ND$2:$ND$60=S$4)*(GMWQ!$NF$2:$NF$60=S$1),0),$E80-1966)</f>
        <v>345892</v>
      </c>
      <c r="T80" s="12" cm="1">
        <f t="array" ref="T80">INDEX(GMWQ!$A$2:$NF$60,MATCH(1,(GMWQ!$NE$2:$NE$60=T$3)*(GMWQ!$ND$2:$ND$60=T$4)*(GMWQ!$NF$2:$NF$60=T$1),0),$E80-1966)</f>
        <v>26275</v>
      </c>
      <c r="U80" s="12" cm="1">
        <f t="array" ref="U80">INDEX(GMWQ!$A$2:$NF$60,MATCH(1,(GMWQ!$NE$2:$NE$60=U$3)*(GMWQ!$ND$2:$ND$60=U$4)*(GMWQ!$NF$2:$NF$60=U$1),0),$E80-1966)</f>
        <v>3293.2919999999999</v>
      </c>
      <c r="V80" s="12" cm="1">
        <f t="array" ref="V80">INDEX(GMWQ!$A$2:$NF$60,MATCH(1,(GMWQ!$NE$2:$NE$60=V$3)*(GMWQ!$ND$2:$ND$60=V$4)*(GMWQ!$NF$2:$NF$60=V$1),0),$E80-1966)</f>
        <v>8.6999999999999993</v>
      </c>
      <c r="W80" s="12" cm="1">
        <f t="array" ref="W80">INDEX(GMWQ!$A$2:$NF$60,MATCH(1,(GMWQ!$NE$2:$NE$60=W$3)*(GMWQ!$ND$2:$ND$60=W$4)*(GMWQ!$NF$2:$NF$60=W$1),0),$E80-1966)</f>
        <v>214176</v>
      </c>
      <c r="X80" s="12" cm="1">
        <f t="array" ref="X80">INDEX(GMWQ!$A$2:$NF$60,MATCH(1,(GMWQ!$NE$2:$NE$60=X$3)*(GMWQ!$ND$2:$ND$60=X$4)*(GMWQ!$NF$2:$NF$60=X$1),0),$E80-1966)</f>
        <v>6126</v>
      </c>
      <c r="Y80" s="12" cm="1">
        <f t="array" ref="Y80">INDEX(GMWQ!$A$2:$NF$60,MATCH(1,(GMWQ!$NE$2:$NE$60=Y$3)*(GMWQ!$ND$2:$ND$60=Y$4)*(GMWQ!$NF$2:$NF$60=Y$1),0),$E80-1966)</f>
        <v>345892</v>
      </c>
      <c r="Z80" s="12" cm="1">
        <f t="array" ref="Z80">INDEX(GMWQ!$A$2:$NF$60,MATCH(1,(GMWQ!$NE$2:$NE$60=Z$3)*(GMWQ!$ND$2:$ND$60=Z$4)*(GMWQ!$NF$2:$NF$60=Z$1),0),$E80-1966)</f>
        <v>26275</v>
      </c>
      <c r="AA80" s="12" cm="1">
        <f t="array" ref="AA80">INDEX(GMWQ!$A$2:$NF$60,MATCH(1,(GMWQ!$NE$2:$NE$60=AA$3)*(GMWQ!$ND$2:$ND$60=AA$4)*(GMWQ!$NF$2:$NF$60=AA$1),0),$E80-1966)</f>
        <v>3293.2919999999999</v>
      </c>
      <c r="AB80" s="12" cm="1">
        <f t="array" ref="AB80">INDEX(GMWQ!$A$2:$NF$60,MATCH(1,(GMWQ!$NE$2:$NE$60=AB$3)*(GMWQ!$ND$2:$ND$60=AB$4)*(GMWQ!$NF$2:$NF$60=AB$1),0),$E80-1966)</f>
        <v>8.6999999999999993</v>
      </c>
      <c r="AC80" s="12" cm="1">
        <f t="array" ref="AC80">INDEX(GMWQ!$A$2:$NF$60,MATCH(1,(GMWQ!$NE$2:$NE$60=AC$3)*(GMWQ!$ND$2:$ND$60=AC$4)*(GMWQ!$NF$2:$NF$60=AC$1),0),$E80-1966)</f>
        <v>214176</v>
      </c>
      <c r="AD80" s="12" cm="1">
        <f t="array" ref="AD80">INDEX(GMWQ!$A$2:$NF$60,MATCH(1,(GMWQ!$NE$2:$NE$60=AD$3)*(GMWQ!$ND$2:$ND$60=AD$4)*(GMWQ!$NF$2:$NF$60=AD$1),0),$E80-1966)</f>
        <v>6126</v>
      </c>
      <c r="AE80" s="12" cm="1">
        <f t="array" ref="AE80">INDEX(GMWQ!$A$2:$NF$60,MATCH(1,(GMWQ!$NE$2:$NE$60=AE$3)*(GMWQ!$ND$2:$ND$60=AE$4)*(GMWQ!$NF$2:$NF$60=AE$1),0),$E80-1966)</f>
        <v>26275</v>
      </c>
      <c r="AF80" s="12" cm="1">
        <f t="array" ref="AF80">INDEX(GMWQ!$A$2:$NF$60,MATCH(1,(GMWQ!$NE$2:$NE$60=AF$3)*(GMWQ!$ND$2:$ND$60=AF$4)*(GMWQ!$NF$2:$NF$60=AF$1),0),$E80-1966)</f>
        <v>28449</v>
      </c>
      <c r="AG80" s="12" cm="1">
        <f t="array" ref="AG80">INDEX(GMWQ!$A$2:$NF$60,MATCH(1,(GMWQ!$NE$2:$NE$60=AG$3)*(GMWQ!$ND$2:$ND$60=AG$4)*(GMWQ!$NF$2:$NF$60=AG$1),0),$E80-1966)</f>
        <v>8.6999999999999993</v>
      </c>
    </row>
    <row r="81" spans="1:33" x14ac:dyDescent="0.25">
      <c r="B81" s="12">
        <f t="shared" si="9"/>
        <v>1991</v>
      </c>
      <c r="C81" s="12">
        <f t="shared" si="9"/>
        <v>1991</v>
      </c>
      <c r="E81" s="12">
        <f t="shared" si="7"/>
        <v>2047</v>
      </c>
      <c r="F81" s="12" cm="1">
        <f t="array" ref="F81">INDEX(GMWQ!$A$2:$NF$60,MATCH(1,(GMWQ!$NE$2:$NE$60=F$3)*(GMWQ!$ND$2:$ND$60=F$4)*(GMWQ!$NF$2:$NF$60=F$1),0),$E81-1966)</f>
        <v>65.249420000000001</v>
      </c>
      <c r="G81" s="12" cm="1">
        <f t="array" ref="G81">INDEX(GMWQ!$A$2:$NF$60,MATCH(1,(GMWQ!$NE$2:$NE$60=G$3)*(GMWQ!$ND$2:$ND$60=G$4)*(GMWQ!$NF$2:$NF$60=G$1),0),$E81-1966)</f>
        <v>6125</v>
      </c>
      <c r="H81" s="12" cm="1">
        <f t="array" ref="H81">INDEX(GMWQ!$A$2:$NF$60,MATCH(1,(GMWQ!$NE$2:$NE$60=H$3)*(GMWQ!$ND$2:$ND$60=H$4)*(GMWQ!$NF$2:$NF$60=H$1),0),$E81-1966)</f>
        <v>198.7286</v>
      </c>
      <c r="I81" s="12" cm="1">
        <f t="array" ref="I81">INDEX(GMWQ!$A$2:$NF$60,MATCH(1,(GMWQ!$NE$2:$NE$60=I$3)*(GMWQ!$ND$2:$ND$60=I$4)*(GMWQ!$NF$2:$NF$60=I$1),0),$E81-1966)</f>
        <v>40056</v>
      </c>
      <c r="J81" s="12" cm="1">
        <f t="array" ref="J81">INDEX(GMWQ!$A$2:$NF$60,MATCH(1,(GMWQ!$NE$2:$NE$60=J$3)*(GMWQ!$ND$2:$ND$60=J$4)*(GMWQ!$NF$2:$NF$60=J$1),0),$E81-1966)</f>
        <v>177280</v>
      </c>
      <c r="K81" s="12" cm="1">
        <f t="array" ref="K81">INDEX(GMWQ!$A$2:$NF$60,MATCH(1,(GMWQ!$NE$2:$NE$60=K$3)*(GMWQ!$ND$2:$ND$60=K$4)*(GMWQ!$NF$2:$NF$60=K$1),0),$E81-1966)</f>
        <v>73567</v>
      </c>
      <c r="L81" s="12" cm="1">
        <f t="array" ref="L81">INDEX(GMWQ!$A$2:$NF$60,MATCH(1,(GMWQ!$NE$2:$NE$60=L$3)*(GMWQ!$ND$2:$ND$60=L$4)*(GMWQ!$NF$2:$NF$60=L$1),0),$E81-1966)</f>
        <v>118607</v>
      </c>
      <c r="M81" s="12" cm="1">
        <f t="array" ref="M81">INDEX(GMWQ!$A$2:$NF$60,MATCH(1,(GMWQ!$NE$2:$NE$60=M$3)*(GMWQ!$ND$2:$ND$60=M$4)*(GMWQ!$NF$2:$NF$60=M$1),0),$E81-1966)</f>
        <v>220568</v>
      </c>
      <c r="N81" s="12" cm="1">
        <f t="array" ref="N81">INDEX(GMWQ!$A$2:$NF$60,MATCH(1,(GMWQ!$NE$2:$NE$60=N$3)*(GMWQ!$ND$2:$ND$60=N$4)*(GMWQ!$NF$2:$NF$60=N$1),0),$E81-1966)</f>
        <v>54.572029999999998</v>
      </c>
      <c r="O81" s="12" cm="1">
        <f t="array" ref="O81">INDEX(GMWQ!$A$2:$NF$60,MATCH(1,(GMWQ!$NE$2:$NE$60=O$3)*(GMWQ!$ND$2:$ND$60=O$4)*(GMWQ!$NF$2:$NF$60=O$1),0),$E81-1966)</f>
        <v>26025</v>
      </c>
      <c r="P81" s="12" cm="1">
        <f t="array" ref="P81">INDEX(GMWQ!$A$2:$NF$60,MATCH(1,(GMWQ!$NE$2:$NE$60=P$3)*(GMWQ!$ND$2:$ND$60=P$4)*(GMWQ!$NF$2:$NF$60=P$1),0),$E81-1966)</f>
        <v>28265</v>
      </c>
      <c r="Q81" s="12" cm="1">
        <f t="array" ref="Q81">INDEX(GMWQ!$A$2:$NF$60,MATCH(1,(GMWQ!$NE$2:$NE$60=Q$3)*(GMWQ!$ND$2:$ND$60=Q$4)*(GMWQ!$NF$2:$NF$60=Q$1),0),$E81-1966)</f>
        <v>9.1999999999999993</v>
      </c>
      <c r="R81" s="12" cm="1">
        <f t="array" ref="R81">INDEX(GMWQ!$A$2:$NF$60,MATCH(1,(GMWQ!$NE$2:$NE$60=R$3)*(GMWQ!$ND$2:$ND$60=R$4)*(GMWQ!$NF$2:$NF$60=R$1),0),$E81-1966)</f>
        <v>3373.6379999999999</v>
      </c>
      <c r="S81" s="12" cm="1">
        <f t="array" ref="S81">INDEX(GMWQ!$A$2:$NF$60,MATCH(1,(GMWQ!$NE$2:$NE$60=S$3)*(GMWQ!$ND$2:$ND$60=S$4)*(GMWQ!$NF$2:$NF$60=S$1),0),$E81-1966)</f>
        <v>345216</v>
      </c>
      <c r="T81" s="12" cm="1">
        <f t="array" ref="T81">INDEX(GMWQ!$A$2:$NF$60,MATCH(1,(GMWQ!$NE$2:$NE$60=T$3)*(GMWQ!$ND$2:$ND$60=T$4)*(GMWQ!$NF$2:$NF$60=T$1),0),$E81-1966)</f>
        <v>26025</v>
      </c>
      <c r="U81" s="12" cm="1">
        <f t="array" ref="U81">INDEX(GMWQ!$A$2:$NF$60,MATCH(1,(GMWQ!$NE$2:$NE$60=U$3)*(GMWQ!$ND$2:$ND$60=U$4)*(GMWQ!$NF$2:$NF$60=U$1),0),$E81-1966)</f>
        <v>3373.0810000000001</v>
      </c>
      <c r="V81" s="12" cm="1">
        <f t="array" ref="V81">INDEX(GMWQ!$A$2:$NF$60,MATCH(1,(GMWQ!$NE$2:$NE$60=V$3)*(GMWQ!$ND$2:$ND$60=V$4)*(GMWQ!$NF$2:$NF$60=V$1),0),$E81-1966)</f>
        <v>9.1999999999999993</v>
      </c>
      <c r="W81" s="12" cm="1">
        <f t="array" ref="W81">INDEX(GMWQ!$A$2:$NF$60,MATCH(1,(GMWQ!$NE$2:$NE$60=W$3)*(GMWQ!$ND$2:$ND$60=W$4)*(GMWQ!$NF$2:$NF$60=W$1),0),$E81-1966)</f>
        <v>220568</v>
      </c>
      <c r="X81" s="12" cm="1">
        <f t="array" ref="X81">INDEX(GMWQ!$A$2:$NF$60,MATCH(1,(GMWQ!$NE$2:$NE$60=X$3)*(GMWQ!$ND$2:$ND$60=X$4)*(GMWQ!$NF$2:$NF$60=X$1),0),$E81-1966)</f>
        <v>6125</v>
      </c>
      <c r="Y81" s="12" cm="1">
        <f t="array" ref="Y81">INDEX(GMWQ!$A$2:$NF$60,MATCH(1,(GMWQ!$NE$2:$NE$60=Y$3)*(GMWQ!$ND$2:$ND$60=Y$4)*(GMWQ!$NF$2:$NF$60=Y$1),0),$E81-1966)</f>
        <v>345216</v>
      </c>
      <c r="Z81" s="12" cm="1">
        <f t="array" ref="Z81">INDEX(GMWQ!$A$2:$NF$60,MATCH(1,(GMWQ!$NE$2:$NE$60=Z$3)*(GMWQ!$ND$2:$ND$60=Z$4)*(GMWQ!$NF$2:$NF$60=Z$1),0),$E81-1966)</f>
        <v>26025</v>
      </c>
      <c r="AA81" s="12" cm="1">
        <f t="array" ref="AA81">INDEX(GMWQ!$A$2:$NF$60,MATCH(1,(GMWQ!$NE$2:$NE$60=AA$3)*(GMWQ!$ND$2:$ND$60=AA$4)*(GMWQ!$NF$2:$NF$60=AA$1),0),$E81-1966)</f>
        <v>3373.0810000000001</v>
      </c>
      <c r="AB81" s="12" cm="1">
        <f t="array" ref="AB81">INDEX(GMWQ!$A$2:$NF$60,MATCH(1,(GMWQ!$NE$2:$NE$60=AB$3)*(GMWQ!$ND$2:$ND$60=AB$4)*(GMWQ!$NF$2:$NF$60=AB$1),0),$E81-1966)</f>
        <v>9.1999999999999993</v>
      </c>
      <c r="AC81" s="12" cm="1">
        <f t="array" ref="AC81">INDEX(GMWQ!$A$2:$NF$60,MATCH(1,(GMWQ!$NE$2:$NE$60=AC$3)*(GMWQ!$ND$2:$ND$60=AC$4)*(GMWQ!$NF$2:$NF$60=AC$1),0),$E81-1966)</f>
        <v>220568</v>
      </c>
      <c r="AD81" s="12" cm="1">
        <f t="array" ref="AD81">INDEX(GMWQ!$A$2:$NF$60,MATCH(1,(GMWQ!$NE$2:$NE$60=AD$3)*(GMWQ!$ND$2:$ND$60=AD$4)*(GMWQ!$NF$2:$NF$60=AD$1),0),$E81-1966)</f>
        <v>6125</v>
      </c>
      <c r="AE81" s="12" cm="1">
        <f t="array" ref="AE81">INDEX(GMWQ!$A$2:$NF$60,MATCH(1,(GMWQ!$NE$2:$NE$60=AE$3)*(GMWQ!$ND$2:$ND$60=AE$4)*(GMWQ!$NF$2:$NF$60=AE$1),0),$E81-1966)</f>
        <v>26025</v>
      </c>
      <c r="AF81" s="12" cm="1">
        <f t="array" ref="AF81">INDEX(GMWQ!$A$2:$NF$60,MATCH(1,(GMWQ!$NE$2:$NE$60=AF$3)*(GMWQ!$ND$2:$ND$60=AF$4)*(GMWQ!$NF$2:$NF$60=AF$1),0),$E81-1966)</f>
        <v>28270</v>
      </c>
      <c r="AG81" s="12" cm="1">
        <f t="array" ref="AG81">INDEX(GMWQ!$A$2:$NF$60,MATCH(1,(GMWQ!$NE$2:$NE$60=AG$3)*(GMWQ!$ND$2:$ND$60=AG$4)*(GMWQ!$NF$2:$NF$60=AG$1),0),$E81-1966)</f>
        <v>9.1999999999999993</v>
      </c>
    </row>
    <row r="82" spans="1:33" x14ac:dyDescent="0.25">
      <c r="B82" s="12">
        <f t="shared" si="9"/>
        <v>1991</v>
      </c>
      <c r="C82" s="12">
        <f t="shared" si="9"/>
        <v>1991</v>
      </c>
      <c r="E82" s="12">
        <f t="shared" si="7"/>
        <v>2048</v>
      </c>
      <c r="F82" s="12" cm="1">
        <f t="array" ref="F82">INDEX(GMWQ!$A$2:$NF$60,MATCH(1,(GMWQ!$NE$2:$NE$60=F$3)*(GMWQ!$ND$2:$ND$60=F$4)*(GMWQ!$NF$2:$NF$60=F$1),0),$E82-1966)</f>
        <v>66.141959999999997</v>
      </c>
      <c r="G82" s="12" cm="1">
        <f t="array" ref="G82">INDEX(GMWQ!$A$2:$NF$60,MATCH(1,(GMWQ!$NE$2:$NE$60=G$3)*(GMWQ!$ND$2:$ND$60=G$4)*(GMWQ!$NF$2:$NF$60=G$1),0),$E82-1966)</f>
        <v>6492</v>
      </c>
      <c r="H82" s="12" cm="1">
        <f t="array" ref="H82">INDEX(GMWQ!$A$2:$NF$60,MATCH(1,(GMWQ!$NE$2:$NE$60=H$3)*(GMWQ!$ND$2:$ND$60=H$4)*(GMWQ!$NF$2:$NF$60=H$1),0),$E82-1966)</f>
        <v>202.2243</v>
      </c>
      <c r="I82" s="12" cm="1">
        <f t="array" ref="I82">INDEX(GMWQ!$A$2:$NF$60,MATCH(1,(GMWQ!$NE$2:$NE$60=I$3)*(GMWQ!$ND$2:$ND$60=I$4)*(GMWQ!$NF$2:$NF$60=I$1),0),$E82-1966)</f>
        <v>40341</v>
      </c>
      <c r="J82" s="12" cm="1">
        <f t="array" ref="J82">INDEX(GMWQ!$A$2:$NF$60,MATCH(1,(GMWQ!$NE$2:$NE$60=J$3)*(GMWQ!$ND$2:$ND$60=J$4)*(GMWQ!$NF$2:$NF$60=J$1),0),$E82-1966)</f>
        <v>179590</v>
      </c>
      <c r="K82" s="12" cm="1">
        <f t="array" ref="K82">INDEX(GMWQ!$A$2:$NF$60,MATCH(1,(GMWQ!$NE$2:$NE$60=K$3)*(GMWQ!$ND$2:$ND$60=K$4)*(GMWQ!$NF$2:$NF$60=K$1),0),$E82-1966)</f>
        <v>74440</v>
      </c>
      <c r="L82" s="12" cm="1">
        <f t="array" ref="L82">INDEX(GMWQ!$A$2:$NF$60,MATCH(1,(GMWQ!$NE$2:$NE$60=L$3)*(GMWQ!$ND$2:$ND$60=L$4)*(GMWQ!$NF$2:$NF$60=L$1),0),$E82-1966)</f>
        <v>119800</v>
      </c>
      <c r="M82" s="12" cm="1">
        <f t="array" ref="M82">INDEX(GMWQ!$A$2:$NF$60,MATCH(1,(GMWQ!$NE$2:$NE$60=M$3)*(GMWQ!$ND$2:$ND$60=M$4)*(GMWQ!$NF$2:$NF$60=M$1),0),$E82-1966)</f>
        <v>220151</v>
      </c>
      <c r="N82" s="12" cm="1">
        <f t="array" ref="N82">INDEX(GMWQ!$A$2:$NF$60,MATCH(1,(GMWQ!$NE$2:$NE$60=N$3)*(GMWQ!$ND$2:$ND$60=N$4)*(GMWQ!$NF$2:$NF$60=N$1),0),$E82-1966)</f>
        <v>55.194969999999998</v>
      </c>
      <c r="O82" s="12" cm="1">
        <f t="array" ref="O82">INDEX(GMWQ!$A$2:$NF$60,MATCH(1,(GMWQ!$NE$2:$NE$60=O$3)*(GMWQ!$ND$2:$ND$60=O$4)*(GMWQ!$NF$2:$NF$60=O$1),0),$E82-1966)</f>
        <v>25820</v>
      </c>
      <c r="P82" s="12" cm="1">
        <f t="array" ref="P82">INDEX(GMWQ!$A$2:$NF$60,MATCH(1,(GMWQ!$NE$2:$NE$60=P$3)*(GMWQ!$ND$2:$ND$60=P$4)*(GMWQ!$NF$2:$NF$60=P$1),0),$E82-1966)</f>
        <v>28129</v>
      </c>
      <c r="Q82" s="12" cm="1">
        <f t="array" ref="Q82">INDEX(GMWQ!$A$2:$NF$60,MATCH(1,(GMWQ!$NE$2:$NE$60=Q$3)*(GMWQ!$ND$2:$ND$60=Q$4)*(GMWQ!$NF$2:$NF$60=Q$1),0),$E82-1966)</f>
        <v>9.5</v>
      </c>
      <c r="R82" s="12" cm="1">
        <f t="array" ref="R82">INDEX(GMWQ!$A$2:$NF$60,MATCH(1,(GMWQ!$NE$2:$NE$60=R$3)*(GMWQ!$ND$2:$ND$60=R$4)*(GMWQ!$NF$2:$NF$60=R$1),0),$E82-1966)</f>
        <v>3431.377</v>
      </c>
      <c r="S82" s="12" cm="1">
        <f t="array" ref="S82">INDEX(GMWQ!$A$2:$NF$60,MATCH(1,(GMWQ!$NE$2:$NE$60=S$3)*(GMWQ!$ND$2:$ND$60=S$4)*(GMWQ!$NF$2:$NF$60=S$1),0),$E82-1966)</f>
        <v>345643</v>
      </c>
      <c r="T82" s="12" cm="1">
        <f t="array" ref="T82">INDEX(GMWQ!$A$2:$NF$60,MATCH(1,(GMWQ!$NE$2:$NE$60=T$3)*(GMWQ!$ND$2:$ND$60=T$4)*(GMWQ!$NF$2:$NF$60=T$1),0),$E82-1966)</f>
        <v>25820</v>
      </c>
      <c r="U82" s="12" cm="1">
        <f t="array" ref="U82">INDEX(GMWQ!$A$2:$NF$60,MATCH(1,(GMWQ!$NE$2:$NE$60=U$3)*(GMWQ!$ND$2:$ND$60=U$4)*(GMWQ!$NF$2:$NF$60=U$1),0),$E82-1966)</f>
        <v>3431.9459999999999</v>
      </c>
      <c r="V82" s="12" cm="1">
        <f t="array" ref="V82">INDEX(GMWQ!$A$2:$NF$60,MATCH(1,(GMWQ!$NE$2:$NE$60=V$3)*(GMWQ!$ND$2:$ND$60=V$4)*(GMWQ!$NF$2:$NF$60=V$1),0),$E82-1966)</f>
        <v>9.5</v>
      </c>
      <c r="W82" s="12" cm="1">
        <f t="array" ref="W82">INDEX(GMWQ!$A$2:$NF$60,MATCH(1,(GMWQ!$NE$2:$NE$60=W$3)*(GMWQ!$ND$2:$ND$60=W$4)*(GMWQ!$NF$2:$NF$60=W$1),0),$E82-1966)</f>
        <v>220151</v>
      </c>
      <c r="X82" s="12" cm="1">
        <f t="array" ref="X82">INDEX(GMWQ!$A$2:$NF$60,MATCH(1,(GMWQ!$NE$2:$NE$60=X$3)*(GMWQ!$ND$2:$ND$60=X$4)*(GMWQ!$NF$2:$NF$60=X$1),0),$E82-1966)</f>
        <v>6492</v>
      </c>
      <c r="Y82" s="12" cm="1">
        <f t="array" ref="Y82">INDEX(GMWQ!$A$2:$NF$60,MATCH(1,(GMWQ!$NE$2:$NE$60=Y$3)*(GMWQ!$ND$2:$ND$60=Y$4)*(GMWQ!$NF$2:$NF$60=Y$1),0),$E82-1966)</f>
        <v>345643</v>
      </c>
      <c r="Z82" s="12" cm="1">
        <f t="array" ref="Z82">INDEX(GMWQ!$A$2:$NF$60,MATCH(1,(GMWQ!$NE$2:$NE$60=Z$3)*(GMWQ!$ND$2:$ND$60=Z$4)*(GMWQ!$NF$2:$NF$60=Z$1),0),$E82-1966)</f>
        <v>25820</v>
      </c>
      <c r="AA82" s="12" cm="1">
        <f t="array" ref="AA82">INDEX(GMWQ!$A$2:$NF$60,MATCH(1,(GMWQ!$NE$2:$NE$60=AA$3)*(GMWQ!$ND$2:$ND$60=AA$4)*(GMWQ!$NF$2:$NF$60=AA$1),0),$E82-1966)</f>
        <v>3431.9459999999999</v>
      </c>
      <c r="AB82" s="12" cm="1">
        <f t="array" ref="AB82">INDEX(GMWQ!$A$2:$NF$60,MATCH(1,(GMWQ!$NE$2:$NE$60=AB$3)*(GMWQ!$ND$2:$ND$60=AB$4)*(GMWQ!$NF$2:$NF$60=AB$1),0),$E82-1966)</f>
        <v>9.5</v>
      </c>
      <c r="AC82" s="12" cm="1">
        <f t="array" ref="AC82">INDEX(GMWQ!$A$2:$NF$60,MATCH(1,(GMWQ!$NE$2:$NE$60=AC$3)*(GMWQ!$ND$2:$ND$60=AC$4)*(GMWQ!$NF$2:$NF$60=AC$1),0),$E82-1966)</f>
        <v>220151</v>
      </c>
      <c r="AD82" s="12" cm="1">
        <f t="array" ref="AD82">INDEX(GMWQ!$A$2:$NF$60,MATCH(1,(GMWQ!$NE$2:$NE$60=AD$3)*(GMWQ!$ND$2:$ND$60=AD$4)*(GMWQ!$NF$2:$NF$60=AD$1),0),$E82-1966)</f>
        <v>6492</v>
      </c>
      <c r="AE82" s="12" cm="1">
        <f t="array" ref="AE82">INDEX(GMWQ!$A$2:$NF$60,MATCH(1,(GMWQ!$NE$2:$NE$60=AE$3)*(GMWQ!$ND$2:$ND$60=AE$4)*(GMWQ!$NF$2:$NF$60=AE$1),0),$E82-1966)</f>
        <v>25820</v>
      </c>
      <c r="AF82" s="12" cm="1">
        <f t="array" ref="AF82">INDEX(GMWQ!$A$2:$NF$60,MATCH(1,(GMWQ!$NE$2:$NE$60=AF$3)*(GMWQ!$ND$2:$ND$60=AF$4)*(GMWQ!$NF$2:$NF$60=AF$1),0),$E82-1966)</f>
        <v>28125</v>
      </c>
      <c r="AG82" s="12" cm="1">
        <f t="array" ref="AG82">INDEX(GMWQ!$A$2:$NF$60,MATCH(1,(GMWQ!$NE$2:$NE$60=AG$3)*(GMWQ!$ND$2:$ND$60=AG$4)*(GMWQ!$NF$2:$NF$60=AG$1),0),$E82-1966)</f>
        <v>9.5</v>
      </c>
    </row>
    <row r="83" spans="1:33" x14ac:dyDescent="0.25">
      <c r="A83" s="12">
        <v>1992</v>
      </c>
      <c r="B83" s="12">
        <f t="shared" si="9"/>
        <v>1992</v>
      </c>
      <c r="C83" s="12">
        <f t="shared" si="9"/>
        <v>1991</v>
      </c>
      <c r="D83" s="12">
        <f t="shared" si="9"/>
        <v>1991</v>
      </c>
      <c r="E83" s="12">
        <f t="shared" si="7"/>
        <v>2049</v>
      </c>
      <c r="F83" s="12" cm="1">
        <f t="array" ref="F83">INDEX(GMWQ!$A$2:$NF$60,MATCH(1,(GMWQ!$NE$2:$NE$60=F$3)*(GMWQ!$ND$2:$ND$60=F$4)*(GMWQ!$NF$2:$NF$60=F$1),0),$E83-1966)</f>
        <v>66.781809999999993</v>
      </c>
      <c r="G83" s="12" cm="1">
        <f t="array" ref="G83">INDEX(GMWQ!$A$2:$NF$60,MATCH(1,(GMWQ!$NE$2:$NE$60=G$3)*(GMWQ!$ND$2:$ND$60=G$4)*(GMWQ!$NF$2:$NF$60=G$1),0),$E83-1966)</f>
        <v>6453</v>
      </c>
      <c r="H83" s="12" cm="1">
        <f t="array" ref="H83">INDEX(GMWQ!$A$2:$NF$60,MATCH(1,(GMWQ!$NE$2:$NE$60=H$3)*(GMWQ!$ND$2:$ND$60=H$4)*(GMWQ!$NF$2:$NF$60=H$1),0),$E83-1966)</f>
        <v>203.99180000000001</v>
      </c>
      <c r="I83" s="12" cm="1">
        <f t="array" ref="I83">INDEX(GMWQ!$A$2:$NF$60,MATCH(1,(GMWQ!$NE$2:$NE$60=I$3)*(GMWQ!$ND$2:$ND$60=I$4)*(GMWQ!$NF$2:$NF$60=I$1),0),$E83-1966)</f>
        <v>40279</v>
      </c>
      <c r="J83" s="12" cm="1">
        <f t="array" ref="J83">INDEX(GMWQ!$A$2:$NF$60,MATCH(1,(GMWQ!$NE$2:$NE$60=J$3)*(GMWQ!$ND$2:$ND$60=J$4)*(GMWQ!$NF$2:$NF$60=J$1),0),$E83-1966)</f>
        <v>181438</v>
      </c>
      <c r="K83" s="12" cm="1">
        <f t="array" ref="K83">INDEX(GMWQ!$A$2:$NF$60,MATCH(1,(GMWQ!$NE$2:$NE$60=K$3)*(GMWQ!$ND$2:$ND$60=K$4)*(GMWQ!$NF$2:$NF$60=K$1),0),$E83-1966)</f>
        <v>75209</v>
      </c>
      <c r="L83" s="12" cm="1">
        <f t="array" ref="L83">INDEX(GMWQ!$A$2:$NF$60,MATCH(1,(GMWQ!$NE$2:$NE$60=L$3)*(GMWQ!$ND$2:$ND$60=L$4)*(GMWQ!$NF$2:$NF$60=L$1),0),$E83-1966)</f>
        <v>121876</v>
      </c>
      <c r="M83" s="12" cm="1">
        <f t="array" ref="M83">INDEX(GMWQ!$A$2:$NF$60,MATCH(1,(GMWQ!$NE$2:$NE$60=M$3)*(GMWQ!$ND$2:$ND$60=M$4)*(GMWQ!$NF$2:$NF$60=M$1),0),$E83-1966)</f>
        <v>221591</v>
      </c>
      <c r="N83" s="12" cm="1">
        <f t="array" ref="N83">INDEX(GMWQ!$A$2:$NF$60,MATCH(1,(GMWQ!$NE$2:$NE$60=N$3)*(GMWQ!$ND$2:$ND$60=N$4)*(GMWQ!$NF$2:$NF$60=N$1),0),$E83-1966)</f>
        <v>55.830660000000002</v>
      </c>
      <c r="O83" s="12" cm="1">
        <f t="array" ref="O83">INDEX(GMWQ!$A$2:$NF$60,MATCH(1,(GMWQ!$NE$2:$NE$60=O$3)*(GMWQ!$ND$2:$ND$60=O$4)*(GMWQ!$NF$2:$NF$60=O$1),0),$E83-1966)</f>
        <v>25710</v>
      </c>
      <c r="P83" s="12" cm="1">
        <f t="array" ref="P83">INDEX(GMWQ!$A$2:$NF$60,MATCH(1,(GMWQ!$NE$2:$NE$60=P$3)*(GMWQ!$ND$2:$ND$60=P$4)*(GMWQ!$NF$2:$NF$60=P$1),0),$E83-1966)</f>
        <v>28124</v>
      </c>
      <c r="Q83" s="12" cm="1">
        <f t="array" ref="Q83">INDEX(GMWQ!$A$2:$NF$60,MATCH(1,(GMWQ!$NE$2:$NE$60=Q$3)*(GMWQ!$ND$2:$ND$60=Q$4)*(GMWQ!$NF$2:$NF$60=Q$1),0),$E83-1966)</f>
        <v>9.6999999999999993</v>
      </c>
      <c r="R83" s="12" cm="1">
        <f t="array" ref="R83">INDEX(GMWQ!$A$2:$NF$60,MATCH(1,(GMWQ!$NE$2:$NE$60=R$3)*(GMWQ!$ND$2:$ND$60=R$4)*(GMWQ!$NF$2:$NF$60=R$1),0),$E83-1966)</f>
        <v>3467.1120000000001</v>
      </c>
      <c r="S83" s="12" cm="1">
        <f t="array" ref="S83">INDEX(GMWQ!$A$2:$NF$60,MATCH(1,(GMWQ!$NE$2:$NE$60=S$3)*(GMWQ!$ND$2:$ND$60=S$4)*(GMWQ!$NF$2:$NF$60=S$1),0),$E83-1966)</f>
        <v>345523</v>
      </c>
      <c r="T83" s="12" cm="1">
        <f t="array" ref="T83">INDEX(GMWQ!$A$2:$NF$60,MATCH(1,(GMWQ!$NE$2:$NE$60=T$3)*(GMWQ!$ND$2:$ND$60=T$4)*(GMWQ!$NF$2:$NF$60=T$1),0),$E83-1966)</f>
        <v>25710</v>
      </c>
      <c r="U83" s="12" cm="1">
        <f t="array" ref="U83">INDEX(GMWQ!$A$2:$NF$60,MATCH(1,(GMWQ!$NE$2:$NE$60=U$3)*(GMWQ!$ND$2:$ND$60=U$4)*(GMWQ!$NF$2:$NF$60=U$1),0),$E83-1966)</f>
        <v>3467.9760000000001</v>
      </c>
      <c r="V83" s="12" cm="1">
        <f t="array" ref="V83">INDEX(GMWQ!$A$2:$NF$60,MATCH(1,(GMWQ!$NE$2:$NE$60=V$3)*(GMWQ!$ND$2:$ND$60=V$4)*(GMWQ!$NF$2:$NF$60=V$1),0),$E83-1966)</f>
        <v>9.6999999999999993</v>
      </c>
      <c r="W83" s="12" cm="1">
        <f t="array" ref="W83">INDEX(GMWQ!$A$2:$NF$60,MATCH(1,(GMWQ!$NE$2:$NE$60=W$3)*(GMWQ!$ND$2:$ND$60=W$4)*(GMWQ!$NF$2:$NF$60=W$1),0),$E83-1966)</f>
        <v>221591</v>
      </c>
      <c r="X83" s="12" cm="1">
        <f t="array" ref="X83">INDEX(GMWQ!$A$2:$NF$60,MATCH(1,(GMWQ!$NE$2:$NE$60=X$3)*(GMWQ!$ND$2:$ND$60=X$4)*(GMWQ!$NF$2:$NF$60=X$1),0),$E83-1966)</f>
        <v>6453</v>
      </c>
      <c r="Y83" s="12" cm="1">
        <f t="array" ref="Y83">INDEX(GMWQ!$A$2:$NF$60,MATCH(1,(GMWQ!$NE$2:$NE$60=Y$3)*(GMWQ!$ND$2:$ND$60=Y$4)*(GMWQ!$NF$2:$NF$60=Y$1),0),$E83-1966)</f>
        <v>345523</v>
      </c>
      <c r="Z83" s="12" cm="1">
        <f t="array" ref="Z83">INDEX(GMWQ!$A$2:$NF$60,MATCH(1,(GMWQ!$NE$2:$NE$60=Z$3)*(GMWQ!$ND$2:$ND$60=Z$4)*(GMWQ!$NF$2:$NF$60=Z$1),0),$E83-1966)</f>
        <v>25710</v>
      </c>
      <c r="AA83" s="12" cm="1">
        <f t="array" ref="AA83">INDEX(GMWQ!$A$2:$NF$60,MATCH(1,(GMWQ!$NE$2:$NE$60=AA$3)*(GMWQ!$ND$2:$ND$60=AA$4)*(GMWQ!$NF$2:$NF$60=AA$1),0),$E83-1966)</f>
        <v>3467.9760000000001</v>
      </c>
      <c r="AB83" s="12" cm="1">
        <f t="array" ref="AB83">INDEX(GMWQ!$A$2:$NF$60,MATCH(1,(GMWQ!$NE$2:$NE$60=AB$3)*(GMWQ!$ND$2:$ND$60=AB$4)*(GMWQ!$NF$2:$NF$60=AB$1),0),$E83-1966)</f>
        <v>9.6999999999999993</v>
      </c>
      <c r="AC83" s="12" cm="1">
        <f t="array" ref="AC83">INDEX(GMWQ!$A$2:$NF$60,MATCH(1,(GMWQ!$NE$2:$NE$60=AC$3)*(GMWQ!$ND$2:$ND$60=AC$4)*(GMWQ!$NF$2:$NF$60=AC$1),0),$E83-1966)</f>
        <v>221591</v>
      </c>
      <c r="AD83" s="12" cm="1">
        <f t="array" ref="AD83">INDEX(GMWQ!$A$2:$NF$60,MATCH(1,(GMWQ!$NE$2:$NE$60=AD$3)*(GMWQ!$ND$2:$ND$60=AD$4)*(GMWQ!$NF$2:$NF$60=AD$1),0),$E83-1966)</f>
        <v>6453</v>
      </c>
      <c r="AE83" s="12" cm="1">
        <f t="array" ref="AE83">INDEX(GMWQ!$A$2:$NF$60,MATCH(1,(GMWQ!$NE$2:$NE$60=AE$3)*(GMWQ!$ND$2:$ND$60=AE$4)*(GMWQ!$NF$2:$NF$60=AE$1),0),$E83-1966)</f>
        <v>25710</v>
      </c>
      <c r="AF83" s="12" cm="1">
        <f t="array" ref="AF83">INDEX(GMWQ!$A$2:$NF$60,MATCH(1,(GMWQ!$NE$2:$NE$60=AF$3)*(GMWQ!$ND$2:$ND$60=AF$4)*(GMWQ!$NF$2:$NF$60=AF$1),0),$E83-1966)</f>
        <v>28118</v>
      </c>
      <c r="AG83" s="12" cm="1">
        <f t="array" ref="AG83">INDEX(GMWQ!$A$2:$NF$60,MATCH(1,(GMWQ!$NE$2:$NE$60=AG$3)*(GMWQ!$ND$2:$ND$60=AG$4)*(GMWQ!$NF$2:$NF$60=AG$1),0),$E83-1966)</f>
        <v>9.6999999999999993</v>
      </c>
    </row>
    <row r="84" spans="1:33" x14ac:dyDescent="0.25">
      <c r="B84" s="12">
        <f t="shared" si="9"/>
        <v>1992</v>
      </c>
      <c r="C84" s="12">
        <f t="shared" si="9"/>
        <v>1992</v>
      </c>
      <c r="E84" s="12">
        <f t="shared" si="7"/>
        <v>2050</v>
      </c>
      <c r="F84" s="12" cm="1">
        <f t="array" ref="F84">INDEX(GMWQ!$A$2:$NF$60,MATCH(1,(GMWQ!$NE$2:$NE$60=F$3)*(GMWQ!$ND$2:$ND$60=F$4)*(GMWQ!$NF$2:$NF$60=F$1),0),$E84-1966)</f>
        <v>66.674689999999998</v>
      </c>
      <c r="G84" s="12" cm="1">
        <f t="array" ref="G84">INDEX(GMWQ!$A$2:$NF$60,MATCH(1,(GMWQ!$NE$2:$NE$60=G$3)*(GMWQ!$ND$2:$ND$60=G$4)*(GMWQ!$NF$2:$NF$60=G$1),0),$E84-1966)</f>
        <v>6234</v>
      </c>
      <c r="H84" s="12" cm="1">
        <f t="array" ref="H84">INDEX(GMWQ!$A$2:$NF$60,MATCH(1,(GMWQ!$NE$2:$NE$60=H$3)*(GMWQ!$ND$2:$ND$60=H$4)*(GMWQ!$NF$2:$NF$60=H$1),0),$E84-1966)</f>
        <v>209.3937</v>
      </c>
      <c r="I84" s="12" cm="1">
        <f t="array" ref="I84">INDEX(GMWQ!$A$2:$NF$60,MATCH(1,(GMWQ!$NE$2:$NE$60=I$3)*(GMWQ!$ND$2:$ND$60=I$4)*(GMWQ!$NF$2:$NF$60=I$1),0),$E84-1966)</f>
        <v>41056</v>
      </c>
      <c r="J84" s="12" cm="1">
        <f t="array" ref="J84">INDEX(GMWQ!$A$2:$NF$60,MATCH(1,(GMWQ!$NE$2:$NE$60=J$3)*(GMWQ!$ND$2:$ND$60=J$4)*(GMWQ!$NF$2:$NF$60=J$1),0),$E84-1966)</f>
        <v>181889</v>
      </c>
      <c r="K84" s="12" cm="1">
        <f t="array" ref="K84">INDEX(GMWQ!$A$2:$NF$60,MATCH(1,(GMWQ!$NE$2:$NE$60=K$3)*(GMWQ!$ND$2:$ND$60=K$4)*(GMWQ!$NF$2:$NF$60=K$1),0),$E84-1966)</f>
        <v>75152</v>
      </c>
      <c r="L84" s="12" cm="1">
        <f t="array" ref="L84">INDEX(GMWQ!$A$2:$NF$60,MATCH(1,(GMWQ!$NE$2:$NE$60=L$3)*(GMWQ!$ND$2:$ND$60=L$4)*(GMWQ!$NF$2:$NF$60=L$1),0),$E84-1966)</f>
        <v>123668</v>
      </c>
      <c r="M84" s="12" cm="1">
        <f t="array" ref="M84">INDEX(GMWQ!$A$2:$NF$60,MATCH(1,(GMWQ!$NE$2:$NE$60=M$3)*(GMWQ!$ND$2:$ND$60=M$4)*(GMWQ!$NF$2:$NF$60=M$1),0),$E84-1966)</f>
        <v>223785</v>
      </c>
      <c r="N84" s="12" cm="1">
        <f t="array" ref="N84">INDEX(GMWQ!$A$2:$NF$60,MATCH(1,(GMWQ!$NE$2:$NE$60=N$3)*(GMWQ!$ND$2:$ND$60=N$4)*(GMWQ!$NF$2:$NF$60=N$1),0),$E84-1966)</f>
        <v>56.101179999999999</v>
      </c>
      <c r="O84" s="12" cm="1">
        <f t="array" ref="O84">INDEX(GMWQ!$A$2:$NF$60,MATCH(1,(GMWQ!$NE$2:$NE$60=O$3)*(GMWQ!$ND$2:$ND$60=O$4)*(GMWQ!$NF$2:$NF$60=O$1),0),$E84-1966)</f>
        <v>25605</v>
      </c>
      <c r="P84" s="12" cm="1">
        <f t="array" ref="P84">INDEX(GMWQ!$A$2:$NF$60,MATCH(1,(GMWQ!$NE$2:$NE$60=P$3)*(GMWQ!$ND$2:$ND$60=P$4)*(GMWQ!$NF$2:$NF$60=P$1),0),$E84-1966)</f>
        <v>27966</v>
      </c>
      <c r="Q84" s="12" cm="1">
        <f t="array" ref="Q84">INDEX(GMWQ!$A$2:$NF$60,MATCH(1,(GMWQ!$NE$2:$NE$60=Q$3)*(GMWQ!$ND$2:$ND$60=Q$4)*(GMWQ!$NF$2:$NF$60=Q$1),0),$E84-1966)</f>
        <v>9.8000000000000007</v>
      </c>
      <c r="R84" s="12" cm="1">
        <f t="array" ref="R84">INDEX(GMWQ!$A$2:$NF$60,MATCH(1,(GMWQ!$NE$2:$NE$60=R$3)*(GMWQ!$ND$2:$ND$60=R$4)*(GMWQ!$NF$2:$NF$60=R$1),0),$E84-1966)</f>
        <v>3483.1289999999999</v>
      </c>
      <c r="S84" s="12" cm="1">
        <f t="array" ref="S84">INDEX(GMWQ!$A$2:$NF$60,MATCH(1,(GMWQ!$NE$2:$NE$60=S$3)*(GMWQ!$ND$2:$ND$60=S$4)*(GMWQ!$NF$2:$NF$60=S$1),0),$E84-1966)</f>
        <v>344987</v>
      </c>
      <c r="T84" s="12" cm="1">
        <f t="array" ref="T84">INDEX(GMWQ!$A$2:$NF$60,MATCH(1,(GMWQ!$NE$2:$NE$60=T$3)*(GMWQ!$ND$2:$ND$60=T$4)*(GMWQ!$NF$2:$NF$60=T$1),0),$E84-1966)</f>
        <v>25605</v>
      </c>
      <c r="U84" s="12" cm="1">
        <f t="array" ref="U84">INDEX(GMWQ!$A$2:$NF$60,MATCH(1,(GMWQ!$NE$2:$NE$60=U$3)*(GMWQ!$ND$2:$ND$60=U$4)*(GMWQ!$NF$2:$NF$60=U$1),0),$E84-1966)</f>
        <v>3483.1289999999999</v>
      </c>
      <c r="V84" s="12" cm="1">
        <f t="array" ref="V84">INDEX(GMWQ!$A$2:$NF$60,MATCH(1,(GMWQ!$NE$2:$NE$60=V$3)*(GMWQ!$ND$2:$ND$60=V$4)*(GMWQ!$NF$2:$NF$60=V$1),0),$E84-1966)</f>
        <v>9.8000000000000007</v>
      </c>
      <c r="W84" s="12" cm="1">
        <f t="array" ref="W84">INDEX(GMWQ!$A$2:$NF$60,MATCH(1,(GMWQ!$NE$2:$NE$60=W$3)*(GMWQ!$ND$2:$ND$60=W$4)*(GMWQ!$NF$2:$NF$60=W$1),0),$E84-1966)</f>
        <v>223785</v>
      </c>
      <c r="X84" s="12" cm="1">
        <f t="array" ref="X84">INDEX(GMWQ!$A$2:$NF$60,MATCH(1,(GMWQ!$NE$2:$NE$60=X$3)*(GMWQ!$ND$2:$ND$60=X$4)*(GMWQ!$NF$2:$NF$60=X$1),0),$E84-1966)</f>
        <v>6234</v>
      </c>
      <c r="Y84" s="12" cm="1">
        <f t="array" ref="Y84">INDEX(GMWQ!$A$2:$NF$60,MATCH(1,(GMWQ!$NE$2:$NE$60=Y$3)*(GMWQ!$ND$2:$ND$60=Y$4)*(GMWQ!$NF$2:$NF$60=Y$1),0),$E84-1966)</f>
        <v>344987</v>
      </c>
      <c r="Z84" s="12" cm="1">
        <f t="array" ref="Z84">INDEX(GMWQ!$A$2:$NF$60,MATCH(1,(GMWQ!$NE$2:$NE$60=Z$3)*(GMWQ!$ND$2:$ND$60=Z$4)*(GMWQ!$NF$2:$NF$60=Z$1),0),$E84-1966)</f>
        <v>25605</v>
      </c>
      <c r="AA84" s="12" cm="1">
        <f t="array" ref="AA84">INDEX(GMWQ!$A$2:$NF$60,MATCH(1,(GMWQ!$NE$2:$NE$60=AA$3)*(GMWQ!$ND$2:$ND$60=AA$4)*(GMWQ!$NF$2:$NF$60=AA$1),0),$E84-1966)</f>
        <v>3483.1289999999999</v>
      </c>
      <c r="AB84" s="12" cm="1">
        <f t="array" ref="AB84">INDEX(GMWQ!$A$2:$NF$60,MATCH(1,(GMWQ!$NE$2:$NE$60=AB$3)*(GMWQ!$ND$2:$ND$60=AB$4)*(GMWQ!$NF$2:$NF$60=AB$1),0),$E84-1966)</f>
        <v>9.8000000000000007</v>
      </c>
      <c r="AC84" s="12" cm="1">
        <f t="array" ref="AC84">INDEX(GMWQ!$A$2:$NF$60,MATCH(1,(GMWQ!$NE$2:$NE$60=AC$3)*(GMWQ!$ND$2:$ND$60=AC$4)*(GMWQ!$NF$2:$NF$60=AC$1),0),$E84-1966)</f>
        <v>223785</v>
      </c>
      <c r="AD84" s="12" cm="1">
        <f t="array" ref="AD84">INDEX(GMWQ!$A$2:$NF$60,MATCH(1,(GMWQ!$NE$2:$NE$60=AD$3)*(GMWQ!$ND$2:$ND$60=AD$4)*(GMWQ!$NF$2:$NF$60=AD$1),0),$E84-1966)</f>
        <v>6234</v>
      </c>
      <c r="AE84" s="12" cm="1">
        <f t="array" ref="AE84">INDEX(GMWQ!$A$2:$NF$60,MATCH(1,(GMWQ!$NE$2:$NE$60=AE$3)*(GMWQ!$ND$2:$ND$60=AE$4)*(GMWQ!$NF$2:$NF$60=AE$1),0),$E84-1966)</f>
        <v>25605</v>
      </c>
      <c r="AF84" s="12" cm="1">
        <f t="array" ref="AF84">INDEX(GMWQ!$A$2:$NF$60,MATCH(1,(GMWQ!$NE$2:$NE$60=AF$3)*(GMWQ!$ND$2:$ND$60=AF$4)*(GMWQ!$NF$2:$NF$60=AF$1),0),$E84-1966)</f>
        <v>27966</v>
      </c>
      <c r="AG84" s="12" cm="1">
        <f t="array" ref="AG84">INDEX(GMWQ!$A$2:$NF$60,MATCH(1,(GMWQ!$NE$2:$NE$60=AG$3)*(GMWQ!$ND$2:$ND$60=AG$4)*(GMWQ!$NF$2:$NF$60=AG$1),0),$E84-1966)</f>
        <v>9.8000000000000007</v>
      </c>
    </row>
    <row r="85" spans="1:33" x14ac:dyDescent="0.25">
      <c r="B85" s="12">
        <f t="shared" si="9"/>
        <v>1992</v>
      </c>
      <c r="C85" s="12">
        <f t="shared" si="9"/>
        <v>1992</v>
      </c>
      <c r="E85" s="12">
        <f t="shared" si="7"/>
        <v>2051</v>
      </c>
      <c r="F85" s="12" cm="1">
        <f t="array" ref="F85">INDEX(GMWQ!$A$2:$NF$60,MATCH(1,(GMWQ!$NE$2:$NE$60=F$3)*(GMWQ!$ND$2:$ND$60=F$4)*(GMWQ!$NF$2:$NF$60=F$1),0),$E85-1966)</f>
        <v>66.449650000000005</v>
      </c>
      <c r="G85" s="12" cm="1">
        <f t="array" ref="G85">INDEX(GMWQ!$A$2:$NF$60,MATCH(1,(GMWQ!$NE$2:$NE$60=G$3)*(GMWQ!$ND$2:$ND$60=G$4)*(GMWQ!$NF$2:$NF$60=G$1),0),$E85-1966)</f>
        <v>6198</v>
      </c>
      <c r="H85" s="12" cm="1">
        <f t="array" ref="H85">INDEX(GMWQ!$A$2:$NF$60,MATCH(1,(GMWQ!$NE$2:$NE$60=H$3)*(GMWQ!$ND$2:$ND$60=H$4)*(GMWQ!$NF$2:$NF$60=H$1),0),$E85-1966)</f>
        <v>213.14080000000001</v>
      </c>
      <c r="I85" s="12" cm="1">
        <f t="array" ref="I85">INDEX(GMWQ!$A$2:$NF$60,MATCH(1,(GMWQ!$NE$2:$NE$60=I$3)*(GMWQ!$ND$2:$ND$60=I$4)*(GMWQ!$NF$2:$NF$60=I$1),0),$E85-1966)</f>
        <v>40289</v>
      </c>
      <c r="J85" s="12" cm="1">
        <f t="array" ref="J85">INDEX(GMWQ!$A$2:$NF$60,MATCH(1,(GMWQ!$NE$2:$NE$60=J$3)*(GMWQ!$ND$2:$ND$60=J$4)*(GMWQ!$NF$2:$NF$60=J$1),0),$E85-1966)</f>
        <v>182558</v>
      </c>
      <c r="K85" s="12" cm="1">
        <f t="array" ref="K85">INDEX(GMWQ!$A$2:$NF$60,MATCH(1,(GMWQ!$NE$2:$NE$60=K$3)*(GMWQ!$ND$2:$ND$60=K$4)*(GMWQ!$NF$2:$NF$60=K$1),0),$E85-1966)</f>
        <v>75133</v>
      </c>
      <c r="L85" s="12" cm="1">
        <f t="array" ref="L85">INDEX(GMWQ!$A$2:$NF$60,MATCH(1,(GMWQ!$NE$2:$NE$60=L$3)*(GMWQ!$ND$2:$ND$60=L$4)*(GMWQ!$NF$2:$NF$60=L$1),0),$E85-1966)</f>
        <v>125292</v>
      </c>
      <c r="M85" s="12" cm="1">
        <f t="array" ref="M85">INDEX(GMWQ!$A$2:$NF$60,MATCH(1,(GMWQ!$NE$2:$NE$60=M$3)*(GMWQ!$ND$2:$ND$60=M$4)*(GMWQ!$NF$2:$NF$60=M$1),0),$E85-1966)</f>
        <v>225633</v>
      </c>
      <c r="N85" s="12" cm="1">
        <f t="array" ref="N85">INDEX(GMWQ!$A$2:$NF$60,MATCH(1,(GMWQ!$NE$2:$NE$60=N$3)*(GMWQ!$ND$2:$ND$60=N$4)*(GMWQ!$NF$2:$NF$60=N$1),0),$E85-1966)</f>
        <v>56.413730000000001</v>
      </c>
      <c r="O85" s="12" cm="1">
        <f t="array" ref="O85">INDEX(GMWQ!$A$2:$NF$60,MATCH(1,(GMWQ!$NE$2:$NE$60=O$3)*(GMWQ!$ND$2:$ND$60=O$4)*(GMWQ!$NF$2:$NF$60=O$1),0),$E85-1966)</f>
        <v>25509</v>
      </c>
      <c r="P85" s="12" cm="1">
        <f t="array" ref="P85">INDEX(GMWQ!$A$2:$NF$60,MATCH(1,(GMWQ!$NE$2:$NE$60=P$3)*(GMWQ!$ND$2:$ND$60=P$4)*(GMWQ!$NF$2:$NF$60=P$1),0),$E85-1966)</f>
        <v>27542</v>
      </c>
      <c r="Q85" s="12" cm="1">
        <f t="array" ref="Q85">INDEX(GMWQ!$A$2:$NF$60,MATCH(1,(GMWQ!$NE$2:$NE$60=Q$3)*(GMWQ!$ND$2:$ND$60=Q$4)*(GMWQ!$NF$2:$NF$60=Q$1),0),$E85-1966)</f>
        <v>9.9</v>
      </c>
      <c r="R85" s="12" cm="1">
        <f t="array" ref="R85">INDEX(GMWQ!$A$2:$NF$60,MATCH(1,(GMWQ!$NE$2:$NE$60=R$3)*(GMWQ!$ND$2:$ND$60=R$4)*(GMWQ!$NF$2:$NF$60=R$1),0),$E85-1966)</f>
        <v>3486.288</v>
      </c>
      <c r="S85" s="12" cm="1">
        <f t="array" ref="S85">INDEX(GMWQ!$A$2:$NF$60,MATCH(1,(GMWQ!$NE$2:$NE$60=S$3)*(GMWQ!$ND$2:$ND$60=S$4)*(GMWQ!$NF$2:$NF$60=S$1),0),$E85-1966)</f>
        <v>346628</v>
      </c>
      <c r="T85" s="12" cm="1">
        <f t="array" ref="T85">INDEX(GMWQ!$A$2:$NF$60,MATCH(1,(GMWQ!$NE$2:$NE$60=T$3)*(GMWQ!$ND$2:$ND$60=T$4)*(GMWQ!$NF$2:$NF$60=T$1),0),$E85-1966)</f>
        <v>25509</v>
      </c>
      <c r="U85" s="12" cm="1">
        <f t="array" ref="U85">INDEX(GMWQ!$A$2:$NF$60,MATCH(1,(GMWQ!$NE$2:$NE$60=U$3)*(GMWQ!$ND$2:$ND$60=U$4)*(GMWQ!$NF$2:$NF$60=U$1),0),$E85-1966)</f>
        <v>3486.288</v>
      </c>
      <c r="V85" s="12" cm="1">
        <f t="array" ref="V85">INDEX(GMWQ!$A$2:$NF$60,MATCH(1,(GMWQ!$NE$2:$NE$60=V$3)*(GMWQ!$ND$2:$ND$60=V$4)*(GMWQ!$NF$2:$NF$60=V$1),0),$E85-1966)</f>
        <v>9.9</v>
      </c>
      <c r="W85" s="12" cm="1">
        <f t="array" ref="W85">INDEX(GMWQ!$A$2:$NF$60,MATCH(1,(GMWQ!$NE$2:$NE$60=W$3)*(GMWQ!$ND$2:$ND$60=W$4)*(GMWQ!$NF$2:$NF$60=W$1),0),$E85-1966)</f>
        <v>225633</v>
      </c>
      <c r="X85" s="12" cm="1">
        <f t="array" ref="X85">INDEX(GMWQ!$A$2:$NF$60,MATCH(1,(GMWQ!$NE$2:$NE$60=X$3)*(GMWQ!$ND$2:$ND$60=X$4)*(GMWQ!$NF$2:$NF$60=X$1),0),$E85-1966)</f>
        <v>6198</v>
      </c>
      <c r="Y85" s="12" cm="1">
        <f t="array" ref="Y85">INDEX(GMWQ!$A$2:$NF$60,MATCH(1,(GMWQ!$NE$2:$NE$60=Y$3)*(GMWQ!$ND$2:$ND$60=Y$4)*(GMWQ!$NF$2:$NF$60=Y$1),0),$E85-1966)</f>
        <v>346628</v>
      </c>
      <c r="Z85" s="12" cm="1">
        <f t="array" ref="Z85">INDEX(GMWQ!$A$2:$NF$60,MATCH(1,(GMWQ!$NE$2:$NE$60=Z$3)*(GMWQ!$ND$2:$ND$60=Z$4)*(GMWQ!$NF$2:$NF$60=Z$1),0),$E85-1966)</f>
        <v>25509</v>
      </c>
      <c r="AA85" s="12" cm="1">
        <f t="array" ref="AA85">INDEX(GMWQ!$A$2:$NF$60,MATCH(1,(GMWQ!$NE$2:$NE$60=AA$3)*(GMWQ!$ND$2:$ND$60=AA$4)*(GMWQ!$NF$2:$NF$60=AA$1),0),$E85-1966)</f>
        <v>3486.288</v>
      </c>
      <c r="AB85" s="12" cm="1">
        <f t="array" ref="AB85">INDEX(GMWQ!$A$2:$NF$60,MATCH(1,(GMWQ!$NE$2:$NE$60=AB$3)*(GMWQ!$ND$2:$ND$60=AB$4)*(GMWQ!$NF$2:$NF$60=AB$1),0),$E85-1966)</f>
        <v>9.9</v>
      </c>
      <c r="AC85" s="12" cm="1">
        <f t="array" ref="AC85">INDEX(GMWQ!$A$2:$NF$60,MATCH(1,(GMWQ!$NE$2:$NE$60=AC$3)*(GMWQ!$ND$2:$ND$60=AC$4)*(GMWQ!$NF$2:$NF$60=AC$1),0),$E85-1966)</f>
        <v>225633</v>
      </c>
      <c r="AD85" s="12" cm="1">
        <f t="array" ref="AD85">INDEX(GMWQ!$A$2:$NF$60,MATCH(1,(GMWQ!$NE$2:$NE$60=AD$3)*(GMWQ!$ND$2:$ND$60=AD$4)*(GMWQ!$NF$2:$NF$60=AD$1),0),$E85-1966)</f>
        <v>6198</v>
      </c>
      <c r="AE85" s="12" cm="1">
        <f t="array" ref="AE85">INDEX(GMWQ!$A$2:$NF$60,MATCH(1,(GMWQ!$NE$2:$NE$60=AE$3)*(GMWQ!$ND$2:$ND$60=AE$4)*(GMWQ!$NF$2:$NF$60=AE$1),0),$E85-1966)</f>
        <v>25509</v>
      </c>
      <c r="AF85" s="12" cm="1">
        <f t="array" ref="AF85">INDEX(GMWQ!$A$2:$NF$60,MATCH(1,(GMWQ!$NE$2:$NE$60=AF$3)*(GMWQ!$ND$2:$ND$60=AF$4)*(GMWQ!$NF$2:$NF$60=AF$1),0),$E85-1966)</f>
        <v>27550</v>
      </c>
      <c r="AG85" s="12" cm="1">
        <f t="array" ref="AG85">INDEX(GMWQ!$A$2:$NF$60,MATCH(1,(GMWQ!$NE$2:$NE$60=AG$3)*(GMWQ!$ND$2:$ND$60=AG$4)*(GMWQ!$NF$2:$NF$60=AG$1),0),$E85-1966)</f>
        <v>9.9</v>
      </c>
    </row>
    <row r="86" spans="1:33" x14ac:dyDescent="0.25">
      <c r="B86" s="12">
        <f t="shared" si="9"/>
        <v>1992</v>
      </c>
      <c r="C86" s="12">
        <f t="shared" si="9"/>
        <v>1992</v>
      </c>
      <c r="E86" s="12">
        <f t="shared" si="7"/>
        <v>2052</v>
      </c>
      <c r="F86" s="12" cm="1">
        <f t="array" ref="F86">INDEX(GMWQ!$A$2:$NF$60,MATCH(1,(GMWQ!$NE$2:$NE$60=F$3)*(GMWQ!$ND$2:$ND$60=F$4)*(GMWQ!$NF$2:$NF$60=F$1),0),$E86-1966)</f>
        <v>66.484099999999998</v>
      </c>
      <c r="G86" s="12" cm="1">
        <f t="array" ref="G86">INDEX(GMWQ!$A$2:$NF$60,MATCH(1,(GMWQ!$NE$2:$NE$60=G$3)*(GMWQ!$ND$2:$ND$60=G$4)*(GMWQ!$NF$2:$NF$60=G$1),0),$E86-1966)</f>
        <v>6517</v>
      </c>
      <c r="H86" s="12" cm="1">
        <f t="array" ref="H86">INDEX(GMWQ!$A$2:$NF$60,MATCH(1,(GMWQ!$NE$2:$NE$60=H$3)*(GMWQ!$ND$2:$ND$60=H$4)*(GMWQ!$NF$2:$NF$60=H$1),0),$E86-1966)</f>
        <v>215.0164</v>
      </c>
      <c r="I86" s="12" cm="1">
        <f t="array" ref="I86">INDEX(GMWQ!$A$2:$NF$60,MATCH(1,(GMWQ!$NE$2:$NE$60=I$3)*(GMWQ!$ND$2:$ND$60=I$4)*(GMWQ!$NF$2:$NF$60=I$1),0),$E86-1966)</f>
        <v>41932</v>
      </c>
      <c r="J86" s="12" cm="1">
        <f t="array" ref="J86">INDEX(GMWQ!$A$2:$NF$60,MATCH(1,(GMWQ!$NE$2:$NE$60=J$3)*(GMWQ!$ND$2:$ND$60=J$4)*(GMWQ!$NF$2:$NF$60=J$1),0),$E86-1966)</f>
        <v>184989</v>
      </c>
      <c r="K86" s="12" cm="1">
        <f t="array" ref="K86">INDEX(GMWQ!$A$2:$NF$60,MATCH(1,(GMWQ!$NE$2:$NE$60=K$3)*(GMWQ!$ND$2:$ND$60=K$4)*(GMWQ!$NF$2:$NF$60=K$1),0),$E86-1966)</f>
        <v>75419</v>
      </c>
      <c r="L86" s="12" cm="1">
        <f t="array" ref="L86">INDEX(GMWQ!$A$2:$NF$60,MATCH(1,(GMWQ!$NE$2:$NE$60=L$3)*(GMWQ!$ND$2:$ND$60=L$4)*(GMWQ!$NF$2:$NF$60=L$1),0),$E86-1966)</f>
        <v>126339</v>
      </c>
      <c r="M86" s="12" cm="1">
        <f t="array" ref="M86">INDEX(GMWQ!$A$2:$NF$60,MATCH(1,(GMWQ!$NE$2:$NE$60=M$3)*(GMWQ!$ND$2:$ND$60=M$4)*(GMWQ!$NF$2:$NF$60=M$1),0),$E86-1966)</f>
        <v>225562</v>
      </c>
      <c r="N86" s="12" cm="1">
        <f t="array" ref="N86">INDEX(GMWQ!$A$2:$NF$60,MATCH(1,(GMWQ!$NE$2:$NE$60=N$3)*(GMWQ!$ND$2:$ND$60=N$4)*(GMWQ!$NF$2:$NF$60=N$1),0),$E86-1966)</f>
        <v>56.871429999999997</v>
      </c>
      <c r="O86" s="12" cm="1">
        <f t="array" ref="O86">INDEX(GMWQ!$A$2:$NF$60,MATCH(1,(GMWQ!$NE$2:$NE$60=O$3)*(GMWQ!$ND$2:$ND$60=O$4)*(GMWQ!$NF$2:$NF$60=O$1),0),$E86-1966)</f>
        <v>25336</v>
      </c>
      <c r="P86" s="12" cm="1">
        <f t="array" ref="P86">INDEX(GMWQ!$A$2:$NF$60,MATCH(1,(GMWQ!$NE$2:$NE$60=P$3)*(GMWQ!$ND$2:$ND$60=P$4)*(GMWQ!$NF$2:$NF$60=P$1),0),$E86-1966)</f>
        <v>27417</v>
      </c>
      <c r="Q86" s="12" cm="1">
        <f t="array" ref="Q86">INDEX(GMWQ!$A$2:$NF$60,MATCH(1,(GMWQ!$NE$2:$NE$60=Q$3)*(GMWQ!$ND$2:$ND$60=Q$4)*(GMWQ!$NF$2:$NF$60=Q$1),0),$E86-1966)</f>
        <v>10.4</v>
      </c>
      <c r="R86" s="12" cm="1">
        <f t="array" ref="R86">INDEX(GMWQ!$A$2:$NF$60,MATCH(1,(GMWQ!$NE$2:$NE$60=R$3)*(GMWQ!$ND$2:$ND$60=R$4)*(GMWQ!$NF$2:$NF$60=R$1),0),$E86-1966)</f>
        <v>3519.4830000000002</v>
      </c>
      <c r="S86" s="12" cm="1">
        <f t="array" ref="S86">INDEX(GMWQ!$A$2:$NF$60,MATCH(1,(GMWQ!$NE$2:$NE$60=S$3)*(GMWQ!$ND$2:$ND$60=S$4)*(GMWQ!$NF$2:$NF$60=S$1),0),$E86-1966)</f>
        <v>349299</v>
      </c>
      <c r="T86" s="12" cm="1">
        <f t="array" ref="T86">INDEX(GMWQ!$A$2:$NF$60,MATCH(1,(GMWQ!$NE$2:$NE$60=T$3)*(GMWQ!$ND$2:$ND$60=T$4)*(GMWQ!$NF$2:$NF$60=T$1),0),$E86-1966)</f>
        <v>25336</v>
      </c>
      <c r="U86" s="12" cm="1">
        <f t="array" ref="U86">INDEX(GMWQ!$A$2:$NF$60,MATCH(1,(GMWQ!$NE$2:$NE$60=U$3)*(GMWQ!$ND$2:$ND$60=U$4)*(GMWQ!$NF$2:$NF$60=U$1),0),$E86-1966)</f>
        <v>3519.4830000000002</v>
      </c>
      <c r="V86" s="12" cm="1">
        <f t="array" ref="V86">INDEX(GMWQ!$A$2:$NF$60,MATCH(1,(GMWQ!$NE$2:$NE$60=V$3)*(GMWQ!$ND$2:$ND$60=V$4)*(GMWQ!$NF$2:$NF$60=V$1),0),$E86-1966)</f>
        <v>10.4</v>
      </c>
      <c r="W86" s="12" cm="1">
        <f t="array" ref="W86">INDEX(GMWQ!$A$2:$NF$60,MATCH(1,(GMWQ!$NE$2:$NE$60=W$3)*(GMWQ!$ND$2:$ND$60=W$4)*(GMWQ!$NF$2:$NF$60=W$1),0),$E86-1966)</f>
        <v>225562</v>
      </c>
      <c r="X86" s="12" cm="1">
        <f t="array" ref="X86">INDEX(GMWQ!$A$2:$NF$60,MATCH(1,(GMWQ!$NE$2:$NE$60=X$3)*(GMWQ!$ND$2:$ND$60=X$4)*(GMWQ!$NF$2:$NF$60=X$1),0),$E86-1966)</f>
        <v>6517</v>
      </c>
      <c r="Y86" s="12" cm="1">
        <f t="array" ref="Y86">INDEX(GMWQ!$A$2:$NF$60,MATCH(1,(GMWQ!$NE$2:$NE$60=Y$3)*(GMWQ!$ND$2:$ND$60=Y$4)*(GMWQ!$NF$2:$NF$60=Y$1),0),$E86-1966)</f>
        <v>349299</v>
      </c>
      <c r="Z86" s="12" cm="1">
        <f t="array" ref="Z86">INDEX(GMWQ!$A$2:$NF$60,MATCH(1,(GMWQ!$NE$2:$NE$60=Z$3)*(GMWQ!$ND$2:$ND$60=Z$4)*(GMWQ!$NF$2:$NF$60=Z$1),0),$E86-1966)</f>
        <v>25336</v>
      </c>
      <c r="AA86" s="12" cm="1">
        <f t="array" ref="AA86">INDEX(GMWQ!$A$2:$NF$60,MATCH(1,(GMWQ!$NE$2:$NE$60=AA$3)*(GMWQ!$ND$2:$ND$60=AA$4)*(GMWQ!$NF$2:$NF$60=AA$1),0),$E86-1966)</f>
        <v>3519.4830000000002</v>
      </c>
      <c r="AB86" s="12" cm="1">
        <f t="array" ref="AB86">INDEX(GMWQ!$A$2:$NF$60,MATCH(1,(GMWQ!$NE$2:$NE$60=AB$3)*(GMWQ!$ND$2:$ND$60=AB$4)*(GMWQ!$NF$2:$NF$60=AB$1),0),$E86-1966)</f>
        <v>10.4</v>
      </c>
      <c r="AC86" s="12" cm="1">
        <f t="array" ref="AC86">INDEX(GMWQ!$A$2:$NF$60,MATCH(1,(GMWQ!$NE$2:$NE$60=AC$3)*(GMWQ!$ND$2:$ND$60=AC$4)*(GMWQ!$NF$2:$NF$60=AC$1),0),$E86-1966)</f>
        <v>225562</v>
      </c>
      <c r="AD86" s="12" cm="1">
        <f t="array" ref="AD86">INDEX(GMWQ!$A$2:$NF$60,MATCH(1,(GMWQ!$NE$2:$NE$60=AD$3)*(GMWQ!$ND$2:$ND$60=AD$4)*(GMWQ!$NF$2:$NF$60=AD$1),0),$E86-1966)</f>
        <v>6517</v>
      </c>
      <c r="AE86" s="12" cm="1">
        <f t="array" ref="AE86">INDEX(GMWQ!$A$2:$NF$60,MATCH(1,(GMWQ!$NE$2:$NE$60=AE$3)*(GMWQ!$ND$2:$ND$60=AE$4)*(GMWQ!$NF$2:$NF$60=AE$1),0),$E86-1966)</f>
        <v>25336</v>
      </c>
      <c r="AF86" s="12" cm="1">
        <f t="array" ref="AF86">INDEX(GMWQ!$A$2:$NF$60,MATCH(1,(GMWQ!$NE$2:$NE$60=AF$3)*(GMWQ!$ND$2:$ND$60=AF$4)*(GMWQ!$NF$2:$NF$60=AF$1),0),$E86-1966)</f>
        <v>27415</v>
      </c>
      <c r="AG86" s="12" cm="1">
        <f t="array" ref="AG86">INDEX(GMWQ!$A$2:$NF$60,MATCH(1,(GMWQ!$NE$2:$NE$60=AG$3)*(GMWQ!$ND$2:$ND$60=AG$4)*(GMWQ!$NF$2:$NF$60=AG$1),0),$E86-1966)</f>
        <v>10.4</v>
      </c>
    </row>
    <row r="87" spans="1:33" x14ac:dyDescent="0.25">
      <c r="A87" s="12">
        <v>1993</v>
      </c>
      <c r="B87" s="12">
        <f t="shared" si="9"/>
        <v>1993</v>
      </c>
      <c r="C87" s="12">
        <f t="shared" si="9"/>
        <v>1992</v>
      </c>
      <c r="D87" s="12">
        <f t="shared" si="9"/>
        <v>1992</v>
      </c>
      <c r="E87" s="12">
        <f t="shared" si="7"/>
        <v>2053</v>
      </c>
      <c r="F87" s="12" cm="1">
        <f t="array" ref="F87">INDEX(GMWQ!$A$2:$NF$60,MATCH(1,(GMWQ!$NE$2:$NE$60=F$3)*(GMWQ!$ND$2:$ND$60=F$4)*(GMWQ!$NF$2:$NF$60=F$1),0),$E87-1966)</f>
        <v>66.488950000000003</v>
      </c>
      <c r="G87" s="12" cm="1">
        <f t="array" ref="G87">INDEX(GMWQ!$A$2:$NF$60,MATCH(1,(GMWQ!$NE$2:$NE$60=G$3)*(GMWQ!$ND$2:$ND$60=G$4)*(GMWQ!$NF$2:$NF$60=G$1),0),$E87-1966)</f>
        <v>6477</v>
      </c>
      <c r="H87" s="12" cm="1">
        <f t="array" ref="H87">INDEX(GMWQ!$A$2:$NF$60,MATCH(1,(GMWQ!$NE$2:$NE$60=H$3)*(GMWQ!$ND$2:$ND$60=H$4)*(GMWQ!$NF$2:$NF$60=H$1),0),$E87-1966)</f>
        <v>213.95429999999999</v>
      </c>
      <c r="I87" s="12" cm="1">
        <f t="array" ref="I87">INDEX(GMWQ!$A$2:$NF$60,MATCH(1,(GMWQ!$NE$2:$NE$60=I$3)*(GMWQ!$ND$2:$ND$60=I$4)*(GMWQ!$NF$2:$NF$60=I$1),0),$E87-1966)</f>
        <v>45549</v>
      </c>
      <c r="J87" s="12" cm="1">
        <f t="array" ref="J87">INDEX(GMWQ!$A$2:$NF$60,MATCH(1,(GMWQ!$NE$2:$NE$60=J$3)*(GMWQ!$ND$2:$ND$60=J$4)*(GMWQ!$NF$2:$NF$60=J$1),0),$E87-1966)</f>
        <v>189580</v>
      </c>
      <c r="K87" s="12" cm="1">
        <f t="array" ref="K87">INDEX(GMWQ!$A$2:$NF$60,MATCH(1,(GMWQ!$NE$2:$NE$60=K$3)*(GMWQ!$ND$2:$ND$60=K$4)*(GMWQ!$NF$2:$NF$60=K$1),0),$E87-1966)</f>
        <v>75569</v>
      </c>
      <c r="L87" s="12" cm="1">
        <f t="array" ref="L87">INDEX(GMWQ!$A$2:$NF$60,MATCH(1,(GMWQ!$NE$2:$NE$60=L$3)*(GMWQ!$ND$2:$ND$60=L$4)*(GMWQ!$NF$2:$NF$60=L$1),0),$E87-1966)</f>
        <v>127313</v>
      </c>
      <c r="M87" s="12" cm="1">
        <f t="array" ref="M87">INDEX(GMWQ!$A$2:$NF$60,MATCH(1,(GMWQ!$NE$2:$NE$60=M$3)*(GMWQ!$ND$2:$ND$60=M$4)*(GMWQ!$NF$2:$NF$60=M$1),0),$E87-1966)</f>
        <v>224008</v>
      </c>
      <c r="N87" s="12" cm="1">
        <f t="array" ref="N87">INDEX(GMWQ!$A$2:$NF$60,MATCH(1,(GMWQ!$NE$2:$NE$60=N$3)*(GMWQ!$ND$2:$ND$60=N$4)*(GMWQ!$NF$2:$NF$60=N$1),0),$E87-1966)</f>
        <v>57.520229999999998</v>
      </c>
      <c r="O87" s="12" cm="1">
        <f t="array" ref="O87">INDEX(GMWQ!$A$2:$NF$60,MATCH(1,(GMWQ!$NE$2:$NE$60=O$3)*(GMWQ!$ND$2:$ND$60=O$4)*(GMWQ!$NF$2:$NF$60=O$1),0),$E87-1966)</f>
        <v>25282</v>
      </c>
      <c r="P87" s="12" cm="1">
        <f t="array" ref="P87">INDEX(GMWQ!$A$2:$NF$60,MATCH(1,(GMWQ!$NE$2:$NE$60=P$3)*(GMWQ!$ND$2:$ND$60=P$4)*(GMWQ!$NF$2:$NF$60=P$1),0),$E87-1966)</f>
        <v>27533</v>
      </c>
      <c r="Q87" s="12" cm="1">
        <f t="array" ref="Q87">INDEX(GMWQ!$A$2:$NF$60,MATCH(1,(GMWQ!$NE$2:$NE$60=Q$3)*(GMWQ!$ND$2:$ND$60=Q$4)*(GMWQ!$NF$2:$NF$60=Q$1),0),$E87-1966)</f>
        <v>10.6</v>
      </c>
      <c r="R87" s="12" cm="1">
        <f t="array" ref="R87">INDEX(GMWQ!$A$2:$NF$60,MATCH(1,(GMWQ!$NE$2:$NE$60=R$3)*(GMWQ!$ND$2:$ND$60=R$4)*(GMWQ!$NF$2:$NF$60=R$1),0),$E87-1966)</f>
        <v>3533.2429999999999</v>
      </c>
      <c r="S87" s="12" cm="1">
        <f t="array" ref="S87">INDEX(GMWQ!$A$2:$NF$60,MATCH(1,(GMWQ!$NE$2:$NE$60=S$3)*(GMWQ!$ND$2:$ND$60=S$4)*(GMWQ!$NF$2:$NF$60=S$1),0),$E87-1966)</f>
        <v>351046</v>
      </c>
      <c r="T87" s="12" cm="1">
        <f t="array" ref="T87">INDEX(GMWQ!$A$2:$NF$60,MATCH(1,(GMWQ!$NE$2:$NE$60=T$3)*(GMWQ!$ND$2:$ND$60=T$4)*(GMWQ!$NF$2:$NF$60=T$1),0),$E87-1966)</f>
        <v>25282</v>
      </c>
      <c r="U87" s="12" cm="1">
        <f t="array" ref="U87">INDEX(GMWQ!$A$2:$NF$60,MATCH(1,(GMWQ!$NE$2:$NE$60=U$3)*(GMWQ!$ND$2:$ND$60=U$4)*(GMWQ!$NF$2:$NF$60=U$1),0),$E87-1966)</f>
        <v>3533.2429999999999</v>
      </c>
      <c r="V87" s="12" cm="1">
        <f t="array" ref="V87">INDEX(GMWQ!$A$2:$NF$60,MATCH(1,(GMWQ!$NE$2:$NE$60=V$3)*(GMWQ!$ND$2:$ND$60=V$4)*(GMWQ!$NF$2:$NF$60=V$1),0),$E87-1966)</f>
        <v>10.6</v>
      </c>
      <c r="W87" s="12" cm="1">
        <f t="array" ref="W87">INDEX(GMWQ!$A$2:$NF$60,MATCH(1,(GMWQ!$NE$2:$NE$60=W$3)*(GMWQ!$ND$2:$ND$60=W$4)*(GMWQ!$NF$2:$NF$60=W$1),0),$E87-1966)</f>
        <v>224008</v>
      </c>
      <c r="X87" s="12" cm="1">
        <f t="array" ref="X87">INDEX(GMWQ!$A$2:$NF$60,MATCH(1,(GMWQ!$NE$2:$NE$60=X$3)*(GMWQ!$ND$2:$ND$60=X$4)*(GMWQ!$NF$2:$NF$60=X$1),0),$E87-1966)</f>
        <v>6477</v>
      </c>
      <c r="Y87" s="12" cm="1">
        <f t="array" ref="Y87">INDEX(GMWQ!$A$2:$NF$60,MATCH(1,(GMWQ!$NE$2:$NE$60=Y$3)*(GMWQ!$ND$2:$ND$60=Y$4)*(GMWQ!$NF$2:$NF$60=Y$1),0),$E87-1966)</f>
        <v>351046</v>
      </c>
      <c r="Z87" s="12" cm="1">
        <f t="array" ref="Z87">INDEX(GMWQ!$A$2:$NF$60,MATCH(1,(GMWQ!$NE$2:$NE$60=Z$3)*(GMWQ!$ND$2:$ND$60=Z$4)*(GMWQ!$NF$2:$NF$60=Z$1),0),$E87-1966)</f>
        <v>25282</v>
      </c>
      <c r="AA87" s="12" cm="1">
        <f t="array" ref="AA87">INDEX(GMWQ!$A$2:$NF$60,MATCH(1,(GMWQ!$NE$2:$NE$60=AA$3)*(GMWQ!$ND$2:$ND$60=AA$4)*(GMWQ!$NF$2:$NF$60=AA$1),0),$E87-1966)</f>
        <v>3533.2429999999999</v>
      </c>
      <c r="AB87" s="12" cm="1">
        <f t="array" ref="AB87">INDEX(GMWQ!$A$2:$NF$60,MATCH(1,(GMWQ!$NE$2:$NE$60=AB$3)*(GMWQ!$ND$2:$ND$60=AB$4)*(GMWQ!$NF$2:$NF$60=AB$1),0),$E87-1966)</f>
        <v>10.6</v>
      </c>
      <c r="AC87" s="12" cm="1">
        <f t="array" ref="AC87">INDEX(GMWQ!$A$2:$NF$60,MATCH(1,(GMWQ!$NE$2:$NE$60=AC$3)*(GMWQ!$ND$2:$ND$60=AC$4)*(GMWQ!$NF$2:$NF$60=AC$1),0),$E87-1966)</f>
        <v>224008</v>
      </c>
      <c r="AD87" s="12" cm="1">
        <f t="array" ref="AD87">INDEX(GMWQ!$A$2:$NF$60,MATCH(1,(GMWQ!$NE$2:$NE$60=AD$3)*(GMWQ!$ND$2:$ND$60=AD$4)*(GMWQ!$NF$2:$NF$60=AD$1),0),$E87-1966)</f>
        <v>6477</v>
      </c>
      <c r="AE87" s="12" cm="1">
        <f t="array" ref="AE87">INDEX(GMWQ!$A$2:$NF$60,MATCH(1,(GMWQ!$NE$2:$NE$60=AE$3)*(GMWQ!$ND$2:$ND$60=AE$4)*(GMWQ!$NF$2:$NF$60=AE$1),0),$E87-1966)</f>
        <v>25282</v>
      </c>
      <c r="AF87" s="12" cm="1">
        <f t="array" ref="AF87">INDEX(GMWQ!$A$2:$NF$60,MATCH(1,(GMWQ!$NE$2:$NE$60=AF$3)*(GMWQ!$ND$2:$ND$60=AF$4)*(GMWQ!$NF$2:$NF$60=AF$1),0),$E87-1966)</f>
        <v>27531</v>
      </c>
      <c r="AG87" s="12" cm="1">
        <f t="array" ref="AG87">INDEX(GMWQ!$A$2:$NF$60,MATCH(1,(GMWQ!$NE$2:$NE$60=AG$3)*(GMWQ!$ND$2:$ND$60=AG$4)*(GMWQ!$NF$2:$NF$60=AG$1),0),$E87-1966)</f>
        <v>10.6</v>
      </c>
    </row>
    <row r="88" spans="1:33" x14ac:dyDescent="0.25">
      <c r="B88" s="12">
        <f t="shared" si="9"/>
        <v>1993</v>
      </c>
      <c r="C88" s="12">
        <f t="shared" si="9"/>
        <v>1993</v>
      </c>
      <c r="E88" s="12">
        <f t="shared" si="7"/>
        <v>2054</v>
      </c>
      <c r="F88" s="12" cm="1">
        <f t="array" ref="F88">INDEX(GMWQ!$A$2:$NF$60,MATCH(1,(GMWQ!$NE$2:$NE$60=F$3)*(GMWQ!$ND$2:$ND$60=F$4)*(GMWQ!$NF$2:$NF$60=F$1),0),$E88-1966)</f>
        <v>67.052409999999995</v>
      </c>
      <c r="G88" s="12" cm="1">
        <f t="array" ref="G88">INDEX(GMWQ!$A$2:$NF$60,MATCH(1,(GMWQ!$NE$2:$NE$60=G$3)*(GMWQ!$ND$2:$ND$60=G$4)*(GMWQ!$NF$2:$NF$60=G$1),0),$E88-1966)</f>
        <v>6646</v>
      </c>
      <c r="H88" s="12" cm="1">
        <f t="array" ref="H88">INDEX(GMWQ!$A$2:$NF$60,MATCH(1,(GMWQ!$NE$2:$NE$60=H$3)*(GMWQ!$ND$2:$ND$60=H$4)*(GMWQ!$NF$2:$NF$60=H$1),0),$E88-1966)</f>
        <v>217.78450000000001</v>
      </c>
      <c r="I88" s="12" cm="1">
        <f t="array" ref="I88">INDEX(GMWQ!$A$2:$NF$60,MATCH(1,(GMWQ!$NE$2:$NE$60=I$3)*(GMWQ!$ND$2:$ND$60=I$4)*(GMWQ!$NF$2:$NF$60=I$1),0),$E88-1966)</f>
        <v>44417</v>
      </c>
      <c r="J88" s="12" cm="1">
        <f t="array" ref="J88">INDEX(GMWQ!$A$2:$NF$60,MATCH(1,(GMWQ!$NE$2:$NE$60=J$3)*(GMWQ!$ND$2:$ND$60=J$4)*(GMWQ!$NF$2:$NF$60=J$1),0),$E88-1966)</f>
        <v>189802</v>
      </c>
      <c r="K88" s="12" cm="1">
        <f t="array" ref="K88">INDEX(GMWQ!$A$2:$NF$60,MATCH(1,(GMWQ!$NE$2:$NE$60=K$3)*(GMWQ!$ND$2:$ND$60=K$4)*(GMWQ!$NF$2:$NF$60=K$1),0),$E88-1966)</f>
        <v>76688</v>
      </c>
      <c r="L88" s="12" cm="1">
        <f t="array" ref="L88">INDEX(GMWQ!$A$2:$NF$60,MATCH(1,(GMWQ!$NE$2:$NE$60=L$3)*(GMWQ!$ND$2:$ND$60=L$4)*(GMWQ!$NF$2:$NF$60=L$1),0),$E88-1966)</f>
        <v>131724</v>
      </c>
      <c r="M88" s="12" cm="1">
        <f t="array" ref="M88">INDEX(GMWQ!$A$2:$NF$60,MATCH(1,(GMWQ!$NE$2:$NE$60=M$3)*(GMWQ!$ND$2:$ND$60=M$4)*(GMWQ!$NF$2:$NF$60=M$1),0),$E88-1966)</f>
        <v>230278</v>
      </c>
      <c r="N88" s="12" cm="1">
        <f t="array" ref="N88">INDEX(GMWQ!$A$2:$NF$60,MATCH(1,(GMWQ!$NE$2:$NE$60=N$3)*(GMWQ!$ND$2:$ND$60=N$4)*(GMWQ!$NF$2:$NF$60=N$1),0),$E88-1966)</f>
        <v>57.92465</v>
      </c>
      <c r="O88" s="12" cm="1">
        <f t="array" ref="O88">INDEX(GMWQ!$A$2:$NF$60,MATCH(1,(GMWQ!$NE$2:$NE$60=O$3)*(GMWQ!$ND$2:$ND$60=O$4)*(GMWQ!$NF$2:$NF$60=O$1),0),$E88-1966)</f>
        <v>25293</v>
      </c>
      <c r="P88" s="12" cm="1">
        <f t="array" ref="P88">INDEX(GMWQ!$A$2:$NF$60,MATCH(1,(GMWQ!$NE$2:$NE$60=P$3)*(GMWQ!$ND$2:$ND$60=P$4)*(GMWQ!$NF$2:$NF$60=P$1),0),$E88-1966)</f>
        <v>27519</v>
      </c>
      <c r="Q88" s="12" cm="1">
        <f t="array" ref="Q88">INDEX(GMWQ!$A$2:$NF$60,MATCH(1,(GMWQ!$NE$2:$NE$60=Q$3)*(GMWQ!$ND$2:$ND$60=Q$4)*(GMWQ!$NF$2:$NF$60=Q$1),0),$E88-1966)</f>
        <v>10.4</v>
      </c>
      <c r="R88" s="12" cm="1">
        <f t="array" ref="R88">INDEX(GMWQ!$A$2:$NF$60,MATCH(1,(GMWQ!$NE$2:$NE$60=R$3)*(GMWQ!$ND$2:$ND$60=R$4)*(GMWQ!$NF$2:$NF$60=R$1),0),$E88-1966)</f>
        <v>3585.3939999999998</v>
      </c>
      <c r="S88" s="12" cm="1">
        <f t="array" ref="S88">INDEX(GMWQ!$A$2:$NF$60,MATCH(1,(GMWQ!$NE$2:$NE$60=S$3)*(GMWQ!$ND$2:$ND$60=S$4)*(GMWQ!$NF$2:$NF$60=S$1),0),$E88-1966)</f>
        <v>352612</v>
      </c>
      <c r="T88" s="12" cm="1">
        <f t="array" ref="T88">INDEX(GMWQ!$A$2:$NF$60,MATCH(1,(GMWQ!$NE$2:$NE$60=T$3)*(GMWQ!$ND$2:$ND$60=T$4)*(GMWQ!$NF$2:$NF$60=T$1),0),$E88-1966)</f>
        <v>25293</v>
      </c>
      <c r="U88" s="12" cm="1">
        <f t="array" ref="U88">INDEX(GMWQ!$A$2:$NF$60,MATCH(1,(GMWQ!$NE$2:$NE$60=U$3)*(GMWQ!$ND$2:$ND$60=U$4)*(GMWQ!$NF$2:$NF$60=U$1),0),$E88-1966)</f>
        <v>3585.3939999999998</v>
      </c>
      <c r="V88" s="12" cm="1">
        <f t="array" ref="V88">INDEX(GMWQ!$A$2:$NF$60,MATCH(1,(GMWQ!$NE$2:$NE$60=V$3)*(GMWQ!$ND$2:$ND$60=V$4)*(GMWQ!$NF$2:$NF$60=V$1),0),$E88-1966)</f>
        <v>10.4</v>
      </c>
      <c r="W88" s="12" cm="1">
        <f t="array" ref="W88">INDEX(GMWQ!$A$2:$NF$60,MATCH(1,(GMWQ!$NE$2:$NE$60=W$3)*(GMWQ!$ND$2:$ND$60=W$4)*(GMWQ!$NF$2:$NF$60=W$1),0),$E88-1966)</f>
        <v>230278</v>
      </c>
      <c r="X88" s="12" cm="1">
        <f t="array" ref="X88">INDEX(GMWQ!$A$2:$NF$60,MATCH(1,(GMWQ!$NE$2:$NE$60=X$3)*(GMWQ!$ND$2:$ND$60=X$4)*(GMWQ!$NF$2:$NF$60=X$1),0),$E88-1966)</f>
        <v>6646</v>
      </c>
      <c r="Y88" s="12" cm="1">
        <f t="array" ref="Y88">INDEX(GMWQ!$A$2:$NF$60,MATCH(1,(GMWQ!$NE$2:$NE$60=Y$3)*(GMWQ!$ND$2:$ND$60=Y$4)*(GMWQ!$NF$2:$NF$60=Y$1),0),$E88-1966)</f>
        <v>352612</v>
      </c>
      <c r="Z88" s="12" cm="1">
        <f t="array" ref="Z88">INDEX(GMWQ!$A$2:$NF$60,MATCH(1,(GMWQ!$NE$2:$NE$60=Z$3)*(GMWQ!$ND$2:$ND$60=Z$4)*(GMWQ!$NF$2:$NF$60=Z$1),0),$E88-1966)</f>
        <v>25293</v>
      </c>
      <c r="AA88" s="12" cm="1">
        <f t="array" ref="AA88">INDEX(GMWQ!$A$2:$NF$60,MATCH(1,(GMWQ!$NE$2:$NE$60=AA$3)*(GMWQ!$ND$2:$ND$60=AA$4)*(GMWQ!$NF$2:$NF$60=AA$1),0),$E88-1966)</f>
        <v>3585.3939999999998</v>
      </c>
      <c r="AB88" s="12" cm="1">
        <f t="array" ref="AB88">INDEX(GMWQ!$A$2:$NF$60,MATCH(1,(GMWQ!$NE$2:$NE$60=AB$3)*(GMWQ!$ND$2:$ND$60=AB$4)*(GMWQ!$NF$2:$NF$60=AB$1),0),$E88-1966)</f>
        <v>10.4</v>
      </c>
      <c r="AC88" s="12" cm="1">
        <f t="array" ref="AC88">INDEX(GMWQ!$A$2:$NF$60,MATCH(1,(GMWQ!$NE$2:$NE$60=AC$3)*(GMWQ!$ND$2:$ND$60=AC$4)*(GMWQ!$NF$2:$NF$60=AC$1),0),$E88-1966)</f>
        <v>230278</v>
      </c>
      <c r="AD88" s="12" cm="1">
        <f t="array" ref="AD88">INDEX(GMWQ!$A$2:$NF$60,MATCH(1,(GMWQ!$NE$2:$NE$60=AD$3)*(GMWQ!$ND$2:$ND$60=AD$4)*(GMWQ!$NF$2:$NF$60=AD$1),0),$E88-1966)</f>
        <v>6646</v>
      </c>
      <c r="AE88" s="12" cm="1">
        <f t="array" ref="AE88">INDEX(GMWQ!$A$2:$NF$60,MATCH(1,(GMWQ!$NE$2:$NE$60=AE$3)*(GMWQ!$ND$2:$ND$60=AE$4)*(GMWQ!$NF$2:$NF$60=AE$1),0),$E88-1966)</f>
        <v>25293</v>
      </c>
      <c r="AF88" s="12" cm="1">
        <f t="array" ref="AF88">INDEX(GMWQ!$A$2:$NF$60,MATCH(1,(GMWQ!$NE$2:$NE$60=AF$3)*(GMWQ!$ND$2:$ND$60=AF$4)*(GMWQ!$NF$2:$NF$60=AF$1),0),$E88-1966)</f>
        <v>27515</v>
      </c>
      <c r="AG88" s="12" cm="1">
        <f t="array" ref="AG88">INDEX(GMWQ!$A$2:$NF$60,MATCH(1,(GMWQ!$NE$2:$NE$60=AG$3)*(GMWQ!$ND$2:$ND$60=AG$4)*(GMWQ!$NF$2:$NF$60=AG$1),0),$E88-1966)</f>
        <v>10.4</v>
      </c>
    </row>
    <row r="89" spans="1:33" x14ac:dyDescent="0.25">
      <c r="B89" s="12">
        <f t="shared" si="9"/>
        <v>1993</v>
      </c>
      <c r="C89" s="12">
        <f t="shared" si="9"/>
        <v>1993</v>
      </c>
      <c r="E89" s="12">
        <f t="shared" si="7"/>
        <v>2055</v>
      </c>
      <c r="F89" s="12" cm="1">
        <f t="array" ref="F89">INDEX(GMWQ!$A$2:$NF$60,MATCH(1,(GMWQ!$NE$2:$NE$60=F$3)*(GMWQ!$ND$2:$ND$60=F$4)*(GMWQ!$NF$2:$NF$60=F$1),0),$E89-1966)</f>
        <v>67.312259999999995</v>
      </c>
      <c r="G89" s="12" cm="1">
        <f t="array" ref="G89">INDEX(GMWQ!$A$2:$NF$60,MATCH(1,(GMWQ!$NE$2:$NE$60=G$3)*(GMWQ!$ND$2:$ND$60=G$4)*(GMWQ!$NF$2:$NF$60=G$1),0),$E89-1966)</f>
        <v>6727</v>
      </c>
      <c r="H89" s="12" cm="1">
        <f t="array" ref="H89">INDEX(GMWQ!$A$2:$NF$60,MATCH(1,(GMWQ!$NE$2:$NE$60=H$3)*(GMWQ!$ND$2:$ND$60=H$4)*(GMWQ!$NF$2:$NF$60=H$1),0),$E89-1966)</f>
        <v>221.5908</v>
      </c>
      <c r="I89" s="12" cm="1">
        <f t="array" ref="I89">INDEX(GMWQ!$A$2:$NF$60,MATCH(1,(GMWQ!$NE$2:$NE$60=I$3)*(GMWQ!$ND$2:$ND$60=I$4)*(GMWQ!$NF$2:$NF$60=I$1),0),$E89-1966)</f>
        <v>45845</v>
      </c>
      <c r="J89" s="12" cm="1">
        <f t="array" ref="J89">INDEX(GMWQ!$A$2:$NF$60,MATCH(1,(GMWQ!$NE$2:$NE$60=J$3)*(GMWQ!$ND$2:$ND$60=J$4)*(GMWQ!$NF$2:$NF$60=J$1),0),$E89-1966)</f>
        <v>193552</v>
      </c>
      <c r="K89" s="12" cm="1">
        <f t="array" ref="K89">INDEX(GMWQ!$A$2:$NF$60,MATCH(1,(GMWQ!$NE$2:$NE$60=K$3)*(GMWQ!$ND$2:$ND$60=K$4)*(GMWQ!$NF$2:$NF$60=K$1),0),$E89-1966)</f>
        <v>77806</v>
      </c>
      <c r="L89" s="12" cm="1">
        <f t="array" ref="L89">INDEX(GMWQ!$A$2:$NF$60,MATCH(1,(GMWQ!$NE$2:$NE$60=L$3)*(GMWQ!$ND$2:$ND$60=L$4)*(GMWQ!$NF$2:$NF$60=L$1),0),$E89-1966)</f>
        <v>133457</v>
      </c>
      <c r="M89" s="12" cm="1">
        <f t="array" ref="M89">INDEX(GMWQ!$A$2:$NF$60,MATCH(1,(GMWQ!$NE$2:$NE$60=M$3)*(GMWQ!$ND$2:$ND$60=M$4)*(GMWQ!$NF$2:$NF$60=M$1),0),$E89-1966)</f>
        <v>232470</v>
      </c>
      <c r="N89" s="12" cm="1">
        <f t="array" ref="N89">INDEX(GMWQ!$A$2:$NF$60,MATCH(1,(GMWQ!$NE$2:$NE$60=N$3)*(GMWQ!$ND$2:$ND$60=N$4)*(GMWQ!$NF$2:$NF$60=N$1),0),$E89-1966)</f>
        <v>58.235169999999997</v>
      </c>
      <c r="O89" s="12" cm="1">
        <f t="array" ref="O89">INDEX(GMWQ!$A$2:$NF$60,MATCH(1,(GMWQ!$NE$2:$NE$60=O$3)*(GMWQ!$ND$2:$ND$60=O$4)*(GMWQ!$NF$2:$NF$60=O$1),0),$E89-1966)</f>
        <v>25316</v>
      </c>
      <c r="P89" s="12" cm="1">
        <f t="array" ref="P89">INDEX(GMWQ!$A$2:$NF$60,MATCH(1,(GMWQ!$NE$2:$NE$60=P$3)*(GMWQ!$ND$2:$ND$60=P$4)*(GMWQ!$NF$2:$NF$60=P$1),0),$E89-1966)</f>
        <v>27576</v>
      </c>
      <c r="Q89" s="12" cm="1">
        <f t="array" ref="Q89">INDEX(GMWQ!$A$2:$NF$60,MATCH(1,(GMWQ!$NE$2:$NE$60=Q$3)*(GMWQ!$ND$2:$ND$60=Q$4)*(GMWQ!$NF$2:$NF$60=Q$1),0),$E89-1966)</f>
        <v>10.199999999999999</v>
      </c>
      <c r="R89" s="12" cm="1">
        <f t="array" ref="R89">INDEX(GMWQ!$A$2:$NF$60,MATCH(1,(GMWQ!$NE$2:$NE$60=R$3)*(GMWQ!$ND$2:$ND$60=R$4)*(GMWQ!$NF$2:$NF$60=R$1),0),$E89-1966)</f>
        <v>3630.5349999999999</v>
      </c>
      <c r="S89" s="12" cm="1">
        <f t="array" ref="S89">INDEX(GMWQ!$A$2:$NF$60,MATCH(1,(GMWQ!$NE$2:$NE$60=S$3)*(GMWQ!$ND$2:$ND$60=S$4)*(GMWQ!$NF$2:$NF$60=S$1),0),$E89-1966)</f>
        <v>355841</v>
      </c>
      <c r="T89" s="12" cm="1">
        <f t="array" ref="T89">INDEX(GMWQ!$A$2:$NF$60,MATCH(1,(GMWQ!$NE$2:$NE$60=T$3)*(GMWQ!$ND$2:$ND$60=T$4)*(GMWQ!$NF$2:$NF$60=T$1),0),$E89-1966)</f>
        <v>25316</v>
      </c>
      <c r="U89" s="12" cm="1">
        <f t="array" ref="U89">INDEX(GMWQ!$A$2:$NF$60,MATCH(1,(GMWQ!$NE$2:$NE$60=U$3)*(GMWQ!$ND$2:$ND$60=U$4)*(GMWQ!$NF$2:$NF$60=U$1),0),$E89-1966)</f>
        <v>3630.5349999999999</v>
      </c>
      <c r="V89" s="12" cm="1">
        <f t="array" ref="V89">INDEX(GMWQ!$A$2:$NF$60,MATCH(1,(GMWQ!$NE$2:$NE$60=V$3)*(GMWQ!$ND$2:$ND$60=V$4)*(GMWQ!$NF$2:$NF$60=V$1),0),$E89-1966)</f>
        <v>10.199999999999999</v>
      </c>
      <c r="W89" s="12" cm="1">
        <f t="array" ref="W89">INDEX(GMWQ!$A$2:$NF$60,MATCH(1,(GMWQ!$NE$2:$NE$60=W$3)*(GMWQ!$ND$2:$ND$60=W$4)*(GMWQ!$NF$2:$NF$60=W$1),0),$E89-1966)</f>
        <v>232470</v>
      </c>
      <c r="X89" s="12" cm="1">
        <f t="array" ref="X89">INDEX(GMWQ!$A$2:$NF$60,MATCH(1,(GMWQ!$NE$2:$NE$60=X$3)*(GMWQ!$ND$2:$ND$60=X$4)*(GMWQ!$NF$2:$NF$60=X$1),0),$E89-1966)</f>
        <v>6727</v>
      </c>
      <c r="Y89" s="12" cm="1">
        <f t="array" ref="Y89">INDEX(GMWQ!$A$2:$NF$60,MATCH(1,(GMWQ!$NE$2:$NE$60=Y$3)*(GMWQ!$ND$2:$ND$60=Y$4)*(GMWQ!$NF$2:$NF$60=Y$1),0),$E89-1966)</f>
        <v>355841</v>
      </c>
      <c r="Z89" s="12" cm="1">
        <f t="array" ref="Z89">INDEX(GMWQ!$A$2:$NF$60,MATCH(1,(GMWQ!$NE$2:$NE$60=Z$3)*(GMWQ!$ND$2:$ND$60=Z$4)*(GMWQ!$NF$2:$NF$60=Z$1),0),$E89-1966)</f>
        <v>25316</v>
      </c>
      <c r="AA89" s="12" cm="1">
        <f t="array" ref="AA89">INDEX(GMWQ!$A$2:$NF$60,MATCH(1,(GMWQ!$NE$2:$NE$60=AA$3)*(GMWQ!$ND$2:$ND$60=AA$4)*(GMWQ!$NF$2:$NF$60=AA$1),0),$E89-1966)</f>
        <v>3630.5349999999999</v>
      </c>
      <c r="AB89" s="12" cm="1">
        <f t="array" ref="AB89">INDEX(GMWQ!$A$2:$NF$60,MATCH(1,(GMWQ!$NE$2:$NE$60=AB$3)*(GMWQ!$ND$2:$ND$60=AB$4)*(GMWQ!$NF$2:$NF$60=AB$1),0),$E89-1966)</f>
        <v>10.199999999999999</v>
      </c>
      <c r="AC89" s="12" cm="1">
        <f t="array" ref="AC89">INDEX(GMWQ!$A$2:$NF$60,MATCH(1,(GMWQ!$NE$2:$NE$60=AC$3)*(GMWQ!$ND$2:$ND$60=AC$4)*(GMWQ!$NF$2:$NF$60=AC$1),0),$E89-1966)</f>
        <v>232470</v>
      </c>
      <c r="AD89" s="12" cm="1">
        <f t="array" ref="AD89">INDEX(GMWQ!$A$2:$NF$60,MATCH(1,(GMWQ!$NE$2:$NE$60=AD$3)*(GMWQ!$ND$2:$ND$60=AD$4)*(GMWQ!$NF$2:$NF$60=AD$1),0),$E89-1966)</f>
        <v>6727</v>
      </c>
      <c r="AE89" s="12" cm="1">
        <f t="array" ref="AE89">INDEX(GMWQ!$A$2:$NF$60,MATCH(1,(GMWQ!$NE$2:$NE$60=AE$3)*(GMWQ!$ND$2:$ND$60=AE$4)*(GMWQ!$NF$2:$NF$60=AE$1),0),$E89-1966)</f>
        <v>25316</v>
      </c>
      <c r="AF89" s="12" cm="1">
        <f t="array" ref="AF89">INDEX(GMWQ!$A$2:$NF$60,MATCH(1,(GMWQ!$NE$2:$NE$60=AF$3)*(GMWQ!$ND$2:$ND$60=AF$4)*(GMWQ!$NF$2:$NF$60=AF$1),0),$E89-1966)</f>
        <v>27580</v>
      </c>
      <c r="AG89" s="12" cm="1">
        <f t="array" ref="AG89">INDEX(GMWQ!$A$2:$NF$60,MATCH(1,(GMWQ!$NE$2:$NE$60=AG$3)*(GMWQ!$ND$2:$ND$60=AG$4)*(GMWQ!$NF$2:$NF$60=AG$1),0),$E89-1966)</f>
        <v>10.199999999999999</v>
      </c>
    </row>
    <row r="90" spans="1:33" x14ac:dyDescent="0.25">
      <c r="B90" s="12">
        <f t="shared" si="9"/>
        <v>1993</v>
      </c>
      <c r="C90" s="12">
        <f t="shared" si="9"/>
        <v>1993</v>
      </c>
      <c r="E90" s="12">
        <f t="shared" si="7"/>
        <v>2056</v>
      </c>
      <c r="F90" s="12" cm="1">
        <f t="array" ref="F90">INDEX(GMWQ!$A$2:$NF$60,MATCH(1,(GMWQ!$NE$2:$NE$60=F$3)*(GMWQ!$ND$2:$ND$60=F$4)*(GMWQ!$NF$2:$NF$60=F$1),0),$E90-1966)</f>
        <v>67.660259999999994</v>
      </c>
      <c r="G90" s="12" cm="1">
        <f t="array" ref="G90">INDEX(GMWQ!$A$2:$NF$60,MATCH(1,(GMWQ!$NE$2:$NE$60=G$3)*(GMWQ!$ND$2:$ND$60=G$4)*(GMWQ!$NF$2:$NF$60=G$1),0),$E90-1966)</f>
        <v>6997</v>
      </c>
      <c r="H90" s="12" cm="1">
        <f t="array" ref="H90">INDEX(GMWQ!$A$2:$NF$60,MATCH(1,(GMWQ!$NE$2:$NE$60=H$3)*(GMWQ!$ND$2:$ND$60=H$4)*(GMWQ!$NF$2:$NF$60=H$1),0),$E90-1966)</f>
        <v>222.90620000000001</v>
      </c>
      <c r="I90" s="12" cm="1">
        <f t="array" ref="I90">INDEX(GMWQ!$A$2:$NF$60,MATCH(1,(GMWQ!$NE$2:$NE$60=I$3)*(GMWQ!$ND$2:$ND$60=I$4)*(GMWQ!$NF$2:$NF$60=I$1),0),$E90-1966)</f>
        <v>46796</v>
      </c>
      <c r="J90" s="12" cm="1">
        <f t="array" ref="J90">INDEX(GMWQ!$A$2:$NF$60,MATCH(1,(GMWQ!$NE$2:$NE$60=J$3)*(GMWQ!$ND$2:$ND$60=J$4)*(GMWQ!$NF$2:$NF$60=J$1),0),$E90-1966)</f>
        <v>196921</v>
      </c>
      <c r="K90" s="12" cm="1">
        <f t="array" ref="K90">INDEX(GMWQ!$A$2:$NF$60,MATCH(1,(GMWQ!$NE$2:$NE$60=K$3)*(GMWQ!$ND$2:$ND$60=K$4)*(GMWQ!$NF$2:$NF$60=K$1),0),$E90-1966)</f>
        <v>78382</v>
      </c>
      <c r="L90" s="12" cm="1">
        <f t="array" ref="L90">INDEX(GMWQ!$A$2:$NF$60,MATCH(1,(GMWQ!$NE$2:$NE$60=L$3)*(GMWQ!$ND$2:$ND$60=L$4)*(GMWQ!$NF$2:$NF$60=L$1),0),$E90-1966)</f>
        <v>135003</v>
      </c>
      <c r="M90" s="12" cm="1">
        <f t="array" ref="M90">INDEX(GMWQ!$A$2:$NF$60,MATCH(1,(GMWQ!$NE$2:$NE$60=M$3)*(GMWQ!$ND$2:$ND$60=M$4)*(GMWQ!$NF$2:$NF$60=M$1),0),$E90-1966)</f>
        <v>233411</v>
      </c>
      <c r="N90" s="12" cm="1">
        <f t="array" ref="N90">INDEX(GMWQ!$A$2:$NF$60,MATCH(1,(GMWQ!$NE$2:$NE$60=N$3)*(GMWQ!$ND$2:$ND$60=N$4)*(GMWQ!$NF$2:$NF$60=N$1),0),$E90-1966)</f>
        <v>58.644260000000003</v>
      </c>
      <c r="O90" s="12" cm="1">
        <f t="array" ref="O90">INDEX(GMWQ!$A$2:$NF$60,MATCH(1,(GMWQ!$NE$2:$NE$60=O$3)*(GMWQ!$ND$2:$ND$60=O$4)*(GMWQ!$NF$2:$NF$60=O$1),0),$E90-1966)</f>
        <v>25320</v>
      </c>
      <c r="P90" s="12" cm="1">
        <f t="array" ref="P90">INDEX(GMWQ!$A$2:$NF$60,MATCH(1,(GMWQ!$NE$2:$NE$60=P$3)*(GMWQ!$ND$2:$ND$60=P$4)*(GMWQ!$NF$2:$NF$60=P$1),0),$E90-1966)</f>
        <v>27649</v>
      </c>
      <c r="Q90" s="12" cm="1">
        <f t="array" ref="Q90">INDEX(GMWQ!$A$2:$NF$60,MATCH(1,(GMWQ!$NE$2:$NE$60=Q$3)*(GMWQ!$ND$2:$ND$60=Q$4)*(GMWQ!$NF$2:$NF$60=Q$1),0),$E90-1966)</f>
        <v>10.3</v>
      </c>
      <c r="R90" s="12" cm="1">
        <f t="array" ref="R90">INDEX(GMWQ!$A$2:$NF$60,MATCH(1,(GMWQ!$NE$2:$NE$60=R$3)*(GMWQ!$ND$2:$ND$60=R$4)*(GMWQ!$NF$2:$NF$60=R$1),0),$E90-1966)</f>
        <v>3662.1970000000001</v>
      </c>
      <c r="S90" s="12" cm="1">
        <f t="array" ref="S90">INDEX(GMWQ!$A$2:$NF$60,MATCH(1,(GMWQ!$NE$2:$NE$60=S$3)*(GMWQ!$ND$2:$ND$60=S$4)*(GMWQ!$NF$2:$NF$60=S$1),0),$E90-1966)</f>
        <v>358264</v>
      </c>
      <c r="T90" s="12" cm="1">
        <f t="array" ref="T90">INDEX(GMWQ!$A$2:$NF$60,MATCH(1,(GMWQ!$NE$2:$NE$60=T$3)*(GMWQ!$ND$2:$ND$60=T$4)*(GMWQ!$NF$2:$NF$60=T$1),0),$E90-1966)</f>
        <v>25320</v>
      </c>
      <c r="U90" s="12" cm="1">
        <f t="array" ref="U90">INDEX(GMWQ!$A$2:$NF$60,MATCH(1,(GMWQ!$NE$2:$NE$60=U$3)*(GMWQ!$ND$2:$ND$60=U$4)*(GMWQ!$NF$2:$NF$60=U$1),0),$E90-1966)</f>
        <v>3662.1970000000001</v>
      </c>
      <c r="V90" s="12" cm="1">
        <f t="array" ref="V90">INDEX(GMWQ!$A$2:$NF$60,MATCH(1,(GMWQ!$NE$2:$NE$60=V$3)*(GMWQ!$ND$2:$ND$60=V$4)*(GMWQ!$NF$2:$NF$60=V$1),0),$E90-1966)</f>
        <v>10.3</v>
      </c>
      <c r="W90" s="12" cm="1">
        <f t="array" ref="W90">INDEX(GMWQ!$A$2:$NF$60,MATCH(1,(GMWQ!$NE$2:$NE$60=W$3)*(GMWQ!$ND$2:$ND$60=W$4)*(GMWQ!$NF$2:$NF$60=W$1),0),$E90-1966)</f>
        <v>233411</v>
      </c>
      <c r="X90" s="12" cm="1">
        <f t="array" ref="X90">INDEX(GMWQ!$A$2:$NF$60,MATCH(1,(GMWQ!$NE$2:$NE$60=X$3)*(GMWQ!$ND$2:$ND$60=X$4)*(GMWQ!$NF$2:$NF$60=X$1),0),$E90-1966)</f>
        <v>6997</v>
      </c>
      <c r="Y90" s="12" cm="1">
        <f t="array" ref="Y90">INDEX(GMWQ!$A$2:$NF$60,MATCH(1,(GMWQ!$NE$2:$NE$60=Y$3)*(GMWQ!$ND$2:$ND$60=Y$4)*(GMWQ!$NF$2:$NF$60=Y$1),0),$E90-1966)</f>
        <v>358264</v>
      </c>
      <c r="Z90" s="12" cm="1">
        <f t="array" ref="Z90">INDEX(GMWQ!$A$2:$NF$60,MATCH(1,(GMWQ!$NE$2:$NE$60=Z$3)*(GMWQ!$ND$2:$ND$60=Z$4)*(GMWQ!$NF$2:$NF$60=Z$1),0),$E90-1966)</f>
        <v>25320</v>
      </c>
      <c r="AA90" s="12" cm="1">
        <f t="array" ref="AA90">INDEX(GMWQ!$A$2:$NF$60,MATCH(1,(GMWQ!$NE$2:$NE$60=AA$3)*(GMWQ!$ND$2:$ND$60=AA$4)*(GMWQ!$NF$2:$NF$60=AA$1),0),$E90-1966)</f>
        <v>3662.1970000000001</v>
      </c>
      <c r="AB90" s="12" cm="1">
        <f t="array" ref="AB90">INDEX(GMWQ!$A$2:$NF$60,MATCH(1,(GMWQ!$NE$2:$NE$60=AB$3)*(GMWQ!$ND$2:$ND$60=AB$4)*(GMWQ!$NF$2:$NF$60=AB$1),0),$E90-1966)</f>
        <v>10.3</v>
      </c>
      <c r="AC90" s="12" cm="1">
        <f t="array" ref="AC90">INDEX(GMWQ!$A$2:$NF$60,MATCH(1,(GMWQ!$NE$2:$NE$60=AC$3)*(GMWQ!$ND$2:$ND$60=AC$4)*(GMWQ!$NF$2:$NF$60=AC$1),0),$E90-1966)</f>
        <v>233411</v>
      </c>
      <c r="AD90" s="12" cm="1">
        <f t="array" ref="AD90">INDEX(GMWQ!$A$2:$NF$60,MATCH(1,(GMWQ!$NE$2:$NE$60=AD$3)*(GMWQ!$ND$2:$ND$60=AD$4)*(GMWQ!$NF$2:$NF$60=AD$1),0),$E90-1966)</f>
        <v>6997</v>
      </c>
      <c r="AE90" s="12" cm="1">
        <f t="array" ref="AE90">INDEX(GMWQ!$A$2:$NF$60,MATCH(1,(GMWQ!$NE$2:$NE$60=AE$3)*(GMWQ!$ND$2:$ND$60=AE$4)*(GMWQ!$NF$2:$NF$60=AE$1),0),$E90-1966)</f>
        <v>25320</v>
      </c>
      <c r="AF90" s="12" cm="1">
        <f t="array" ref="AF90">INDEX(GMWQ!$A$2:$NF$60,MATCH(1,(GMWQ!$NE$2:$NE$60=AF$3)*(GMWQ!$ND$2:$ND$60=AF$4)*(GMWQ!$NF$2:$NF$60=AF$1),0),$E90-1966)</f>
        <v>27651</v>
      </c>
      <c r="AG90" s="12" cm="1">
        <f t="array" ref="AG90">INDEX(GMWQ!$A$2:$NF$60,MATCH(1,(GMWQ!$NE$2:$NE$60=AG$3)*(GMWQ!$ND$2:$ND$60=AG$4)*(GMWQ!$NF$2:$NF$60=AG$1),0),$E90-1966)</f>
        <v>10.3</v>
      </c>
    </row>
    <row r="91" spans="1:33" x14ac:dyDescent="0.25">
      <c r="A91" s="12">
        <v>1994</v>
      </c>
      <c r="B91" s="12">
        <f t="shared" si="9"/>
        <v>1994</v>
      </c>
      <c r="C91" s="12">
        <f t="shared" si="9"/>
        <v>1993</v>
      </c>
      <c r="D91" s="12">
        <f t="shared" si="9"/>
        <v>1993</v>
      </c>
      <c r="E91" s="12">
        <f t="shared" si="7"/>
        <v>2057</v>
      </c>
      <c r="F91" s="12" cm="1">
        <f t="array" ref="F91">INDEX(GMWQ!$A$2:$NF$60,MATCH(1,(GMWQ!$NE$2:$NE$60=F$3)*(GMWQ!$ND$2:$ND$60=F$4)*(GMWQ!$NF$2:$NF$60=F$1),0),$E91-1966)</f>
        <v>67.295590000000004</v>
      </c>
      <c r="G91" s="12" cm="1">
        <f t="array" ref="G91">INDEX(GMWQ!$A$2:$NF$60,MATCH(1,(GMWQ!$NE$2:$NE$60=G$3)*(GMWQ!$ND$2:$ND$60=G$4)*(GMWQ!$NF$2:$NF$60=G$1),0),$E91-1966)</f>
        <v>6841</v>
      </c>
      <c r="H91" s="12" cm="1">
        <f t="array" ref="H91">INDEX(GMWQ!$A$2:$NF$60,MATCH(1,(GMWQ!$NE$2:$NE$60=H$3)*(GMWQ!$ND$2:$ND$60=H$4)*(GMWQ!$NF$2:$NF$60=H$1),0),$E91-1966)</f>
        <v>222.8023</v>
      </c>
      <c r="I91" s="12" cm="1">
        <f t="array" ref="I91">INDEX(GMWQ!$A$2:$NF$60,MATCH(1,(GMWQ!$NE$2:$NE$60=I$3)*(GMWQ!$ND$2:$ND$60=I$4)*(GMWQ!$NF$2:$NF$60=I$1),0),$E91-1966)</f>
        <v>49533</v>
      </c>
      <c r="J91" s="12" cm="1">
        <f t="array" ref="J91">INDEX(GMWQ!$A$2:$NF$60,MATCH(1,(GMWQ!$NE$2:$NE$60=J$3)*(GMWQ!$ND$2:$ND$60=J$4)*(GMWQ!$NF$2:$NF$60=J$1),0),$E91-1966)</f>
        <v>199796</v>
      </c>
      <c r="K91" s="12" cm="1">
        <f t="array" ref="K91">INDEX(GMWQ!$A$2:$NF$60,MATCH(1,(GMWQ!$NE$2:$NE$60=K$3)*(GMWQ!$ND$2:$ND$60=K$4)*(GMWQ!$NF$2:$NF$60=K$1),0),$E91-1966)</f>
        <v>78938</v>
      </c>
      <c r="L91" s="12" cm="1">
        <f t="array" ref="L91">INDEX(GMWQ!$A$2:$NF$60,MATCH(1,(GMWQ!$NE$2:$NE$60=L$3)*(GMWQ!$ND$2:$ND$60=L$4)*(GMWQ!$NF$2:$NF$60=L$1),0),$E91-1966)</f>
        <v>134597</v>
      </c>
      <c r="M91" s="12" cm="1">
        <f t="array" ref="M91">INDEX(GMWQ!$A$2:$NF$60,MATCH(1,(GMWQ!$NE$2:$NE$60=M$3)*(GMWQ!$ND$2:$ND$60=M$4)*(GMWQ!$NF$2:$NF$60=M$1),0),$E91-1966)</f>
        <v>232541</v>
      </c>
      <c r="N91" s="12" cm="1">
        <f t="array" ref="N91">INDEX(GMWQ!$A$2:$NF$60,MATCH(1,(GMWQ!$NE$2:$NE$60=N$3)*(GMWQ!$ND$2:$ND$60=N$4)*(GMWQ!$NF$2:$NF$60=N$1),0),$E91-1966)</f>
        <v>58.658009999999997</v>
      </c>
      <c r="O91" s="12" cm="1">
        <f t="array" ref="O91">INDEX(GMWQ!$A$2:$NF$60,MATCH(1,(GMWQ!$NE$2:$NE$60=O$3)*(GMWQ!$ND$2:$ND$60=O$4)*(GMWQ!$NF$2:$NF$60=O$1),0),$E91-1966)</f>
        <v>25408</v>
      </c>
      <c r="P91" s="12" cm="1">
        <f t="array" ref="P91">INDEX(GMWQ!$A$2:$NF$60,MATCH(1,(GMWQ!$NE$2:$NE$60=P$3)*(GMWQ!$ND$2:$ND$60=P$4)*(GMWQ!$NF$2:$NF$60=P$1),0),$E91-1966)</f>
        <v>27630</v>
      </c>
      <c r="Q91" s="12" cm="1">
        <f t="array" ref="Q91">INDEX(GMWQ!$A$2:$NF$60,MATCH(1,(GMWQ!$NE$2:$NE$60=Q$3)*(GMWQ!$ND$2:$ND$60=Q$4)*(GMWQ!$NF$2:$NF$60=Q$1),0),$E91-1966)</f>
        <v>9.9</v>
      </c>
      <c r="R91" s="12" cm="1">
        <f t="array" ref="R91">INDEX(GMWQ!$A$2:$NF$60,MATCH(1,(GMWQ!$NE$2:$NE$60=R$3)*(GMWQ!$ND$2:$ND$60=R$4)*(GMWQ!$NF$2:$NF$60=R$1),0),$E91-1966)</f>
        <v>3681.2950000000001</v>
      </c>
      <c r="S91" s="12" cm="1">
        <f t="array" ref="S91">INDEX(GMWQ!$A$2:$NF$60,MATCH(1,(GMWQ!$NE$2:$NE$60=S$3)*(GMWQ!$ND$2:$ND$60=S$4)*(GMWQ!$NF$2:$NF$60=S$1),0),$E91-1966)</f>
        <v>361793</v>
      </c>
      <c r="T91" s="12" cm="1">
        <f t="array" ref="T91">INDEX(GMWQ!$A$2:$NF$60,MATCH(1,(GMWQ!$NE$2:$NE$60=T$3)*(GMWQ!$ND$2:$ND$60=T$4)*(GMWQ!$NF$2:$NF$60=T$1),0),$E91-1966)</f>
        <v>25408</v>
      </c>
      <c r="U91" s="12" cm="1">
        <f t="array" ref="U91">INDEX(GMWQ!$A$2:$NF$60,MATCH(1,(GMWQ!$NE$2:$NE$60=U$3)*(GMWQ!$ND$2:$ND$60=U$4)*(GMWQ!$NF$2:$NF$60=U$1),0),$E91-1966)</f>
        <v>3681.2950000000001</v>
      </c>
      <c r="V91" s="12" cm="1">
        <f t="array" ref="V91">INDEX(GMWQ!$A$2:$NF$60,MATCH(1,(GMWQ!$NE$2:$NE$60=V$3)*(GMWQ!$ND$2:$ND$60=V$4)*(GMWQ!$NF$2:$NF$60=V$1),0),$E91-1966)</f>
        <v>9.9</v>
      </c>
      <c r="W91" s="12" cm="1">
        <f t="array" ref="W91">INDEX(GMWQ!$A$2:$NF$60,MATCH(1,(GMWQ!$NE$2:$NE$60=W$3)*(GMWQ!$ND$2:$ND$60=W$4)*(GMWQ!$NF$2:$NF$60=W$1),0),$E91-1966)</f>
        <v>232541</v>
      </c>
      <c r="X91" s="12" cm="1">
        <f t="array" ref="X91">INDEX(GMWQ!$A$2:$NF$60,MATCH(1,(GMWQ!$NE$2:$NE$60=X$3)*(GMWQ!$ND$2:$ND$60=X$4)*(GMWQ!$NF$2:$NF$60=X$1),0),$E91-1966)</f>
        <v>6841</v>
      </c>
      <c r="Y91" s="12" cm="1">
        <f t="array" ref="Y91">INDEX(GMWQ!$A$2:$NF$60,MATCH(1,(GMWQ!$NE$2:$NE$60=Y$3)*(GMWQ!$ND$2:$ND$60=Y$4)*(GMWQ!$NF$2:$NF$60=Y$1),0),$E91-1966)</f>
        <v>361793</v>
      </c>
      <c r="Z91" s="12" cm="1">
        <f t="array" ref="Z91">INDEX(GMWQ!$A$2:$NF$60,MATCH(1,(GMWQ!$NE$2:$NE$60=Z$3)*(GMWQ!$ND$2:$ND$60=Z$4)*(GMWQ!$NF$2:$NF$60=Z$1),0),$E91-1966)</f>
        <v>25408</v>
      </c>
      <c r="AA91" s="12" cm="1">
        <f t="array" ref="AA91">INDEX(GMWQ!$A$2:$NF$60,MATCH(1,(GMWQ!$NE$2:$NE$60=AA$3)*(GMWQ!$ND$2:$ND$60=AA$4)*(GMWQ!$NF$2:$NF$60=AA$1),0),$E91-1966)</f>
        <v>3681.2950000000001</v>
      </c>
      <c r="AB91" s="12" cm="1">
        <f t="array" ref="AB91">INDEX(GMWQ!$A$2:$NF$60,MATCH(1,(GMWQ!$NE$2:$NE$60=AB$3)*(GMWQ!$ND$2:$ND$60=AB$4)*(GMWQ!$NF$2:$NF$60=AB$1),0),$E91-1966)</f>
        <v>9.9</v>
      </c>
      <c r="AC91" s="12" cm="1">
        <f t="array" ref="AC91">INDEX(GMWQ!$A$2:$NF$60,MATCH(1,(GMWQ!$NE$2:$NE$60=AC$3)*(GMWQ!$ND$2:$ND$60=AC$4)*(GMWQ!$NF$2:$NF$60=AC$1),0),$E91-1966)</f>
        <v>232541</v>
      </c>
      <c r="AD91" s="12" cm="1">
        <f t="array" ref="AD91">INDEX(GMWQ!$A$2:$NF$60,MATCH(1,(GMWQ!$NE$2:$NE$60=AD$3)*(GMWQ!$ND$2:$ND$60=AD$4)*(GMWQ!$NF$2:$NF$60=AD$1),0),$E91-1966)</f>
        <v>6841</v>
      </c>
      <c r="AE91" s="12" cm="1">
        <f t="array" ref="AE91">INDEX(GMWQ!$A$2:$NF$60,MATCH(1,(GMWQ!$NE$2:$NE$60=AE$3)*(GMWQ!$ND$2:$ND$60=AE$4)*(GMWQ!$NF$2:$NF$60=AE$1),0),$E91-1966)</f>
        <v>25408</v>
      </c>
      <c r="AF91" s="12" cm="1">
        <f t="array" ref="AF91">INDEX(GMWQ!$A$2:$NF$60,MATCH(1,(GMWQ!$NE$2:$NE$60=AF$3)*(GMWQ!$ND$2:$ND$60=AF$4)*(GMWQ!$NF$2:$NF$60=AF$1),0),$E91-1966)</f>
        <v>27630</v>
      </c>
      <c r="AG91" s="12" cm="1">
        <f t="array" ref="AG91">INDEX(GMWQ!$A$2:$NF$60,MATCH(1,(GMWQ!$NE$2:$NE$60=AG$3)*(GMWQ!$ND$2:$ND$60=AG$4)*(GMWQ!$NF$2:$NF$60=AG$1),0),$E91-1966)</f>
        <v>9.9</v>
      </c>
    </row>
    <row r="92" spans="1:33" x14ac:dyDescent="0.25">
      <c r="B92" s="12">
        <f t="shared" ref="B92:D107" si="10">+B88+1</f>
        <v>1994</v>
      </c>
      <c r="C92" s="12">
        <f t="shared" si="10"/>
        <v>1994</v>
      </c>
      <c r="E92" s="12">
        <f t="shared" si="7"/>
        <v>2058</v>
      </c>
      <c r="F92" s="12" cm="1">
        <f t="array" ref="F92">INDEX(GMWQ!$A$2:$NF$60,MATCH(1,(GMWQ!$NE$2:$NE$60=F$3)*(GMWQ!$ND$2:$ND$60=F$4)*(GMWQ!$NF$2:$NF$60=F$1),0),$E92-1966)</f>
        <v>66.660129999999995</v>
      </c>
      <c r="G92" s="12" cm="1">
        <f t="array" ref="G92">INDEX(GMWQ!$A$2:$NF$60,MATCH(1,(GMWQ!$NE$2:$NE$60=G$3)*(GMWQ!$ND$2:$ND$60=G$4)*(GMWQ!$NF$2:$NF$60=G$1),0),$E92-1966)</f>
        <v>6602</v>
      </c>
      <c r="H92" s="12" cm="1">
        <f t="array" ref="H92">INDEX(GMWQ!$A$2:$NF$60,MATCH(1,(GMWQ!$NE$2:$NE$60=H$3)*(GMWQ!$ND$2:$ND$60=H$4)*(GMWQ!$NF$2:$NF$60=H$1),0),$E92-1966)</f>
        <v>227.5204</v>
      </c>
      <c r="I92" s="12" cm="1">
        <f t="array" ref="I92">INDEX(GMWQ!$A$2:$NF$60,MATCH(1,(GMWQ!$NE$2:$NE$60=I$3)*(GMWQ!$ND$2:$ND$60=I$4)*(GMWQ!$NF$2:$NF$60=I$1),0),$E92-1966)</f>
        <v>49608</v>
      </c>
      <c r="J92" s="12" cm="1">
        <f t="array" ref="J92">INDEX(GMWQ!$A$2:$NF$60,MATCH(1,(GMWQ!$NE$2:$NE$60=J$3)*(GMWQ!$ND$2:$ND$60=J$4)*(GMWQ!$NF$2:$NF$60=J$1),0),$E92-1966)</f>
        <v>200691</v>
      </c>
      <c r="K92" s="12" cm="1">
        <f t="array" ref="K92">INDEX(GMWQ!$A$2:$NF$60,MATCH(1,(GMWQ!$NE$2:$NE$60=K$3)*(GMWQ!$ND$2:$ND$60=K$4)*(GMWQ!$NF$2:$NF$60=K$1),0),$E92-1966)</f>
        <v>79168</v>
      </c>
      <c r="L92" s="12" cm="1">
        <f t="array" ref="L92">INDEX(GMWQ!$A$2:$NF$60,MATCH(1,(GMWQ!$NE$2:$NE$60=L$3)*(GMWQ!$ND$2:$ND$60=L$4)*(GMWQ!$NF$2:$NF$60=L$1),0),$E92-1966)</f>
        <v>135173</v>
      </c>
      <c r="M92" s="12" cm="1">
        <f t="array" ref="M92">INDEX(GMWQ!$A$2:$NF$60,MATCH(1,(GMWQ!$NE$2:$NE$60=M$3)*(GMWQ!$ND$2:$ND$60=M$4)*(GMWQ!$NF$2:$NF$60=M$1),0),$E92-1966)</f>
        <v>232173</v>
      </c>
      <c r="N92" s="12" cm="1">
        <f t="array" ref="N92">INDEX(GMWQ!$A$2:$NF$60,MATCH(1,(GMWQ!$NE$2:$NE$60=N$3)*(GMWQ!$ND$2:$ND$60=N$4)*(GMWQ!$NF$2:$NF$60=N$1),0),$E92-1966)</f>
        <v>58.931699999999999</v>
      </c>
      <c r="O92" s="12" cm="1">
        <f t="array" ref="O92">INDEX(GMWQ!$A$2:$NF$60,MATCH(1,(GMWQ!$NE$2:$NE$60=O$3)*(GMWQ!$ND$2:$ND$60=O$4)*(GMWQ!$NF$2:$NF$60=O$1),0),$E92-1966)</f>
        <v>25451</v>
      </c>
      <c r="P92" s="12" cm="1">
        <f t="array" ref="P92">INDEX(GMWQ!$A$2:$NF$60,MATCH(1,(GMWQ!$NE$2:$NE$60=P$3)*(GMWQ!$ND$2:$ND$60=P$4)*(GMWQ!$NF$2:$NF$60=P$1),0),$E92-1966)</f>
        <v>27678</v>
      </c>
      <c r="Q92" s="12" cm="1">
        <f t="array" ref="Q92">INDEX(GMWQ!$A$2:$NF$60,MATCH(1,(GMWQ!$NE$2:$NE$60=Q$3)*(GMWQ!$ND$2:$ND$60=Q$4)*(GMWQ!$NF$2:$NF$60=Q$1),0),$E92-1966)</f>
        <v>9.6999999999999993</v>
      </c>
      <c r="R92" s="12" cm="1">
        <f t="array" ref="R92">INDEX(GMWQ!$A$2:$NF$60,MATCH(1,(GMWQ!$NE$2:$NE$60=R$3)*(GMWQ!$ND$2:$ND$60=R$4)*(GMWQ!$NF$2:$NF$60=R$1),0),$E92-1966)</f>
        <v>3682.5749999999998</v>
      </c>
      <c r="S92" s="12" cm="1">
        <f t="array" ref="S92">INDEX(GMWQ!$A$2:$NF$60,MATCH(1,(GMWQ!$NE$2:$NE$60=S$3)*(GMWQ!$ND$2:$ND$60=S$4)*(GMWQ!$NF$2:$NF$60=S$1),0),$E92-1966)</f>
        <v>365109</v>
      </c>
      <c r="T92" s="12" cm="1">
        <f t="array" ref="T92">INDEX(GMWQ!$A$2:$NF$60,MATCH(1,(GMWQ!$NE$2:$NE$60=T$3)*(GMWQ!$ND$2:$ND$60=T$4)*(GMWQ!$NF$2:$NF$60=T$1),0),$E92-1966)</f>
        <v>25451</v>
      </c>
      <c r="U92" s="12" cm="1">
        <f t="array" ref="U92">INDEX(GMWQ!$A$2:$NF$60,MATCH(1,(GMWQ!$NE$2:$NE$60=U$3)*(GMWQ!$ND$2:$ND$60=U$4)*(GMWQ!$NF$2:$NF$60=U$1),0),$E92-1966)</f>
        <v>3682.5749999999998</v>
      </c>
      <c r="V92" s="12" cm="1">
        <f t="array" ref="V92">INDEX(GMWQ!$A$2:$NF$60,MATCH(1,(GMWQ!$NE$2:$NE$60=V$3)*(GMWQ!$ND$2:$ND$60=V$4)*(GMWQ!$NF$2:$NF$60=V$1),0),$E92-1966)</f>
        <v>9.6999999999999993</v>
      </c>
      <c r="W92" s="12" cm="1">
        <f t="array" ref="W92">INDEX(GMWQ!$A$2:$NF$60,MATCH(1,(GMWQ!$NE$2:$NE$60=W$3)*(GMWQ!$ND$2:$ND$60=W$4)*(GMWQ!$NF$2:$NF$60=W$1),0),$E92-1966)</f>
        <v>232173</v>
      </c>
      <c r="X92" s="12" cm="1">
        <f t="array" ref="X92">INDEX(GMWQ!$A$2:$NF$60,MATCH(1,(GMWQ!$NE$2:$NE$60=X$3)*(GMWQ!$ND$2:$ND$60=X$4)*(GMWQ!$NF$2:$NF$60=X$1),0),$E92-1966)</f>
        <v>6602</v>
      </c>
      <c r="Y92" s="12" cm="1">
        <f t="array" ref="Y92">INDEX(GMWQ!$A$2:$NF$60,MATCH(1,(GMWQ!$NE$2:$NE$60=Y$3)*(GMWQ!$ND$2:$ND$60=Y$4)*(GMWQ!$NF$2:$NF$60=Y$1),0),$E92-1966)</f>
        <v>365109</v>
      </c>
      <c r="Z92" s="12" cm="1">
        <f t="array" ref="Z92">INDEX(GMWQ!$A$2:$NF$60,MATCH(1,(GMWQ!$NE$2:$NE$60=Z$3)*(GMWQ!$ND$2:$ND$60=Z$4)*(GMWQ!$NF$2:$NF$60=Z$1),0),$E92-1966)</f>
        <v>25451</v>
      </c>
      <c r="AA92" s="12" cm="1">
        <f t="array" ref="AA92">INDEX(GMWQ!$A$2:$NF$60,MATCH(1,(GMWQ!$NE$2:$NE$60=AA$3)*(GMWQ!$ND$2:$ND$60=AA$4)*(GMWQ!$NF$2:$NF$60=AA$1),0),$E92-1966)</f>
        <v>3682.5749999999998</v>
      </c>
      <c r="AB92" s="12" cm="1">
        <f t="array" ref="AB92">INDEX(GMWQ!$A$2:$NF$60,MATCH(1,(GMWQ!$NE$2:$NE$60=AB$3)*(GMWQ!$ND$2:$ND$60=AB$4)*(GMWQ!$NF$2:$NF$60=AB$1),0),$E92-1966)</f>
        <v>9.6999999999999993</v>
      </c>
      <c r="AC92" s="12" cm="1">
        <f t="array" ref="AC92">INDEX(GMWQ!$A$2:$NF$60,MATCH(1,(GMWQ!$NE$2:$NE$60=AC$3)*(GMWQ!$ND$2:$ND$60=AC$4)*(GMWQ!$NF$2:$NF$60=AC$1),0),$E92-1966)</f>
        <v>232173</v>
      </c>
      <c r="AD92" s="12" cm="1">
        <f t="array" ref="AD92">INDEX(GMWQ!$A$2:$NF$60,MATCH(1,(GMWQ!$NE$2:$NE$60=AD$3)*(GMWQ!$ND$2:$ND$60=AD$4)*(GMWQ!$NF$2:$NF$60=AD$1),0),$E92-1966)</f>
        <v>6602</v>
      </c>
      <c r="AE92" s="12" cm="1">
        <f t="array" ref="AE92">INDEX(GMWQ!$A$2:$NF$60,MATCH(1,(GMWQ!$NE$2:$NE$60=AE$3)*(GMWQ!$ND$2:$ND$60=AE$4)*(GMWQ!$NF$2:$NF$60=AE$1),0),$E92-1966)</f>
        <v>25451</v>
      </c>
      <c r="AF92" s="12" cm="1">
        <f t="array" ref="AF92">INDEX(GMWQ!$A$2:$NF$60,MATCH(1,(GMWQ!$NE$2:$NE$60=AF$3)*(GMWQ!$ND$2:$ND$60=AF$4)*(GMWQ!$NF$2:$NF$60=AF$1),0),$E92-1966)</f>
        <v>27673</v>
      </c>
      <c r="AG92" s="12" cm="1">
        <f t="array" ref="AG92">INDEX(GMWQ!$A$2:$NF$60,MATCH(1,(GMWQ!$NE$2:$NE$60=AG$3)*(GMWQ!$ND$2:$ND$60=AG$4)*(GMWQ!$NF$2:$NF$60=AG$1),0),$E92-1966)</f>
        <v>9.6999999999999993</v>
      </c>
    </row>
    <row r="93" spans="1:33" x14ac:dyDescent="0.25">
      <c r="B93" s="12">
        <f t="shared" si="10"/>
        <v>1994</v>
      </c>
      <c r="C93" s="12">
        <f t="shared" si="10"/>
        <v>1994</v>
      </c>
      <c r="E93" s="12">
        <f t="shared" si="7"/>
        <v>2059</v>
      </c>
      <c r="F93" s="12" cm="1">
        <f t="array" ref="F93">INDEX(GMWQ!$A$2:$NF$60,MATCH(1,(GMWQ!$NE$2:$NE$60=F$3)*(GMWQ!$ND$2:$ND$60=F$4)*(GMWQ!$NF$2:$NF$60=F$1),0),$E93-1966)</f>
        <v>67.098290000000006</v>
      </c>
      <c r="G93" s="12" cm="1">
        <f t="array" ref="G93">INDEX(GMWQ!$A$2:$NF$60,MATCH(1,(GMWQ!$NE$2:$NE$60=G$3)*(GMWQ!$ND$2:$ND$60=G$4)*(GMWQ!$NF$2:$NF$60=G$1),0),$E93-1966)</f>
        <v>6704</v>
      </c>
      <c r="H93" s="12" cm="1">
        <f t="array" ref="H93">INDEX(GMWQ!$A$2:$NF$60,MATCH(1,(GMWQ!$NE$2:$NE$60=H$3)*(GMWQ!$ND$2:$ND$60=H$4)*(GMWQ!$NF$2:$NF$60=H$1),0),$E93-1966)</f>
        <v>232.0582</v>
      </c>
      <c r="I93" s="12" cm="1">
        <f t="array" ref="I93">INDEX(GMWQ!$A$2:$NF$60,MATCH(1,(GMWQ!$NE$2:$NE$60=I$3)*(GMWQ!$ND$2:$ND$60=I$4)*(GMWQ!$NF$2:$NF$60=I$1),0),$E93-1966)</f>
        <v>49092</v>
      </c>
      <c r="J93" s="12" cm="1">
        <f t="array" ref="J93">INDEX(GMWQ!$A$2:$NF$60,MATCH(1,(GMWQ!$NE$2:$NE$60=J$3)*(GMWQ!$ND$2:$ND$60=J$4)*(GMWQ!$NF$2:$NF$60=J$1),0),$E93-1966)</f>
        <v>203292</v>
      </c>
      <c r="K93" s="12" cm="1">
        <f t="array" ref="K93">INDEX(GMWQ!$A$2:$NF$60,MATCH(1,(GMWQ!$NE$2:$NE$60=K$3)*(GMWQ!$ND$2:$ND$60=K$4)*(GMWQ!$NF$2:$NF$60=K$1),0),$E93-1966)</f>
        <v>80425</v>
      </c>
      <c r="L93" s="12" cm="1">
        <f t="array" ref="L93">INDEX(GMWQ!$A$2:$NF$60,MATCH(1,(GMWQ!$NE$2:$NE$60=L$3)*(GMWQ!$ND$2:$ND$60=L$4)*(GMWQ!$NF$2:$NF$60=L$1),0),$E93-1966)</f>
        <v>138183</v>
      </c>
      <c r="M93" s="12" cm="1">
        <f t="array" ref="M93">INDEX(GMWQ!$A$2:$NF$60,MATCH(1,(GMWQ!$NE$2:$NE$60=M$3)*(GMWQ!$ND$2:$ND$60=M$4)*(GMWQ!$NF$2:$NF$60=M$1),0),$E93-1966)</f>
        <v>236870</v>
      </c>
      <c r="N93" s="12" cm="1">
        <f t="array" ref="N93">INDEX(GMWQ!$A$2:$NF$60,MATCH(1,(GMWQ!$NE$2:$NE$60=N$3)*(GMWQ!$ND$2:$ND$60=N$4)*(GMWQ!$NF$2:$NF$60=N$1),0),$E93-1966)</f>
        <v>59.150840000000002</v>
      </c>
      <c r="O93" s="12" cm="1">
        <f t="array" ref="O93">INDEX(GMWQ!$A$2:$NF$60,MATCH(1,(GMWQ!$NE$2:$NE$60=O$3)*(GMWQ!$ND$2:$ND$60=O$4)*(GMWQ!$NF$2:$NF$60=O$1),0),$E93-1966)</f>
        <v>25559</v>
      </c>
      <c r="P93" s="12" cm="1">
        <f t="array" ref="P93">INDEX(GMWQ!$A$2:$NF$60,MATCH(1,(GMWQ!$NE$2:$NE$60=P$3)*(GMWQ!$ND$2:$ND$60=P$4)*(GMWQ!$NF$2:$NF$60=P$1),0),$E93-1966)</f>
        <v>27874</v>
      </c>
      <c r="Q93" s="12" cm="1">
        <f t="array" ref="Q93">INDEX(GMWQ!$A$2:$NF$60,MATCH(1,(GMWQ!$NE$2:$NE$60=Q$3)*(GMWQ!$ND$2:$ND$60=Q$4)*(GMWQ!$NF$2:$NF$60=Q$1),0),$E93-1966)</f>
        <v>9.4</v>
      </c>
      <c r="R93" s="12" cm="1">
        <f t="array" ref="R93">INDEX(GMWQ!$A$2:$NF$60,MATCH(1,(GMWQ!$NE$2:$NE$60=R$3)*(GMWQ!$ND$2:$ND$60=R$4)*(GMWQ!$NF$2:$NF$60=R$1),0),$E93-1966)</f>
        <v>3730.634</v>
      </c>
      <c r="S93" s="12" cm="1">
        <f t="array" ref="S93">INDEX(GMWQ!$A$2:$NF$60,MATCH(1,(GMWQ!$NE$2:$NE$60=S$3)*(GMWQ!$ND$2:$ND$60=S$4)*(GMWQ!$NF$2:$NF$60=S$1),0),$E93-1966)</f>
        <v>368798</v>
      </c>
      <c r="T93" s="12" cm="1">
        <f t="array" ref="T93">INDEX(GMWQ!$A$2:$NF$60,MATCH(1,(GMWQ!$NE$2:$NE$60=T$3)*(GMWQ!$ND$2:$ND$60=T$4)*(GMWQ!$NF$2:$NF$60=T$1),0),$E93-1966)</f>
        <v>25559</v>
      </c>
      <c r="U93" s="12" cm="1">
        <f t="array" ref="U93">INDEX(GMWQ!$A$2:$NF$60,MATCH(1,(GMWQ!$NE$2:$NE$60=U$3)*(GMWQ!$ND$2:$ND$60=U$4)*(GMWQ!$NF$2:$NF$60=U$1),0),$E93-1966)</f>
        <v>3730.634</v>
      </c>
      <c r="V93" s="12" cm="1">
        <f t="array" ref="V93">INDEX(GMWQ!$A$2:$NF$60,MATCH(1,(GMWQ!$NE$2:$NE$60=V$3)*(GMWQ!$ND$2:$ND$60=V$4)*(GMWQ!$NF$2:$NF$60=V$1),0),$E93-1966)</f>
        <v>9.4</v>
      </c>
      <c r="W93" s="12" cm="1">
        <f t="array" ref="W93">INDEX(GMWQ!$A$2:$NF$60,MATCH(1,(GMWQ!$NE$2:$NE$60=W$3)*(GMWQ!$ND$2:$ND$60=W$4)*(GMWQ!$NF$2:$NF$60=W$1),0),$E93-1966)</f>
        <v>236870</v>
      </c>
      <c r="X93" s="12" cm="1">
        <f t="array" ref="X93">INDEX(GMWQ!$A$2:$NF$60,MATCH(1,(GMWQ!$NE$2:$NE$60=X$3)*(GMWQ!$ND$2:$ND$60=X$4)*(GMWQ!$NF$2:$NF$60=X$1),0),$E93-1966)</f>
        <v>6704</v>
      </c>
      <c r="Y93" s="12" cm="1">
        <f t="array" ref="Y93">INDEX(GMWQ!$A$2:$NF$60,MATCH(1,(GMWQ!$NE$2:$NE$60=Y$3)*(GMWQ!$ND$2:$ND$60=Y$4)*(GMWQ!$NF$2:$NF$60=Y$1),0),$E93-1966)</f>
        <v>368798</v>
      </c>
      <c r="Z93" s="12" cm="1">
        <f t="array" ref="Z93">INDEX(GMWQ!$A$2:$NF$60,MATCH(1,(GMWQ!$NE$2:$NE$60=Z$3)*(GMWQ!$ND$2:$ND$60=Z$4)*(GMWQ!$NF$2:$NF$60=Z$1),0),$E93-1966)</f>
        <v>25559</v>
      </c>
      <c r="AA93" s="12" cm="1">
        <f t="array" ref="AA93">INDEX(GMWQ!$A$2:$NF$60,MATCH(1,(GMWQ!$NE$2:$NE$60=AA$3)*(GMWQ!$ND$2:$ND$60=AA$4)*(GMWQ!$NF$2:$NF$60=AA$1),0),$E93-1966)</f>
        <v>3730.634</v>
      </c>
      <c r="AB93" s="12" cm="1">
        <f t="array" ref="AB93">INDEX(GMWQ!$A$2:$NF$60,MATCH(1,(GMWQ!$NE$2:$NE$60=AB$3)*(GMWQ!$ND$2:$ND$60=AB$4)*(GMWQ!$NF$2:$NF$60=AB$1),0),$E93-1966)</f>
        <v>9.4</v>
      </c>
      <c r="AC93" s="12" cm="1">
        <f t="array" ref="AC93">INDEX(GMWQ!$A$2:$NF$60,MATCH(1,(GMWQ!$NE$2:$NE$60=AC$3)*(GMWQ!$ND$2:$ND$60=AC$4)*(GMWQ!$NF$2:$NF$60=AC$1),0),$E93-1966)</f>
        <v>236870</v>
      </c>
      <c r="AD93" s="12" cm="1">
        <f t="array" ref="AD93">INDEX(GMWQ!$A$2:$NF$60,MATCH(1,(GMWQ!$NE$2:$NE$60=AD$3)*(GMWQ!$ND$2:$ND$60=AD$4)*(GMWQ!$NF$2:$NF$60=AD$1),0),$E93-1966)</f>
        <v>6704</v>
      </c>
      <c r="AE93" s="12" cm="1">
        <f t="array" ref="AE93">INDEX(GMWQ!$A$2:$NF$60,MATCH(1,(GMWQ!$NE$2:$NE$60=AE$3)*(GMWQ!$ND$2:$ND$60=AE$4)*(GMWQ!$NF$2:$NF$60=AE$1),0),$E93-1966)</f>
        <v>25559</v>
      </c>
      <c r="AF93" s="12" cm="1">
        <f t="array" ref="AF93">INDEX(GMWQ!$A$2:$NF$60,MATCH(1,(GMWQ!$NE$2:$NE$60=AF$3)*(GMWQ!$ND$2:$ND$60=AF$4)*(GMWQ!$NF$2:$NF$60=AF$1),0),$E93-1966)</f>
        <v>27877</v>
      </c>
      <c r="AG93" s="12" cm="1">
        <f t="array" ref="AG93">INDEX(GMWQ!$A$2:$NF$60,MATCH(1,(GMWQ!$NE$2:$NE$60=AG$3)*(GMWQ!$ND$2:$ND$60=AG$4)*(GMWQ!$NF$2:$NF$60=AG$1),0),$E93-1966)</f>
        <v>9.4</v>
      </c>
    </row>
    <row r="94" spans="1:33" x14ac:dyDescent="0.25">
      <c r="B94" s="12">
        <f t="shared" si="10"/>
        <v>1994</v>
      </c>
      <c r="C94" s="12">
        <f t="shared" si="10"/>
        <v>1994</v>
      </c>
      <c r="E94" s="12">
        <f t="shared" si="7"/>
        <v>2060</v>
      </c>
      <c r="F94" s="12" cm="1">
        <f t="array" ref="F94">INDEX(GMWQ!$A$2:$NF$60,MATCH(1,(GMWQ!$NE$2:$NE$60=F$3)*(GMWQ!$ND$2:$ND$60=F$4)*(GMWQ!$NF$2:$NF$60=F$1),0),$E94-1966)</f>
        <v>67.555109999999999</v>
      </c>
      <c r="G94" s="12" cm="1">
        <f t="array" ref="G94">INDEX(GMWQ!$A$2:$NF$60,MATCH(1,(GMWQ!$NE$2:$NE$60=G$3)*(GMWQ!$ND$2:$ND$60=G$4)*(GMWQ!$NF$2:$NF$60=G$1),0),$E94-1966)</f>
        <v>6891</v>
      </c>
      <c r="H94" s="12" cm="1">
        <f t="array" ref="H94">INDEX(GMWQ!$A$2:$NF$60,MATCH(1,(GMWQ!$NE$2:$NE$60=H$3)*(GMWQ!$ND$2:$ND$60=H$4)*(GMWQ!$NF$2:$NF$60=H$1),0),$E94-1966)</f>
        <v>233.2474</v>
      </c>
      <c r="I94" s="12" cm="1">
        <f t="array" ref="I94">INDEX(GMWQ!$A$2:$NF$60,MATCH(1,(GMWQ!$NE$2:$NE$60=I$3)*(GMWQ!$ND$2:$ND$60=I$4)*(GMWQ!$NF$2:$NF$60=I$1),0),$E94-1966)</f>
        <v>51164</v>
      </c>
      <c r="J94" s="12" cm="1">
        <f t="array" ref="J94">INDEX(GMWQ!$A$2:$NF$60,MATCH(1,(GMWQ!$NE$2:$NE$60=J$3)*(GMWQ!$ND$2:$ND$60=J$4)*(GMWQ!$NF$2:$NF$60=J$1),0),$E94-1966)</f>
        <v>207015</v>
      </c>
      <c r="K94" s="12" cm="1">
        <f t="array" ref="K94">INDEX(GMWQ!$A$2:$NF$60,MATCH(1,(GMWQ!$NE$2:$NE$60=K$3)*(GMWQ!$ND$2:$ND$60=K$4)*(GMWQ!$NF$2:$NF$60=K$1),0),$E94-1966)</f>
        <v>81329</v>
      </c>
      <c r="L94" s="12" cm="1">
        <f t="array" ref="L94">INDEX(GMWQ!$A$2:$NF$60,MATCH(1,(GMWQ!$NE$2:$NE$60=L$3)*(GMWQ!$ND$2:$ND$60=L$4)*(GMWQ!$NF$2:$NF$60=L$1),0),$E94-1966)</f>
        <v>138391</v>
      </c>
      <c r="M94" s="12" cm="1">
        <f t="array" ref="M94">INDEX(GMWQ!$A$2:$NF$60,MATCH(1,(GMWQ!$NE$2:$NE$60=M$3)*(GMWQ!$ND$2:$ND$60=M$4)*(GMWQ!$NF$2:$NF$60=M$1),0),$E94-1966)</f>
        <v>235558</v>
      </c>
      <c r="N94" s="12" cm="1">
        <f t="array" ref="N94">INDEX(GMWQ!$A$2:$NF$60,MATCH(1,(GMWQ!$NE$2:$NE$60=N$3)*(GMWQ!$ND$2:$ND$60=N$4)*(GMWQ!$NF$2:$NF$60=N$1),0),$E94-1966)</f>
        <v>59.541040000000002</v>
      </c>
      <c r="O94" s="12" cm="1">
        <f t="array" ref="O94">INDEX(GMWQ!$A$2:$NF$60,MATCH(1,(GMWQ!$NE$2:$NE$60=O$3)*(GMWQ!$ND$2:$ND$60=O$4)*(GMWQ!$NF$2:$NF$60=O$1),0),$E94-1966)</f>
        <v>25600</v>
      </c>
      <c r="P94" s="12" cm="1">
        <f t="array" ref="P94">INDEX(GMWQ!$A$2:$NF$60,MATCH(1,(GMWQ!$NE$2:$NE$60=P$3)*(GMWQ!$ND$2:$ND$60=P$4)*(GMWQ!$NF$2:$NF$60=P$1),0),$E94-1966)</f>
        <v>27941</v>
      </c>
      <c r="Q94" s="12" cm="1">
        <f t="array" ref="Q94">INDEX(GMWQ!$A$2:$NF$60,MATCH(1,(GMWQ!$NE$2:$NE$60=Q$3)*(GMWQ!$ND$2:$ND$60=Q$4)*(GMWQ!$NF$2:$NF$60=Q$1),0),$E94-1966)</f>
        <v>9</v>
      </c>
      <c r="R94" s="12" cm="1">
        <f t="array" ref="R94">INDEX(GMWQ!$A$2:$NF$60,MATCH(1,(GMWQ!$NE$2:$NE$60=R$3)*(GMWQ!$ND$2:$ND$60=R$4)*(GMWQ!$NF$2:$NF$60=R$1),0),$E94-1966)</f>
        <v>3764.5340000000001</v>
      </c>
      <c r="S94" s="12" cm="1">
        <f t="array" ref="S94">INDEX(GMWQ!$A$2:$NF$60,MATCH(1,(GMWQ!$NE$2:$NE$60=S$3)*(GMWQ!$ND$2:$ND$60=S$4)*(GMWQ!$NF$2:$NF$60=S$1),0),$E94-1966)</f>
        <v>370401</v>
      </c>
      <c r="T94" s="12" cm="1">
        <f t="array" ref="T94">INDEX(GMWQ!$A$2:$NF$60,MATCH(1,(GMWQ!$NE$2:$NE$60=T$3)*(GMWQ!$ND$2:$ND$60=T$4)*(GMWQ!$NF$2:$NF$60=T$1),0),$E94-1966)</f>
        <v>25600</v>
      </c>
      <c r="U94" s="12" cm="1">
        <f t="array" ref="U94">INDEX(GMWQ!$A$2:$NF$60,MATCH(1,(GMWQ!$NE$2:$NE$60=U$3)*(GMWQ!$ND$2:$ND$60=U$4)*(GMWQ!$NF$2:$NF$60=U$1),0),$E94-1966)</f>
        <v>3764.5340000000001</v>
      </c>
      <c r="V94" s="12" cm="1">
        <f t="array" ref="V94">INDEX(GMWQ!$A$2:$NF$60,MATCH(1,(GMWQ!$NE$2:$NE$60=V$3)*(GMWQ!$ND$2:$ND$60=V$4)*(GMWQ!$NF$2:$NF$60=V$1),0),$E94-1966)</f>
        <v>9</v>
      </c>
      <c r="W94" s="12" cm="1">
        <f t="array" ref="W94">INDEX(GMWQ!$A$2:$NF$60,MATCH(1,(GMWQ!$NE$2:$NE$60=W$3)*(GMWQ!$ND$2:$ND$60=W$4)*(GMWQ!$NF$2:$NF$60=W$1),0),$E94-1966)</f>
        <v>235558</v>
      </c>
      <c r="X94" s="12" cm="1">
        <f t="array" ref="X94">INDEX(GMWQ!$A$2:$NF$60,MATCH(1,(GMWQ!$NE$2:$NE$60=X$3)*(GMWQ!$ND$2:$ND$60=X$4)*(GMWQ!$NF$2:$NF$60=X$1),0),$E94-1966)</f>
        <v>6891</v>
      </c>
      <c r="Y94" s="12" cm="1">
        <f t="array" ref="Y94">INDEX(GMWQ!$A$2:$NF$60,MATCH(1,(GMWQ!$NE$2:$NE$60=Y$3)*(GMWQ!$ND$2:$ND$60=Y$4)*(GMWQ!$NF$2:$NF$60=Y$1),0),$E94-1966)</f>
        <v>370401</v>
      </c>
      <c r="Z94" s="12" cm="1">
        <f t="array" ref="Z94">INDEX(GMWQ!$A$2:$NF$60,MATCH(1,(GMWQ!$NE$2:$NE$60=Z$3)*(GMWQ!$ND$2:$ND$60=Z$4)*(GMWQ!$NF$2:$NF$60=Z$1),0),$E94-1966)</f>
        <v>25600</v>
      </c>
      <c r="AA94" s="12" cm="1">
        <f t="array" ref="AA94">INDEX(GMWQ!$A$2:$NF$60,MATCH(1,(GMWQ!$NE$2:$NE$60=AA$3)*(GMWQ!$ND$2:$ND$60=AA$4)*(GMWQ!$NF$2:$NF$60=AA$1),0),$E94-1966)</f>
        <v>3764.5340000000001</v>
      </c>
      <c r="AB94" s="12" cm="1">
        <f t="array" ref="AB94">INDEX(GMWQ!$A$2:$NF$60,MATCH(1,(GMWQ!$NE$2:$NE$60=AB$3)*(GMWQ!$ND$2:$ND$60=AB$4)*(GMWQ!$NF$2:$NF$60=AB$1),0),$E94-1966)</f>
        <v>9</v>
      </c>
      <c r="AC94" s="12" cm="1">
        <f t="array" ref="AC94">INDEX(GMWQ!$A$2:$NF$60,MATCH(1,(GMWQ!$NE$2:$NE$60=AC$3)*(GMWQ!$ND$2:$ND$60=AC$4)*(GMWQ!$NF$2:$NF$60=AC$1),0),$E94-1966)</f>
        <v>235558</v>
      </c>
      <c r="AD94" s="12" cm="1">
        <f t="array" ref="AD94">INDEX(GMWQ!$A$2:$NF$60,MATCH(1,(GMWQ!$NE$2:$NE$60=AD$3)*(GMWQ!$ND$2:$ND$60=AD$4)*(GMWQ!$NF$2:$NF$60=AD$1),0),$E94-1966)</f>
        <v>6891</v>
      </c>
      <c r="AE94" s="12" cm="1">
        <f t="array" ref="AE94">INDEX(GMWQ!$A$2:$NF$60,MATCH(1,(GMWQ!$NE$2:$NE$60=AE$3)*(GMWQ!$ND$2:$ND$60=AE$4)*(GMWQ!$NF$2:$NF$60=AE$1),0),$E94-1966)</f>
        <v>25600</v>
      </c>
      <c r="AF94" s="12" cm="1">
        <f t="array" ref="AF94">INDEX(GMWQ!$A$2:$NF$60,MATCH(1,(GMWQ!$NE$2:$NE$60=AF$3)*(GMWQ!$ND$2:$ND$60=AF$4)*(GMWQ!$NF$2:$NF$60=AF$1),0),$E94-1966)</f>
        <v>27943</v>
      </c>
      <c r="AG94" s="12" cm="1">
        <f t="array" ref="AG94">INDEX(GMWQ!$A$2:$NF$60,MATCH(1,(GMWQ!$NE$2:$NE$60=AG$3)*(GMWQ!$ND$2:$ND$60=AG$4)*(GMWQ!$NF$2:$NF$60=AG$1),0),$E94-1966)</f>
        <v>9</v>
      </c>
    </row>
    <row r="95" spans="1:33" x14ac:dyDescent="0.25">
      <c r="A95" s="12">
        <v>1995</v>
      </c>
      <c r="B95" s="12">
        <f t="shared" si="10"/>
        <v>1995</v>
      </c>
      <c r="C95" s="12">
        <f t="shared" si="10"/>
        <v>1994</v>
      </c>
      <c r="D95" s="12">
        <f t="shared" si="10"/>
        <v>1994</v>
      </c>
      <c r="E95" s="12">
        <f t="shared" si="7"/>
        <v>2061</v>
      </c>
      <c r="F95" s="12" cm="1">
        <f t="array" ref="F95">INDEX(GMWQ!$A$2:$NF$60,MATCH(1,(GMWQ!$NE$2:$NE$60=F$3)*(GMWQ!$ND$2:$ND$60=F$4)*(GMWQ!$NF$2:$NF$60=F$1),0),$E95-1966)</f>
        <v>67.762289999999993</v>
      </c>
      <c r="G95" s="12" cm="1">
        <f t="array" ref="G95">INDEX(GMWQ!$A$2:$NF$60,MATCH(1,(GMWQ!$NE$2:$NE$60=G$3)*(GMWQ!$ND$2:$ND$60=G$4)*(GMWQ!$NF$2:$NF$60=G$1),0),$E95-1966)</f>
        <v>6872</v>
      </c>
      <c r="H95" s="12" cm="1">
        <f t="array" ref="H95">INDEX(GMWQ!$A$2:$NF$60,MATCH(1,(GMWQ!$NE$2:$NE$60=H$3)*(GMWQ!$ND$2:$ND$60=H$4)*(GMWQ!$NF$2:$NF$60=H$1),0),$E95-1966)</f>
        <v>232.66929999999999</v>
      </c>
      <c r="I95" s="12" cm="1">
        <f t="array" ref="I95">INDEX(GMWQ!$A$2:$NF$60,MATCH(1,(GMWQ!$NE$2:$NE$60=I$3)*(GMWQ!$ND$2:$ND$60=I$4)*(GMWQ!$NF$2:$NF$60=I$1),0),$E95-1966)</f>
        <v>50799</v>
      </c>
      <c r="J95" s="12" cm="1">
        <f t="array" ref="J95">INDEX(GMWQ!$A$2:$NF$60,MATCH(1,(GMWQ!$NE$2:$NE$60=J$3)*(GMWQ!$ND$2:$ND$60=J$4)*(GMWQ!$NF$2:$NF$60=J$1),0),$E95-1966)</f>
        <v>208657</v>
      </c>
      <c r="K95" s="12" cm="1">
        <f t="array" ref="K95">INDEX(GMWQ!$A$2:$NF$60,MATCH(1,(GMWQ!$NE$2:$NE$60=K$3)*(GMWQ!$ND$2:$ND$60=K$4)*(GMWQ!$NF$2:$NF$60=K$1),0),$E95-1966)</f>
        <v>82018</v>
      </c>
      <c r="L95" s="12" cm="1">
        <f t="array" ref="L95">INDEX(GMWQ!$A$2:$NF$60,MATCH(1,(GMWQ!$NE$2:$NE$60=L$3)*(GMWQ!$ND$2:$ND$60=L$4)*(GMWQ!$NF$2:$NF$60=L$1),0),$E95-1966)</f>
        <v>141861</v>
      </c>
      <c r="M95" s="12" cm="1">
        <f t="array" ref="M95">INDEX(GMWQ!$A$2:$NF$60,MATCH(1,(GMWQ!$NE$2:$NE$60=M$3)*(GMWQ!$ND$2:$ND$60=M$4)*(GMWQ!$NF$2:$NF$60=M$1),0),$E95-1966)</f>
        <v>239669</v>
      </c>
      <c r="N95" s="12" cm="1">
        <f t="array" ref="N95">INDEX(GMWQ!$A$2:$NF$60,MATCH(1,(GMWQ!$NE$2:$NE$60=N$3)*(GMWQ!$ND$2:$ND$60=N$4)*(GMWQ!$NF$2:$NF$60=N$1),0),$E95-1966)</f>
        <v>59.871699999999997</v>
      </c>
      <c r="O95" s="12" cm="1">
        <f t="array" ref="O95">INDEX(GMWQ!$A$2:$NF$60,MATCH(1,(GMWQ!$NE$2:$NE$60=O$3)*(GMWQ!$ND$2:$ND$60=O$4)*(GMWQ!$NF$2:$NF$60=O$1),0),$E95-1966)</f>
        <v>25670</v>
      </c>
      <c r="P95" s="12" cm="1">
        <f t="array" ref="P95">INDEX(GMWQ!$A$2:$NF$60,MATCH(1,(GMWQ!$NE$2:$NE$60=P$3)*(GMWQ!$ND$2:$ND$60=P$4)*(GMWQ!$NF$2:$NF$60=P$1),0),$E95-1966)</f>
        <v>27930</v>
      </c>
      <c r="Q95" s="12" cm="1">
        <f t="array" ref="Q95">INDEX(GMWQ!$A$2:$NF$60,MATCH(1,(GMWQ!$NE$2:$NE$60=Q$3)*(GMWQ!$ND$2:$ND$60=Q$4)*(GMWQ!$NF$2:$NF$60=Q$1),0),$E95-1966)</f>
        <v>8.9</v>
      </c>
      <c r="R95" s="12" cm="1">
        <f t="array" ref="R95">INDEX(GMWQ!$A$2:$NF$60,MATCH(1,(GMWQ!$NE$2:$NE$60=R$3)*(GMWQ!$ND$2:$ND$60=R$4)*(GMWQ!$NF$2:$NF$60=R$1),0),$E95-1966)</f>
        <v>3784.6889999999999</v>
      </c>
      <c r="S95" s="12" cm="1">
        <f t="array" ref="S95">INDEX(GMWQ!$A$2:$NF$60,MATCH(1,(GMWQ!$NE$2:$NE$60=S$3)*(GMWQ!$ND$2:$ND$60=S$4)*(GMWQ!$NF$2:$NF$60=S$1),0),$E95-1966)</f>
        <v>372307</v>
      </c>
      <c r="T95" s="12" cm="1">
        <f t="array" ref="T95">INDEX(GMWQ!$A$2:$NF$60,MATCH(1,(GMWQ!$NE$2:$NE$60=T$3)*(GMWQ!$ND$2:$ND$60=T$4)*(GMWQ!$NF$2:$NF$60=T$1),0),$E95-1966)</f>
        <v>25670</v>
      </c>
      <c r="U95" s="12" cm="1">
        <f t="array" ref="U95">INDEX(GMWQ!$A$2:$NF$60,MATCH(1,(GMWQ!$NE$2:$NE$60=U$3)*(GMWQ!$ND$2:$ND$60=U$4)*(GMWQ!$NF$2:$NF$60=U$1),0),$E95-1966)</f>
        <v>3784.6889999999999</v>
      </c>
      <c r="V95" s="12" cm="1">
        <f t="array" ref="V95">INDEX(GMWQ!$A$2:$NF$60,MATCH(1,(GMWQ!$NE$2:$NE$60=V$3)*(GMWQ!$ND$2:$ND$60=V$4)*(GMWQ!$NF$2:$NF$60=V$1),0),$E95-1966)</f>
        <v>8.9</v>
      </c>
      <c r="W95" s="12" cm="1">
        <f t="array" ref="W95">INDEX(GMWQ!$A$2:$NF$60,MATCH(1,(GMWQ!$NE$2:$NE$60=W$3)*(GMWQ!$ND$2:$ND$60=W$4)*(GMWQ!$NF$2:$NF$60=W$1),0),$E95-1966)</f>
        <v>239669</v>
      </c>
      <c r="X95" s="12" cm="1">
        <f t="array" ref="X95">INDEX(GMWQ!$A$2:$NF$60,MATCH(1,(GMWQ!$NE$2:$NE$60=X$3)*(GMWQ!$ND$2:$ND$60=X$4)*(GMWQ!$NF$2:$NF$60=X$1),0),$E95-1966)</f>
        <v>6872</v>
      </c>
      <c r="Y95" s="12" cm="1">
        <f t="array" ref="Y95">INDEX(GMWQ!$A$2:$NF$60,MATCH(1,(GMWQ!$NE$2:$NE$60=Y$3)*(GMWQ!$ND$2:$ND$60=Y$4)*(GMWQ!$NF$2:$NF$60=Y$1),0),$E95-1966)</f>
        <v>372307</v>
      </c>
      <c r="Z95" s="12" cm="1">
        <f t="array" ref="Z95">INDEX(GMWQ!$A$2:$NF$60,MATCH(1,(GMWQ!$NE$2:$NE$60=Z$3)*(GMWQ!$ND$2:$ND$60=Z$4)*(GMWQ!$NF$2:$NF$60=Z$1),0),$E95-1966)</f>
        <v>25670</v>
      </c>
      <c r="AA95" s="12" cm="1">
        <f t="array" ref="AA95">INDEX(GMWQ!$A$2:$NF$60,MATCH(1,(GMWQ!$NE$2:$NE$60=AA$3)*(GMWQ!$ND$2:$ND$60=AA$4)*(GMWQ!$NF$2:$NF$60=AA$1),0),$E95-1966)</f>
        <v>3784.6889999999999</v>
      </c>
      <c r="AB95" s="12" cm="1">
        <f t="array" ref="AB95">INDEX(GMWQ!$A$2:$NF$60,MATCH(1,(GMWQ!$NE$2:$NE$60=AB$3)*(GMWQ!$ND$2:$ND$60=AB$4)*(GMWQ!$NF$2:$NF$60=AB$1),0),$E95-1966)</f>
        <v>8.9</v>
      </c>
      <c r="AC95" s="12" cm="1">
        <f t="array" ref="AC95">INDEX(GMWQ!$A$2:$NF$60,MATCH(1,(GMWQ!$NE$2:$NE$60=AC$3)*(GMWQ!$ND$2:$ND$60=AC$4)*(GMWQ!$NF$2:$NF$60=AC$1),0),$E95-1966)</f>
        <v>239669</v>
      </c>
      <c r="AD95" s="12" cm="1">
        <f t="array" ref="AD95">INDEX(GMWQ!$A$2:$NF$60,MATCH(1,(GMWQ!$NE$2:$NE$60=AD$3)*(GMWQ!$ND$2:$ND$60=AD$4)*(GMWQ!$NF$2:$NF$60=AD$1),0),$E95-1966)</f>
        <v>6872</v>
      </c>
      <c r="AE95" s="12" cm="1">
        <f t="array" ref="AE95">INDEX(GMWQ!$A$2:$NF$60,MATCH(1,(GMWQ!$NE$2:$NE$60=AE$3)*(GMWQ!$ND$2:$ND$60=AE$4)*(GMWQ!$NF$2:$NF$60=AE$1),0),$E95-1966)</f>
        <v>25670</v>
      </c>
      <c r="AF95" s="12" cm="1">
        <f t="array" ref="AF95">INDEX(GMWQ!$A$2:$NF$60,MATCH(1,(GMWQ!$NE$2:$NE$60=AF$3)*(GMWQ!$ND$2:$ND$60=AF$4)*(GMWQ!$NF$2:$NF$60=AF$1),0),$E95-1966)</f>
        <v>27926</v>
      </c>
      <c r="AG95" s="12" cm="1">
        <f t="array" ref="AG95">INDEX(GMWQ!$A$2:$NF$60,MATCH(1,(GMWQ!$NE$2:$NE$60=AG$3)*(GMWQ!$ND$2:$ND$60=AG$4)*(GMWQ!$NF$2:$NF$60=AG$1),0),$E95-1966)</f>
        <v>8.9</v>
      </c>
    </row>
    <row r="96" spans="1:33" x14ac:dyDescent="0.25">
      <c r="B96" s="12">
        <f t="shared" si="10"/>
        <v>1995</v>
      </c>
      <c r="C96" s="12">
        <f t="shared" si="10"/>
        <v>1995</v>
      </c>
      <c r="E96" s="12">
        <f t="shared" si="7"/>
        <v>2062</v>
      </c>
      <c r="F96" s="12" cm="1">
        <f t="array" ref="F96">INDEX(GMWQ!$A$2:$NF$60,MATCH(1,(GMWQ!$NE$2:$NE$60=F$3)*(GMWQ!$ND$2:$ND$60=F$4)*(GMWQ!$NF$2:$NF$60=F$1),0),$E96-1966)</f>
        <v>68.626689999999996</v>
      </c>
      <c r="G96" s="12" cm="1">
        <f t="array" ref="G96">INDEX(GMWQ!$A$2:$NF$60,MATCH(1,(GMWQ!$NE$2:$NE$60=G$3)*(GMWQ!$ND$2:$ND$60=G$4)*(GMWQ!$NF$2:$NF$60=G$1),0),$E96-1966)</f>
        <v>6901</v>
      </c>
      <c r="H96" s="12" cm="1">
        <f t="array" ref="H96">INDEX(GMWQ!$A$2:$NF$60,MATCH(1,(GMWQ!$NE$2:$NE$60=H$3)*(GMWQ!$ND$2:$ND$60=H$4)*(GMWQ!$NF$2:$NF$60=H$1),0),$E96-1966)</f>
        <v>237.69069999999999</v>
      </c>
      <c r="I96" s="12" cm="1">
        <f t="array" ref="I96">INDEX(GMWQ!$A$2:$NF$60,MATCH(1,(GMWQ!$NE$2:$NE$60=I$3)*(GMWQ!$ND$2:$ND$60=I$4)*(GMWQ!$NF$2:$NF$60=I$1),0),$E96-1966)</f>
        <v>49847</v>
      </c>
      <c r="J96" s="12" cm="1">
        <f t="array" ref="J96">INDEX(GMWQ!$A$2:$NF$60,MATCH(1,(GMWQ!$NE$2:$NE$60=J$3)*(GMWQ!$ND$2:$ND$60=J$4)*(GMWQ!$NF$2:$NF$60=J$1),0),$E96-1966)</f>
        <v>210748</v>
      </c>
      <c r="K96" s="12" cm="1">
        <f t="array" ref="K96">INDEX(GMWQ!$A$2:$NF$60,MATCH(1,(GMWQ!$NE$2:$NE$60=K$3)*(GMWQ!$ND$2:$ND$60=K$4)*(GMWQ!$NF$2:$NF$60=K$1),0),$E96-1966)</f>
        <v>83079</v>
      </c>
      <c r="L96" s="12" cm="1">
        <f t="array" ref="L96">INDEX(GMWQ!$A$2:$NF$60,MATCH(1,(GMWQ!$NE$2:$NE$60=L$3)*(GMWQ!$ND$2:$ND$60=L$4)*(GMWQ!$NF$2:$NF$60=L$1),0),$E96-1966)</f>
        <v>143287</v>
      </c>
      <c r="M96" s="12" cm="1">
        <f t="array" ref="M96">INDEX(GMWQ!$A$2:$NF$60,MATCH(1,(GMWQ!$NE$2:$NE$60=M$3)*(GMWQ!$ND$2:$ND$60=M$4)*(GMWQ!$NF$2:$NF$60=M$1),0),$E96-1966)</f>
        <v>239943</v>
      </c>
      <c r="N96" s="12" cm="1">
        <f t="array" ref="N96">INDEX(GMWQ!$A$2:$NF$60,MATCH(1,(GMWQ!$NE$2:$NE$60=N$3)*(GMWQ!$ND$2:$ND$60=N$4)*(GMWQ!$NF$2:$NF$60=N$1),0),$E96-1966)</f>
        <v>60.466740000000001</v>
      </c>
      <c r="O96" s="12" cm="1">
        <f t="array" ref="O96">INDEX(GMWQ!$A$2:$NF$60,MATCH(1,(GMWQ!$NE$2:$NE$60=O$3)*(GMWQ!$ND$2:$ND$60=O$4)*(GMWQ!$NF$2:$NF$60=O$1),0),$E96-1966)</f>
        <v>25770</v>
      </c>
      <c r="P96" s="12" cm="1">
        <f t="array" ref="P96">INDEX(GMWQ!$A$2:$NF$60,MATCH(1,(GMWQ!$NE$2:$NE$60=P$3)*(GMWQ!$ND$2:$ND$60=P$4)*(GMWQ!$NF$2:$NF$60=P$1),0),$E96-1966)</f>
        <v>28047</v>
      </c>
      <c r="Q96" s="12" cm="1">
        <f t="array" ref="Q96">INDEX(GMWQ!$A$2:$NF$60,MATCH(1,(GMWQ!$NE$2:$NE$60=Q$3)*(GMWQ!$ND$2:$ND$60=Q$4)*(GMWQ!$NF$2:$NF$60=Q$1),0),$E96-1966)</f>
        <v>8.6999999999999993</v>
      </c>
      <c r="R96" s="12" cm="1">
        <f t="array" ref="R96">INDEX(GMWQ!$A$2:$NF$60,MATCH(1,(GMWQ!$NE$2:$NE$60=R$3)*(GMWQ!$ND$2:$ND$60=R$4)*(GMWQ!$NF$2:$NF$60=R$1),0),$E96-1966)</f>
        <v>3813.2370000000001</v>
      </c>
      <c r="S96" s="12" cm="1">
        <f t="array" ref="S96">INDEX(GMWQ!$A$2:$NF$60,MATCH(1,(GMWQ!$NE$2:$NE$60=S$3)*(GMWQ!$ND$2:$ND$60=S$4)*(GMWQ!$NF$2:$NF$60=S$1),0),$E96-1966)</f>
        <v>373090</v>
      </c>
      <c r="T96" s="12" cm="1">
        <f t="array" ref="T96">INDEX(GMWQ!$A$2:$NF$60,MATCH(1,(GMWQ!$NE$2:$NE$60=T$3)*(GMWQ!$ND$2:$ND$60=T$4)*(GMWQ!$NF$2:$NF$60=T$1),0),$E96-1966)</f>
        <v>25770</v>
      </c>
      <c r="U96" s="12" cm="1">
        <f t="array" ref="U96">INDEX(GMWQ!$A$2:$NF$60,MATCH(1,(GMWQ!$NE$2:$NE$60=U$3)*(GMWQ!$ND$2:$ND$60=U$4)*(GMWQ!$NF$2:$NF$60=U$1),0),$E96-1966)</f>
        <v>3813.2370000000001</v>
      </c>
      <c r="V96" s="12" cm="1">
        <f t="array" ref="V96">INDEX(GMWQ!$A$2:$NF$60,MATCH(1,(GMWQ!$NE$2:$NE$60=V$3)*(GMWQ!$ND$2:$ND$60=V$4)*(GMWQ!$NF$2:$NF$60=V$1),0),$E96-1966)</f>
        <v>8.6999999999999993</v>
      </c>
      <c r="W96" s="12" cm="1">
        <f t="array" ref="W96">INDEX(GMWQ!$A$2:$NF$60,MATCH(1,(GMWQ!$NE$2:$NE$60=W$3)*(GMWQ!$ND$2:$ND$60=W$4)*(GMWQ!$NF$2:$NF$60=W$1),0),$E96-1966)</f>
        <v>239943</v>
      </c>
      <c r="X96" s="12" cm="1">
        <f t="array" ref="X96">INDEX(GMWQ!$A$2:$NF$60,MATCH(1,(GMWQ!$NE$2:$NE$60=X$3)*(GMWQ!$ND$2:$ND$60=X$4)*(GMWQ!$NF$2:$NF$60=X$1),0),$E96-1966)</f>
        <v>6901</v>
      </c>
      <c r="Y96" s="12" cm="1">
        <f t="array" ref="Y96">INDEX(GMWQ!$A$2:$NF$60,MATCH(1,(GMWQ!$NE$2:$NE$60=Y$3)*(GMWQ!$ND$2:$ND$60=Y$4)*(GMWQ!$NF$2:$NF$60=Y$1),0),$E96-1966)</f>
        <v>373090</v>
      </c>
      <c r="Z96" s="12" cm="1">
        <f t="array" ref="Z96">INDEX(GMWQ!$A$2:$NF$60,MATCH(1,(GMWQ!$NE$2:$NE$60=Z$3)*(GMWQ!$ND$2:$ND$60=Z$4)*(GMWQ!$NF$2:$NF$60=Z$1),0),$E96-1966)</f>
        <v>25770</v>
      </c>
      <c r="AA96" s="12" cm="1">
        <f t="array" ref="AA96">INDEX(GMWQ!$A$2:$NF$60,MATCH(1,(GMWQ!$NE$2:$NE$60=AA$3)*(GMWQ!$ND$2:$ND$60=AA$4)*(GMWQ!$NF$2:$NF$60=AA$1),0),$E96-1966)</f>
        <v>3813.2370000000001</v>
      </c>
      <c r="AB96" s="12" cm="1">
        <f t="array" ref="AB96">INDEX(GMWQ!$A$2:$NF$60,MATCH(1,(GMWQ!$NE$2:$NE$60=AB$3)*(GMWQ!$ND$2:$ND$60=AB$4)*(GMWQ!$NF$2:$NF$60=AB$1),0),$E96-1966)</f>
        <v>8.6999999999999993</v>
      </c>
      <c r="AC96" s="12" cm="1">
        <f t="array" ref="AC96">INDEX(GMWQ!$A$2:$NF$60,MATCH(1,(GMWQ!$NE$2:$NE$60=AC$3)*(GMWQ!$ND$2:$ND$60=AC$4)*(GMWQ!$NF$2:$NF$60=AC$1),0),$E96-1966)</f>
        <v>239943</v>
      </c>
      <c r="AD96" s="12" cm="1">
        <f t="array" ref="AD96">INDEX(GMWQ!$A$2:$NF$60,MATCH(1,(GMWQ!$NE$2:$NE$60=AD$3)*(GMWQ!$ND$2:$ND$60=AD$4)*(GMWQ!$NF$2:$NF$60=AD$1),0),$E96-1966)</f>
        <v>6901</v>
      </c>
      <c r="AE96" s="12" cm="1">
        <f t="array" ref="AE96">INDEX(GMWQ!$A$2:$NF$60,MATCH(1,(GMWQ!$NE$2:$NE$60=AE$3)*(GMWQ!$ND$2:$ND$60=AE$4)*(GMWQ!$NF$2:$NF$60=AE$1),0),$E96-1966)</f>
        <v>25770</v>
      </c>
      <c r="AF96" s="12" cm="1">
        <f t="array" ref="AF96">INDEX(GMWQ!$A$2:$NF$60,MATCH(1,(GMWQ!$NE$2:$NE$60=AF$3)*(GMWQ!$ND$2:$ND$60=AF$4)*(GMWQ!$NF$2:$NF$60=AF$1),0),$E96-1966)</f>
        <v>28039</v>
      </c>
      <c r="AG96" s="12" cm="1">
        <f t="array" ref="AG96">INDEX(GMWQ!$A$2:$NF$60,MATCH(1,(GMWQ!$NE$2:$NE$60=AG$3)*(GMWQ!$ND$2:$ND$60=AG$4)*(GMWQ!$NF$2:$NF$60=AG$1),0),$E96-1966)</f>
        <v>8.6999999999999993</v>
      </c>
    </row>
    <row r="97" spans="1:33" x14ac:dyDescent="0.25">
      <c r="B97" s="12">
        <f t="shared" si="10"/>
        <v>1995</v>
      </c>
      <c r="C97" s="12">
        <f t="shared" si="10"/>
        <v>1995</v>
      </c>
      <c r="E97" s="12">
        <f t="shared" si="7"/>
        <v>2063</v>
      </c>
      <c r="F97" s="12" cm="1">
        <f t="array" ref="F97">INDEX(GMWQ!$A$2:$NF$60,MATCH(1,(GMWQ!$NE$2:$NE$60=F$3)*(GMWQ!$ND$2:$ND$60=F$4)*(GMWQ!$NF$2:$NF$60=F$1),0),$E97-1966)</f>
        <v>68.505549999999999</v>
      </c>
      <c r="G97" s="12" cm="1">
        <f t="array" ref="G97">INDEX(GMWQ!$A$2:$NF$60,MATCH(1,(GMWQ!$NE$2:$NE$60=G$3)*(GMWQ!$ND$2:$ND$60=G$4)*(GMWQ!$NF$2:$NF$60=G$1),0),$E97-1966)</f>
        <v>6999</v>
      </c>
      <c r="H97" s="12" cm="1">
        <f t="array" ref="H97">INDEX(GMWQ!$A$2:$NF$60,MATCH(1,(GMWQ!$NE$2:$NE$60=H$3)*(GMWQ!$ND$2:$ND$60=H$4)*(GMWQ!$NF$2:$NF$60=H$1),0),$E97-1966)</f>
        <v>240.27940000000001</v>
      </c>
      <c r="I97" s="12" cm="1">
        <f t="array" ref="I97">INDEX(GMWQ!$A$2:$NF$60,MATCH(1,(GMWQ!$NE$2:$NE$60=I$3)*(GMWQ!$ND$2:$ND$60=I$4)*(GMWQ!$NF$2:$NF$60=I$1),0),$E97-1966)</f>
        <v>52286</v>
      </c>
      <c r="J97" s="12" cm="1">
        <f t="array" ref="J97">INDEX(GMWQ!$A$2:$NF$60,MATCH(1,(GMWQ!$NE$2:$NE$60=J$3)*(GMWQ!$ND$2:$ND$60=J$4)*(GMWQ!$NF$2:$NF$60=J$1),0),$E97-1966)</f>
        <v>214616</v>
      </c>
      <c r="K97" s="12" cm="1">
        <f t="array" ref="K97">INDEX(GMWQ!$A$2:$NF$60,MATCH(1,(GMWQ!$NE$2:$NE$60=K$3)*(GMWQ!$ND$2:$ND$60=K$4)*(GMWQ!$NF$2:$NF$60=K$1),0),$E97-1966)</f>
        <v>83880</v>
      </c>
      <c r="L97" s="12" cm="1">
        <f t="array" ref="L97">INDEX(GMWQ!$A$2:$NF$60,MATCH(1,(GMWQ!$NE$2:$NE$60=L$3)*(GMWQ!$ND$2:$ND$60=L$4)*(GMWQ!$NF$2:$NF$60=L$1),0),$E97-1966)</f>
        <v>146426</v>
      </c>
      <c r="M97" s="12" cm="1">
        <f t="array" ref="M97">INDEX(GMWQ!$A$2:$NF$60,MATCH(1,(GMWQ!$NE$2:$NE$60=M$3)*(GMWQ!$ND$2:$ND$60=M$4)*(GMWQ!$NF$2:$NF$60=M$1),0),$E97-1966)</f>
        <v>242123</v>
      </c>
      <c r="N97" s="12" cm="1">
        <f t="array" ref="N97">INDEX(GMWQ!$A$2:$NF$60,MATCH(1,(GMWQ!$NE$2:$NE$60=N$3)*(GMWQ!$ND$2:$ND$60=N$4)*(GMWQ!$NF$2:$NF$60=N$1),0),$E97-1966)</f>
        <v>61.436</v>
      </c>
      <c r="O97" s="12" cm="1">
        <f t="array" ref="O97">INDEX(GMWQ!$A$2:$NF$60,MATCH(1,(GMWQ!$NE$2:$NE$60=O$3)*(GMWQ!$ND$2:$ND$60=O$4)*(GMWQ!$NF$2:$NF$60=O$1),0),$E97-1966)</f>
        <v>25852</v>
      </c>
      <c r="P97" s="12" cm="1">
        <f t="array" ref="P97">INDEX(GMWQ!$A$2:$NF$60,MATCH(1,(GMWQ!$NE$2:$NE$60=P$3)*(GMWQ!$ND$2:$ND$60=P$4)*(GMWQ!$NF$2:$NF$60=P$1),0),$E97-1966)</f>
        <v>28046</v>
      </c>
      <c r="Q97" s="12" cm="1">
        <f t="array" ref="Q97">INDEX(GMWQ!$A$2:$NF$60,MATCH(1,(GMWQ!$NE$2:$NE$60=Q$3)*(GMWQ!$ND$2:$ND$60=Q$4)*(GMWQ!$NF$2:$NF$60=Q$1),0),$E97-1966)</f>
        <v>8.6</v>
      </c>
      <c r="R97" s="12" cm="1">
        <f t="array" ref="R97">INDEX(GMWQ!$A$2:$NF$60,MATCH(1,(GMWQ!$NE$2:$NE$60=R$3)*(GMWQ!$ND$2:$ND$60=R$4)*(GMWQ!$NF$2:$NF$60=R$1),0),$E97-1966)</f>
        <v>3825.77</v>
      </c>
      <c r="S97" s="12" cm="1">
        <f t="array" ref="S97">INDEX(GMWQ!$A$2:$NF$60,MATCH(1,(GMWQ!$NE$2:$NE$60=S$3)*(GMWQ!$ND$2:$ND$60=S$4)*(GMWQ!$NF$2:$NF$60=S$1),0),$E97-1966)</f>
        <v>377249</v>
      </c>
      <c r="T97" s="12" cm="1">
        <f t="array" ref="T97">INDEX(GMWQ!$A$2:$NF$60,MATCH(1,(GMWQ!$NE$2:$NE$60=T$3)*(GMWQ!$ND$2:$ND$60=T$4)*(GMWQ!$NF$2:$NF$60=T$1),0),$E97-1966)</f>
        <v>25852</v>
      </c>
      <c r="U97" s="12" cm="1">
        <f t="array" ref="U97">INDEX(GMWQ!$A$2:$NF$60,MATCH(1,(GMWQ!$NE$2:$NE$60=U$3)*(GMWQ!$ND$2:$ND$60=U$4)*(GMWQ!$NF$2:$NF$60=U$1),0),$E97-1966)</f>
        <v>3825.77</v>
      </c>
      <c r="V97" s="12" cm="1">
        <f t="array" ref="V97">INDEX(GMWQ!$A$2:$NF$60,MATCH(1,(GMWQ!$NE$2:$NE$60=V$3)*(GMWQ!$ND$2:$ND$60=V$4)*(GMWQ!$NF$2:$NF$60=V$1),0),$E97-1966)</f>
        <v>8.6</v>
      </c>
      <c r="W97" s="12" cm="1">
        <f t="array" ref="W97">INDEX(GMWQ!$A$2:$NF$60,MATCH(1,(GMWQ!$NE$2:$NE$60=W$3)*(GMWQ!$ND$2:$ND$60=W$4)*(GMWQ!$NF$2:$NF$60=W$1),0),$E97-1966)</f>
        <v>242123</v>
      </c>
      <c r="X97" s="12" cm="1">
        <f t="array" ref="X97">INDEX(GMWQ!$A$2:$NF$60,MATCH(1,(GMWQ!$NE$2:$NE$60=X$3)*(GMWQ!$ND$2:$ND$60=X$4)*(GMWQ!$NF$2:$NF$60=X$1),0),$E97-1966)</f>
        <v>6999</v>
      </c>
      <c r="Y97" s="12" cm="1">
        <f t="array" ref="Y97">INDEX(GMWQ!$A$2:$NF$60,MATCH(1,(GMWQ!$NE$2:$NE$60=Y$3)*(GMWQ!$ND$2:$ND$60=Y$4)*(GMWQ!$NF$2:$NF$60=Y$1),0),$E97-1966)</f>
        <v>377249</v>
      </c>
      <c r="Z97" s="12" cm="1">
        <f t="array" ref="Z97">INDEX(GMWQ!$A$2:$NF$60,MATCH(1,(GMWQ!$NE$2:$NE$60=Z$3)*(GMWQ!$ND$2:$ND$60=Z$4)*(GMWQ!$NF$2:$NF$60=Z$1),0),$E97-1966)</f>
        <v>25852</v>
      </c>
      <c r="AA97" s="12" cm="1">
        <f t="array" ref="AA97">INDEX(GMWQ!$A$2:$NF$60,MATCH(1,(GMWQ!$NE$2:$NE$60=AA$3)*(GMWQ!$ND$2:$ND$60=AA$4)*(GMWQ!$NF$2:$NF$60=AA$1),0),$E97-1966)</f>
        <v>3825.77</v>
      </c>
      <c r="AB97" s="12" cm="1">
        <f t="array" ref="AB97">INDEX(GMWQ!$A$2:$NF$60,MATCH(1,(GMWQ!$NE$2:$NE$60=AB$3)*(GMWQ!$ND$2:$ND$60=AB$4)*(GMWQ!$NF$2:$NF$60=AB$1),0),$E97-1966)</f>
        <v>8.6</v>
      </c>
      <c r="AC97" s="12" cm="1">
        <f t="array" ref="AC97">INDEX(GMWQ!$A$2:$NF$60,MATCH(1,(GMWQ!$NE$2:$NE$60=AC$3)*(GMWQ!$ND$2:$ND$60=AC$4)*(GMWQ!$NF$2:$NF$60=AC$1),0),$E97-1966)</f>
        <v>242123</v>
      </c>
      <c r="AD97" s="12" cm="1">
        <f t="array" ref="AD97">INDEX(GMWQ!$A$2:$NF$60,MATCH(1,(GMWQ!$NE$2:$NE$60=AD$3)*(GMWQ!$ND$2:$ND$60=AD$4)*(GMWQ!$NF$2:$NF$60=AD$1),0),$E97-1966)</f>
        <v>6999</v>
      </c>
      <c r="AE97" s="12" cm="1">
        <f t="array" ref="AE97">INDEX(GMWQ!$A$2:$NF$60,MATCH(1,(GMWQ!$NE$2:$NE$60=AE$3)*(GMWQ!$ND$2:$ND$60=AE$4)*(GMWQ!$NF$2:$NF$60=AE$1),0),$E97-1966)</f>
        <v>25852</v>
      </c>
      <c r="AF97" s="12" cm="1">
        <f t="array" ref="AF97">INDEX(GMWQ!$A$2:$NF$60,MATCH(1,(GMWQ!$NE$2:$NE$60=AF$3)*(GMWQ!$ND$2:$ND$60=AF$4)*(GMWQ!$NF$2:$NF$60=AF$1),0),$E97-1966)</f>
        <v>28053</v>
      </c>
      <c r="AG97" s="12" cm="1">
        <f t="array" ref="AG97">INDEX(GMWQ!$A$2:$NF$60,MATCH(1,(GMWQ!$NE$2:$NE$60=AG$3)*(GMWQ!$ND$2:$ND$60=AG$4)*(GMWQ!$NF$2:$NF$60=AG$1),0),$E97-1966)</f>
        <v>8.6</v>
      </c>
    </row>
    <row r="98" spans="1:33" x14ac:dyDescent="0.25">
      <c r="B98" s="12">
        <f t="shared" si="10"/>
        <v>1995</v>
      </c>
      <c r="C98" s="12">
        <f t="shared" si="10"/>
        <v>1995</v>
      </c>
      <c r="E98" s="12">
        <f t="shared" si="7"/>
        <v>2064</v>
      </c>
      <c r="F98" s="12" cm="1">
        <f t="array" ref="F98">INDEX(GMWQ!$A$2:$NF$60,MATCH(1,(GMWQ!$NE$2:$NE$60=F$3)*(GMWQ!$ND$2:$ND$60=F$4)*(GMWQ!$NF$2:$NF$60=F$1),0),$E98-1966)</f>
        <v>69.301109999999994</v>
      </c>
      <c r="G98" s="12" cm="1">
        <f t="array" ref="G98">INDEX(GMWQ!$A$2:$NF$60,MATCH(1,(GMWQ!$NE$2:$NE$60=G$3)*(GMWQ!$ND$2:$ND$60=G$4)*(GMWQ!$NF$2:$NF$60=G$1),0),$E98-1966)</f>
        <v>7120</v>
      </c>
      <c r="H98" s="12" cm="1">
        <f t="array" ref="H98">INDEX(GMWQ!$A$2:$NF$60,MATCH(1,(GMWQ!$NE$2:$NE$60=H$3)*(GMWQ!$ND$2:$ND$60=H$4)*(GMWQ!$NF$2:$NF$60=H$1),0),$E98-1966)</f>
        <v>241.90459999999999</v>
      </c>
      <c r="I98" s="12" cm="1">
        <f t="array" ref="I98">INDEX(GMWQ!$A$2:$NF$60,MATCH(1,(GMWQ!$NE$2:$NE$60=I$3)*(GMWQ!$ND$2:$ND$60=I$4)*(GMWQ!$NF$2:$NF$60=I$1),0),$E98-1966)</f>
        <v>53374</v>
      </c>
      <c r="J98" s="12" cm="1">
        <f t="array" ref="J98">INDEX(GMWQ!$A$2:$NF$60,MATCH(1,(GMWQ!$NE$2:$NE$60=J$3)*(GMWQ!$ND$2:$ND$60=J$4)*(GMWQ!$NF$2:$NF$60=J$1),0),$E98-1966)</f>
        <v>217824</v>
      </c>
      <c r="K98" s="12" cm="1">
        <f t="array" ref="K98">INDEX(GMWQ!$A$2:$NF$60,MATCH(1,(GMWQ!$NE$2:$NE$60=K$3)*(GMWQ!$ND$2:$ND$60=K$4)*(GMWQ!$NF$2:$NF$60=K$1),0),$E98-1966)</f>
        <v>85407</v>
      </c>
      <c r="L98" s="12" cm="1">
        <f t="array" ref="L98">INDEX(GMWQ!$A$2:$NF$60,MATCH(1,(GMWQ!$NE$2:$NE$60=L$3)*(GMWQ!$ND$2:$ND$60=L$4)*(GMWQ!$NF$2:$NF$60=L$1),0),$E98-1966)</f>
        <v>147725</v>
      </c>
      <c r="M98" s="12" cm="1">
        <f t="array" ref="M98">INDEX(GMWQ!$A$2:$NF$60,MATCH(1,(GMWQ!$NE$2:$NE$60=M$3)*(GMWQ!$ND$2:$ND$60=M$4)*(GMWQ!$NF$2:$NF$60=M$1),0),$E98-1966)</f>
        <v>243427</v>
      </c>
      <c r="N98" s="12" cm="1">
        <f t="array" ref="N98">INDEX(GMWQ!$A$2:$NF$60,MATCH(1,(GMWQ!$NE$2:$NE$60=N$3)*(GMWQ!$ND$2:$ND$60=N$4)*(GMWQ!$NF$2:$NF$60=N$1),0),$E98-1966)</f>
        <v>61.456009999999999</v>
      </c>
      <c r="O98" s="12" cm="1">
        <f t="array" ref="O98">INDEX(GMWQ!$A$2:$NF$60,MATCH(1,(GMWQ!$NE$2:$NE$60=O$3)*(GMWQ!$ND$2:$ND$60=O$4)*(GMWQ!$NF$2:$NF$60=O$1),0),$E98-1966)</f>
        <v>25982</v>
      </c>
      <c r="P98" s="12" cm="1">
        <f t="array" ref="P98">INDEX(GMWQ!$A$2:$NF$60,MATCH(1,(GMWQ!$NE$2:$NE$60=P$3)*(GMWQ!$ND$2:$ND$60=P$4)*(GMWQ!$NF$2:$NF$60=P$1),0),$E98-1966)</f>
        <v>28192</v>
      </c>
      <c r="Q98" s="12" cm="1">
        <f t="array" ref="Q98">INDEX(GMWQ!$A$2:$NF$60,MATCH(1,(GMWQ!$NE$2:$NE$60=Q$3)*(GMWQ!$ND$2:$ND$60=Q$4)*(GMWQ!$NF$2:$NF$60=Q$1),0),$E98-1966)</f>
        <v>8.3000000000000007</v>
      </c>
      <c r="R98" s="12" cm="1">
        <f t="array" ref="R98">INDEX(GMWQ!$A$2:$NF$60,MATCH(1,(GMWQ!$NE$2:$NE$60=R$3)*(GMWQ!$ND$2:$ND$60=R$4)*(GMWQ!$NF$2:$NF$60=R$1),0),$E98-1966)</f>
        <v>3869.8229999999999</v>
      </c>
      <c r="S98" s="12" cm="1">
        <f t="array" ref="S98">INDEX(GMWQ!$A$2:$NF$60,MATCH(1,(GMWQ!$NE$2:$NE$60=S$3)*(GMWQ!$ND$2:$ND$60=S$4)*(GMWQ!$NF$2:$NF$60=S$1),0),$E98-1966)</f>
        <v>378442</v>
      </c>
      <c r="T98" s="12" cm="1">
        <f t="array" ref="T98">INDEX(GMWQ!$A$2:$NF$60,MATCH(1,(GMWQ!$NE$2:$NE$60=T$3)*(GMWQ!$ND$2:$ND$60=T$4)*(GMWQ!$NF$2:$NF$60=T$1),0),$E98-1966)</f>
        <v>25982</v>
      </c>
      <c r="U98" s="12" cm="1">
        <f t="array" ref="U98">INDEX(GMWQ!$A$2:$NF$60,MATCH(1,(GMWQ!$NE$2:$NE$60=U$3)*(GMWQ!$ND$2:$ND$60=U$4)*(GMWQ!$NF$2:$NF$60=U$1),0),$E98-1966)</f>
        <v>3869.8229999999999</v>
      </c>
      <c r="V98" s="12" cm="1">
        <f t="array" ref="V98">INDEX(GMWQ!$A$2:$NF$60,MATCH(1,(GMWQ!$NE$2:$NE$60=V$3)*(GMWQ!$ND$2:$ND$60=V$4)*(GMWQ!$NF$2:$NF$60=V$1),0),$E98-1966)</f>
        <v>8.3000000000000007</v>
      </c>
      <c r="W98" s="12" cm="1">
        <f t="array" ref="W98">INDEX(GMWQ!$A$2:$NF$60,MATCH(1,(GMWQ!$NE$2:$NE$60=W$3)*(GMWQ!$ND$2:$ND$60=W$4)*(GMWQ!$NF$2:$NF$60=W$1),0),$E98-1966)</f>
        <v>243427</v>
      </c>
      <c r="X98" s="12" cm="1">
        <f t="array" ref="X98">INDEX(GMWQ!$A$2:$NF$60,MATCH(1,(GMWQ!$NE$2:$NE$60=X$3)*(GMWQ!$ND$2:$ND$60=X$4)*(GMWQ!$NF$2:$NF$60=X$1),0),$E98-1966)</f>
        <v>7120</v>
      </c>
      <c r="Y98" s="12" cm="1">
        <f t="array" ref="Y98">INDEX(GMWQ!$A$2:$NF$60,MATCH(1,(GMWQ!$NE$2:$NE$60=Y$3)*(GMWQ!$ND$2:$ND$60=Y$4)*(GMWQ!$NF$2:$NF$60=Y$1),0),$E98-1966)</f>
        <v>378442</v>
      </c>
      <c r="Z98" s="12" cm="1">
        <f t="array" ref="Z98">INDEX(GMWQ!$A$2:$NF$60,MATCH(1,(GMWQ!$NE$2:$NE$60=Z$3)*(GMWQ!$ND$2:$ND$60=Z$4)*(GMWQ!$NF$2:$NF$60=Z$1),0),$E98-1966)</f>
        <v>25982</v>
      </c>
      <c r="AA98" s="12" cm="1">
        <f t="array" ref="AA98">INDEX(GMWQ!$A$2:$NF$60,MATCH(1,(GMWQ!$NE$2:$NE$60=AA$3)*(GMWQ!$ND$2:$ND$60=AA$4)*(GMWQ!$NF$2:$NF$60=AA$1),0),$E98-1966)</f>
        <v>3869.8229999999999</v>
      </c>
      <c r="AB98" s="12" cm="1">
        <f t="array" ref="AB98">INDEX(GMWQ!$A$2:$NF$60,MATCH(1,(GMWQ!$NE$2:$NE$60=AB$3)*(GMWQ!$ND$2:$ND$60=AB$4)*(GMWQ!$NF$2:$NF$60=AB$1),0),$E98-1966)</f>
        <v>8.3000000000000007</v>
      </c>
      <c r="AC98" s="12" cm="1">
        <f t="array" ref="AC98">INDEX(GMWQ!$A$2:$NF$60,MATCH(1,(GMWQ!$NE$2:$NE$60=AC$3)*(GMWQ!$ND$2:$ND$60=AC$4)*(GMWQ!$NF$2:$NF$60=AC$1),0),$E98-1966)</f>
        <v>243427</v>
      </c>
      <c r="AD98" s="12" cm="1">
        <f t="array" ref="AD98">INDEX(GMWQ!$A$2:$NF$60,MATCH(1,(GMWQ!$NE$2:$NE$60=AD$3)*(GMWQ!$ND$2:$ND$60=AD$4)*(GMWQ!$NF$2:$NF$60=AD$1),0),$E98-1966)</f>
        <v>7120</v>
      </c>
      <c r="AE98" s="12" cm="1">
        <f t="array" ref="AE98">INDEX(GMWQ!$A$2:$NF$60,MATCH(1,(GMWQ!$NE$2:$NE$60=AE$3)*(GMWQ!$ND$2:$ND$60=AE$4)*(GMWQ!$NF$2:$NF$60=AE$1),0),$E98-1966)</f>
        <v>25982</v>
      </c>
      <c r="AF98" s="12" cm="1">
        <f t="array" ref="AF98">INDEX(GMWQ!$A$2:$NF$60,MATCH(1,(GMWQ!$NE$2:$NE$60=AF$3)*(GMWQ!$ND$2:$ND$60=AF$4)*(GMWQ!$NF$2:$NF$60=AF$1),0),$E98-1966)</f>
        <v>28196</v>
      </c>
      <c r="AG98" s="12" cm="1">
        <f t="array" ref="AG98">INDEX(GMWQ!$A$2:$NF$60,MATCH(1,(GMWQ!$NE$2:$NE$60=AG$3)*(GMWQ!$ND$2:$ND$60=AG$4)*(GMWQ!$NF$2:$NF$60=AG$1),0),$E98-1966)</f>
        <v>8.3000000000000007</v>
      </c>
    </row>
    <row r="99" spans="1:33" x14ac:dyDescent="0.25">
      <c r="A99" s="12">
        <v>1996</v>
      </c>
      <c r="B99" s="12">
        <f t="shared" si="10"/>
        <v>1996</v>
      </c>
      <c r="C99" s="12">
        <f t="shared" si="10"/>
        <v>1995</v>
      </c>
      <c r="D99" s="12">
        <f t="shared" si="10"/>
        <v>1995</v>
      </c>
      <c r="E99" s="12">
        <f t="shared" si="7"/>
        <v>2065</v>
      </c>
      <c r="F99" s="12" cm="1">
        <f t="array" ref="F99">INDEX(GMWQ!$A$2:$NF$60,MATCH(1,(GMWQ!$NE$2:$NE$60=F$3)*(GMWQ!$ND$2:$ND$60=F$4)*(GMWQ!$NF$2:$NF$60=F$1),0),$E99-1966)</f>
        <v>69.588480000000004</v>
      </c>
      <c r="G99" s="12" cm="1">
        <f t="array" ref="G99">INDEX(GMWQ!$A$2:$NF$60,MATCH(1,(GMWQ!$NE$2:$NE$60=G$3)*(GMWQ!$ND$2:$ND$60=G$4)*(GMWQ!$NF$2:$NF$60=G$1),0),$E99-1966)</f>
        <v>7100</v>
      </c>
      <c r="H99" s="12" cm="1">
        <f t="array" ref="H99">INDEX(GMWQ!$A$2:$NF$60,MATCH(1,(GMWQ!$NE$2:$NE$60=H$3)*(GMWQ!$ND$2:$ND$60=H$4)*(GMWQ!$NF$2:$NF$60=H$1),0),$E99-1966)</f>
        <v>241.40309999999999</v>
      </c>
      <c r="I99" s="12" cm="1">
        <f t="array" ref="I99">INDEX(GMWQ!$A$2:$NF$60,MATCH(1,(GMWQ!$NE$2:$NE$60=I$3)*(GMWQ!$ND$2:$ND$60=I$4)*(GMWQ!$NF$2:$NF$60=I$1),0),$E99-1966)</f>
        <v>54595</v>
      </c>
      <c r="J99" s="12" cm="1">
        <f t="array" ref="J99">INDEX(GMWQ!$A$2:$NF$60,MATCH(1,(GMWQ!$NE$2:$NE$60=J$3)*(GMWQ!$ND$2:$ND$60=J$4)*(GMWQ!$NF$2:$NF$60=J$1),0),$E99-1966)</f>
        <v>221433</v>
      </c>
      <c r="K99" s="12" cm="1">
        <f t="array" ref="K99">INDEX(GMWQ!$A$2:$NF$60,MATCH(1,(GMWQ!$NE$2:$NE$60=K$3)*(GMWQ!$ND$2:$ND$60=K$4)*(GMWQ!$NF$2:$NF$60=K$1),0),$E99-1966)</f>
        <v>85835</v>
      </c>
      <c r="L99" s="12" cm="1">
        <f t="array" ref="L99">INDEX(GMWQ!$A$2:$NF$60,MATCH(1,(GMWQ!$NE$2:$NE$60=L$3)*(GMWQ!$ND$2:$ND$60=L$4)*(GMWQ!$NF$2:$NF$60=L$1),0),$E99-1966)</f>
        <v>151630</v>
      </c>
      <c r="M99" s="12" cm="1">
        <f t="array" ref="M99">INDEX(GMWQ!$A$2:$NF$60,MATCH(1,(GMWQ!$NE$2:$NE$60=M$3)*(GMWQ!$ND$2:$ND$60=M$4)*(GMWQ!$NF$2:$NF$60=M$1),0),$E99-1966)</f>
        <v>247598</v>
      </c>
      <c r="N99" s="12" cm="1">
        <f t="array" ref="N99">INDEX(GMWQ!$A$2:$NF$60,MATCH(1,(GMWQ!$NE$2:$NE$60=N$3)*(GMWQ!$ND$2:$ND$60=N$4)*(GMWQ!$NF$2:$NF$60=N$1),0),$E99-1966)</f>
        <v>62.042369999999998</v>
      </c>
      <c r="O99" s="12" cm="1">
        <f t="array" ref="O99">INDEX(GMWQ!$A$2:$NF$60,MATCH(1,(GMWQ!$NE$2:$NE$60=O$3)*(GMWQ!$ND$2:$ND$60=O$4)*(GMWQ!$NF$2:$NF$60=O$1),0),$E99-1966)</f>
        <v>25970</v>
      </c>
      <c r="P99" s="12" cm="1">
        <f t="array" ref="P99">INDEX(GMWQ!$A$2:$NF$60,MATCH(1,(GMWQ!$NE$2:$NE$60=P$3)*(GMWQ!$ND$2:$ND$60=P$4)*(GMWQ!$NF$2:$NF$60=P$1),0),$E99-1966)</f>
        <v>28105</v>
      </c>
      <c r="Q99" s="12" cm="1">
        <f t="array" ref="Q99">INDEX(GMWQ!$A$2:$NF$60,MATCH(1,(GMWQ!$NE$2:$NE$60=Q$3)*(GMWQ!$ND$2:$ND$60=Q$4)*(GMWQ!$NF$2:$NF$60=Q$1),0),$E99-1966)</f>
        <v>8.1999999999999993</v>
      </c>
      <c r="R99" s="12" cm="1">
        <f t="array" ref="R99">INDEX(GMWQ!$A$2:$NF$60,MATCH(1,(GMWQ!$NE$2:$NE$60=R$3)*(GMWQ!$ND$2:$ND$60=R$4)*(GMWQ!$NF$2:$NF$60=R$1),0),$E99-1966)</f>
        <v>3882.18</v>
      </c>
      <c r="S99" s="12" cm="1">
        <f t="array" ref="S99">INDEX(GMWQ!$A$2:$NF$60,MATCH(1,(GMWQ!$NE$2:$NE$60=S$3)*(GMWQ!$ND$2:$ND$60=S$4)*(GMWQ!$NF$2:$NF$60=S$1),0),$E99-1966)</f>
        <v>380976</v>
      </c>
      <c r="T99" s="12" cm="1">
        <f t="array" ref="T99">INDEX(GMWQ!$A$2:$NF$60,MATCH(1,(GMWQ!$NE$2:$NE$60=T$3)*(GMWQ!$ND$2:$ND$60=T$4)*(GMWQ!$NF$2:$NF$60=T$1),0),$E99-1966)</f>
        <v>25970</v>
      </c>
      <c r="U99" s="12" cm="1">
        <f t="array" ref="U99">INDEX(GMWQ!$A$2:$NF$60,MATCH(1,(GMWQ!$NE$2:$NE$60=U$3)*(GMWQ!$ND$2:$ND$60=U$4)*(GMWQ!$NF$2:$NF$60=U$1),0),$E99-1966)</f>
        <v>3882.18</v>
      </c>
      <c r="V99" s="12" cm="1">
        <f t="array" ref="V99">INDEX(GMWQ!$A$2:$NF$60,MATCH(1,(GMWQ!$NE$2:$NE$60=V$3)*(GMWQ!$ND$2:$ND$60=V$4)*(GMWQ!$NF$2:$NF$60=V$1),0),$E99-1966)</f>
        <v>8.1999999999999993</v>
      </c>
      <c r="W99" s="12" cm="1">
        <f t="array" ref="W99">INDEX(GMWQ!$A$2:$NF$60,MATCH(1,(GMWQ!$NE$2:$NE$60=W$3)*(GMWQ!$ND$2:$ND$60=W$4)*(GMWQ!$NF$2:$NF$60=W$1),0),$E99-1966)</f>
        <v>247598</v>
      </c>
      <c r="X99" s="12" cm="1">
        <f t="array" ref="X99">INDEX(GMWQ!$A$2:$NF$60,MATCH(1,(GMWQ!$NE$2:$NE$60=X$3)*(GMWQ!$ND$2:$ND$60=X$4)*(GMWQ!$NF$2:$NF$60=X$1),0),$E99-1966)</f>
        <v>7100</v>
      </c>
      <c r="Y99" s="12" cm="1">
        <f t="array" ref="Y99">INDEX(GMWQ!$A$2:$NF$60,MATCH(1,(GMWQ!$NE$2:$NE$60=Y$3)*(GMWQ!$ND$2:$ND$60=Y$4)*(GMWQ!$NF$2:$NF$60=Y$1),0),$E99-1966)</f>
        <v>380976</v>
      </c>
      <c r="Z99" s="12" cm="1">
        <f t="array" ref="Z99">INDEX(GMWQ!$A$2:$NF$60,MATCH(1,(GMWQ!$NE$2:$NE$60=Z$3)*(GMWQ!$ND$2:$ND$60=Z$4)*(GMWQ!$NF$2:$NF$60=Z$1),0),$E99-1966)</f>
        <v>25970</v>
      </c>
      <c r="AA99" s="12" cm="1">
        <f t="array" ref="AA99">INDEX(GMWQ!$A$2:$NF$60,MATCH(1,(GMWQ!$NE$2:$NE$60=AA$3)*(GMWQ!$ND$2:$ND$60=AA$4)*(GMWQ!$NF$2:$NF$60=AA$1),0),$E99-1966)</f>
        <v>3882.18</v>
      </c>
      <c r="AB99" s="12" cm="1">
        <f t="array" ref="AB99">INDEX(GMWQ!$A$2:$NF$60,MATCH(1,(GMWQ!$NE$2:$NE$60=AB$3)*(GMWQ!$ND$2:$ND$60=AB$4)*(GMWQ!$NF$2:$NF$60=AB$1),0),$E99-1966)</f>
        <v>8.1999999999999993</v>
      </c>
      <c r="AC99" s="12" cm="1">
        <f t="array" ref="AC99">INDEX(GMWQ!$A$2:$NF$60,MATCH(1,(GMWQ!$NE$2:$NE$60=AC$3)*(GMWQ!$ND$2:$ND$60=AC$4)*(GMWQ!$NF$2:$NF$60=AC$1),0),$E99-1966)</f>
        <v>247598</v>
      </c>
      <c r="AD99" s="12" cm="1">
        <f t="array" ref="AD99">INDEX(GMWQ!$A$2:$NF$60,MATCH(1,(GMWQ!$NE$2:$NE$60=AD$3)*(GMWQ!$ND$2:$ND$60=AD$4)*(GMWQ!$NF$2:$NF$60=AD$1),0),$E99-1966)</f>
        <v>7100</v>
      </c>
      <c r="AE99" s="12" cm="1">
        <f t="array" ref="AE99">INDEX(GMWQ!$A$2:$NF$60,MATCH(1,(GMWQ!$NE$2:$NE$60=AE$3)*(GMWQ!$ND$2:$ND$60=AE$4)*(GMWQ!$NF$2:$NF$60=AE$1),0),$E99-1966)</f>
        <v>25970</v>
      </c>
      <c r="AF99" s="12" cm="1">
        <f t="array" ref="AF99">INDEX(GMWQ!$A$2:$NF$60,MATCH(1,(GMWQ!$NE$2:$NE$60=AF$3)*(GMWQ!$ND$2:$ND$60=AF$4)*(GMWQ!$NF$2:$NF$60=AF$1),0),$E99-1966)</f>
        <v>28101</v>
      </c>
      <c r="AG99" s="12" cm="1">
        <f t="array" ref="AG99">INDEX(GMWQ!$A$2:$NF$60,MATCH(1,(GMWQ!$NE$2:$NE$60=AG$3)*(GMWQ!$ND$2:$ND$60=AG$4)*(GMWQ!$NF$2:$NF$60=AG$1),0),$E99-1966)</f>
        <v>8.1999999999999993</v>
      </c>
    </row>
    <row r="100" spans="1:33" x14ac:dyDescent="0.25">
      <c r="B100" s="12">
        <f t="shared" si="10"/>
        <v>1996</v>
      </c>
      <c r="C100" s="12">
        <f t="shared" si="10"/>
        <v>1996</v>
      </c>
      <c r="E100" s="12">
        <f t="shared" si="7"/>
        <v>2066</v>
      </c>
      <c r="F100" s="12" cm="1">
        <f t="array" ref="F100">INDEX(GMWQ!$A$2:$NF$60,MATCH(1,(GMWQ!$NE$2:$NE$60=F$3)*(GMWQ!$ND$2:$ND$60=F$4)*(GMWQ!$NF$2:$NF$60=F$1),0),$E100-1966)</f>
        <v>70.225399999999993</v>
      </c>
      <c r="G100" s="12" cm="1">
        <f t="array" ref="G100">INDEX(GMWQ!$A$2:$NF$60,MATCH(1,(GMWQ!$NE$2:$NE$60=G$3)*(GMWQ!$ND$2:$ND$60=G$4)*(GMWQ!$NF$2:$NF$60=G$1),0),$E100-1966)</f>
        <v>7308</v>
      </c>
      <c r="H100" s="12" cm="1">
        <f t="array" ref="H100">INDEX(GMWQ!$A$2:$NF$60,MATCH(1,(GMWQ!$NE$2:$NE$60=H$3)*(GMWQ!$ND$2:$ND$60=H$4)*(GMWQ!$NF$2:$NF$60=H$1),0),$E100-1966)</f>
        <v>247.31559999999999</v>
      </c>
      <c r="I100" s="12" cm="1">
        <f t="array" ref="I100">INDEX(GMWQ!$A$2:$NF$60,MATCH(1,(GMWQ!$NE$2:$NE$60=I$3)*(GMWQ!$ND$2:$ND$60=I$4)*(GMWQ!$NF$2:$NF$60=I$1),0),$E100-1966)</f>
        <v>57114</v>
      </c>
      <c r="J100" s="12" cm="1">
        <f t="array" ref="J100">INDEX(GMWQ!$A$2:$NF$60,MATCH(1,(GMWQ!$NE$2:$NE$60=J$3)*(GMWQ!$ND$2:$ND$60=J$4)*(GMWQ!$NF$2:$NF$60=J$1),0),$E100-1966)</f>
        <v>226187</v>
      </c>
      <c r="K100" s="12" cm="1">
        <f t="array" ref="K100">INDEX(GMWQ!$A$2:$NF$60,MATCH(1,(GMWQ!$NE$2:$NE$60=K$3)*(GMWQ!$ND$2:$ND$60=K$4)*(GMWQ!$NF$2:$NF$60=K$1),0),$E100-1966)</f>
        <v>86705</v>
      </c>
      <c r="L100" s="12" cm="1">
        <f t="array" ref="L100">INDEX(GMWQ!$A$2:$NF$60,MATCH(1,(GMWQ!$NE$2:$NE$60=L$3)*(GMWQ!$ND$2:$ND$60=L$4)*(GMWQ!$NF$2:$NF$60=L$1),0),$E100-1966)</f>
        <v>153565</v>
      </c>
      <c r="M100" s="12" cm="1">
        <f t="array" ref="M100">INDEX(GMWQ!$A$2:$NF$60,MATCH(1,(GMWQ!$NE$2:$NE$60=M$3)*(GMWQ!$ND$2:$ND$60=M$4)*(GMWQ!$NF$2:$NF$60=M$1),0),$E100-1966)</f>
        <v>247441</v>
      </c>
      <c r="N100" s="12" cm="1">
        <f t="array" ref="N100">INDEX(GMWQ!$A$2:$NF$60,MATCH(1,(GMWQ!$NE$2:$NE$60=N$3)*(GMWQ!$ND$2:$ND$60=N$4)*(GMWQ!$NF$2:$NF$60=N$1),0),$E100-1966)</f>
        <v>62.74926</v>
      </c>
      <c r="O100" s="12" cm="1">
        <f t="array" ref="O100">INDEX(GMWQ!$A$2:$NF$60,MATCH(1,(GMWQ!$NE$2:$NE$60=O$3)*(GMWQ!$ND$2:$ND$60=O$4)*(GMWQ!$NF$2:$NF$60=O$1),0),$E100-1966)</f>
        <v>26009</v>
      </c>
      <c r="P100" s="12" cm="1">
        <f t="array" ref="P100">INDEX(GMWQ!$A$2:$NF$60,MATCH(1,(GMWQ!$NE$2:$NE$60=P$3)*(GMWQ!$ND$2:$ND$60=P$4)*(GMWQ!$NF$2:$NF$60=P$1),0),$E100-1966)</f>
        <v>28248</v>
      </c>
      <c r="Q100" s="12" cm="1">
        <f t="array" ref="Q100">INDEX(GMWQ!$A$2:$NF$60,MATCH(1,(GMWQ!$NE$2:$NE$60=Q$3)*(GMWQ!$ND$2:$ND$60=Q$4)*(GMWQ!$NF$2:$NF$60=Q$1),0),$E100-1966)</f>
        <v>8.3000000000000007</v>
      </c>
      <c r="R100" s="12" cm="1">
        <f t="array" ref="R100">INDEX(GMWQ!$A$2:$NF$60,MATCH(1,(GMWQ!$NE$2:$NE$60=R$3)*(GMWQ!$ND$2:$ND$60=R$4)*(GMWQ!$NF$2:$NF$60=R$1),0),$E100-1966)</f>
        <v>3914.6239999999998</v>
      </c>
      <c r="S100" s="12" cm="1">
        <f t="array" ref="S100">INDEX(GMWQ!$A$2:$NF$60,MATCH(1,(GMWQ!$NE$2:$NE$60=S$3)*(GMWQ!$ND$2:$ND$60=S$4)*(GMWQ!$NF$2:$NF$60=S$1),0),$E100-1966)</f>
        <v>382146</v>
      </c>
      <c r="T100" s="12" cm="1">
        <f t="array" ref="T100">INDEX(GMWQ!$A$2:$NF$60,MATCH(1,(GMWQ!$NE$2:$NE$60=T$3)*(GMWQ!$ND$2:$ND$60=T$4)*(GMWQ!$NF$2:$NF$60=T$1),0),$E100-1966)</f>
        <v>26009</v>
      </c>
      <c r="U100" s="12" cm="1">
        <f t="array" ref="U100">INDEX(GMWQ!$A$2:$NF$60,MATCH(1,(GMWQ!$NE$2:$NE$60=U$3)*(GMWQ!$ND$2:$ND$60=U$4)*(GMWQ!$NF$2:$NF$60=U$1),0),$E100-1966)</f>
        <v>3914.6239999999998</v>
      </c>
      <c r="V100" s="12" cm="1">
        <f t="array" ref="V100">INDEX(GMWQ!$A$2:$NF$60,MATCH(1,(GMWQ!$NE$2:$NE$60=V$3)*(GMWQ!$ND$2:$ND$60=V$4)*(GMWQ!$NF$2:$NF$60=V$1),0),$E100-1966)</f>
        <v>8.3000000000000007</v>
      </c>
      <c r="W100" s="12" cm="1">
        <f t="array" ref="W100">INDEX(GMWQ!$A$2:$NF$60,MATCH(1,(GMWQ!$NE$2:$NE$60=W$3)*(GMWQ!$ND$2:$ND$60=W$4)*(GMWQ!$NF$2:$NF$60=W$1),0),$E100-1966)</f>
        <v>247441</v>
      </c>
      <c r="X100" s="12" cm="1">
        <f t="array" ref="X100">INDEX(GMWQ!$A$2:$NF$60,MATCH(1,(GMWQ!$NE$2:$NE$60=X$3)*(GMWQ!$ND$2:$ND$60=X$4)*(GMWQ!$NF$2:$NF$60=X$1),0),$E100-1966)</f>
        <v>7308</v>
      </c>
      <c r="Y100" s="12" cm="1">
        <f t="array" ref="Y100">INDEX(GMWQ!$A$2:$NF$60,MATCH(1,(GMWQ!$NE$2:$NE$60=Y$3)*(GMWQ!$ND$2:$ND$60=Y$4)*(GMWQ!$NF$2:$NF$60=Y$1),0),$E100-1966)</f>
        <v>382146</v>
      </c>
      <c r="Z100" s="12" cm="1">
        <f t="array" ref="Z100">INDEX(GMWQ!$A$2:$NF$60,MATCH(1,(GMWQ!$NE$2:$NE$60=Z$3)*(GMWQ!$ND$2:$ND$60=Z$4)*(GMWQ!$NF$2:$NF$60=Z$1),0),$E100-1966)</f>
        <v>26009</v>
      </c>
      <c r="AA100" s="12" cm="1">
        <f t="array" ref="AA100">INDEX(GMWQ!$A$2:$NF$60,MATCH(1,(GMWQ!$NE$2:$NE$60=AA$3)*(GMWQ!$ND$2:$ND$60=AA$4)*(GMWQ!$NF$2:$NF$60=AA$1),0),$E100-1966)</f>
        <v>3914.6239999999998</v>
      </c>
      <c r="AB100" s="12" cm="1">
        <f t="array" ref="AB100">INDEX(GMWQ!$A$2:$NF$60,MATCH(1,(GMWQ!$NE$2:$NE$60=AB$3)*(GMWQ!$ND$2:$ND$60=AB$4)*(GMWQ!$NF$2:$NF$60=AB$1),0),$E100-1966)</f>
        <v>8.3000000000000007</v>
      </c>
      <c r="AC100" s="12" cm="1">
        <f t="array" ref="AC100">INDEX(GMWQ!$A$2:$NF$60,MATCH(1,(GMWQ!$NE$2:$NE$60=AC$3)*(GMWQ!$ND$2:$ND$60=AC$4)*(GMWQ!$NF$2:$NF$60=AC$1),0),$E100-1966)</f>
        <v>247441</v>
      </c>
      <c r="AD100" s="12" cm="1">
        <f t="array" ref="AD100">INDEX(GMWQ!$A$2:$NF$60,MATCH(1,(GMWQ!$NE$2:$NE$60=AD$3)*(GMWQ!$ND$2:$ND$60=AD$4)*(GMWQ!$NF$2:$NF$60=AD$1),0),$E100-1966)</f>
        <v>7308</v>
      </c>
      <c r="AE100" s="12" cm="1">
        <f t="array" ref="AE100">INDEX(GMWQ!$A$2:$NF$60,MATCH(1,(GMWQ!$NE$2:$NE$60=AE$3)*(GMWQ!$ND$2:$ND$60=AE$4)*(GMWQ!$NF$2:$NF$60=AE$1),0),$E100-1966)</f>
        <v>26009</v>
      </c>
      <c r="AF100" s="12" cm="1">
        <f t="array" ref="AF100">INDEX(GMWQ!$A$2:$NF$60,MATCH(1,(GMWQ!$NE$2:$NE$60=AF$3)*(GMWQ!$ND$2:$ND$60=AF$4)*(GMWQ!$NF$2:$NF$60=AF$1),0),$E100-1966)</f>
        <v>28241</v>
      </c>
      <c r="AG100" s="12" cm="1">
        <f t="array" ref="AG100">INDEX(GMWQ!$A$2:$NF$60,MATCH(1,(GMWQ!$NE$2:$NE$60=AG$3)*(GMWQ!$ND$2:$ND$60=AG$4)*(GMWQ!$NF$2:$NF$60=AG$1),0),$E100-1966)</f>
        <v>8.3000000000000007</v>
      </c>
    </row>
    <row r="101" spans="1:33" x14ac:dyDescent="0.25">
      <c r="B101" s="12">
        <f t="shared" si="10"/>
        <v>1996</v>
      </c>
      <c r="C101" s="12">
        <f t="shared" si="10"/>
        <v>1996</v>
      </c>
      <c r="E101" s="12">
        <f t="shared" si="7"/>
        <v>2067</v>
      </c>
      <c r="F101" s="12" cm="1">
        <f t="array" ref="F101">INDEX(GMWQ!$A$2:$NF$60,MATCH(1,(GMWQ!$NE$2:$NE$60=F$3)*(GMWQ!$ND$2:$ND$60=F$4)*(GMWQ!$NF$2:$NF$60=F$1),0),$E101-1966)</f>
        <v>70.571240000000003</v>
      </c>
      <c r="G101" s="12" cm="1">
        <f t="array" ref="G101">INDEX(GMWQ!$A$2:$NF$60,MATCH(1,(GMWQ!$NE$2:$NE$60=G$3)*(GMWQ!$ND$2:$ND$60=G$4)*(GMWQ!$NF$2:$NF$60=G$1),0),$E101-1966)</f>
        <v>7377</v>
      </c>
      <c r="H101" s="12" cm="1">
        <f t="array" ref="H101">INDEX(GMWQ!$A$2:$NF$60,MATCH(1,(GMWQ!$NE$2:$NE$60=H$3)*(GMWQ!$ND$2:$ND$60=H$4)*(GMWQ!$NF$2:$NF$60=H$1),0),$E101-1966)</f>
        <v>251.52930000000001</v>
      </c>
      <c r="I101" s="12" cm="1">
        <f t="array" ref="I101">INDEX(GMWQ!$A$2:$NF$60,MATCH(1,(GMWQ!$NE$2:$NE$60=I$3)*(GMWQ!$ND$2:$ND$60=I$4)*(GMWQ!$NF$2:$NF$60=I$1),0),$E101-1966)</f>
        <v>58848</v>
      </c>
      <c r="J101" s="12" cm="1">
        <f t="array" ref="J101">INDEX(GMWQ!$A$2:$NF$60,MATCH(1,(GMWQ!$NE$2:$NE$60=J$3)*(GMWQ!$ND$2:$ND$60=J$4)*(GMWQ!$NF$2:$NF$60=J$1),0),$E101-1966)</f>
        <v>229912</v>
      </c>
      <c r="K101" s="12" cm="1">
        <f t="array" ref="K101">INDEX(GMWQ!$A$2:$NF$60,MATCH(1,(GMWQ!$NE$2:$NE$60=K$3)*(GMWQ!$ND$2:$ND$60=K$4)*(GMWQ!$NF$2:$NF$60=K$1),0),$E101-1966)</f>
        <v>88031</v>
      </c>
      <c r="L101" s="12" cm="1">
        <f t="array" ref="L101">INDEX(GMWQ!$A$2:$NF$60,MATCH(1,(GMWQ!$NE$2:$NE$60=L$3)*(GMWQ!$ND$2:$ND$60=L$4)*(GMWQ!$NF$2:$NF$60=L$1),0),$E101-1966)</f>
        <v>156382</v>
      </c>
      <c r="M101" s="12" cm="1">
        <f t="array" ref="M101">INDEX(GMWQ!$A$2:$NF$60,MATCH(1,(GMWQ!$NE$2:$NE$60=M$3)*(GMWQ!$ND$2:$ND$60=M$4)*(GMWQ!$NF$2:$NF$60=M$1),0),$E101-1966)</f>
        <v>250067</v>
      </c>
      <c r="N101" s="12" cm="1">
        <f t="array" ref="N101">INDEX(GMWQ!$A$2:$NF$60,MATCH(1,(GMWQ!$NE$2:$NE$60=N$3)*(GMWQ!$ND$2:$ND$60=N$4)*(GMWQ!$NF$2:$NF$60=N$1),0),$E101-1966)</f>
        <v>63.249040000000001</v>
      </c>
      <c r="O101" s="12" cm="1">
        <f t="array" ref="O101">INDEX(GMWQ!$A$2:$NF$60,MATCH(1,(GMWQ!$NE$2:$NE$60=O$3)*(GMWQ!$ND$2:$ND$60=O$4)*(GMWQ!$NF$2:$NF$60=O$1),0),$E101-1966)</f>
        <v>26062</v>
      </c>
      <c r="P101" s="12" cm="1">
        <f t="array" ref="P101">INDEX(GMWQ!$A$2:$NF$60,MATCH(1,(GMWQ!$NE$2:$NE$60=P$3)*(GMWQ!$ND$2:$ND$60=P$4)*(GMWQ!$NF$2:$NF$60=P$1),0),$E101-1966)</f>
        <v>28394</v>
      </c>
      <c r="Q101" s="12" cm="1">
        <f t="array" ref="Q101">INDEX(GMWQ!$A$2:$NF$60,MATCH(1,(GMWQ!$NE$2:$NE$60=Q$3)*(GMWQ!$ND$2:$ND$60=Q$4)*(GMWQ!$NF$2:$NF$60=Q$1),0),$E101-1966)</f>
        <v>8.1</v>
      </c>
      <c r="R101" s="12" cm="1">
        <f t="array" ref="R101">INDEX(GMWQ!$A$2:$NF$60,MATCH(1,(GMWQ!$NE$2:$NE$60=R$3)*(GMWQ!$ND$2:$ND$60=R$4)*(GMWQ!$NF$2:$NF$60=R$1),0),$E101-1966)</f>
        <v>3968.22</v>
      </c>
      <c r="S101" s="12" cm="1">
        <f t="array" ref="S101">INDEX(GMWQ!$A$2:$NF$60,MATCH(1,(GMWQ!$NE$2:$NE$60=S$3)*(GMWQ!$ND$2:$ND$60=S$4)*(GMWQ!$NF$2:$NF$60=S$1),0),$E101-1966)</f>
        <v>385671</v>
      </c>
      <c r="T101" s="12" cm="1">
        <f t="array" ref="T101">INDEX(GMWQ!$A$2:$NF$60,MATCH(1,(GMWQ!$NE$2:$NE$60=T$3)*(GMWQ!$ND$2:$ND$60=T$4)*(GMWQ!$NF$2:$NF$60=T$1),0),$E101-1966)</f>
        <v>26062</v>
      </c>
      <c r="U101" s="12" cm="1">
        <f t="array" ref="U101">INDEX(GMWQ!$A$2:$NF$60,MATCH(1,(GMWQ!$NE$2:$NE$60=U$3)*(GMWQ!$ND$2:$ND$60=U$4)*(GMWQ!$NF$2:$NF$60=U$1),0),$E101-1966)</f>
        <v>3968.22</v>
      </c>
      <c r="V101" s="12" cm="1">
        <f t="array" ref="V101">INDEX(GMWQ!$A$2:$NF$60,MATCH(1,(GMWQ!$NE$2:$NE$60=V$3)*(GMWQ!$ND$2:$ND$60=V$4)*(GMWQ!$NF$2:$NF$60=V$1),0),$E101-1966)</f>
        <v>8.1</v>
      </c>
      <c r="W101" s="12" cm="1">
        <f t="array" ref="W101">INDEX(GMWQ!$A$2:$NF$60,MATCH(1,(GMWQ!$NE$2:$NE$60=W$3)*(GMWQ!$ND$2:$ND$60=W$4)*(GMWQ!$NF$2:$NF$60=W$1),0),$E101-1966)</f>
        <v>250067</v>
      </c>
      <c r="X101" s="12" cm="1">
        <f t="array" ref="X101">INDEX(GMWQ!$A$2:$NF$60,MATCH(1,(GMWQ!$NE$2:$NE$60=X$3)*(GMWQ!$ND$2:$ND$60=X$4)*(GMWQ!$NF$2:$NF$60=X$1),0),$E101-1966)</f>
        <v>7377</v>
      </c>
      <c r="Y101" s="12" cm="1">
        <f t="array" ref="Y101">INDEX(GMWQ!$A$2:$NF$60,MATCH(1,(GMWQ!$NE$2:$NE$60=Y$3)*(GMWQ!$ND$2:$ND$60=Y$4)*(GMWQ!$NF$2:$NF$60=Y$1),0),$E101-1966)</f>
        <v>385671</v>
      </c>
      <c r="Z101" s="12" cm="1">
        <f t="array" ref="Z101">INDEX(GMWQ!$A$2:$NF$60,MATCH(1,(GMWQ!$NE$2:$NE$60=Z$3)*(GMWQ!$ND$2:$ND$60=Z$4)*(GMWQ!$NF$2:$NF$60=Z$1),0),$E101-1966)</f>
        <v>26062</v>
      </c>
      <c r="AA101" s="12" cm="1">
        <f t="array" ref="AA101">INDEX(GMWQ!$A$2:$NF$60,MATCH(1,(GMWQ!$NE$2:$NE$60=AA$3)*(GMWQ!$ND$2:$ND$60=AA$4)*(GMWQ!$NF$2:$NF$60=AA$1),0),$E101-1966)</f>
        <v>3968.22</v>
      </c>
      <c r="AB101" s="12" cm="1">
        <f t="array" ref="AB101">INDEX(GMWQ!$A$2:$NF$60,MATCH(1,(GMWQ!$NE$2:$NE$60=AB$3)*(GMWQ!$ND$2:$ND$60=AB$4)*(GMWQ!$NF$2:$NF$60=AB$1),0),$E101-1966)</f>
        <v>8.1</v>
      </c>
      <c r="AC101" s="12" cm="1">
        <f t="array" ref="AC101">INDEX(GMWQ!$A$2:$NF$60,MATCH(1,(GMWQ!$NE$2:$NE$60=AC$3)*(GMWQ!$ND$2:$ND$60=AC$4)*(GMWQ!$NF$2:$NF$60=AC$1),0),$E101-1966)</f>
        <v>250067</v>
      </c>
      <c r="AD101" s="12" cm="1">
        <f t="array" ref="AD101">INDEX(GMWQ!$A$2:$NF$60,MATCH(1,(GMWQ!$NE$2:$NE$60=AD$3)*(GMWQ!$ND$2:$ND$60=AD$4)*(GMWQ!$NF$2:$NF$60=AD$1),0),$E101-1966)</f>
        <v>7377</v>
      </c>
      <c r="AE101" s="12" cm="1">
        <f t="array" ref="AE101">INDEX(GMWQ!$A$2:$NF$60,MATCH(1,(GMWQ!$NE$2:$NE$60=AE$3)*(GMWQ!$ND$2:$ND$60=AE$4)*(GMWQ!$NF$2:$NF$60=AE$1),0),$E101-1966)</f>
        <v>26062</v>
      </c>
      <c r="AF101" s="12" cm="1">
        <f t="array" ref="AF101">INDEX(GMWQ!$A$2:$NF$60,MATCH(1,(GMWQ!$NE$2:$NE$60=AF$3)*(GMWQ!$ND$2:$ND$60=AF$4)*(GMWQ!$NF$2:$NF$60=AF$1),0),$E101-1966)</f>
        <v>28399</v>
      </c>
      <c r="AG101" s="12" cm="1">
        <f t="array" ref="AG101">INDEX(GMWQ!$A$2:$NF$60,MATCH(1,(GMWQ!$NE$2:$NE$60=AG$3)*(GMWQ!$ND$2:$ND$60=AG$4)*(GMWQ!$NF$2:$NF$60=AG$1),0),$E101-1966)</f>
        <v>8.1</v>
      </c>
    </row>
    <row r="102" spans="1:33" x14ac:dyDescent="0.25">
      <c r="B102" s="12">
        <f t="shared" si="10"/>
        <v>1996</v>
      </c>
      <c r="C102" s="12">
        <f t="shared" si="10"/>
        <v>1996</v>
      </c>
      <c r="E102" s="12">
        <f t="shared" si="7"/>
        <v>2068</v>
      </c>
      <c r="F102" s="12" cm="1">
        <f t="array" ref="F102">INDEX(GMWQ!$A$2:$NF$60,MATCH(1,(GMWQ!$NE$2:$NE$60=F$3)*(GMWQ!$ND$2:$ND$60=F$4)*(GMWQ!$NF$2:$NF$60=F$1),0),$E102-1966)</f>
        <v>70.170429999999996</v>
      </c>
      <c r="G102" s="12" cm="1">
        <f t="array" ref="G102">INDEX(GMWQ!$A$2:$NF$60,MATCH(1,(GMWQ!$NE$2:$NE$60=G$3)*(GMWQ!$ND$2:$ND$60=G$4)*(GMWQ!$NF$2:$NF$60=G$1),0),$E102-1966)</f>
        <v>7428</v>
      </c>
      <c r="H102" s="12" cm="1">
        <f t="array" ref="H102">INDEX(GMWQ!$A$2:$NF$60,MATCH(1,(GMWQ!$NE$2:$NE$60=H$3)*(GMWQ!$ND$2:$ND$60=H$4)*(GMWQ!$NF$2:$NF$60=H$1),0),$E102-1966)</f>
        <v>253.94390000000001</v>
      </c>
      <c r="I102" s="12" cm="1">
        <f t="array" ref="I102">INDEX(GMWQ!$A$2:$NF$60,MATCH(1,(GMWQ!$NE$2:$NE$60=I$3)*(GMWQ!$ND$2:$ND$60=I$4)*(GMWQ!$NF$2:$NF$60=I$1),0),$E102-1966)</f>
        <v>60252</v>
      </c>
      <c r="J102" s="12" cm="1">
        <f t="array" ref="J102">INDEX(GMWQ!$A$2:$NF$60,MATCH(1,(GMWQ!$NE$2:$NE$60=J$3)*(GMWQ!$ND$2:$ND$60=J$4)*(GMWQ!$NF$2:$NF$60=J$1),0),$E102-1966)</f>
        <v>232461</v>
      </c>
      <c r="K102" s="12" cm="1">
        <f t="array" ref="K102">INDEX(GMWQ!$A$2:$NF$60,MATCH(1,(GMWQ!$NE$2:$NE$60=K$3)*(GMWQ!$ND$2:$ND$60=K$4)*(GMWQ!$NF$2:$NF$60=K$1),0),$E102-1966)</f>
        <v>88882</v>
      </c>
      <c r="L102" s="12" cm="1">
        <f t="array" ref="L102">INDEX(GMWQ!$A$2:$NF$60,MATCH(1,(GMWQ!$NE$2:$NE$60=L$3)*(GMWQ!$ND$2:$ND$60=L$4)*(GMWQ!$NF$2:$NF$60=L$1),0),$E102-1966)</f>
        <v>154146</v>
      </c>
      <c r="M102" s="12" cm="1">
        <f t="array" ref="M102">INDEX(GMWQ!$A$2:$NF$60,MATCH(1,(GMWQ!$NE$2:$NE$60=M$3)*(GMWQ!$ND$2:$ND$60=M$4)*(GMWQ!$NF$2:$NF$60=M$1),0),$E102-1966)</f>
        <v>245800</v>
      </c>
      <c r="N102" s="12" cm="1">
        <f t="array" ref="N102">INDEX(GMWQ!$A$2:$NF$60,MATCH(1,(GMWQ!$NE$2:$NE$60=N$3)*(GMWQ!$ND$2:$ND$60=N$4)*(GMWQ!$NF$2:$NF$60=N$1),0),$E102-1966)</f>
        <v>63.442030000000003</v>
      </c>
      <c r="O102" s="12" cm="1">
        <f t="array" ref="O102">INDEX(GMWQ!$A$2:$NF$60,MATCH(1,(GMWQ!$NE$2:$NE$60=O$3)*(GMWQ!$ND$2:$ND$60=O$4)*(GMWQ!$NF$2:$NF$60=O$1),0),$E102-1966)</f>
        <v>26198</v>
      </c>
      <c r="P102" s="12" cm="1">
        <f t="array" ref="P102">INDEX(GMWQ!$A$2:$NF$60,MATCH(1,(GMWQ!$NE$2:$NE$60=P$3)*(GMWQ!$ND$2:$ND$60=P$4)*(GMWQ!$NF$2:$NF$60=P$1),0),$E102-1966)</f>
        <v>28493</v>
      </c>
      <c r="Q102" s="12" cm="1">
        <f t="array" ref="Q102">INDEX(GMWQ!$A$2:$NF$60,MATCH(1,(GMWQ!$NE$2:$NE$60=Q$3)*(GMWQ!$ND$2:$ND$60=Q$4)*(GMWQ!$NF$2:$NF$60=Q$1),0),$E102-1966)</f>
        <v>7.8</v>
      </c>
      <c r="R102" s="12" cm="1">
        <f t="array" ref="R102">INDEX(GMWQ!$A$2:$NF$60,MATCH(1,(GMWQ!$NE$2:$NE$60=R$3)*(GMWQ!$ND$2:$ND$60=R$4)*(GMWQ!$NF$2:$NF$60=R$1),0),$E102-1966)</f>
        <v>3978.2469999999998</v>
      </c>
      <c r="S102" s="12" cm="1">
        <f t="array" ref="S102">INDEX(GMWQ!$A$2:$NF$60,MATCH(1,(GMWQ!$NE$2:$NE$60=S$3)*(GMWQ!$ND$2:$ND$60=S$4)*(GMWQ!$NF$2:$NF$60=S$1),0),$E102-1966)</f>
        <v>391053</v>
      </c>
      <c r="T102" s="12" cm="1">
        <f t="array" ref="T102">INDEX(GMWQ!$A$2:$NF$60,MATCH(1,(GMWQ!$NE$2:$NE$60=T$3)*(GMWQ!$ND$2:$ND$60=T$4)*(GMWQ!$NF$2:$NF$60=T$1),0),$E102-1966)</f>
        <v>26198</v>
      </c>
      <c r="U102" s="12" cm="1">
        <f t="array" ref="U102">INDEX(GMWQ!$A$2:$NF$60,MATCH(1,(GMWQ!$NE$2:$NE$60=U$3)*(GMWQ!$ND$2:$ND$60=U$4)*(GMWQ!$NF$2:$NF$60=U$1),0),$E102-1966)</f>
        <v>3978.2469999999998</v>
      </c>
      <c r="V102" s="12" cm="1">
        <f t="array" ref="V102">INDEX(GMWQ!$A$2:$NF$60,MATCH(1,(GMWQ!$NE$2:$NE$60=V$3)*(GMWQ!$ND$2:$ND$60=V$4)*(GMWQ!$NF$2:$NF$60=V$1),0),$E102-1966)</f>
        <v>7.8</v>
      </c>
      <c r="W102" s="12" cm="1">
        <f t="array" ref="W102">INDEX(GMWQ!$A$2:$NF$60,MATCH(1,(GMWQ!$NE$2:$NE$60=W$3)*(GMWQ!$ND$2:$ND$60=W$4)*(GMWQ!$NF$2:$NF$60=W$1),0),$E102-1966)</f>
        <v>245800</v>
      </c>
      <c r="X102" s="12" cm="1">
        <f t="array" ref="X102">INDEX(GMWQ!$A$2:$NF$60,MATCH(1,(GMWQ!$NE$2:$NE$60=X$3)*(GMWQ!$ND$2:$ND$60=X$4)*(GMWQ!$NF$2:$NF$60=X$1),0),$E102-1966)</f>
        <v>7428</v>
      </c>
      <c r="Y102" s="12" cm="1">
        <f t="array" ref="Y102">INDEX(GMWQ!$A$2:$NF$60,MATCH(1,(GMWQ!$NE$2:$NE$60=Y$3)*(GMWQ!$ND$2:$ND$60=Y$4)*(GMWQ!$NF$2:$NF$60=Y$1),0),$E102-1966)</f>
        <v>391053</v>
      </c>
      <c r="Z102" s="12" cm="1">
        <f t="array" ref="Z102">INDEX(GMWQ!$A$2:$NF$60,MATCH(1,(GMWQ!$NE$2:$NE$60=Z$3)*(GMWQ!$ND$2:$ND$60=Z$4)*(GMWQ!$NF$2:$NF$60=Z$1),0),$E102-1966)</f>
        <v>26198</v>
      </c>
      <c r="AA102" s="12" cm="1">
        <f t="array" ref="AA102">INDEX(GMWQ!$A$2:$NF$60,MATCH(1,(GMWQ!$NE$2:$NE$60=AA$3)*(GMWQ!$ND$2:$ND$60=AA$4)*(GMWQ!$NF$2:$NF$60=AA$1),0),$E102-1966)</f>
        <v>3978.2469999999998</v>
      </c>
      <c r="AB102" s="12" cm="1">
        <f t="array" ref="AB102">INDEX(GMWQ!$A$2:$NF$60,MATCH(1,(GMWQ!$NE$2:$NE$60=AB$3)*(GMWQ!$ND$2:$ND$60=AB$4)*(GMWQ!$NF$2:$NF$60=AB$1),0),$E102-1966)</f>
        <v>7.8</v>
      </c>
      <c r="AC102" s="12" cm="1">
        <f t="array" ref="AC102">INDEX(GMWQ!$A$2:$NF$60,MATCH(1,(GMWQ!$NE$2:$NE$60=AC$3)*(GMWQ!$ND$2:$ND$60=AC$4)*(GMWQ!$NF$2:$NF$60=AC$1),0),$E102-1966)</f>
        <v>245800</v>
      </c>
      <c r="AD102" s="12" cm="1">
        <f t="array" ref="AD102">INDEX(GMWQ!$A$2:$NF$60,MATCH(1,(GMWQ!$NE$2:$NE$60=AD$3)*(GMWQ!$ND$2:$ND$60=AD$4)*(GMWQ!$NF$2:$NF$60=AD$1),0),$E102-1966)</f>
        <v>7428</v>
      </c>
      <c r="AE102" s="12" cm="1">
        <f t="array" ref="AE102">INDEX(GMWQ!$A$2:$NF$60,MATCH(1,(GMWQ!$NE$2:$NE$60=AE$3)*(GMWQ!$ND$2:$ND$60=AE$4)*(GMWQ!$NF$2:$NF$60=AE$1),0),$E102-1966)</f>
        <v>26198</v>
      </c>
      <c r="AF102" s="12" cm="1">
        <f t="array" ref="AF102">INDEX(GMWQ!$A$2:$NF$60,MATCH(1,(GMWQ!$NE$2:$NE$60=AF$3)*(GMWQ!$ND$2:$ND$60=AF$4)*(GMWQ!$NF$2:$NF$60=AF$1),0),$E102-1966)</f>
        <v>28498</v>
      </c>
      <c r="AG102" s="12" cm="1">
        <f t="array" ref="AG102">INDEX(GMWQ!$A$2:$NF$60,MATCH(1,(GMWQ!$NE$2:$NE$60=AG$3)*(GMWQ!$ND$2:$ND$60=AG$4)*(GMWQ!$NF$2:$NF$60=AG$1),0),$E102-1966)</f>
        <v>7.8</v>
      </c>
    </row>
    <row r="103" spans="1:33" x14ac:dyDescent="0.25">
      <c r="A103" s="12">
        <v>1997</v>
      </c>
      <c r="B103" s="12">
        <f t="shared" si="10"/>
        <v>1997</v>
      </c>
      <c r="C103" s="12">
        <f t="shared" si="10"/>
        <v>1996</v>
      </c>
      <c r="D103" s="12">
        <f t="shared" si="10"/>
        <v>1996</v>
      </c>
      <c r="E103" s="12">
        <f t="shared" si="7"/>
        <v>2069</v>
      </c>
      <c r="F103" s="12" cm="1">
        <f t="array" ref="F103">INDEX(GMWQ!$A$2:$NF$60,MATCH(1,(GMWQ!$NE$2:$NE$60=F$3)*(GMWQ!$ND$2:$ND$60=F$4)*(GMWQ!$NF$2:$NF$60=F$1),0),$E103-1966)</f>
        <v>71.376000000000005</v>
      </c>
      <c r="G103" s="12" cm="1">
        <f t="array" ref="G103">INDEX(GMWQ!$A$2:$NF$60,MATCH(1,(GMWQ!$NE$2:$NE$60=G$3)*(GMWQ!$ND$2:$ND$60=G$4)*(GMWQ!$NF$2:$NF$60=G$1),0),$E103-1966)</f>
        <v>7219</v>
      </c>
      <c r="H103" s="12" cm="1">
        <f t="array" ref="H103">INDEX(GMWQ!$A$2:$NF$60,MATCH(1,(GMWQ!$NE$2:$NE$60=H$3)*(GMWQ!$ND$2:$ND$60=H$4)*(GMWQ!$NF$2:$NF$60=H$1),0),$E103-1966)</f>
        <v>253.93029999999999</v>
      </c>
      <c r="I103" s="12" cm="1">
        <f t="array" ref="I103">INDEX(GMWQ!$A$2:$NF$60,MATCH(1,(GMWQ!$NE$2:$NE$60=I$3)*(GMWQ!$ND$2:$ND$60=I$4)*(GMWQ!$NF$2:$NF$60=I$1),0),$E103-1966)</f>
        <v>58562</v>
      </c>
      <c r="J103" s="12" cm="1">
        <f t="array" ref="J103">INDEX(GMWQ!$A$2:$NF$60,MATCH(1,(GMWQ!$NE$2:$NE$60=J$3)*(GMWQ!$ND$2:$ND$60=J$4)*(GMWQ!$NF$2:$NF$60=J$1),0),$E103-1966)</f>
        <v>232749</v>
      </c>
      <c r="K103" s="12" cm="1">
        <f t="array" ref="K103">INDEX(GMWQ!$A$2:$NF$60,MATCH(1,(GMWQ!$NE$2:$NE$60=K$3)*(GMWQ!$ND$2:$ND$60=K$4)*(GMWQ!$NF$2:$NF$60=K$1),0),$E103-1966)</f>
        <v>92102</v>
      </c>
      <c r="L103" s="12" cm="1">
        <f t="array" ref="L103">INDEX(GMWQ!$A$2:$NF$60,MATCH(1,(GMWQ!$NE$2:$NE$60=L$3)*(GMWQ!$ND$2:$ND$60=L$4)*(GMWQ!$NF$2:$NF$60=L$1),0),$E103-1966)</f>
        <v>156641</v>
      </c>
      <c r="M103" s="12" cm="1">
        <f t="array" ref="M103">INDEX(GMWQ!$A$2:$NF$60,MATCH(1,(GMWQ!$NE$2:$NE$60=M$3)*(GMWQ!$ND$2:$ND$60=M$4)*(GMWQ!$NF$2:$NF$60=M$1),0),$E103-1966)</f>
        <v>249558</v>
      </c>
      <c r="N103" s="12" cm="1">
        <f t="array" ref="N103">INDEX(GMWQ!$A$2:$NF$60,MATCH(1,(GMWQ!$NE$2:$NE$60=N$3)*(GMWQ!$ND$2:$ND$60=N$4)*(GMWQ!$NF$2:$NF$60=N$1),0),$E103-1966)</f>
        <v>63.580829999999999</v>
      </c>
      <c r="O103" s="12" cm="1">
        <f t="array" ref="O103">INDEX(GMWQ!$A$2:$NF$60,MATCH(1,(GMWQ!$NE$2:$NE$60=O$3)*(GMWQ!$ND$2:$ND$60=O$4)*(GMWQ!$NF$2:$NF$60=O$1),0),$E103-1966)</f>
        <v>26381</v>
      </c>
      <c r="P103" s="12" cm="1">
        <f t="array" ref="P103">INDEX(GMWQ!$A$2:$NF$60,MATCH(1,(GMWQ!$NE$2:$NE$60=P$3)*(GMWQ!$ND$2:$ND$60=P$4)*(GMWQ!$NF$2:$NF$60=P$1),0),$E103-1966)</f>
        <v>28505</v>
      </c>
      <c r="Q103" s="12" cm="1">
        <f t="array" ref="Q103">INDEX(GMWQ!$A$2:$NF$60,MATCH(1,(GMWQ!$NE$2:$NE$60=Q$3)*(GMWQ!$ND$2:$ND$60=Q$4)*(GMWQ!$NF$2:$NF$60=Q$1),0),$E103-1966)</f>
        <v>7.3</v>
      </c>
      <c r="R103" s="12" cm="1">
        <f t="array" ref="R103">INDEX(GMWQ!$A$2:$NF$60,MATCH(1,(GMWQ!$NE$2:$NE$60=R$3)*(GMWQ!$ND$2:$ND$60=R$4)*(GMWQ!$NF$2:$NF$60=R$1),0),$E103-1966)</f>
        <v>4081.9929999999999</v>
      </c>
      <c r="S103" s="12" cm="1">
        <f t="array" ref="S103">INDEX(GMWQ!$A$2:$NF$60,MATCH(1,(GMWQ!$NE$2:$NE$60=S$3)*(GMWQ!$ND$2:$ND$60=S$4)*(GMWQ!$NF$2:$NF$60=S$1),0),$E103-1966)</f>
        <v>397303</v>
      </c>
      <c r="T103" s="12" cm="1">
        <f t="array" ref="T103">INDEX(GMWQ!$A$2:$NF$60,MATCH(1,(GMWQ!$NE$2:$NE$60=T$3)*(GMWQ!$ND$2:$ND$60=T$4)*(GMWQ!$NF$2:$NF$60=T$1),0),$E103-1966)</f>
        <v>26381</v>
      </c>
      <c r="U103" s="12" cm="1">
        <f t="array" ref="U103">INDEX(GMWQ!$A$2:$NF$60,MATCH(1,(GMWQ!$NE$2:$NE$60=U$3)*(GMWQ!$ND$2:$ND$60=U$4)*(GMWQ!$NF$2:$NF$60=U$1),0),$E103-1966)</f>
        <v>4081.9929999999999</v>
      </c>
      <c r="V103" s="12" cm="1">
        <f t="array" ref="V103">INDEX(GMWQ!$A$2:$NF$60,MATCH(1,(GMWQ!$NE$2:$NE$60=V$3)*(GMWQ!$ND$2:$ND$60=V$4)*(GMWQ!$NF$2:$NF$60=V$1),0),$E103-1966)</f>
        <v>7.3</v>
      </c>
      <c r="W103" s="12" cm="1">
        <f t="array" ref="W103">INDEX(GMWQ!$A$2:$NF$60,MATCH(1,(GMWQ!$NE$2:$NE$60=W$3)*(GMWQ!$ND$2:$ND$60=W$4)*(GMWQ!$NF$2:$NF$60=W$1),0),$E103-1966)</f>
        <v>249558</v>
      </c>
      <c r="X103" s="12" cm="1">
        <f t="array" ref="X103">INDEX(GMWQ!$A$2:$NF$60,MATCH(1,(GMWQ!$NE$2:$NE$60=X$3)*(GMWQ!$ND$2:$ND$60=X$4)*(GMWQ!$NF$2:$NF$60=X$1),0),$E103-1966)</f>
        <v>7219</v>
      </c>
      <c r="Y103" s="12" cm="1">
        <f t="array" ref="Y103">INDEX(GMWQ!$A$2:$NF$60,MATCH(1,(GMWQ!$NE$2:$NE$60=Y$3)*(GMWQ!$ND$2:$ND$60=Y$4)*(GMWQ!$NF$2:$NF$60=Y$1),0),$E103-1966)</f>
        <v>397303</v>
      </c>
      <c r="Z103" s="12" cm="1">
        <f t="array" ref="Z103">INDEX(GMWQ!$A$2:$NF$60,MATCH(1,(GMWQ!$NE$2:$NE$60=Z$3)*(GMWQ!$ND$2:$ND$60=Z$4)*(GMWQ!$NF$2:$NF$60=Z$1),0),$E103-1966)</f>
        <v>26381</v>
      </c>
      <c r="AA103" s="12" cm="1">
        <f t="array" ref="AA103">INDEX(GMWQ!$A$2:$NF$60,MATCH(1,(GMWQ!$NE$2:$NE$60=AA$3)*(GMWQ!$ND$2:$ND$60=AA$4)*(GMWQ!$NF$2:$NF$60=AA$1),0),$E103-1966)</f>
        <v>4081.9929999999999</v>
      </c>
      <c r="AB103" s="12" cm="1">
        <f t="array" ref="AB103">INDEX(GMWQ!$A$2:$NF$60,MATCH(1,(GMWQ!$NE$2:$NE$60=AB$3)*(GMWQ!$ND$2:$ND$60=AB$4)*(GMWQ!$NF$2:$NF$60=AB$1),0),$E103-1966)</f>
        <v>7.3</v>
      </c>
      <c r="AC103" s="12" cm="1">
        <f t="array" ref="AC103">INDEX(GMWQ!$A$2:$NF$60,MATCH(1,(GMWQ!$NE$2:$NE$60=AC$3)*(GMWQ!$ND$2:$ND$60=AC$4)*(GMWQ!$NF$2:$NF$60=AC$1),0),$E103-1966)</f>
        <v>249558</v>
      </c>
      <c r="AD103" s="12" cm="1">
        <f t="array" ref="AD103">INDEX(GMWQ!$A$2:$NF$60,MATCH(1,(GMWQ!$NE$2:$NE$60=AD$3)*(GMWQ!$ND$2:$ND$60=AD$4)*(GMWQ!$NF$2:$NF$60=AD$1),0),$E103-1966)</f>
        <v>7219</v>
      </c>
      <c r="AE103" s="12" cm="1">
        <f t="array" ref="AE103">INDEX(GMWQ!$A$2:$NF$60,MATCH(1,(GMWQ!$NE$2:$NE$60=AE$3)*(GMWQ!$ND$2:$ND$60=AE$4)*(GMWQ!$NF$2:$NF$60=AE$1),0),$E103-1966)</f>
        <v>26381</v>
      </c>
      <c r="AF103" s="12" cm="1">
        <f t="array" ref="AF103">INDEX(GMWQ!$A$2:$NF$60,MATCH(1,(GMWQ!$NE$2:$NE$60=AF$3)*(GMWQ!$ND$2:$ND$60=AF$4)*(GMWQ!$NF$2:$NF$60=AF$1),0),$E103-1966)</f>
        <v>28503</v>
      </c>
      <c r="AG103" s="12" cm="1">
        <f t="array" ref="AG103">INDEX(GMWQ!$A$2:$NF$60,MATCH(1,(GMWQ!$NE$2:$NE$60=AG$3)*(GMWQ!$ND$2:$ND$60=AG$4)*(GMWQ!$NF$2:$NF$60=AG$1),0),$E103-1966)</f>
        <v>7.3</v>
      </c>
    </row>
    <row r="104" spans="1:33" x14ac:dyDescent="0.25">
      <c r="B104" s="12">
        <f t="shared" si="10"/>
        <v>1997</v>
      </c>
      <c r="C104" s="12">
        <f t="shared" si="10"/>
        <v>1997</v>
      </c>
      <c r="E104" s="12">
        <f t="shared" si="7"/>
        <v>2070</v>
      </c>
      <c r="F104" s="12" cm="1">
        <f t="array" ref="F104">INDEX(GMWQ!$A$2:$NF$60,MATCH(1,(GMWQ!$NE$2:$NE$60=F$3)*(GMWQ!$ND$2:$ND$60=F$4)*(GMWQ!$NF$2:$NF$60=F$1),0),$E104-1966)</f>
        <v>72.359440000000006</v>
      </c>
      <c r="G104" s="12" cm="1">
        <f t="array" ref="G104">INDEX(GMWQ!$A$2:$NF$60,MATCH(1,(GMWQ!$NE$2:$NE$60=G$3)*(GMWQ!$ND$2:$ND$60=G$4)*(GMWQ!$NF$2:$NF$60=G$1),0),$E104-1966)</f>
        <v>7704</v>
      </c>
      <c r="H104" s="12" cm="1">
        <f t="array" ref="H104">INDEX(GMWQ!$A$2:$NF$60,MATCH(1,(GMWQ!$NE$2:$NE$60=H$3)*(GMWQ!$ND$2:$ND$60=H$4)*(GMWQ!$NF$2:$NF$60=H$1),0),$E104-1966)</f>
        <v>259.93700000000001</v>
      </c>
      <c r="I104" s="12" cm="1">
        <f t="array" ref="I104">INDEX(GMWQ!$A$2:$NF$60,MATCH(1,(GMWQ!$NE$2:$NE$60=I$3)*(GMWQ!$ND$2:$ND$60=I$4)*(GMWQ!$NF$2:$NF$60=I$1),0),$E104-1966)</f>
        <v>56887</v>
      </c>
      <c r="J104" s="12" cm="1">
        <f t="array" ref="J104">INDEX(GMWQ!$A$2:$NF$60,MATCH(1,(GMWQ!$NE$2:$NE$60=J$3)*(GMWQ!$ND$2:$ND$60=J$4)*(GMWQ!$NF$2:$NF$60=J$1),0),$E104-1966)</f>
        <v>235998</v>
      </c>
      <c r="K104" s="12" cm="1">
        <f t="array" ref="K104">INDEX(GMWQ!$A$2:$NF$60,MATCH(1,(GMWQ!$NE$2:$NE$60=K$3)*(GMWQ!$ND$2:$ND$60=K$4)*(GMWQ!$NF$2:$NF$60=K$1),0),$E104-1966)</f>
        <v>94136</v>
      </c>
      <c r="L104" s="12" cm="1">
        <f t="array" ref="L104">INDEX(GMWQ!$A$2:$NF$60,MATCH(1,(GMWQ!$NE$2:$NE$60=L$3)*(GMWQ!$ND$2:$ND$60=L$4)*(GMWQ!$NF$2:$NF$60=L$1),0),$E104-1966)</f>
        <v>159690</v>
      </c>
      <c r="M104" s="12" cm="1">
        <f t="array" ref="M104">INDEX(GMWQ!$A$2:$NF$60,MATCH(1,(GMWQ!$NE$2:$NE$60=M$3)*(GMWQ!$ND$2:$ND$60=M$4)*(GMWQ!$NF$2:$NF$60=M$1),0),$E104-1966)</f>
        <v>251781</v>
      </c>
      <c r="N104" s="12" cm="1">
        <f t="array" ref="N104">INDEX(GMWQ!$A$2:$NF$60,MATCH(1,(GMWQ!$NE$2:$NE$60=N$3)*(GMWQ!$ND$2:$ND$60=N$4)*(GMWQ!$NF$2:$NF$60=N$1),0),$E104-1966)</f>
        <v>64.262900000000002</v>
      </c>
      <c r="O104" s="12" cm="1">
        <f t="array" ref="O104">INDEX(GMWQ!$A$2:$NF$60,MATCH(1,(GMWQ!$NE$2:$NE$60=O$3)*(GMWQ!$ND$2:$ND$60=O$4)*(GMWQ!$NF$2:$NF$60=O$1),0),$E104-1966)</f>
        <v>26514</v>
      </c>
      <c r="P104" s="12" cm="1">
        <f t="array" ref="P104">INDEX(GMWQ!$A$2:$NF$60,MATCH(1,(GMWQ!$NE$2:$NE$60=P$3)*(GMWQ!$ND$2:$ND$60=P$4)*(GMWQ!$NF$2:$NF$60=P$1),0),$E104-1966)</f>
        <v>28760</v>
      </c>
      <c r="Q104" s="12" cm="1">
        <f t="array" ref="Q104">INDEX(GMWQ!$A$2:$NF$60,MATCH(1,(GMWQ!$NE$2:$NE$60=Q$3)*(GMWQ!$ND$2:$ND$60=Q$4)*(GMWQ!$NF$2:$NF$60=Q$1),0),$E104-1966)</f>
        <v>7.2</v>
      </c>
      <c r="R104" s="12" cm="1">
        <f t="array" ref="R104">INDEX(GMWQ!$A$2:$NF$60,MATCH(1,(GMWQ!$NE$2:$NE$60=R$3)*(GMWQ!$ND$2:$ND$60=R$4)*(GMWQ!$NF$2:$NF$60=R$1),0),$E104-1966)</f>
        <v>4143.857</v>
      </c>
      <c r="S104" s="12" cm="1">
        <f t="array" ref="S104">INDEX(GMWQ!$A$2:$NF$60,MATCH(1,(GMWQ!$NE$2:$NE$60=S$3)*(GMWQ!$ND$2:$ND$60=S$4)*(GMWQ!$NF$2:$NF$60=S$1),0),$E104-1966)</f>
        <v>401790</v>
      </c>
      <c r="T104" s="12" cm="1">
        <f t="array" ref="T104">INDEX(GMWQ!$A$2:$NF$60,MATCH(1,(GMWQ!$NE$2:$NE$60=T$3)*(GMWQ!$ND$2:$ND$60=T$4)*(GMWQ!$NF$2:$NF$60=T$1),0),$E104-1966)</f>
        <v>26514</v>
      </c>
      <c r="U104" s="12" cm="1">
        <f t="array" ref="U104">INDEX(GMWQ!$A$2:$NF$60,MATCH(1,(GMWQ!$NE$2:$NE$60=U$3)*(GMWQ!$ND$2:$ND$60=U$4)*(GMWQ!$NF$2:$NF$60=U$1),0),$E104-1966)</f>
        <v>4143.857</v>
      </c>
      <c r="V104" s="12" cm="1">
        <f t="array" ref="V104">INDEX(GMWQ!$A$2:$NF$60,MATCH(1,(GMWQ!$NE$2:$NE$60=V$3)*(GMWQ!$ND$2:$ND$60=V$4)*(GMWQ!$NF$2:$NF$60=V$1),0),$E104-1966)</f>
        <v>7.2</v>
      </c>
      <c r="W104" s="12" cm="1">
        <f t="array" ref="W104">INDEX(GMWQ!$A$2:$NF$60,MATCH(1,(GMWQ!$NE$2:$NE$60=W$3)*(GMWQ!$ND$2:$ND$60=W$4)*(GMWQ!$NF$2:$NF$60=W$1),0),$E104-1966)</f>
        <v>251781</v>
      </c>
      <c r="X104" s="12" cm="1">
        <f t="array" ref="X104">INDEX(GMWQ!$A$2:$NF$60,MATCH(1,(GMWQ!$NE$2:$NE$60=X$3)*(GMWQ!$ND$2:$ND$60=X$4)*(GMWQ!$NF$2:$NF$60=X$1),0),$E104-1966)</f>
        <v>7704</v>
      </c>
      <c r="Y104" s="12" cm="1">
        <f t="array" ref="Y104">INDEX(GMWQ!$A$2:$NF$60,MATCH(1,(GMWQ!$NE$2:$NE$60=Y$3)*(GMWQ!$ND$2:$ND$60=Y$4)*(GMWQ!$NF$2:$NF$60=Y$1),0),$E104-1966)</f>
        <v>401790</v>
      </c>
      <c r="Z104" s="12" cm="1">
        <f t="array" ref="Z104">INDEX(GMWQ!$A$2:$NF$60,MATCH(1,(GMWQ!$NE$2:$NE$60=Z$3)*(GMWQ!$ND$2:$ND$60=Z$4)*(GMWQ!$NF$2:$NF$60=Z$1),0),$E104-1966)</f>
        <v>26514</v>
      </c>
      <c r="AA104" s="12" cm="1">
        <f t="array" ref="AA104">INDEX(GMWQ!$A$2:$NF$60,MATCH(1,(GMWQ!$NE$2:$NE$60=AA$3)*(GMWQ!$ND$2:$ND$60=AA$4)*(GMWQ!$NF$2:$NF$60=AA$1),0),$E104-1966)</f>
        <v>4143.857</v>
      </c>
      <c r="AB104" s="12" cm="1">
        <f t="array" ref="AB104">INDEX(GMWQ!$A$2:$NF$60,MATCH(1,(GMWQ!$NE$2:$NE$60=AB$3)*(GMWQ!$ND$2:$ND$60=AB$4)*(GMWQ!$NF$2:$NF$60=AB$1),0),$E104-1966)</f>
        <v>7.2</v>
      </c>
      <c r="AC104" s="12" cm="1">
        <f t="array" ref="AC104">INDEX(GMWQ!$A$2:$NF$60,MATCH(1,(GMWQ!$NE$2:$NE$60=AC$3)*(GMWQ!$ND$2:$ND$60=AC$4)*(GMWQ!$NF$2:$NF$60=AC$1),0),$E104-1966)</f>
        <v>251781</v>
      </c>
      <c r="AD104" s="12" cm="1">
        <f t="array" ref="AD104">INDEX(GMWQ!$A$2:$NF$60,MATCH(1,(GMWQ!$NE$2:$NE$60=AD$3)*(GMWQ!$ND$2:$ND$60=AD$4)*(GMWQ!$NF$2:$NF$60=AD$1),0),$E104-1966)</f>
        <v>7704</v>
      </c>
      <c r="AE104" s="12" cm="1">
        <f t="array" ref="AE104">INDEX(GMWQ!$A$2:$NF$60,MATCH(1,(GMWQ!$NE$2:$NE$60=AE$3)*(GMWQ!$ND$2:$ND$60=AE$4)*(GMWQ!$NF$2:$NF$60=AE$1),0),$E104-1966)</f>
        <v>26514</v>
      </c>
      <c r="AF104" s="12" cm="1">
        <f t="array" ref="AF104">INDEX(GMWQ!$A$2:$NF$60,MATCH(1,(GMWQ!$NE$2:$NE$60=AF$3)*(GMWQ!$ND$2:$ND$60=AF$4)*(GMWQ!$NF$2:$NF$60=AF$1),0),$E104-1966)</f>
        <v>28759</v>
      </c>
      <c r="AG104" s="12" cm="1">
        <f t="array" ref="AG104">INDEX(GMWQ!$A$2:$NF$60,MATCH(1,(GMWQ!$NE$2:$NE$60=AG$3)*(GMWQ!$ND$2:$ND$60=AG$4)*(GMWQ!$NF$2:$NF$60=AG$1),0),$E104-1966)</f>
        <v>7.2</v>
      </c>
    </row>
    <row r="105" spans="1:33" x14ac:dyDescent="0.25">
      <c r="B105" s="12">
        <f t="shared" si="10"/>
        <v>1997</v>
      </c>
      <c r="C105" s="12">
        <f t="shared" si="10"/>
        <v>1997</v>
      </c>
      <c r="E105" s="12">
        <f t="shared" si="7"/>
        <v>2071</v>
      </c>
      <c r="F105" s="12" cm="1">
        <f t="array" ref="F105">INDEX(GMWQ!$A$2:$NF$60,MATCH(1,(GMWQ!$NE$2:$NE$60=F$3)*(GMWQ!$ND$2:$ND$60=F$4)*(GMWQ!$NF$2:$NF$60=F$1),0),$E105-1966)</f>
        <v>73.215940000000003</v>
      </c>
      <c r="G105" s="12" cm="1">
        <f t="array" ref="G105">INDEX(GMWQ!$A$2:$NF$60,MATCH(1,(GMWQ!$NE$2:$NE$60=G$3)*(GMWQ!$ND$2:$ND$60=G$4)*(GMWQ!$NF$2:$NF$60=G$1),0),$E105-1966)</f>
        <v>8050</v>
      </c>
      <c r="H105" s="12" cm="1">
        <f t="array" ref="H105">INDEX(GMWQ!$A$2:$NF$60,MATCH(1,(GMWQ!$NE$2:$NE$60=H$3)*(GMWQ!$ND$2:$ND$60=H$4)*(GMWQ!$NF$2:$NF$60=H$1),0),$E105-1966)</f>
        <v>264.79160000000002</v>
      </c>
      <c r="I105" s="12" cm="1">
        <f t="array" ref="I105">INDEX(GMWQ!$A$2:$NF$60,MATCH(1,(GMWQ!$NE$2:$NE$60=I$3)*(GMWQ!$ND$2:$ND$60=I$4)*(GMWQ!$NF$2:$NF$60=I$1),0),$E105-1966)</f>
        <v>61702</v>
      </c>
      <c r="J105" s="12" cm="1">
        <f t="array" ref="J105">INDEX(GMWQ!$A$2:$NF$60,MATCH(1,(GMWQ!$NE$2:$NE$60=J$3)*(GMWQ!$ND$2:$ND$60=J$4)*(GMWQ!$NF$2:$NF$60=J$1),0),$E105-1966)</f>
        <v>243388</v>
      </c>
      <c r="K105" s="12" cm="1">
        <f t="array" ref="K105">INDEX(GMWQ!$A$2:$NF$60,MATCH(1,(GMWQ!$NE$2:$NE$60=K$3)*(GMWQ!$ND$2:$ND$60=K$4)*(GMWQ!$NF$2:$NF$60=K$1),0),$E105-1966)</f>
        <v>95889</v>
      </c>
      <c r="L105" s="12" cm="1">
        <f t="array" ref="L105">INDEX(GMWQ!$A$2:$NF$60,MATCH(1,(GMWQ!$NE$2:$NE$60=L$3)*(GMWQ!$ND$2:$ND$60=L$4)*(GMWQ!$NF$2:$NF$60=L$1),0),$E105-1966)</f>
        <v>162111</v>
      </c>
      <c r="M105" s="12" cm="1">
        <f t="array" ref="M105">INDEX(GMWQ!$A$2:$NF$60,MATCH(1,(GMWQ!$NE$2:$NE$60=M$3)*(GMWQ!$ND$2:$ND$60=M$4)*(GMWQ!$NF$2:$NF$60=M$1),0),$E105-1966)</f>
        <v>254358</v>
      </c>
      <c r="N105" s="12" cm="1">
        <f t="array" ref="N105">INDEX(GMWQ!$A$2:$NF$60,MATCH(1,(GMWQ!$NE$2:$NE$60=N$3)*(GMWQ!$ND$2:$ND$60=N$4)*(GMWQ!$NF$2:$NF$60=N$1),0),$E105-1966)</f>
        <v>64.613010000000003</v>
      </c>
      <c r="O105" s="12" cm="1">
        <f t="array" ref="O105">INDEX(GMWQ!$A$2:$NF$60,MATCH(1,(GMWQ!$NE$2:$NE$60=O$3)*(GMWQ!$ND$2:$ND$60=O$4)*(GMWQ!$NF$2:$NF$60=O$1),0),$E105-1966)</f>
        <v>26572</v>
      </c>
      <c r="P105" s="12" cm="1">
        <f t="array" ref="P105">INDEX(GMWQ!$A$2:$NF$60,MATCH(1,(GMWQ!$NE$2:$NE$60=P$3)*(GMWQ!$ND$2:$ND$60=P$4)*(GMWQ!$NF$2:$NF$60=P$1),0),$E105-1966)</f>
        <v>28897</v>
      </c>
      <c r="Q105" s="12" cm="1">
        <f t="array" ref="Q105">INDEX(GMWQ!$A$2:$NF$60,MATCH(1,(GMWQ!$NE$2:$NE$60=Q$3)*(GMWQ!$ND$2:$ND$60=Q$4)*(GMWQ!$NF$2:$NF$60=Q$1),0),$E105-1966)</f>
        <v>6.8</v>
      </c>
      <c r="R105" s="12" cm="1">
        <f t="array" ref="R105">INDEX(GMWQ!$A$2:$NF$60,MATCH(1,(GMWQ!$NE$2:$NE$60=R$3)*(GMWQ!$ND$2:$ND$60=R$4)*(GMWQ!$NF$2:$NF$60=R$1),0),$E105-1966)</f>
        <v>4207.8729999999996</v>
      </c>
      <c r="S105" s="12" cm="1">
        <f t="array" ref="S105">INDEX(GMWQ!$A$2:$NF$60,MATCH(1,(GMWQ!$NE$2:$NE$60=S$3)*(GMWQ!$ND$2:$ND$60=S$4)*(GMWQ!$NF$2:$NF$60=S$1),0),$E105-1966)</f>
        <v>405233</v>
      </c>
      <c r="T105" s="12" cm="1">
        <f t="array" ref="T105">INDEX(GMWQ!$A$2:$NF$60,MATCH(1,(GMWQ!$NE$2:$NE$60=T$3)*(GMWQ!$ND$2:$ND$60=T$4)*(GMWQ!$NF$2:$NF$60=T$1),0),$E105-1966)</f>
        <v>26572</v>
      </c>
      <c r="U105" s="12" cm="1">
        <f t="array" ref="U105">INDEX(GMWQ!$A$2:$NF$60,MATCH(1,(GMWQ!$NE$2:$NE$60=U$3)*(GMWQ!$ND$2:$ND$60=U$4)*(GMWQ!$NF$2:$NF$60=U$1),0),$E105-1966)</f>
        <v>4207.8729999999996</v>
      </c>
      <c r="V105" s="12" cm="1">
        <f t="array" ref="V105">INDEX(GMWQ!$A$2:$NF$60,MATCH(1,(GMWQ!$NE$2:$NE$60=V$3)*(GMWQ!$ND$2:$ND$60=V$4)*(GMWQ!$NF$2:$NF$60=V$1),0),$E105-1966)</f>
        <v>6.8</v>
      </c>
      <c r="W105" s="12" cm="1">
        <f t="array" ref="W105">INDEX(GMWQ!$A$2:$NF$60,MATCH(1,(GMWQ!$NE$2:$NE$60=W$3)*(GMWQ!$ND$2:$ND$60=W$4)*(GMWQ!$NF$2:$NF$60=W$1),0),$E105-1966)</f>
        <v>254358</v>
      </c>
      <c r="X105" s="12" cm="1">
        <f t="array" ref="X105">INDEX(GMWQ!$A$2:$NF$60,MATCH(1,(GMWQ!$NE$2:$NE$60=X$3)*(GMWQ!$ND$2:$ND$60=X$4)*(GMWQ!$NF$2:$NF$60=X$1),0),$E105-1966)</f>
        <v>8050</v>
      </c>
      <c r="Y105" s="12" cm="1">
        <f t="array" ref="Y105">INDEX(GMWQ!$A$2:$NF$60,MATCH(1,(GMWQ!$NE$2:$NE$60=Y$3)*(GMWQ!$ND$2:$ND$60=Y$4)*(GMWQ!$NF$2:$NF$60=Y$1),0),$E105-1966)</f>
        <v>405233</v>
      </c>
      <c r="Z105" s="12" cm="1">
        <f t="array" ref="Z105">INDEX(GMWQ!$A$2:$NF$60,MATCH(1,(GMWQ!$NE$2:$NE$60=Z$3)*(GMWQ!$ND$2:$ND$60=Z$4)*(GMWQ!$NF$2:$NF$60=Z$1),0),$E105-1966)</f>
        <v>26572</v>
      </c>
      <c r="AA105" s="12" cm="1">
        <f t="array" ref="AA105">INDEX(GMWQ!$A$2:$NF$60,MATCH(1,(GMWQ!$NE$2:$NE$60=AA$3)*(GMWQ!$ND$2:$ND$60=AA$4)*(GMWQ!$NF$2:$NF$60=AA$1),0),$E105-1966)</f>
        <v>4207.8729999999996</v>
      </c>
      <c r="AB105" s="12" cm="1">
        <f t="array" ref="AB105">INDEX(GMWQ!$A$2:$NF$60,MATCH(1,(GMWQ!$NE$2:$NE$60=AB$3)*(GMWQ!$ND$2:$ND$60=AB$4)*(GMWQ!$NF$2:$NF$60=AB$1),0),$E105-1966)</f>
        <v>6.8</v>
      </c>
      <c r="AC105" s="12" cm="1">
        <f t="array" ref="AC105">INDEX(GMWQ!$A$2:$NF$60,MATCH(1,(GMWQ!$NE$2:$NE$60=AC$3)*(GMWQ!$ND$2:$ND$60=AC$4)*(GMWQ!$NF$2:$NF$60=AC$1),0),$E105-1966)</f>
        <v>254358</v>
      </c>
      <c r="AD105" s="12" cm="1">
        <f t="array" ref="AD105">INDEX(GMWQ!$A$2:$NF$60,MATCH(1,(GMWQ!$NE$2:$NE$60=AD$3)*(GMWQ!$ND$2:$ND$60=AD$4)*(GMWQ!$NF$2:$NF$60=AD$1),0),$E105-1966)</f>
        <v>8050</v>
      </c>
      <c r="AE105" s="12" cm="1">
        <f t="array" ref="AE105">INDEX(GMWQ!$A$2:$NF$60,MATCH(1,(GMWQ!$NE$2:$NE$60=AE$3)*(GMWQ!$ND$2:$ND$60=AE$4)*(GMWQ!$NF$2:$NF$60=AE$1),0),$E105-1966)</f>
        <v>26572</v>
      </c>
      <c r="AF105" s="12" cm="1">
        <f t="array" ref="AF105">INDEX(GMWQ!$A$2:$NF$60,MATCH(1,(GMWQ!$NE$2:$NE$60=AF$3)*(GMWQ!$ND$2:$ND$60=AF$4)*(GMWQ!$NF$2:$NF$60=AF$1),0),$E105-1966)</f>
        <v>28899</v>
      </c>
      <c r="AG105" s="12" cm="1">
        <f t="array" ref="AG105">INDEX(GMWQ!$A$2:$NF$60,MATCH(1,(GMWQ!$NE$2:$NE$60=AG$3)*(GMWQ!$ND$2:$ND$60=AG$4)*(GMWQ!$NF$2:$NF$60=AG$1),0),$E105-1966)</f>
        <v>6.8</v>
      </c>
    </row>
    <row r="106" spans="1:33" x14ac:dyDescent="0.25">
      <c r="B106" s="12">
        <f t="shared" si="10"/>
        <v>1997</v>
      </c>
      <c r="C106" s="12">
        <f t="shared" si="10"/>
        <v>1997</v>
      </c>
      <c r="E106" s="12">
        <f t="shared" si="7"/>
        <v>2072</v>
      </c>
      <c r="F106" s="12" cm="1">
        <f t="array" ref="F106">INDEX(GMWQ!$A$2:$NF$60,MATCH(1,(GMWQ!$NE$2:$NE$60=F$3)*(GMWQ!$ND$2:$ND$60=F$4)*(GMWQ!$NF$2:$NF$60=F$1),0),$E106-1966)</f>
        <v>72.752009999999999</v>
      </c>
      <c r="G106" s="12" cm="1">
        <f t="array" ref="G106">INDEX(GMWQ!$A$2:$NF$60,MATCH(1,(GMWQ!$NE$2:$NE$60=G$3)*(GMWQ!$ND$2:$ND$60=G$4)*(GMWQ!$NF$2:$NF$60=G$1),0),$E106-1966)</f>
        <v>8065</v>
      </c>
      <c r="H106" s="12" cm="1">
        <f t="array" ref="H106">INDEX(GMWQ!$A$2:$NF$60,MATCH(1,(GMWQ!$NE$2:$NE$60=H$3)*(GMWQ!$ND$2:$ND$60=H$4)*(GMWQ!$NF$2:$NF$60=H$1),0),$E106-1966)</f>
        <v>268.61829999999998</v>
      </c>
      <c r="I106" s="12" cm="1">
        <f t="array" ref="I106">INDEX(GMWQ!$A$2:$NF$60,MATCH(1,(GMWQ!$NE$2:$NE$60=I$3)*(GMWQ!$ND$2:$ND$60=I$4)*(GMWQ!$NF$2:$NF$60=I$1),0),$E106-1966)</f>
        <v>57396</v>
      </c>
      <c r="J106" s="12" cm="1">
        <f t="array" ref="J106">INDEX(GMWQ!$A$2:$NF$60,MATCH(1,(GMWQ!$NE$2:$NE$60=J$3)*(GMWQ!$ND$2:$ND$60=J$4)*(GMWQ!$NF$2:$NF$60=J$1),0),$E106-1966)</f>
        <v>241270</v>
      </c>
      <c r="K106" s="12" cm="1">
        <f t="array" ref="K106">INDEX(GMWQ!$A$2:$NF$60,MATCH(1,(GMWQ!$NE$2:$NE$60=K$3)*(GMWQ!$ND$2:$ND$60=K$4)*(GMWQ!$NF$2:$NF$60=K$1),0),$E106-1966)</f>
        <v>96781</v>
      </c>
      <c r="L106" s="12" cm="1">
        <f t="array" ref="L106">INDEX(GMWQ!$A$2:$NF$60,MATCH(1,(GMWQ!$NE$2:$NE$60=L$3)*(GMWQ!$ND$2:$ND$60=L$4)*(GMWQ!$NF$2:$NF$60=L$1),0),$E106-1966)</f>
        <v>160529</v>
      </c>
      <c r="M106" s="12" cm="1">
        <f t="array" ref="M106">INDEX(GMWQ!$A$2:$NF$60,MATCH(1,(GMWQ!$NE$2:$NE$60=M$3)*(GMWQ!$ND$2:$ND$60=M$4)*(GMWQ!$NF$2:$NF$60=M$1),0),$E106-1966)</f>
        <v>253468</v>
      </c>
      <c r="N106" s="12" cm="1">
        <f t="array" ref="N106">INDEX(GMWQ!$A$2:$NF$60,MATCH(1,(GMWQ!$NE$2:$NE$60=N$3)*(GMWQ!$ND$2:$ND$60=N$4)*(GMWQ!$NF$2:$NF$60=N$1),0),$E106-1966)</f>
        <v>64.192869999999999</v>
      </c>
      <c r="O106" s="12" cm="1">
        <f t="array" ref="O106">INDEX(GMWQ!$A$2:$NF$60,MATCH(1,(GMWQ!$NE$2:$NE$60=O$3)*(GMWQ!$ND$2:$ND$60=O$4)*(GMWQ!$NF$2:$NF$60=O$1),0),$E106-1966)</f>
        <v>26636</v>
      </c>
      <c r="P106" s="12" cm="1">
        <f t="array" ref="P106">INDEX(GMWQ!$A$2:$NF$60,MATCH(1,(GMWQ!$NE$2:$NE$60=P$3)*(GMWQ!$ND$2:$ND$60=P$4)*(GMWQ!$NF$2:$NF$60=P$1),0),$E106-1966)</f>
        <v>29022</v>
      </c>
      <c r="Q106" s="12" cm="1">
        <f t="array" ref="Q106">INDEX(GMWQ!$A$2:$NF$60,MATCH(1,(GMWQ!$NE$2:$NE$60=Q$3)*(GMWQ!$ND$2:$ND$60=Q$4)*(GMWQ!$NF$2:$NF$60=Q$1),0),$E106-1966)</f>
        <v>6.5</v>
      </c>
      <c r="R106" s="12" cm="1">
        <f t="array" ref="R106">INDEX(GMWQ!$A$2:$NF$60,MATCH(1,(GMWQ!$NE$2:$NE$60=R$3)*(GMWQ!$ND$2:$ND$60=R$4)*(GMWQ!$NF$2:$NF$60=R$1),0),$E106-1966)</f>
        <v>4225.6909999999998</v>
      </c>
      <c r="S106" s="12" cm="1">
        <f t="array" ref="S106">INDEX(GMWQ!$A$2:$NF$60,MATCH(1,(GMWQ!$NE$2:$NE$60=S$3)*(GMWQ!$ND$2:$ND$60=S$4)*(GMWQ!$NF$2:$NF$60=S$1),0),$E106-1966)</f>
        <v>411352</v>
      </c>
      <c r="T106" s="12" cm="1">
        <f t="array" ref="T106">INDEX(GMWQ!$A$2:$NF$60,MATCH(1,(GMWQ!$NE$2:$NE$60=T$3)*(GMWQ!$ND$2:$ND$60=T$4)*(GMWQ!$NF$2:$NF$60=T$1),0),$E106-1966)</f>
        <v>26636</v>
      </c>
      <c r="U106" s="12" cm="1">
        <f t="array" ref="U106">INDEX(GMWQ!$A$2:$NF$60,MATCH(1,(GMWQ!$NE$2:$NE$60=U$3)*(GMWQ!$ND$2:$ND$60=U$4)*(GMWQ!$NF$2:$NF$60=U$1),0),$E106-1966)</f>
        <v>4225.6909999999998</v>
      </c>
      <c r="V106" s="12" cm="1">
        <f t="array" ref="V106">INDEX(GMWQ!$A$2:$NF$60,MATCH(1,(GMWQ!$NE$2:$NE$60=V$3)*(GMWQ!$ND$2:$ND$60=V$4)*(GMWQ!$NF$2:$NF$60=V$1),0),$E106-1966)</f>
        <v>6.5</v>
      </c>
      <c r="W106" s="12" cm="1">
        <f t="array" ref="W106">INDEX(GMWQ!$A$2:$NF$60,MATCH(1,(GMWQ!$NE$2:$NE$60=W$3)*(GMWQ!$ND$2:$ND$60=W$4)*(GMWQ!$NF$2:$NF$60=W$1),0),$E106-1966)</f>
        <v>253468</v>
      </c>
      <c r="X106" s="12" cm="1">
        <f t="array" ref="X106">INDEX(GMWQ!$A$2:$NF$60,MATCH(1,(GMWQ!$NE$2:$NE$60=X$3)*(GMWQ!$ND$2:$ND$60=X$4)*(GMWQ!$NF$2:$NF$60=X$1),0),$E106-1966)</f>
        <v>8065</v>
      </c>
      <c r="Y106" s="12" cm="1">
        <f t="array" ref="Y106">INDEX(GMWQ!$A$2:$NF$60,MATCH(1,(GMWQ!$NE$2:$NE$60=Y$3)*(GMWQ!$ND$2:$ND$60=Y$4)*(GMWQ!$NF$2:$NF$60=Y$1),0),$E106-1966)</f>
        <v>411352</v>
      </c>
      <c r="Z106" s="12" cm="1">
        <f t="array" ref="Z106">INDEX(GMWQ!$A$2:$NF$60,MATCH(1,(GMWQ!$NE$2:$NE$60=Z$3)*(GMWQ!$ND$2:$ND$60=Z$4)*(GMWQ!$NF$2:$NF$60=Z$1),0),$E106-1966)</f>
        <v>26636</v>
      </c>
      <c r="AA106" s="12" cm="1">
        <f t="array" ref="AA106">INDEX(GMWQ!$A$2:$NF$60,MATCH(1,(GMWQ!$NE$2:$NE$60=AA$3)*(GMWQ!$ND$2:$ND$60=AA$4)*(GMWQ!$NF$2:$NF$60=AA$1),0),$E106-1966)</f>
        <v>4225.6909999999998</v>
      </c>
      <c r="AB106" s="12" cm="1">
        <f t="array" ref="AB106">INDEX(GMWQ!$A$2:$NF$60,MATCH(1,(GMWQ!$NE$2:$NE$60=AB$3)*(GMWQ!$ND$2:$ND$60=AB$4)*(GMWQ!$NF$2:$NF$60=AB$1),0),$E106-1966)</f>
        <v>6.5</v>
      </c>
      <c r="AC106" s="12" cm="1">
        <f t="array" ref="AC106">INDEX(GMWQ!$A$2:$NF$60,MATCH(1,(GMWQ!$NE$2:$NE$60=AC$3)*(GMWQ!$ND$2:$ND$60=AC$4)*(GMWQ!$NF$2:$NF$60=AC$1),0),$E106-1966)</f>
        <v>253468</v>
      </c>
      <c r="AD106" s="12" cm="1">
        <f t="array" ref="AD106">INDEX(GMWQ!$A$2:$NF$60,MATCH(1,(GMWQ!$NE$2:$NE$60=AD$3)*(GMWQ!$ND$2:$ND$60=AD$4)*(GMWQ!$NF$2:$NF$60=AD$1),0),$E106-1966)</f>
        <v>8065</v>
      </c>
      <c r="AE106" s="12" cm="1">
        <f t="array" ref="AE106">INDEX(GMWQ!$A$2:$NF$60,MATCH(1,(GMWQ!$NE$2:$NE$60=AE$3)*(GMWQ!$ND$2:$ND$60=AE$4)*(GMWQ!$NF$2:$NF$60=AE$1),0),$E106-1966)</f>
        <v>26636</v>
      </c>
      <c r="AF106" s="12" cm="1">
        <f t="array" ref="AF106">INDEX(GMWQ!$A$2:$NF$60,MATCH(1,(GMWQ!$NE$2:$NE$60=AF$3)*(GMWQ!$ND$2:$ND$60=AF$4)*(GMWQ!$NF$2:$NF$60=AF$1),0),$E106-1966)</f>
        <v>29023</v>
      </c>
      <c r="AG106" s="12" cm="1">
        <f t="array" ref="AG106">INDEX(GMWQ!$A$2:$NF$60,MATCH(1,(GMWQ!$NE$2:$NE$60=AG$3)*(GMWQ!$ND$2:$ND$60=AG$4)*(GMWQ!$NF$2:$NF$60=AG$1),0),$E106-1966)</f>
        <v>6.5</v>
      </c>
    </row>
    <row r="107" spans="1:33" x14ac:dyDescent="0.25">
      <c r="A107" s="12">
        <v>1998</v>
      </c>
      <c r="B107" s="12">
        <f t="shared" si="10"/>
        <v>1998</v>
      </c>
      <c r="C107" s="12">
        <f t="shared" si="10"/>
        <v>1997</v>
      </c>
      <c r="D107" s="12">
        <f t="shared" si="10"/>
        <v>1997</v>
      </c>
      <c r="E107" s="12">
        <f t="shared" si="7"/>
        <v>2073</v>
      </c>
      <c r="F107" s="12" cm="1">
        <f t="array" ref="F107">INDEX(GMWQ!$A$2:$NF$60,MATCH(1,(GMWQ!$NE$2:$NE$60=F$3)*(GMWQ!$ND$2:$ND$60=F$4)*(GMWQ!$NF$2:$NF$60=F$1),0),$E107-1966)</f>
        <v>72.372510000000005</v>
      </c>
      <c r="G107" s="12" cm="1">
        <f t="array" ref="G107">INDEX(GMWQ!$A$2:$NF$60,MATCH(1,(GMWQ!$NE$2:$NE$60=G$3)*(GMWQ!$ND$2:$ND$60=G$4)*(GMWQ!$NF$2:$NF$60=G$1),0),$E107-1966)</f>
        <v>7887</v>
      </c>
      <c r="H107" s="12" cm="1">
        <f t="array" ref="H107">INDEX(GMWQ!$A$2:$NF$60,MATCH(1,(GMWQ!$NE$2:$NE$60=H$3)*(GMWQ!$ND$2:$ND$60=H$4)*(GMWQ!$NF$2:$NF$60=H$1),0),$E107-1966)</f>
        <v>269.56689999999998</v>
      </c>
      <c r="I107" s="12" cm="1">
        <f t="array" ref="I107">INDEX(GMWQ!$A$2:$NF$60,MATCH(1,(GMWQ!$NE$2:$NE$60=I$3)*(GMWQ!$ND$2:$ND$60=I$4)*(GMWQ!$NF$2:$NF$60=I$1),0),$E107-1966)</f>
        <v>61415</v>
      </c>
      <c r="J107" s="12" cm="1">
        <f t="array" ref="J107">INDEX(GMWQ!$A$2:$NF$60,MATCH(1,(GMWQ!$NE$2:$NE$60=J$3)*(GMWQ!$ND$2:$ND$60=J$4)*(GMWQ!$NF$2:$NF$60=J$1),0),$E107-1966)</f>
        <v>245958</v>
      </c>
      <c r="K107" s="12" cm="1">
        <f t="array" ref="K107">INDEX(GMWQ!$A$2:$NF$60,MATCH(1,(GMWQ!$NE$2:$NE$60=K$3)*(GMWQ!$ND$2:$ND$60=K$4)*(GMWQ!$NF$2:$NF$60=K$1),0),$E107-1966)</f>
        <v>97162</v>
      </c>
      <c r="L107" s="12" cm="1">
        <f t="array" ref="L107">INDEX(GMWQ!$A$2:$NF$60,MATCH(1,(GMWQ!$NE$2:$NE$60=L$3)*(GMWQ!$ND$2:$ND$60=L$4)*(GMWQ!$NF$2:$NF$60=L$1),0),$E107-1966)</f>
        <v>161179</v>
      </c>
      <c r="M107" s="12" cm="1">
        <f t="array" ref="M107">INDEX(GMWQ!$A$2:$NF$60,MATCH(1,(GMWQ!$NE$2:$NE$60=M$3)*(GMWQ!$ND$2:$ND$60=M$4)*(GMWQ!$NF$2:$NF$60=M$1),0),$E107-1966)</f>
        <v>253069</v>
      </c>
      <c r="N107" s="12" cm="1">
        <f t="array" ref="N107">INDEX(GMWQ!$A$2:$NF$60,MATCH(1,(GMWQ!$NE$2:$NE$60=N$3)*(GMWQ!$ND$2:$ND$60=N$4)*(GMWQ!$NF$2:$NF$60=N$1),0),$E107-1966)</f>
        <v>64.509810000000002</v>
      </c>
      <c r="O107" s="12" cm="1">
        <f t="array" ref="O107">INDEX(GMWQ!$A$2:$NF$60,MATCH(1,(GMWQ!$NE$2:$NE$60=O$3)*(GMWQ!$ND$2:$ND$60=O$4)*(GMWQ!$NF$2:$NF$60=O$1),0),$E107-1966)</f>
        <v>26677</v>
      </c>
      <c r="P107" s="12" cm="1">
        <f t="array" ref="P107">INDEX(GMWQ!$A$2:$NF$60,MATCH(1,(GMWQ!$NE$2:$NE$60=P$3)*(GMWQ!$ND$2:$ND$60=P$4)*(GMWQ!$NF$2:$NF$60=P$1),0),$E107-1966)</f>
        <v>29045</v>
      </c>
      <c r="Q107" s="12" cm="1">
        <f t="array" ref="Q107">INDEX(GMWQ!$A$2:$NF$60,MATCH(1,(GMWQ!$NE$2:$NE$60=Q$3)*(GMWQ!$ND$2:$ND$60=Q$4)*(GMWQ!$NF$2:$NF$60=Q$1),0),$E107-1966)</f>
        <v>6.4</v>
      </c>
      <c r="R107" s="12" cm="1">
        <f t="array" ref="R107">INDEX(GMWQ!$A$2:$NF$60,MATCH(1,(GMWQ!$NE$2:$NE$60=R$3)*(GMWQ!$ND$2:$ND$60=R$4)*(GMWQ!$NF$2:$NF$60=R$1),0),$E107-1966)</f>
        <v>4229.5839999999998</v>
      </c>
      <c r="S107" s="12" cm="1">
        <f t="array" ref="S107">INDEX(GMWQ!$A$2:$NF$60,MATCH(1,(GMWQ!$NE$2:$NE$60=S$3)*(GMWQ!$ND$2:$ND$60=S$4)*(GMWQ!$NF$2:$NF$60=S$1),0),$E107-1966)</f>
        <v>414377</v>
      </c>
      <c r="T107" s="12" cm="1">
        <f t="array" ref="T107">INDEX(GMWQ!$A$2:$NF$60,MATCH(1,(GMWQ!$NE$2:$NE$60=T$3)*(GMWQ!$ND$2:$ND$60=T$4)*(GMWQ!$NF$2:$NF$60=T$1),0),$E107-1966)</f>
        <v>26677</v>
      </c>
      <c r="U107" s="12" cm="1">
        <f t="array" ref="U107">INDEX(GMWQ!$A$2:$NF$60,MATCH(1,(GMWQ!$NE$2:$NE$60=U$3)*(GMWQ!$ND$2:$ND$60=U$4)*(GMWQ!$NF$2:$NF$60=U$1),0),$E107-1966)</f>
        <v>4229.5839999999998</v>
      </c>
      <c r="V107" s="12" cm="1">
        <f t="array" ref="V107">INDEX(GMWQ!$A$2:$NF$60,MATCH(1,(GMWQ!$NE$2:$NE$60=V$3)*(GMWQ!$ND$2:$ND$60=V$4)*(GMWQ!$NF$2:$NF$60=V$1),0),$E107-1966)</f>
        <v>6.4</v>
      </c>
      <c r="W107" s="12" cm="1">
        <f t="array" ref="W107">INDEX(GMWQ!$A$2:$NF$60,MATCH(1,(GMWQ!$NE$2:$NE$60=W$3)*(GMWQ!$ND$2:$ND$60=W$4)*(GMWQ!$NF$2:$NF$60=W$1),0),$E107-1966)</f>
        <v>253069</v>
      </c>
      <c r="X107" s="12" cm="1">
        <f t="array" ref="X107">INDEX(GMWQ!$A$2:$NF$60,MATCH(1,(GMWQ!$NE$2:$NE$60=X$3)*(GMWQ!$ND$2:$ND$60=X$4)*(GMWQ!$NF$2:$NF$60=X$1),0),$E107-1966)</f>
        <v>7887</v>
      </c>
      <c r="Y107" s="12" cm="1">
        <f t="array" ref="Y107">INDEX(GMWQ!$A$2:$NF$60,MATCH(1,(GMWQ!$NE$2:$NE$60=Y$3)*(GMWQ!$ND$2:$ND$60=Y$4)*(GMWQ!$NF$2:$NF$60=Y$1),0),$E107-1966)</f>
        <v>414377</v>
      </c>
      <c r="Z107" s="12" cm="1">
        <f t="array" ref="Z107">INDEX(GMWQ!$A$2:$NF$60,MATCH(1,(GMWQ!$NE$2:$NE$60=Z$3)*(GMWQ!$ND$2:$ND$60=Z$4)*(GMWQ!$NF$2:$NF$60=Z$1),0),$E107-1966)</f>
        <v>26677</v>
      </c>
      <c r="AA107" s="12" cm="1">
        <f t="array" ref="AA107">INDEX(GMWQ!$A$2:$NF$60,MATCH(1,(GMWQ!$NE$2:$NE$60=AA$3)*(GMWQ!$ND$2:$ND$60=AA$4)*(GMWQ!$NF$2:$NF$60=AA$1),0),$E107-1966)</f>
        <v>4229.5839999999998</v>
      </c>
      <c r="AB107" s="12" cm="1">
        <f t="array" ref="AB107">INDEX(GMWQ!$A$2:$NF$60,MATCH(1,(GMWQ!$NE$2:$NE$60=AB$3)*(GMWQ!$ND$2:$ND$60=AB$4)*(GMWQ!$NF$2:$NF$60=AB$1),0),$E107-1966)</f>
        <v>6.4</v>
      </c>
      <c r="AC107" s="12" cm="1">
        <f t="array" ref="AC107">INDEX(GMWQ!$A$2:$NF$60,MATCH(1,(GMWQ!$NE$2:$NE$60=AC$3)*(GMWQ!$ND$2:$ND$60=AC$4)*(GMWQ!$NF$2:$NF$60=AC$1),0),$E107-1966)</f>
        <v>253069</v>
      </c>
      <c r="AD107" s="12" cm="1">
        <f t="array" ref="AD107">INDEX(GMWQ!$A$2:$NF$60,MATCH(1,(GMWQ!$NE$2:$NE$60=AD$3)*(GMWQ!$ND$2:$ND$60=AD$4)*(GMWQ!$NF$2:$NF$60=AD$1),0),$E107-1966)</f>
        <v>7887</v>
      </c>
      <c r="AE107" s="12" cm="1">
        <f t="array" ref="AE107">INDEX(GMWQ!$A$2:$NF$60,MATCH(1,(GMWQ!$NE$2:$NE$60=AE$3)*(GMWQ!$ND$2:$ND$60=AE$4)*(GMWQ!$NF$2:$NF$60=AE$1),0),$E107-1966)</f>
        <v>26677</v>
      </c>
      <c r="AF107" s="12" cm="1">
        <f t="array" ref="AF107">INDEX(GMWQ!$A$2:$NF$60,MATCH(1,(GMWQ!$NE$2:$NE$60=AF$3)*(GMWQ!$ND$2:$ND$60=AF$4)*(GMWQ!$NF$2:$NF$60=AF$1),0),$E107-1966)</f>
        <v>29044</v>
      </c>
      <c r="AG107" s="12" cm="1">
        <f t="array" ref="AG107">INDEX(GMWQ!$A$2:$NF$60,MATCH(1,(GMWQ!$NE$2:$NE$60=AG$3)*(GMWQ!$ND$2:$ND$60=AG$4)*(GMWQ!$NF$2:$NF$60=AG$1),0),$E107-1966)</f>
        <v>6.4</v>
      </c>
    </row>
    <row r="108" spans="1:33" x14ac:dyDescent="0.25">
      <c r="B108" s="12">
        <f t="shared" ref="B108:D123" si="11">+B104+1</f>
        <v>1998</v>
      </c>
      <c r="C108" s="12">
        <f t="shared" si="11"/>
        <v>1998</v>
      </c>
      <c r="E108" s="12">
        <f t="shared" si="7"/>
        <v>2074</v>
      </c>
      <c r="F108" s="12" cm="1">
        <f t="array" ref="F108">INDEX(GMWQ!$A$2:$NF$60,MATCH(1,(GMWQ!$NE$2:$NE$60=F$3)*(GMWQ!$ND$2:$ND$60=F$4)*(GMWQ!$NF$2:$NF$60=F$1),0),$E108-1966)</f>
        <v>73.19435</v>
      </c>
      <c r="G108" s="12" cm="1">
        <f t="array" ref="G108">INDEX(GMWQ!$A$2:$NF$60,MATCH(1,(GMWQ!$NE$2:$NE$60=G$3)*(GMWQ!$ND$2:$ND$60=G$4)*(GMWQ!$NF$2:$NF$60=G$1),0),$E108-1966)</f>
        <v>8048</v>
      </c>
      <c r="H108" s="12" cm="1">
        <f t="array" ref="H108">INDEX(GMWQ!$A$2:$NF$60,MATCH(1,(GMWQ!$NE$2:$NE$60=H$3)*(GMWQ!$ND$2:$ND$60=H$4)*(GMWQ!$NF$2:$NF$60=H$1),0),$E108-1966)</f>
        <v>278.03019999999998</v>
      </c>
      <c r="I108" s="12" cm="1">
        <f t="array" ref="I108">INDEX(GMWQ!$A$2:$NF$60,MATCH(1,(GMWQ!$NE$2:$NE$60=I$3)*(GMWQ!$ND$2:$ND$60=I$4)*(GMWQ!$NF$2:$NF$60=I$1),0),$E108-1966)</f>
        <v>60315</v>
      </c>
      <c r="J108" s="12" cm="1">
        <f t="array" ref="J108">INDEX(GMWQ!$A$2:$NF$60,MATCH(1,(GMWQ!$NE$2:$NE$60=J$3)*(GMWQ!$ND$2:$ND$60=J$4)*(GMWQ!$NF$2:$NF$60=J$1),0),$E108-1966)</f>
        <v>248081</v>
      </c>
      <c r="K108" s="12" cm="1">
        <f t="array" ref="K108">INDEX(GMWQ!$A$2:$NF$60,MATCH(1,(GMWQ!$NE$2:$NE$60=K$3)*(GMWQ!$ND$2:$ND$60=K$4)*(GMWQ!$NF$2:$NF$60=K$1),0),$E108-1966)</f>
        <v>98670</v>
      </c>
      <c r="L108" s="12" cm="1">
        <f t="array" ref="L108">INDEX(GMWQ!$A$2:$NF$60,MATCH(1,(GMWQ!$NE$2:$NE$60=L$3)*(GMWQ!$ND$2:$ND$60=L$4)*(GMWQ!$NF$2:$NF$60=L$1),0),$E108-1966)</f>
        <v>163132</v>
      </c>
      <c r="M108" s="12" cm="1">
        <f t="array" ref="M108">INDEX(GMWQ!$A$2:$NF$60,MATCH(1,(GMWQ!$NE$2:$NE$60=M$3)*(GMWQ!$ND$2:$ND$60=M$4)*(GMWQ!$NF$2:$NF$60=M$1),0),$E108-1966)</f>
        <v>254576</v>
      </c>
      <c r="N108" s="12" cm="1">
        <f t="array" ref="N108">INDEX(GMWQ!$A$2:$NF$60,MATCH(1,(GMWQ!$NE$2:$NE$60=N$3)*(GMWQ!$ND$2:$ND$60=N$4)*(GMWQ!$NF$2:$NF$60=N$1),0),$E108-1966)</f>
        <v>64.882829999999998</v>
      </c>
      <c r="O108" s="12" cm="1">
        <f t="array" ref="O108">INDEX(GMWQ!$A$2:$NF$60,MATCH(1,(GMWQ!$NE$2:$NE$60=O$3)*(GMWQ!$ND$2:$ND$60=O$4)*(GMWQ!$NF$2:$NF$60=O$1),0),$E108-1966)</f>
        <v>26714</v>
      </c>
      <c r="P108" s="12" cm="1">
        <f t="array" ref="P108">INDEX(GMWQ!$A$2:$NF$60,MATCH(1,(GMWQ!$NE$2:$NE$60=P$3)*(GMWQ!$ND$2:$ND$60=P$4)*(GMWQ!$NF$2:$NF$60=P$1),0),$E108-1966)</f>
        <v>28948</v>
      </c>
      <c r="Q108" s="12" cm="1">
        <f t="array" ref="Q108">INDEX(GMWQ!$A$2:$NF$60,MATCH(1,(GMWQ!$NE$2:$NE$60=Q$3)*(GMWQ!$ND$2:$ND$60=Q$4)*(GMWQ!$NF$2:$NF$60=Q$1),0),$E108-1966)</f>
        <v>6.3</v>
      </c>
      <c r="R108" s="12" cm="1">
        <f t="array" ref="R108">INDEX(GMWQ!$A$2:$NF$60,MATCH(1,(GMWQ!$NE$2:$NE$60=R$3)*(GMWQ!$ND$2:$ND$60=R$4)*(GMWQ!$NF$2:$NF$60=R$1),0),$E108-1966)</f>
        <v>4273.2780000000002</v>
      </c>
      <c r="S108" s="12" cm="1">
        <f t="array" ref="S108">INDEX(GMWQ!$A$2:$NF$60,MATCH(1,(GMWQ!$NE$2:$NE$60=S$3)*(GMWQ!$ND$2:$ND$60=S$4)*(GMWQ!$NF$2:$NF$60=S$1),0),$E108-1966)</f>
        <v>416909</v>
      </c>
      <c r="T108" s="12" cm="1">
        <f t="array" ref="T108">INDEX(GMWQ!$A$2:$NF$60,MATCH(1,(GMWQ!$NE$2:$NE$60=T$3)*(GMWQ!$ND$2:$ND$60=T$4)*(GMWQ!$NF$2:$NF$60=T$1),0),$E108-1966)</f>
        <v>26714</v>
      </c>
      <c r="U108" s="12" cm="1">
        <f t="array" ref="U108">INDEX(GMWQ!$A$2:$NF$60,MATCH(1,(GMWQ!$NE$2:$NE$60=U$3)*(GMWQ!$ND$2:$ND$60=U$4)*(GMWQ!$NF$2:$NF$60=U$1),0),$E108-1966)</f>
        <v>4273.2780000000002</v>
      </c>
      <c r="V108" s="12" cm="1">
        <f t="array" ref="V108">INDEX(GMWQ!$A$2:$NF$60,MATCH(1,(GMWQ!$NE$2:$NE$60=V$3)*(GMWQ!$ND$2:$ND$60=V$4)*(GMWQ!$NF$2:$NF$60=V$1),0),$E108-1966)</f>
        <v>6.3</v>
      </c>
      <c r="W108" s="12" cm="1">
        <f t="array" ref="W108">INDEX(GMWQ!$A$2:$NF$60,MATCH(1,(GMWQ!$NE$2:$NE$60=W$3)*(GMWQ!$ND$2:$ND$60=W$4)*(GMWQ!$NF$2:$NF$60=W$1),0),$E108-1966)</f>
        <v>254576</v>
      </c>
      <c r="X108" s="12" cm="1">
        <f t="array" ref="X108">INDEX(GMWQ!$A$2:$NF$60,MATCH(1,(GMWQ!$NE$2:$NE$60=X$3)*(GMWQ!$ND$2:$ND$60=X$4)*(GMWQ!$NF$2:$NF$60=X$1),0),$E108-1966)</f>
        <v>8048</v>
      </c>
      <c r="Y108" s="12" cm="1">
        <f t="array" ref="Y108">INDEX(GMWQ!$A$2:$NF$60,MATCH(1,(GMWQ!$NE$2:$NE$60=Y$3)*(GMWQ!$ND$2:$ND$60=Y$4)*(GMWQ!$NF$2:$NF$60=Y$1),0),$E108-1966)</f>
        <v>416909</v>
      </c>
      <c r="Z108" s="12" cm="1">
        <f t="array" ref="Z108">INDEX(GMWQ!$A$2:$NF$60,MATCH(1,(GMWQ!$NE$2:$NE$60=Z$3)*(GMWQ!$ND$2:$ND$60=Z$4)*(GMWQ!$NF$2:$NF$60=Z$1),0),$E108-1966)</f>
        <v>26714</v>
      </c>
      <c r="AA108" s="12" cm="1">
        <f t="array" ref="AA108">INDEX(GMWQ!$A$2:$NF$60,MATCH(1,(GMWQ!$NE$2:$NE$60=AA$3)*(GMWQ!$ND$2:$ND$60=AA$4)*(GMWQ!$NF$2:$NF$60=AA$1),0),$E108-1966)</f>
        <v>4273.2780000000002</v>
      </c>
      <c r="AB108" s="12" cm="1">
        <f t="array" ref="AB108">INDEX(GMWQ!$A$2:$NF$60,MATCH(1,(GMWQ!$NE$2:$NE$60=AB$3)*(GMWQ!$ND$2:$ND$60=AB$4)*(GMWQ!$NF$2:$NF$60=AB$1),0),$E108-1966)</f>
        <v>6.3</v>
      </c>
      <c r="AC108" s="12" cm="1">
        <f t="array" ref="AC108">INDEX(GMWQ!$A$2:$NF$60,MATCH(1,(GMWQ!$NE$2:$NE$60=AC$3)*(GMWQ!$ND$2:$ND$60=AC$4)*(GMWQ!$NF$2:$NF$60=AC$1),0),$E108-1966)</f>
        <v>254576</v>
      </c>
      <c r="AD108" s="12" cm="1">
        <f t="array" ref="AD108">INDEX(GMWQ!$A$2:$NF$60,MATCH(1,(GMWQ!$NE$2:$NE$60=AD$3)*(GMWQ!$ND$2:$ND$60=AD$4)*(GMWQ!$NF$2:$NF$60=AD$1),0),$E108-1966)</f>
        <v>8048</v>
      </c>
      <c r="AE108" s="12" cm="1">
        <f t="array" ref="AE108">INDEX(GMWQ!$A$2:$NF$60,MATCH(1,(GMWQ!$NE$2:$NE$60=AE$3)*(GMWQ!$ND$2:$ND$60=AE$4)*(GMWQ!$NF$2:$NF$60=AE$1),0),$E108-1966)</f>
        <v>26714</v>
      </c>
      <c r="AF108" s="12" cm="1">
        <f t="array" ref="AF108">INDEX(GMWQ!$A$2:$NF$60,MATCH(1,(GMWQ!$NE$2:$NE$60=AF$3)*(GMWQ!$ND$2:$ND$60=AF$4)*(GMWQ!$NF$2:$NF$60=AF$1),0),$E108-1966)</f>
        <v>28948</v>
      </c>
      <c r="AG108" s="12" cm="1">
        <f t="array" ref="AG108">INDEX(GMWQ!$A$2:$NF$60,MATCH(1,(GMWQ!$NE$2:$NE$60=AG$3)*(GMWQ!$ND$2:$ND$60=AG$4)*(GMWQ!$NF$2:$NF$60=AG$1),0),$E108-1966)</f>
        <v>6.3</v>
      </c>
    </row>
    <row r="109" spans="1:33" x14ac:dyDescent="0.25">
      <c r="B109" s="12">
        <f t="shared" si="11"/>
        <v>1998</v>
      </c>
      <c r="C109" s="12">
        <f t="shared" si="11"/>
        <v>1998</v>
      </c>
      <c r="E109" s="12">
        <f t="shared" si="7"/>
        <v>2075</v>
      </c>
      <c r="F109" s="12" cm="1">
        <f t="array" ref="F109">INDEX(GMWQ!$A$2:$NF$60,MATCH(1,(GMWQ!$NE$2:$NE$60=F$3)*(GMWQ!$ND$2:$ND$60=F$4)*(GMWQ!$NF$2:$NF$60=F$1),0),$E109-1966)</f>
        <v>74.333060000000003</v>
      </c>
      <c r="G109" s="12" cm="1">
        <f t="array" ref="G109">INDEX(GMWQ!$A$2:$NF$60,MATCH(1,(GMWQ!$NE$2:$NE$60=G$3)*(GMWQ!$ND$2:$ND$60=G$4)*(GMWQ!$NF$2:$NF$60=G$1),0),$E109-1966)</f>
        <v>8448</v>
      </c>
      <c r="H109" s="12" cm="1">
        <f t="array" ref="H109">INDEX(GMWQ!$A$2:$NF$60,MATCH(1,(GMWQ!$NE$2:$NE$60=H$3)*(GMWQ!$ND$2:$ND$60=H$4)*(GMWQ!$NF$2:$NF$60=H$1),0),$E109-1966)</f>
        <v>282.88189999999997</v>
      </c>
      <c r="I109" s="12" cm="1">
        <f t="array" ref="I109">INDEX(GMWQ!$A$2:$NF$60,MATCH(1,(GMWQ!$NE$2:$NE$60=I$3)*(GMWQ!$ND$2:$ND$60=I$4)*(GMWQ!$NF$2:$NF$60=I$1),0),$E109-1966)</f>
        <v>59247</v>
      </c>
      <c r="J109" s="12" cm="1">
        <f t="array" ref="J109">INDEX(GMWQ!$A$2:$NF$60,MATCH(1,(GMWQ!$NE$2:$NE$60=J$3)*(GMWQ!$ND$2:$ND$60=J$4)*(GMWQ!$NF$2:$NF$60=J$1),0),$E109-1966)</f>
        <v>250560</v>
      </c>
      <c r="K109" s="12" cm="1">
        <f t="array" ref="K109">INDEX(GMWQ!$A$2:$NF$60,MATCH(1,(GMWQ!$NE$2:$NE$60=K$3)*(GMWQ!$ND$2:$ND$60=K$4)*(GMWQ!$NF$2:$NF$60=K$1),0),$E109-1966)</f>
        <v>100519</v>
      </c>
      <c r="L109" s="12" cm="1">
        <f t="array" ref="L109">INDEX(GMWQ!$A$2:$NF$60,MATCH(1,(GMWQ!$NE$2:$NE$60=L$3)*(GMWQ!$ND$2:$ND$60=L$4)*(GMWQ!$NF$2:$NF$60=L$1),0),$E109-1966)</f>
        <v>163306</v>
      </c>
      <c r="M109" s="12" cm="1">
        <f t="array" ref="M109">INDEX(GMWQ!$A$2:$NF$60,MATCH(1,(GMWQ!$NE$2:$NE$60=M$3)*(GMWQ!$ND$2:$ND$60=M$4)*(GMWQ!$NF$2:$NF$60=M$1),0),$E109-1966)</f>
        <v>253636</v>
      </c>
      <c r="N109" s="12" cm="1">
        <f t="array" ref="N109">INDEX(GMWQ!$A$2:$NF$60,MATCH(1,(GMWQ!$NE$2:$NE$60=N$3)*(GMWQ!$ND$2:$ND$60=N$4)*(GMWQ!$NF$2:$NF$60=N$1),0),$E109-1966)</f>
        <v>65.287790000000001</v>
      </c>
      <c r="O109" s="12" cm="1">
        <f t="array" ref="O109">INDEX(GMWQ!$A$2:$NF$60,MATCH(1,(GMWQ!$NE$2:$NE$60=O$3)*(GMWQ!$ND$2:$ND$60=O$4)*(GMWQ!$NF$2:$NF$60=O$1),0),$E109-1966)</f>
        <v>26834</v>
      </c>
      <c r="P109" s="12" cm="1">
        <f t="array" ref="P109">INDEX(GMWQ!$A$2:$NF$60,MATCH(1,(GMWQ!$NE$2:$NE$60=P$3)*(GMWQ!$ND$2:$ND$60=P$4)*(GMWQ!$NF$2:$NF$60=P$1),0),$E109-1966)</f>
        <v>29049</v>
      </c>
      <c r="Q109" s="12" cm="1">
        <f t="array" ref="Q109">INDEX(GMWQ!$A$2:$NF$60,MATCH(1,(GMWQ!$NE$2:$NE$60=Q$3)*(GMWQ!$ND$2:$ND$60=Q$4)*(GMWQ!$NF$2:$NF$60=Q$1),0),$E109-1966)</f>
        <v>6.2</v>
      </c>
      <c r="R109" s="12" cm="1">
        <f t="array" ref="R109">INDEX(GMWQ!$A$2:$NF$60,MATCH(1,(GMWQ!$NE$2:$NE$60=R$3)*(GMWQ!$ND$2:$ND$60=R$4)*(GMWQ!$NF$2:$NF$60=R$1),0),$E109-1966)</f>
        <v>4319.6819999999998</v>
      </c>
      <c r="S109" s="12" cm="1">
        <f t="array" ref="S109">INDEX(GMWQ!$A$2:$NF$60,MATCH(1,(GMWQ!$NE$2:$NE$60=S$3)*(GMWQ!$ND$2:$ND$60=S$4)*(GMWQ!$NF$2:$NF$60=S$1),0),$E109-1966)</f>
        <v>418294</v>
      </c>
      <c r="T109" s="12" cm="1">
        <f t="array" ref="T109">INDEX(GMWQ!$A$2:$NF$60,MATCH(1,(GMWQ!$NE$2:$NE$60=T$3)*(GMWQ!$ND$2:$ND$60=T$4)*(GMWQ!$NF$2:$NF$60=T$1),0),$E109-1966)</f>
        <v>26834</v>
      </c>
      <c r="U109" s="12" cm="1">
        <f t="array" ref="U109">INDEX(GMWQ!$A$2:$NF$60,MATCH(1,(GMWQ!$NE$2:$NE$60=U$3)*(GMWQ!$ND$2:$ND$60=U$4)*(GMWQ!$NF$2:$NF$60=U$1),0),$E109-1966)</f>
        <v>4319.6819999999998</v>
      </c>
      <c r="V109" s="12" cm="1">
        <f t="array" ref="V109">INDEX(GMWQ!$A$2:$NF$60,MATCH(1,(GMWQ!$NE$2:$NE$60=V$3)*(GMWQ!$ND$2:$ND$60=V$4)*(GMWQ!$NF$2:$NF$60=V$1),0),$E109-1966)</f>
        <v>6.2</v>
      </c>
      <c r="W109" s="12" cm="1">
        <f t="array" ref="W109">INDEX(GMWQ!$A$2:$NF$60,MATCH(1,(GMWQ!$NE$2:$NE$60=W$3)*(GMWQ!$ND$2:$ND$60=W$4)*(GMWQ!$NF$2:$NF$60=W$1),0),$E109-1966)</f>
        <v>253636</v>
      </c>
      <c r="X109" s="12" cm="1">
        <f t="array" ref="X109">INDEX(GMWQ!$A$2:$NF$60,MATCH(1,(GMWQ!$NE$2:$NE$60=X$3)*(GMWQ!$ND$2:$ND$60=X$4)*(GMWQ!$NF$2:$NF$60=X$1),0),$E109-1966)</f>
        <v>8448</v>
      </c>
      <c r="Y109" s="12" cm="1">
        <f t="array" ref="Y109">INDEX(GMWQ!$A$2:$NF$60,MATCH(1,(GMWQ!$NE$2:$NE$60=Y$3)*(GMWQ!$ND$2:$ND$60=Y$4)*(GMWQ!$NF$2:$NF$60=Y$1),0),$E109-1966)</f>
        <v>418294</v>
      </c>
      <c r="Z109" s="12" cm="1">
        <f t="array" ref="Z109">INDEX(GMWQ!$A$2:$NF$60,MATCH(1,(GMWQ!$NE$2:$NE$60=Z$3)*(GMWQ!$ND$2:$ND$60=Z$4)*(GMWQ!$NF$2:$NF$60=Z$1),0),$E109-1966)</f>
        <v>26834</v>
      </c>
      <c r="AA109" s="12" cm="1">
        <f t="array" ref="AA109">INDEX(GMWQ!$A$2:$NF$60,MATCH(1,(GMWQ!$NE$2:$NE$60=AA$3)*(GMWQ!$ND$2:$ND$60=AA$4)*(GMWQ!$NF$2:$NF$60=AA$1),0),$E109-1966)</f>
        <v>4319.6819999999998</v>
      </c>
      <c r="AB109" s="12" cm="1">
        <f t="array" ref="AB109">INDEX(GMWQ!$A$2:$NF$60,MATCH(1,(GMWQ!$NE$2:$NE$60=AB$3)*(GMWQ!$ND$2:$ND$60=AB$4)*(GMWQ!$NF$2:$NF$60=AB$1),0),$E109-1966)</f>
        <v>6.2</v>
      </c>
      <c r="AC109" s="12" cm="1">
        <f t="array" ref="AC109">INDEX(GMWQ!$A$2:$NF$60,MATCH(1,(GMWQ!$NE$2:$NE$60=AC$3)*(GMWQ!$ND$2:$ND$60=AC$4)*(GMWQ!$NF$2:$NF$60=AC$1),0),$E109-1966)</f>
        <v>253636</v>
      </c>
      <c r="AD109" s="12" cm="1">
        <f t="array" ref="AD109">INDEX(GMWQ!$A$2:$NF$60,MATCH(1,(GMWQ!$NE$2:$NE$60=AD$3)*(GMWQ!$ND$2:$ND$60=AD$4)*(GMWQ!$NF$2:$NF$60=AD$1),0),$E109-1966)</f>
        <v>8448</v>
      </c>
      <c r="AE109" s="12" cm="1">
        <f t="array" ref="AE109">INDEX(GMWQ!$A$2:$NF$60,MATCH(1,(GMWQ!$NE$2:$NE$60=AE$3)*(GMWQ!$ND$2:$ND$60=AE$4)*(GMWQ!$NF$2:$NF$60=AE$1),0),$E109-1966)</f>
        <v>26834</v>
      </c>
      <c r="AF109" s="12" cm="1">
        <f t="array" ref="AF109">INDEX(GMWQ!$A$2:$NF$60,MATCH(1,(GMWQ!$NE$2:$NE$60=AF$3)*(GMWQ!$ND$2:$ND$60=AF$4)*(GMWQ!$NF$2:$NF$60=AF$1),0),$E109-1966)</f>
        <v>29042</v>
      </c>
      <c r="AG109" s="12" cm="1">
        <f t="array" ref="AG109">INDEX(GMWQ!$A$2:$NF$60,MATCH(1,(GMWQ!$NE$2:$NE$60=AG$3)*(GMWQ!$ND$2:$ND$60=AG$4)*(GMWQ!$NF$2:$NF$60=AG$1),0),$E109-1966)</f>
        <v>6.2</v>
      </c>
    </row>
    <row r="110" spans="1:33" x14ac:dyDescent="0.25">
      <c r="B110" s="12">
        <f t="shared" si="11"/>
        <v>1998</v>
      </c>
      <c r="C110" s="12">
        <f t="shared" si="11"/>
        <v>1998</v>
      </c>
      <c r="E110" s="12">
        <f t="shared" si="7"/>
        <v>2076</v>
      </c>
      <c r="F110" s="12" cm="1">
        <f t="array" ref="F110">INDEX(GMWQ!$A$2:$NF$60,MATCH(1,(GMWQ!$NE$2:$NE$60=F$3)*(GMWQ!$ND$2:$ND$60=F$4)*(GMWQ!$NF$2:$NF$60=F$1),0),$E110-1966)</f>
        <v>74.287930000000003</v>
      </c>
      <c r="G110" s="12" cm="1">
        <f t="array" ref="G110">INDEX(GMWQ!$A$2:$NF$60,MATCH(1,(GMWQ!$NE$2:$NE$60=G$3)*(GMWQ!$ND$2:$ND$60=G$4)*(GMWQ!$NF$2:$NF$60=G$1),0),$E110-1966)</f>
        <v>8468</v>
      </c>
      <c r="H110" s="12" cm="1">
        <f t="array" ref="H110">INDEX(GMWQ!$A$2:$NF$60,MATCH(1,(GMWQ!$NE$2:$NE$60=H$3)*(GMWQ!$ND$2:$ND$60=H$4)*(GMWQ!$NF$2:$NF$60=H$1),0),$E110-1966)</f>
        <v>285.15710000000001</v>
      </c>
      <c r="I110" s="12" cm="1">
        <f t="array" ref="I110">INDEX(GMWQ!$A$2:$NF$60,MATCH(1,(GMWQ!$NE$2:$NE$60=I$3)*(GMWQ!$ND$2:$ND$60=I$4)*(GMWQ!$NF$2:$NF$60=I$1),0),$E110-1966)</f>
        <v>61018</v>
      </c>
      <c r="J110" s="12" cm="1">
        <f t="array" ref="J110">INDEX(GMWQ!$A$2:$NF$60,MATCH(1,(GMWQ!$NE$2:$NE$60=J$3)*(GMWQ!$ND$2:$ND$60=J$4)*(GMWQ!$NF$2:$NF$60=J$1),0),$E110-1966)</f>
        <v>253902</v>
      </c>
      <c r="K110" s="12" cm="1">
        <f t="array" ref="K110">INDEX(GMWQ!$A$2:$NF$60,MATCH(1,(GMWQ!$NE$2:$NE$60=K$3)*(GMWQ!$ND$2:$ND$60=K$4)*(GMWQ!$NF$2:$NF$60=K$1),0),$E110-1966)</f>
        <v>101058</v>
      </c>
      <c r="L110" s="12" cm="1">
        <f t="array" ref="L110">INDEX(GMWQ!$A$2:$NF$60,MATCH(1,(GMWQ!$NE$2:$NE$60=L$3)*(GMWQ!$ND$2:$ND$60=L$4)*(GMWQ!$NF$2:$NF$60=L$1),0),$E110-1966)</f>
        <v>166168</v>
      </c>
      <c r="M110" s="12" cm="1">
        <f t="array" ref="M110">INDEX(GMWQ!$A$2:$NF$60,MATCH(1,(GMWQ!$NE$2:$NE$60=M$3)*(GMWQ!$ND$2:$ND$60=M$4)*(GMWQ!$NF$2:$NF$60=M$1),0),$E110-1966)</f>
        <v>257028</v>
      </c>
      <c r="N110" s="12" cm="1">
        <f t="array" ref="N110">INDEX(GMWQ!$A$2:$NF$60,MATCH(1,(GMWQ!$NE$2:$NE$60=N$3)*(GMWQ!$ND$2:$ND$60=N$4)*(GMWQ!$NF$2:$NF$60=N$1),0),$E110-1966)</f>
        <v>65.436549999999997</v>
      </c>
      <c r="O110" s="12" cm="1">
        <f t="array" ref="O110">INDEX(GMWQ!$A$2:$NF$60,MATCH(1,(GMWQ!$NE$2:$NE$60=O$3)*(GMWQ!$ND$2:$ND$60=O$4)*(GMWQ!$NF$2:$NF$60=O$1),0),$E110-1966)</f>
        <v>26955</v>
      </c>
      <c r="P110" s="12" cm="1">
        <f t="array" ref="P110">INDEX(GMWQ!$A$2:$NF$60,MATCH(1,(GMWQ!$NE$2:$NE$60=P$3)*(GMWQ!$ND$2:$ND$60=P$4)*(GMWQ!$NF$2:$NF$60=P$1),0),$E110-1966)</f>
        <v>29213</v>
      </c>
      <c r="Q110" s="12" cm="1">
        <f t="array" ref="Q110">INDEX(GMWQ!$A$2:$NF$60,MATCH(1,(GMWQ!$NE$2:$NE$60=Q$3)*(GMWQ!$ND$2:$ND$60=Q$4)*(GMWQ!$NF$2:$NF$60=Q$1),0),$E110-1966)</f>
        <v>6.1</v>
      </c>
      <c r="R110" s="12" cm="1">
        <f t="array" ref="R110">INDEX(GMWQ!$A$2:$NF$60,MATCH(1,(GMWQ!$NE$2:$NE$60=R$3)*(GMWQ!$ND$2:$ND$60=R$4)*(GMWQ!$NF$2:$NF$60=R$1),0),$E110-1966)</f>
        <v>4319.2709999999997</v>
      </c>
      <c r="S110" s="12" cm="1">
        <f t="array" ref="S110">INDEX(GMWQ!$A$2:$NF$60,MATCH(1,(GMWQ!$NE$2:$NE$60=S$3)*(GMWQ!$ND$2:$ND$60=S$4)*(GMWQ!$NF$2:$NF$60=S$1),0),$E110-1966)</f>
        <v>421074</v>
      </c>
      <c r="T110" s="12" cm="1">
        <f t="array" ref="T110">INDEX(GMWQ!$A$2:$NF$60,MATCH(1,(GMWQ!$NE$2:$NE$60=T$3)*(GMWQ!$ND$2:$ND$60=T$4)*(GMWQ!$NF$2:$NF$60=T$1),0),$E110-1966)</f>
        <v>26955</v>
      </c>
      <c r="U110" s="12" cm="1">
        <f t="array" ref="U110">INDEX(GMWQ!$A$2:$NF$60,MATCH(1,(GMWQ!$NE$2:$NE$60=U$3)*(GMWQ!$ND$2:$ND$60=U$4)*(GMWQ!$NF$2:$NF$60=U$1),0),$E110-1966)</f>
        <v>4319.2709999999997</v>
      </c>
      <c r="V110" s="12" cm="1">
        <f t="array" ref="V110">INDEX(GMWQ!$A$2:$NF$60,MATCH(1,(GMWQ!$NE$2:$NE$60=V$3)*(GMWQ!$ND$2:$ND$60=V$4)*(GMWQ!$NF$2:$NF$60=V$1),0),$E110-1966)</f>
        <v>6.1</v>
      </c>
      <c r="W110" s="12" cm="1">
        <f t="array" ref="W110">INDEX(GMWQ!$A$2:$NF$60,MATCH(1,(GMWQ!$NE$2:$NE$60=W$3)*(GMWQ!$ND$2:$ND$60=W$4)*(GMWQ!$NF$2:$NF$60=W$1),0),$E110-1966)</f>
        <v>257028</v>
      </c>
      <c r="X110" s="12" cm="1">
        <f t="array" ref="X110">INDEX(GMWQ!$A$2:$NF$60,MATCH(1,(GMWQ!$NE$2:$NE$60=X$3)*(GMWQ!$ND$2:$ND$60=X$4)*(GMWQ!$NF$2:$NF$60=X$1),0),$E110-1966)</f>
        <v>8468</v>
      </c>
      <c r="Y110" s="12" cm="1">
        <f t="array" ref="Y110">INDEX(GMWQ!$A$2:$NF$60,MATCH(1,(GMWQ!$NE$2:$NE$60=Y$3)*(GMWQ!$ND$2:$ND$60=Y$4)*(GMWQ!$NF$2:$NF$60=Y$1),0),$E110-1966)</f>
        <v>421074</v>
      </c>
      <c r="Z110" s="12" cm="1">
        <f t="array" ref="Z110">INDEX(GMWQ!$A$2:$NF$60,MATCH(1,(GMWQ!$NE$2:$NE$60=Z$3)*(GMWQ!$ND$2:$ND$60=Z$4)*(GMWQ!$NF$2:$NF$60=Z$1),0),$E110-1966)</f>
        <v>26955</v>
      </c>
      <c r="AA110" s="12" cm="1">
        <f t="array" ref="AA110">INDEX(GMWQ!$A$2:$NF$60,MATCH(1,(GMWQ!$NE$2:$NE$60=AA$3)*(GMWQ!$ND$2:$ND$60=AA$4)*(GMWQ!$NF$2:$NF$60=AA$1),0),$E110-1966)</f>
        <v>4319.2709999999997</v>
      </c>
      <c r="AB110" s="12" cm="1">
        <f t="array" ref="AB110">INDEX(GMWQ!$A$2:$NF$60,MATCH(1,(GMWQ!$NE$2:$NE$60=AB$3)*(GMWQ!$ND$2:$ND$60=AB$4)*(GMWQ!$NF$2:$NF$60=AB$1),0),$E110-1966)</f>
        <v>6.1</v>
      </c>
      <c r="AC110" s="12" cm="1">
        <f t="array" ref="AC110">INDEX(GMWQ!$A$2:$NF$60,MATCH(1,(GMWQ!$NE$2:$NE$60=AC$3)*(GMWQ!$ND$2:$ND$60=AC$4)*(GMWQ!$NF$2:$NF$60=AC$1),0),$E110-1966)</f>
        <v>257028</v>
      </c>
      <c r="AD110" s="12" cm="1">
        <f t="array" ref="AD110">INDEX(GMWQ!$A$2:$NF$60,MATCH(1,(GMWQ!$NE$2:$NE$60=AD$3)*(GMWQ!$ND$2:$ND$60=AD$4)*(GMWQ!$NF$2:$NF$60=AD$1),0),$E110-1966)</f>
        <v>8468</v>
      </c>
      <c r="AE110" s="12" cm="1">
        <f t="array" ref="AE110">INDEX(GMWQ!$A$2:$NF$60,MATCH(1,(GMWQ!$NE$2:$NE$60=AE$3)*(GMWQ!$ND$2:$ND$60=AE$4)*(GMWQ!$NF$2:$NF$60=AE$1),0),$E110-1966)</f>
        <v>26955</v>
      </c>
      <c r="AF110" s="12" cm="1">
        <f t="array" ref="AF110">INDEX(GMWQ!$A$2:$NF$60,MATCH(1,(GMWQ!$NE$2:$NE$60=AF$3)*(GMWQ!$ND$2:$ND$60=AF$4)*(GMWQ!$NF$2:$NF$60=AF$1),0),$E110-1966)</f>
        <v>29220</v>
      </c>
      <c r="AG110" s="12" cm="1">
        <f t="array" ref="AG110">INDEX(GMWQ!$A$2:$NF$60,MATCH(1,(GMWQ!$NE$2:$NE$60=AG$3)*(GMWQ!$ND$2:$ND$60=AG$4)*(GMWQ!$NF$2:$NF$60=AG$1),0),$E110-1966)</f>
        <v>6.1</v>
      </c>
    </row>
    <row r="111" spans="1:33" x14ac:dyDescent="0.25">
      <c r="A111" s="12">
        <v>1999</v>
      </c>
      <c r="B111" s="12">
        <f t="shared" si="11"/>
        <v>1999</v>
      </c>
      <c r="C111" s="12">
        <f t="shared" si="11"/>
        <v>1998</v>
      </c>
      <c r="D111" s="12">
        <f t="shared" si="11"/>
        <v>1998</v>
      </c>
      <c r="E111" s="12">
        <f t="shared" si="7"/>
        <v>2077</v>
      </c>
      <c r="F111" s="12" cm="1">
        <f t="array" ref="F111">INDEX(GMWQ!$A$2:$NF$60,MATCH(1,(GMWQ!$NE$2:$NE$60=F$3)*(GMWQ!$ND$2:$ND$60=F$4)*(GMWQ!$NF$2:$NF$60=F$1),0),$E111-1966)</f>
        <v>76.114940000000004</v>
      </c>
      <c r="G111" s="12" cm="1">
        <f t="array" ref="G111">INDEX(GMWQ!$A$2:$NF$60,MATCH(1,(GMWQ!$NE$2:$NE$60=G$3)*(GMWQ!$ND$2:$ND$60=G$4)*(GMWQ!$NF$2:$NF$60=G$1),0),$E111-1966)</f>
        <v>8757</v>
      </c>
      <c r="H111" s="12" cm="1">
        <f t="array" ref="H111">INDEX(GMWQ!$A$2:$NF$60,MATCH(1,(GMWQ!$NE$2:$NE$60=H$3)*(GMWQ!$ND$2:$ND$60=H$4)*(GMWQ!$NF$2:$NF$60=H$1),0),$E111-1966)</f>
        <v>284.69069999999999</v>
      </c>
      <c r="I111" s="12" cm="1">
        <f t="array" ref="I111">INDEX(GMWQ!$A$2:$NF$60,MATCH(1,(GMWQ!$NE$2:$NE$60=I$3)*(GMWQ!$ND$2:$ND$60=I$4)*(GMWQ!$NF$2:$NF$60=I$1),0),$E111-1966)</f>
        <v>58057</v>
      </c>
      <c r="J111" s="12" cm="1">
        <f t="array" ref="J111">INDEX(GMWQ!$A$2:$NF$60,MATCH(1,(GMWQ!$NE$2:$NE$60=J$3)*(GMWQ!$ND$2:$ND$60=J$4)*(GMWQ!$NF$2:$NF$60=J$1),0),$E111-1966)</f>
        <v>255903</v>
      </c>
      <c r="K111" s="12" cm="1">
        <f t="array" ref="K111">INDEX(GMWQ!$A$2:$NF$60,MATCH(1,(GMWQ!$NE$2:$NE$60=K$3)*(GMWQ!$ND$2:$ND$60=K$4)*(GMWQ!$NF$2:$NF$60=K$1),0),$E111-1966)</f>
        <v>103815</v>
      </c>
      <c r="L111" s="12" cm="1">
        <f t="array" ref="L111">INDEX(GMWQ!$A$2:$NF$60,MATCH(1,(GMWQ!$NE$2:$NE$60=L$3)*(GMWQ!$ND$2:$ND$60=L$4)*(GMWQ!$NF$2:$NF$60=L$1),0),$E111-1966)</f>
        <v>165049</v>
      </c>
      <c r="M111" s="12" cm="1">
        <f t="array" ref="M111">INDEX(GMWQ!$A$2:$NF$60,MATCH(1,(GMWQ!$NE$2:$NE$60=M$3)*(GMWQ!$ND$2:$ND$60=M$4)*(GMWQ!$NF$2:$NF$60=M$1),0),$E111-1966)</f>
        <v>254037</v>
      </c>
      <c r="N111" s="12" cm="1">
        <f t="array" ref="N111">INDEX(GMWQ!$A$2:$NF$60,MATCH(1,(GMWQ!$NE$2:$NE$60=N$3)*(GMWQ!$ND$2:$ND$60=N$4)*(GMWQ!$NF$2:$NF$60=N$1),0),$E111-1966)</f>
        <v>65.678430000000006</v>
      </c>
      <c r="O111" s="12" cm="1">
        <f t="array" ref="O111">INDEX(GMWQ!$A$2:$NF$60,MATCH(1,(GMWQ!$NE$2:$NE$60=O$3)*(GMWQ!$ND$2:$ND$60=O$4)*(GMWQ!$NF$2:$NF$60=O$1),0),$E111-1966)</f>
        <v>27036</v>
      </c>
      <c r="P111" s="12" cm="1">
        <f t="array" ref="P111">INDEX(GMWQ!$A$2:$NF$60,MATCH(1,(GMWQ!$NE$2:$NE$60=P$3)*(GMWQ!$ND$2:$ND$60=P$4)*(GMWQ!$NF$2:$NF$60=P$1),0),$E111-1966)</f>
        <v>29237</v>
      </c>
      <c r="Q111" s="12" cm="1">
        <f t="array" ref="Q111">INDEX(GMWQ!$A$2:$NF$60,MATCH(1,(GMWQ!$NE$2:$NE$60=Q$3)*(GMWQ!$ND$2:$ND$60=Q$4)*(GMWQ!$NF$2:$NF$60=Q$1),0),$E111-1966)</f>
        <v>6.2</v>
      </c>
      <c r="R111" s="12" cm="1">
        <f t="array" ref="R111">INDEX(GMWQ!$A$2:$NF$60,MATCH(1,(GMWQ!$NE$2:$NE$60=R$3)*(GMWQ!$ND$2:$ND$60=R$4)*(GMWQ!$NF$2:$NF$60=R$1),0),$E111-1966)</f>
        <v>4422.741</v>
      </c>
      <c r="S111" s="12" cm="1">
        <f t="array" ref="S111">INDEX(GMWQ!$A$2:$NF$60,MATCH(1,(GMWQ!$NE$2:$NE$60=S$3)*(GMWQ!$ND$2:$ND$60=S$4)*(GMWQ!$NF$2:$NF$60=S$1),0),$E111-1966)</f>
        <v>423875</v>
      </c>
      <c r="T111" s="12" cm="1">
        <f t="array" ref="T111">INDEX(GMWQ!$A$2:$NF$60,MATCH(1,(GMWQ!$NE$2:$NE$60=T$3)*(GMWQ!$ND$2:$ND$60=T$4)*(GMWQ!$NF$2:$NF$60=T$1),0),$E111-1966)</f>
        <v>27036</v>
      </c>
      <c r="U111" s="12" cm="1">
        <f t="array" ref="U111">INDEX(GMWQ!$A$2:$NF$60,MATCH(1,(GMWQ!$NE$2:$NE$60=U$3)*(GMWQ!$ND$2:$ND$60=U$4)*(GMWQ!$NF$2:$NF$60=U$1),0),$E111-1966)</f>
        <v>4422.741</v>
      </c>
      <c r="V111" s="12" cm="1">
        <f t="array" ref="V111">INDEX(GMWQ!$A$2:$NF$60,MATCH(1,(GMWQ!$NE$2:$NE$60=V$3)*(GMWQ!$ND$2:$ND$60=V$4)*(GMWQ!$NF$2:$NF$60=V$1),0),$E111-1966)</f>
        <v>6.2</v>
      </c>
      <c r="W111" s="12" cm="1">
        <f t="array" ref="W111">INDEX(GMWQ!$A$2:$NF$60,MATCH(1,(GMWQ!$NE$2:$NE$60=W$3)*(GMWQ!$ND$2:$ND$60=W$4)*(GMWQ!$NF$2:$NF$60=W$1),0),$E111-1966)</f>
        <v>254037</v>
      </c>
      <c r="X111" s="12" cm="1">
        <f t="array" ref="X111">INDEX(GMWQ!$A$2:$NF$60,MATCH(1,(GMWQ!$NE$2:$NE$60=X$3)*(GMWQ!$ND$2:$ND$60=X$4)*(GMWQ!$NF$2:$NF$60=X$1),0),$E111-1966)</f>
        <v>8757</v>
      </c>
      <c r="Y111" s="12" cm="1">
        <f t="array" ref="Y111">INDEX(GMWQ!$A$2:$NF$60,MATCH(1,(GMWQ!$NE$2:$NE$60=Y$3)*(GMWQ!$ND$2:$ND$60=Y$4)*(GMWQ!$NF$2:$NF$60=Y$1),0),$E111-1966)</f>
        <v>423875</v>
      </c>
      <c r="Z111" s="12" cm="1">
        <f t="array" ref="Z111">INDEX(GMWQ!$A$2:$NF$60,MATCH(1,(GMWQ!$NE$2:$NE$60=Z$3)*(GMWQ!$ND$2:$ND$60=Z$4)*(GMWQ!$NF$2:$NF$60=Z$1),0),$E111-1966)</f>
        <v>27036</v>
      </c>
      <c r="AA111" s="12" cm="1">
        <f t="array" ref="AA111">INDEX(GMWQ!$A$2:$NF$60,MATCH(1,(GMWQ!$NE$2:$NE$60=AA$3)*(GMWQ!$ND$2:$ND$60=AA$4)*(GMWQ!$NF$2:$NF$60=AA$1),0),$E111-1966)</f>
        <v>4422.741</v>
      </c>
      <c r="AB111" s="12" cm="1">
        <f t="array" ref="AB111">INDEX(GMWQ!$A$2:$NF$60,MATCH(1,(GMWQ!$NE$2:$NE$60=AB$3)*(GMWQ!$ND$2:$ND$60=AB$4)*(GMWQ!$NF$2:$NF$60=AB$1),0),$E111-1966)</f>
        <v>6.2</v>
      </c>
      <c r="AC111" s="12" cm="1">
        <f t="array" ref="AC111">INDEX(GMWQ!$A$2:$NF$60,MATCH(1,(GMWQ!$NE$2:$NE$60=AC$3)*(GMWQ!$ND$2:$ND$60=AC$4)*(GMWQ!$NF$2:$NF$60=AC$1),0),$E111-1966)</f>
        <v>254037</v>
      </c>
      <c r="AD111" s="12" cm="1">
        <f t="array" ref="AD111">INDEX(GMWQ!$A$2:$NF$60,MATCH(1,(GMWQ!$NE$2:$NE$60=AD$3)*(GMWQ!$ND$2:$ND$60=AD$4)*(GMWQ!$NF$2:$NF$60=AD$1),0),$E111-1966)</f>
        <v>8757</v>
      </c>
      <c r="AE111" s="12" cm="1">
        <f t="array" ref="AE111">INDEX(GMWQ!$A$2:$NF$60,MATCH(1,(GMWQ!$NE$2:$NE$60=AE$3)*(GMWQ!$ND$2:$ND$60=AE$4)*(GMWQ!$NF$2:$NF$60=AE$1),0),$E111-1966)</f>
        <v>27036</v>
      </c>
      <c r="AF111" s="12" cm="1">
        <f t="array" ref="AF111">INDEX(GMWQ!$A$2:$NF$60,MATCH(1,(GMWQ!$NE$2:$NE$60=AF$3)*(GMWQ!$ND$2:$ND$60=AF$4)*(GMWQ!$NF$2:$NF$60=AF$1),0),$E111-1966)</f>
        <v>29241</v>
      </c>
      <c r="AG111" s="12" cm="1">
        <f t="array" ref="AG111">INDEX(GMWQ!$A$2:$NF$60,MATCH(1,(GMWQ!$NE$2:$NE$60=AG$3)*(GMWQ!$ND$2:$ND$60=AG$4)*(GMWQ!$NF$2:$NF$60=AG$1),0),$E111-1966)</f>
        <v>6.2</v>
      </c>
    </row>
    <row r="112" spans="1:33" x14ac:dyDescent="0.25">
      <c r="B112" s="12">
        <f t="shared" si="11"/>
        <v>1999</v>
      </c>
      <c r="C112" s="12">
        <f t="shared" si="11"/>
        <v>1999</v>
      </c>
      <c r="E112" s="12">
        <f t="shared" si="7"/>
        <v>2078</v>
      </c>
      <c r="F112" s="12" cm="1">
        <f t="array" ref="F112">INDEX(GMWQ!$A$2:$NF$60,MATCH(1,(GMWQ!$NE$2:$NE$60=F$3)*(GMWQ!$ND$2:$ND$60=F$4)*(GMWQ!$NF$2:$NF$60=F$1),0),$E112-1966)</f>
        <v>77.443020000000004</v>
      </c>
      <c r="G112" s="12" cm="1">
        <f t="array" ref="G112">INDEX(GMWQ!$A$2:$NF$60,MATCH(1,(GMWQ!$NE$2:$NE$60=G$3)*(GMWQ!$ND$2:$ND$60=G$4)*(GMWQ!$NF$2:$NF$60=G$1),0),$E112-1966)</f>
        <v>8818</v>
      </c>
      <c r="H112" s="12" cm="1">
        <f t="array" ref="H112">INDEX(GMWQ!$A$2:$NF$60,MATCH(1,(GMWQ!$NE$2:$NE$60=H$3)*(GMWQ!$ND$2:$ND$60=H$4)*(GMWQ!$NF$2:$NF$60=H$1),0),$E112-1966)</f>
        <v>293.50729999999999</v>
      </c>
      <c r="I112" s="12" cm="1">
        <f t="array" ref="I112">INDEX(GMWQ!$A$2:$NF$60,MATCH(1,(GMWQ!$NE$2:$NE$60=I$3)*(GMWQ!$ND$2:$ND$60=I$4)*(GMWQ!$NF$2:$NF$60=I$1),0),$E112-1966)</f>
        <v>56566</v>
      </c>
      <c r="J112" s="12" cm="1">
        <f t="array" ref="J112">INDEX(GMWQ!$A$2:$NF$60,MATCH(1,(GMWQ!$NE$2:$NE$60=J$3)*(GMWQ!$ND$2:$ND$60=J$4)*(GMWQ!$NF$2:$NF$60=J$1),0),$E112-1966)</f>
        <v>258404</v>
      </c>
      <c r="K112" s="12" cm="1">
        <f t="array" ref="K112">INDEX(GMWQ!$A$2:$NF$60,MATCH(1,(GMWQ!$NE$2:$NE$60=K$3)*(GMWQ!$ND$2:$ND$60=K$4)*(GMWQ!$NF$2:$NF$60=K$1),0),$E112-1966)</f>
        <v>106514</v>
      </c>
      <c r="L112" s="12" cm="1">
        <f t="array" ref="L112">INDEX(GMWQ!$A$2:$NF$60,MATCH(1,(GMWQ!$NE$2:$NE$60=L$3)*(GMWQ!$ND$2:$ND$60=L$4)*(GMWQ!$NF$2:$NF$60=L$1),0),$E112-1966)</f>
        <v>172636</v>
      </c>
      <c r="M112" s="12" cm="1">
        <f t="array" ref="M112">INDEX(GMWQ!$A$2:$NF$60,MATCH(1,(GMWQ!$NE$2:$NE$60=M$3)*(GMWQ!$ND$2:$ND$60=M$4)*(GMWQ!$NF$2:$NF$60=M$1),0),$E112-1966)</f>
        <v>266557</v>
      </c>
      <c r="N112" s="12" cm="1">
        <f t="array" ref="N112">INDEX(GMWQ!$A$2:$NF$60,MATCH(1,(GMWQ!$NE$2:$NE$60=N$3)*(GMWQ!$ND$2:$ND$60=N$4)*(GMWQ!$NF$2:$NF$60=N$1),0),$E112-1966)</f>
        <v>65.559520000000006</v>
      </c>
      <c r="O112" s="12" cm="1">
        <f t="array" ref="O112">INDEX(GMWQ!$A$2:$NF$60,MATCH(1,(GMWQ!$NE$2:$NE$60=O$3)*(GMWQ!$ND$2:$ND$60=O$4)*(GMWQ!$NF$2:$NF$60=O$1),0),$E112-1966)</f>
        <v>27095</v>
      </c>
      <c r="P112" s="12" cm="1">
        <f t="array" ref="P112">INDEX(GMWQ!$A$2:$NF$60,MATCH(1,(GMWQ!$NE$2:$NE$60=P$3)*(GMWQ!$ND$2:$ND$60=P$4)*(GMWQ!$NF$2:$NF$60=P$1),0),$E112-1966)</f>
        <v>29327</v>
      </c>
      <c r="Q112" s="12" cm="1">
        <f t="array" ref="Q112">INDEX(GMWQ!$A$2:$NF$60,MATCH(1,(GMWQ!$NE$2:$NE$60=Q$3)*(GMWQ!$ND$2:$ND$60=Q$4)*(GMWQ!$NF$2:$NF$60=Q$1),0),$E112-1966)</f>
        <v>6</v>
      </c>
      <c r="R112" s="12" cm="1">
        <f t="array" ref="R112">INDEX(GMWQ!$A$2:$NF$60,MATCH(1,(GMWQ!$NE$2:$NE$60=R$3)*(GMWQ!$ND$2:$ND$60=R$4)*(GMWQ!$NF$2:$NF$60=R$1),0),$E112-1966)</f>
        <v>4529.62</v>
      </c>
      <c r="S112" s="12" cm="1">
        <f t="array" ref="S112">INDEX(GMWQ!$A$2:$NF$60,MATCH(1,(GMWQ!$NE$2:$NE$60=S$3)*(GMWQ!$ND$2:$ND$60=S$4)*(GMWQ!$NF$2:$NF$60=S$1),0),$E112-1966)</f>
        <v>425920</v>
      </c>
      <c r="T112" s="12" cm="1">
        <f t="array" ref="T112">INDEX(GMWQ!$A$2:$NF$60,MATCH(1,(GMWQ!$NE$2:$NE$60=T$3)*(GMWQ!$ND$2:$ND$60=T$4)*(GMWQ!$NF$2:$NF$60=T$1),0),$E112-1966)</f>
        <v>27095</v>
      </c>
      <c r="U112" s="12" cm="1">
        <f t="array" ref="U112">INDEX(GMWQ!$A$2:$NF$60,MATCH(1,(GMWQ!$NE$2:$NE$60=U$3)*(GMWQ!$ND$2:$ND$60=U$4)*(GMWQ!$NF$2:$NF$60=U$1),0),$E112-1966)</f>
        <v>4529.62</v>
      </c>
      <c r="V112" s="12" cm="1">
        <f t="array" ref="V112">INDEX(GMWQ!$A$2:$NF$60,MATCH(1,(GMWQ!$NE$2:$NE$60=V$3)*(GMWQ!$ND$2:$ND$60=V$4)*(GMWQ!$NF$2:$NF$60=V$1),0),$E112-1966)</f>
        <v>6</v>
      </c>
      <c r="W112" s="12" cm="1">
        <f t="array" ref="W112">INDEX(GMWQ!$A$2:$NF$60,MATCH(1,(GMWQ!$NE$2:$NE$60=W$3)*(GMWQ!$ND$2:$ND$60=W$4)*(GMWQ!$NF$2:$NF$60=W$1),0),$E112-1966)</f>
        <v>266557</v>
      </c>
      <c r="X112" s="12" cm="1">
        <f t="array" ref="X112">INDEX(GMWQ!$A$2:$NF$60,MATCH(1,(GMWQ!$NE$2:$NE$60=X$3)*(GMWQ!$ND$2:$ND$60=X$4)*(GMWQ!$NF$2:$NF$60=X$1),0),$E112-1966)</f>
        <v>8818</v>
      </c>
      <c r="Y112" s="12" cm="1">
        <f t="array" ref="Y112">INDEX(GMWQ!$A$2:$NF$60,MATCH(1,(GMWQ!$NE$2:$NE$60=Y$3)*(GMWQ!$ND$2:$ND$60=Y$4)*(GMWQ!$NF$2:$NF$60=Y$1),0),$E112-1966)</f>
        <v>425920</v>
      </c>
      <c r="Z112" s="12" cm="1">
        <f t="array" ref="Z112">INDEX(GMWQ!$A$2:$NF$60,MATCH(1,(GMWQ!$NE$2:$NE$60=Z$3)*(GMWQ!$ND$2:$ND$60=Z$4)*(GMWQ!$NF$2:$NF$60=Z$1),0),$E112-1966)</f>
        <v>27095</v>
      </c>
      <c r="AA112" s="12" cm="1">
        <f t="array" ref="AA112">INDEX(GMWQ!$A$2:$NF$60,MATCH(1,(GMWQ!$NE$2:$NE$60=AA$3)*(GMWQ!$ND$2:$ND$60=AA$4)*(GMWQ!$NF$2:$NF$60=AA$1),0),$E112-1966)</f>
        <v>4529.62</v>
      </c>
      <c r="AB112" s="12" cm="1">
        <f t="array" ref="AB112">INDEX(GMWQ!$A$2:$NF$60,MATCH(1,(GMWQ!$NE$2:$NE$60=AB$3)*(GMWQ!$ND$2:$ND$60=AB$4)*(GMWQ!$NF$2:$NF$60=AB$1),0),$E112-1966)</f>
        <v>6</v>
      </c>
      <c r="AC112" s="12" cm="1">
        <f t="array" ref="AC112">INDEX(GMWQ!$A$2:$NF$60,MATCH(1,(GMWQ!$NE$2:$NE$60=AC$3)*(GMWQ!$ND$2:$ND$60=AC$4)*(GMWQ!$NF$2:$NF$60=AC$1),0),$E112-1966)</f>
        <v>266557</v>
      </c>
      <c r="AD112" s="12" cm="1">
        <f t="array" ref="AD112">INDEX(GMWQ!$A$2:$NF$60,MATCH(1,(GMWQ!$NE$2:$NE$60=AD$3)*(GMWQ!$ND$2:$ND$60=AD$4)*(GMWQ!$NF$2:$NF$60=AD$1),0),$E112-1966)</f>
        <v>8818</v>
      </c>
      <c r="AE112" s="12" cm="1">
        <f t="array" ref="AE112">INDEX(GMWQ!$A$2:$NF$60,MATCH(1,(GMWQ!$NE$2:$NE$60=AE$3)*(GMWQ!$ND$2:$ND$60=AE$4)*(GMWQ!$NF$2:$NF$60=AE$1),0),$E112-1966)</f>
        <v>27095</v>
      </c>
      <c r="AF112" s="12" cm="1">
        <f t="array" ref="AF112">INDEX(GMWQ!$A$2:$NF$60,MATCH(1,(GMWQ!$NE$2:$NE$60=AF$3)*(GMWQ!$ND$2:$ND$60=AF$4)*(GMWQ!$NF$2:$NF$60=AF$1),0),$E112-1966)</f>
        <v>29326</v>
      </c>
      <c r="AG112" s="12" cm="1">
        <f t="array" ref="AG112">INDEX(GMWQ!$A$2:$NF$60,MATCH(1,(GMWQ!$NE$2:$NE$60=AG$3)*(GMWQ!$ND$2:$ND$60=AG$4)*(GMWQ!$NF$2:$NF$60=AG$1),0),$E112-1966)</f>
        <v>6</v>
      </c>
    </row>
    <row r="113" spans="1:33" x14ac:dyDescent="0.25">
      <c r="B113" s="12">
        <f t="shared" si="11"/>
        <v>1999</v>
      </c>
      <c r="C113" s="12">
        <f t="shared" si="11"/>
        <v>1999</v>
      </c>
      <c r="E113" s="12">
        <f t="shared" ref="E113:E176" si="12">+E112+1</f>
        <v>2079</v>
      </c>
      <c r="F113" s="12" cm="1">
        <f t="array" ref="F113">INDEX(GMWQ!$A$2:$NF$60,MATCH(1,(GMWQ!$NE$2:$NE$60=F$3)*(GMWQ!$ND$2:$ND$60=F$4)*(GMWQ!$NF$2:$NF$60=F$1),0),$E113-1966)</f>
        <v>77.584969999999998</v>
      </c>
      <c r="G113" s="12" cm="1">
        <f t="array" ref="G113">INDEX(GMWQ!$A$2:$NF$60,MATCH(1,(GMWQ!$NE$2:$NE$60=G$3)*(GMWQ!$ND$2:$ND$60=G$4)*(GMWQ!$NF$2:$NF$60=G$1),0),$E113-1966)</f>
        <v>9094</v>
      </c>
      <c r="H113" s="12" cm="1">
        <f t="array" ref="H113">INDEX(GMWQ!$A$2:$NF$60,MATCH(1,(GMWQ!$NE$2:$NE$60=H$3)*(GMWQ!$ND$2:$ND$60=H$4)*(GMWQ!$NF$2:$NF$60=H$1),0),$E113-1966)</f>
        <v>299.82389999999998</v>
      </c>
      <c r="I113" s="12" cm="1">
        <f t="array" ref="I113">INDEX(GMWQ!$A$2:$NF$60,MATCH(1,(GMWQ!$NE$2:$NE$60=I$3)*(GMWQ!$ND$2:$ND$60=I$4)*(GMWQ!$NF$2:$NF$60=I$1),0),$E113-1966)</f>
        <v>55975</v>
      </c>
      <c r="J113" s="12" cm="1">
        <f t="array" ref="J113">INDEX(GMWQ!$A$2:$NF$60,MATCH(1,(GMWQ!$NE$2:$NE$60=J$3)*(GMWQ!$ND$2:$ND$60=J$4)*(GMWQ!$NF$2:$NF$60=J$1),0),$E113-1966)</f>
        <v>261604</v>
      </c>
      <c r="K113" s="12" cm="1">
        <f t="array" ref="K113">INDEX(GMWQ!$A$2:$NF$60,MATCH(1,(GMWQ!$NE$2:$NE$60=K$3)*(GMWQ!$ND$2:$ND$60=K$4)*(GMWQ!$NF$2:$NF$60=K$1),0),$E113-1966)</f>
        <v>108335</v>
      </c>
      <c r="L113" s="12" cm="1">
        <f t="array" ref="L113">INDEX(GMWQ!$A$2:$NF$60,MATCH(1,(GMWQ!$NE$2:$NE$60=L$3)*(GMWQ!$ND$2:$ND$60=L$4)*(GMWQ!$NF$2:$NF$60=L$1),0),$E113-1966)</f>
        <v>172330</v>
      </c>
      <c r="M113" s="12" cm="1">
        <f t="array" ref="M113">INDEX(GMWQ!$A$2:$NF$60,MATCH(1,(GMWQ!$NE$2:$NE$60=M$3)*(GMWQ!$ND$2:$ND$60=M$4)*(GMWQ!$NF$2:$NF$60=M$1),0),$E113-1966)</f>
        <v>267871</v>
      </c>
      <c r="N113" s="12" cm="1">
        <f t="array" ref="N113">INDEX(GMWQ!$A$2:$NF$60,MATCH(1,(GMWQ!$NE$2:$NE$60=N$3)*(GMWQ!$ND$2:$ND$60=N$4)*(GMWQ!$NF$2:$NF$60=N$1),0),$E113-1966)</f>
        <v>65.181330000000003</v>
      </c>
      <c r="O113" s="12" cm="1">
        <f t="array" ref="O113">INDEX(GMWQ!$A$2:$NF$60,MATCH(1,(GMWQ!$NE$2:$NE$60=O$3)*(GMWQ!$ND$2:$ND$60=O$4)*(GMWQ!$NF$2:$NF$60=O$1),0),$E113-1966)</f>
        <v>27218</v>
      </c>
      <c r="P113" s="12" cm="1">
        <f t="array" ref="P113">INDEX(GMWQ!$A$2:$NF$60,MATCH(1,(GMWQ!$NE$2:$NE$60=P$3)*(GMWQ!$ND$2:$ND$60=P$4)*(GMWQ!$NF$2:$NF$60=P$1),0),$E113-1966)</f>
        <v>29584</v>
      </c>
      <c r="Q113" s="12" cm="1">
        <f t="array" ref="Q113">INDEX(GMWQ!$A$2:$NF$60,MATCH(1,(GMWQ!$NE$2:$NE$60=Q$3)*(GMWQ!$ND$2:$ND$60=Q$4)*(GMWQ!$NF$2:$NF$60=Q$1),0),$E113-1966)</f>
        <v>5.9</v>
      </c>
      <c r="R113" s="12" cm="1">
        <f t="array" ref="R113">INDEX(GMWQ!$A$2:$NF$60,MATCH(1,(GMWQ!$NE$2:$NE$60=R$3)*(GMWQ!$ND$2:$ND$60=R$4)*(GMWQ!$NF$2:$NF$60=R$1),0),$E113-1966)</f>
        <v>4579.0190000000002</v>
      </c>
      <c r="S113" s="12" cm="1">
        <f t="array" ref="S113">INDEX(GMWQ!$A$2:$NF$60,MATCH(1,(GMWQ!$NE$2:$NE$60=S$3)*(GMWQ!$ND$2:$ND$60=S$4)*(GMWQ!$NF$2:$NF$60=S$1),0),$E113-1966)</f>
        <v>432860</v>
      </c>
      <c r="T113" s="12" cm="1">
        <f t="array" ref="T113">INDEX(GMWQ!$A$2:$NF$60,MATCH(1,(GMWQ!$NE$2:$NE$60=T$3)*(GMWQ!$ND$2:$ND$60=T$4)*(GMWQ!$NF$2:$NF$60=T$1),0),$E113-1966)</f>
        <v>27218</v>
      </c>
      <c r="U113" s="12" cm="1">
        <f t="array" ref="U113">INDEX(GMWQ!$A$2:$NF$60,MATCH(1,(GMWQ!$NE$2:$NE$60=U$3)*(GMWQ!$ND$2:$ND$60=U$4)*(GMWQ!$NF$2:$NF$60=U$1),0),$E113-1966)</f>
        <v>4579.0190000000002</v>
      </c>
      <c r="V113" s="12" cm="1">
        <f t="array" ref="V113">INDEX(GMWQ!$A$2:$NF$60,MATCH(1,(GMWQ!$NE$2:$NE$60=V$3)*(GMWQ!$ND$2:$ND$60=V$4)*(GMWQ!$NF$2:$NF$60=V$1),0),$E113-1966)</f>
        <v>5.9</v>
      </c>
      <c r="W113" s="12" cm="1">
        <f t="array" ref="W113">INDEX(GMWQ!$A$2:$NF$60,MATCH(1,(GMWQ!$NE$2:$NE$60=W$3)*(GMWQ!$ND$2:$ND$60=W$4)*(GMWQ!$NF$2:$NF$60=W$1),0),$E113-1966)</f>
        <v>267871</v>
      </c>
      <c r="X113" s="12" cm="1">
        <f t="array" ref="X113">INDEX(GMWQ!$A$2:$NF$60,MATCH(1,(GMWQ!$NE$2:$NE$60=X$3)*(GMWQ!$ND$2:$ND$60=X$4)*(GMWQ!$NF$2:$NF$60=X$1),0),$E113-1966)</f>
        <v>9094</v>
      </c>
      <c r="Y113" s="12" cm="1">
        <f t="array" ref="Y113">INDEX(GMWQ!$A$2:$NF$60,MATCH(1,(GMWQ!$NE$2:$NE$60=Y$3)*(GMWQ!$ND$2:$ND$60=Y$4)*(GMWQ!$NF$2:$NF$60=Y$1),0),$E113-1966)</f>
        <v>432860</v>
      </c>
      <c r="Z113" s="12" cm="1">
        <f t="array" ref="Z113">INDEX(GMWQ!$A$2:$NF$60,MATCH(1,(GMWQ!$NE$2:$NE$60=Z$3)*(GMWQ!$ND$2:$ND$60=Z$4)*(GMWQ!$NF$2:$NF$60=Z$1),0),$E113-1966)</f>
        <v>27218</v>
      </c>
      <c r="AA113" s="12" cm="1">
        <f t="array" ref="AA113">INDEX(GMWQ!$A$2:$NF$60,MATCH(1,(GMWQ!$NE$2:$NE$60=AA$3)*(GMWQ!$ND$2:$ND$60=AA$4)*(GMWQ!$NF$2:$NF$60=AA$1),0),$E113-1966)</f>
        <v>4579.0190000000002</v>
      </c>
      <c r="AB113" s="12" cm="1">
        <f t="array" ref="AB113">INDEX(GMWQ!$A$2:$NF$60,MATCH(1,(GMWQ!$NE$2:$NE$60=AB$3)*(GMWQ!$ND$2:$ND$60=AB$4)*(GMWQ!$NF$2:$NF$60=AB$1),0),$E113-1966)</f>
        <v>5.9</v>
      </c>
      <c r="AC113" s="12" cm="1">
        <f t="array" ref="AC113">INDEX(GMWQ!$A$2:$NF$60,MATCH(1,(GMWQ!$NE$2:$NE$60=AC$3)*(GMWQ!$ND$2:$ND$60=AC$4)*(GMWQ!$NF$2:$NF$60=AC$1),0),$E113-1966)</f>
        <v>267871</v>
      </c>
      <c r="AD113" s="12" cm="1">
        <f t="array" ref="AD113">INDEX(GMWQ!$A$2:$NF$60,MATCH(1,(GMWQ!$NE$2:$NE$60=AD$3)*(GMWQ!$ND$2:$ND$60=AD$4)*(GMWQ!$NF$2:$NF$60=AD$1),0),$E113-1966)</f>
        <v>9094</v>
      </c>
      <c r="AE113" s="12" cm="1">
        <f t="array" ref="AE113">INDEX(GMWQ!$A$2:$NF$60,MATCH(1,(GMWQ!$NE$2:$NE$60=AE$3)*(GMWQ!$ND$2:$ND$60=AE$4)*(GMWQ!$NF$2:$NF$60=AE$1),0),$E113-1966)</f>
        <v>27218</v>
      </c>
      <c r="AF113" s="12" cm="1">
        <f t="array" ref="AF113">INDEX(GMWQ!$A$2:$NF$60,MATCH(1,(GMWQ!$NE$2:$NE$60=AF$3)*(GMWQ!$ND$2:$ND$60=AF$4)*(GMWQ!$NF$2:$NF$60=AF$1),0),$E113-1966)</f>
        <v>29573</v>
      </c>
      <c r="AG113" s="12" cm="1">
        <f t="array" ref="AG113">INDEX(GMWQ!$A$2:$NF$60,MATCH(1,(GMWQ!$NE$2:$NE$60=AG$3)*(GMWQ!$ND$2:$ND$60=AG$4)*(GMWQ!$NF$2:$NF$60=AG$1),0),$E113-1966)</f>
        <v>5.9</v>
      </c>
    </row>
    <row r="114" spans="1:33" x14ac:dyDescent="0.25">
      <c r="B114" s="12">
        <f t="shared" si="11"/>
        <v>1999</v>
      </c>
      <c r="C114" s="12">
        <f t="shared" si="11"/>
        <v>1999</v>
      </c>
      <c r="E114" s="12">
        <f t="shared" si="12"/>
        <v>2080</v>
      </c>
      <c r="F114" s="12" cm="1">
        <f t="array" ref="F114">INDEX(GMWQ!$A$2:$NF$60,MATCH(1,(GMWQ!$NE$2:$NE$60=F$3)*(GMWQ!$ND$2:$ND$60=F$4)*(GMWQ!$NF$2:$NF$60=F$1),0),$E114-1966)</f>
        <v>77.568190000000001</v>
      </c>
      <c r="G114" s="12" cm="1">
        <f t="array" ref="G114">INDEX(GMWQ!$A$2:$NF$60,MATCH(1,(GMWQ!$NE$2:$NE$60=G$3)*(GMWQ!$ND$2:$ND$60=G$4)*(GMWQ!$NF$2:$NF$60=G$1),0),$E114-1966)</f>
        <v>9184</v>
      </c>
      <c r="H114" s="12" cm="1">
        <f t="array" ref="H114">INDEX(GMWQ!$A$2:$NF$60,MATCH(1,(GMWQ!$NE$2:$NE$60=H$3)*(GMWQ!$ND$2:$ND$60=H$4)*(GMWQ!$NF$2:$NF$60=H$1),0),$E114-1966)</f>
        <v>303.68020000000001</v>
      </c>
      <c r="I114" s="12" cm="1">
        <f t="array" ref="I114">INDEX(GMWQ!$A$2:$NF$60,MATCH(1,(GMWQ!$NE$2:$NE$60=I$3)*(GMWQ!$ND$2:$ND$60=I$4)*(GMWQ!$NF$2:$NF$60=I$1),0),$E114-1966)</f>
        <v>59028</v>
      </c>
      <c r="J114" s="12" cm="1">
        <f t="array" ref="J114">INDEX(GMWQ!$A$2:$NF$60,MATCH(1,(GMWQ!$NE$2:$NE$60=J$3)*(GMWQ!$ND$2:$ND$60=J$4)*(GMWQ!$NF$2:$NF$60=J$1),0),$E114-1966)</f>
        <v>267337</v>
      </c>
      <c r="K114" s="12" cm="1">
        <f t="array" ref="K114">INDEX(GMWQ!$A$2:$NF$60,MATCH(1,(GMWQ!$NE$2:$NE$60=K$3)*(GMWQ!$ND$2:$ND$60=K$4)*(GMWQ!$NF$2:$NF$60=K$1),0),$E114-1966)</f>
        <v>109919</v>
      </c>
      <c r="L114" s="12" cm="1">
        <f t="array" ref="L114">INDEX(GMWQ!$A$2:$NF$60,MATCH(1,(GMWQ!$NE$2:$NE$60=L$3)*(GMWQ!$ND$2:$ND$60=L$4)*(GMWQ!$NF$2:$NF$60=L$1),0),$E114-1966)</f>
        <v>177162</v>
      </c>
      <c r="M114" s="12" cm="1">
        <f t="array" ref="M114">INDEX(GMWQ!$A$2:$NF$60,MATCH(1,(GMWQ!$NE$2:$NE$60=M$3)*(GMWQ!$ND$2:$ND$60=M$4)*(GMWQ!$NF$2:$NF$60=M$1),0),$E114-1966)</f>
        <v>274118</v>
      </c>
      <c r="N114" s="12" cm="1">
        <f t="array" ref="N114">INDEX(GMWQ!$A$2:$NF$60,MATCH(1,(GMWQ!$NE$2:$NE$60=N$3)*(GMWQ!$ND$2:$ND$60=N$4)*(GMWQ!$NF$2:$NF$60=N$1),0),$E114-1966)</f>
        <v>65.406419999999997</v>
      </c>
      <c r="O114" s="12" cm="1">
        <f t="array" ref="O114">INDEX(GMWQ!$A$2:$NF$60,MATCH(1,(GMWQ!$NE$2:$NE$60=O$3)*(GMWQ!$ND$2:$ND$60=O$4)*(GMWQ!$NF$2:$NF$60=O$1),0),$E114-1966)</f>
        <v>27322</v>
      </c>
      <c r="P114" s="12" cm="1">
        <f t="array" ref="P114">INDEX(GMWQ!$A$2:$NF$60,MATCH(1,(GMWQ!$NE$2:$NE$60=P$3)*(GMWQ!$ND$2:$ND$60=P$4)*(GMWQ!$NF$2:$NF$60=P$1),0),$E114-1966)</f>
        <v>29715</v>
      </c>
      <c r="Q114" s="12" cm="1">
        <f t="array" ref="Q114">INDEX(GMWQ!$A$2:$NF$60,MATCH(1,(GMWQ!$NE$2:$NE$60=Q$3)*(GMWQ!$ND$2:$ND$60=Q$4)*(GMWQ!$NF$2:$NF$60=Q$1),0),$E114-1966)</f>
        <v>5.8</v>
      </c>
      <c r="R114" s="12" cm="1">
        <f t="array" ref="R114">INDEX(GMWQ!$A$2:$NF$60,MATCH(1,(GMWQ!$NE$2:$NE$60=R$3)*(GMWQ!$ND$2:$ND$60=R$4)*(GMWQ!$NF$2:$NF$60=R$1),0),$E114-1966)</f>
        <v>4624.2740000000003</v>
      </c>
      <c r="S114" s="12" cm="1">
        <f t="array" ref="S114">INDEX(GMWQ!$A$2:$NF$60,MATCH(1,(GMWQ!$NE$2:$NE$60=S$3)*(GMWQ!$ND$2:$ND$60=S$4)*(GMWQ!$NF$2:$NF$60=S$1),0),$E114-1966)</f>
        <v>439093</v>
      </c>
      <c r="T114" s="12" cm="1">
        <f t="array" ref="T114">INDEX(GMWQ!$A$2:$NF$60,MATCH(1,(GMWQ!$NE$2:$NE$60=T$3)*(GMWQ!$ND$2:$ND$60=T$4)*(GMWQ!$NF$2:$NF$60=T$1),0),$E114-1966)</f>
        <v>27322</v>
      </c>
      <c r="U114" s="12" cm="1">
        <f t="array" ref="U114">INDEX(GMWQ!$A$2:$NF$60,MATCH(1,(GMWQ!$NE$2:$NE$60=U$3)*(GMWQ!$ND$2:$ND$60=U$4)*(GMWQ!$NF$2:$NF$60=U$1),0),$E114-1966)</f>
        <v>4624.2740000000003</v>
      </c>
      <c r="V114" s="12" cm="1">
        <f t="array" ref="V114">INDEX(GMWQ!$A$2:$NF$60,MATCH(1,(GMWQ!$NE$2:$NE$60=V$3)*(GMWQ!$ND$2:$ND$60=V$4)*(GMWQ!$NF$2:$NF$60=V$1),0),$E114-1966)</f>
        <v>5.8</v>
      </c>
      <c r="W114" s="12" cm="1">
        <f t="array" ref="W114">INDEX(GMWQ!$A$2:$NF$60,MATCH(1,(GMWQ!$NE$2:$NE$60=W$3)*(GMWQ!$ND$2:$ND$60=W$4)*(GMWQ!$NF$2:$NF$60=W$1),0),$E114-1966)</f>
        <v>274118</v>
      </c>
      <c r="X114" s="12" cm="1">
        <f t="array" ref="X114">INDEX(GMWQ!$A$2:$NF$60,MATCH(1,(GMWQ!$NE$2:$NE$60=X$3)*(GMWQ!$ND$2:$ND$60=X$4)*(GMWQ!$NF$2:$NF$60=X$1),0),$E114-1966)</f>
        <v>9184</v>
      </c>
      <c r="Y114" s="12" cm="1">
        <f t="array" ref="Y114">INDEX(GMWQ!$A$2:$NF$60,MATCH(1,(GMWQ!$NE$2:$NE$60=Y$3)*(GMWQ!$ND$2:$ND$60=Y$4)*(GMWQ!$NF$2:$NF$60=Y$1),0),$E114-1966)</f>
        <v>439093</v>
      </c>
      <c r="Z114" s="12" cm="1">
        <f t="array" ref="Z114">INDEX(GMWQ!$A$2:$NF$60,MATCH(1,(GMWQ!$NE$2:$NE$60=Z$3)*(GMWQ!$ND$2:$ND$60=Z$4)*(GMWQ!$NF$2:$NF$60=Z$1),0),$E114-1966)</f>
        <v>27322</v>
      </c>
      <c r="AA114" s="12" cm="1">
        <f t="array" ref="AA114">INDEX(GMWQ!$A$2:$NF$60,MATCH(1,(GMWQ!$NE$2:$NE$60=AA$3)*(GMWQ!$ND$2:$ND$60=AA$4)*(GMWQ!$NF$2:$NF$60=AA$1),0),$E114-1966)</f>
        <v>4624.2740000000003</v>
      </c>
      <c r="AB114" s="12" cm="1">
        <f t="array" ref="AB114">INDEX(GMWQ!$A$2:$NF$60,MATCH(1,(GMWQ!$NE$2:$NE$60=AB$3)*(GMWQ!$ND$2:$ND$60=AB$4)*(GMWQ!$NF$2:$NF$60=AB$1),0),$E114-1966)</f>
        <v>5.8</v>
      </c>
      <c r="AC114" s="12" cm="1">
        <f t="array" ref="AC114">INDEX(GMWQ!$A$2:$NF$60,MATCH(1,(GMWQ!$NE$2:$NE$60=AC$3)*(GMWQ!$ND$2:$ND$60=AC$4)*(GMWQ!$NF$2:$NF$60=AC$1),0),$E114-1966)</f>
        <v>274118</v>
      </c>
      <c r="AD114" s="12" cm="1">
        <f t="array" ref="AD114">INDEX(GMWQ!$A$2:$NF$60,MATCH(1,(GMWQ!$NE$2:$NE$60=AD$3)*(GMWQ!$ND$2:$ND$60=AD$4)*(GMWQ!$NF$2:$NF$60=AD$1),0),$E114-1966)</f>
        <v>9184</v>
      </c>
      <c r="AE114" s="12" cm="1">
        <f t="array" ref="AE114">INDEX(GMWQ!$A$2:$NF$60,MATCH(1,(GMWQ!$NE$2:$NE$60=AE$3)*(GMWQ!$ND$2:$ND$60=AE$4)*(GMWQ!$NF$2:$NF$60=AE$1),0),$E114-1966)</f>
        <v>27322</v>
      </c>
      <c r="AF114" s="12" cm="1">
        <f t="array" ref="AF114">INDEX(GMWQ!$A$2:$NF$60,MATCH(1,(GMWQ!$NE$2:$NE$60=AF$3)*(GMWQ!$ND$2:$ND$60=AF$4)*(GMWQ!$NF$2:$NF$60=AF$1),0),$E114-1966)</f>
        <v>29723</v>
      </c>
      <c r="AG114" s="12" cm="1">
        <f t="array" ref="AG114">INDEX(GMWQ!$A$2:$NF$60,MATCH(1,(GMWQ!$NE$2:$NE$60=AG$3)*(GMWQ!$ND$2:$ND$60=AG$4)*(GMWQ!$NF$2:$NF$60=AG$1),0),$E114-1966)</f>
        <v>5.8</v>
      </c>
    </row>
    <row r="115" spans="1:33" x14ac:dyDescent="0.25">
      <c r="A115" s="12">
        <v>2000</v>
      </c>
      <c r="B115" s="12">
        <f t="shared" si="11"/>
        <v>2000</v>
      </c>
      <c r="C115" s="12">
        <f t="shared" si="11"/>
        <v>1999</v>
      </c>
      <c r="D115" s="12">
        <f t="shared" si="11"/>
        <v>1999</v>
      </c>
      <c r="E115" s="12">
        <f t="shared" si="12"/>
        <v>2081</v>
      </c>
      <c r="F115" s="12" cm="1">
        <f t="array" ref="F115">INDEX(GMWQ!$A$2:$NF$60,MATCH(1,(GMWQ!$NE$2:$NE$60=F$3)*(GMWQ!$ND$2:$ND$60=F$4)*(GMWQ!$NF$2:$NF$60=F$1),0),$E115-1966)</f>
        <v>77.594200000000001</v>
      </c>
      <c r="G115" s="12" cm="1">
        <f t="array" ref="G115">INDEX(GMWQ!$A$2:$NF$60,MATCH(1,(GMWQ!$NE$2:$NE$60=G$3)*(GMWQ!$ND$2:$ND$60=G$4)*(GMWQ!$NF$2:$NF$60=G$1),0),$E115-1966)</f>
        <v>9313</v>
      </c>
      <c r="H115" s="12" cm="1">
        <f t="array" ref="H115">INDEX(GMWQ!$A$2:$NF$60,MATCH(1,(GMWQ!$NE$2:$NE$60=H$3)*(GMWQ!$ND$2:$ND$60=H$4)*(GMWQ!$NF$2:$NF$60=H$1),0),$E115-1966)</f>
        <v>305.33330000000001</v>
      </c>
      <c r="I115" s="12" cm="1">
        <f t="array" ref="I115">INDEX(GMWQ!$A$2:$NF$60,MATCH(1,(GMWQ!$NE$2:$NE$60=I$3)*(GMWQ!$ND$2:$ND$60=I$4)*(GMWQ!$NF$2:$NF$60=I$1),0),$E115-1966)</f>
        <v>61022</v>
      </c>
      <c r="J115" s="12" cm="1">
        <f t="array" ref="J115">INDEX(GMWQ!$A$2:$NF$60,MATCH(1,(GMWQ!$NE$2:$NE$60=J$3)*(GMWQ!$ND$2:$ND$60=J$4)*(GMWQ!$NF$2:$NF$60=J$1),0),$E115-1966)</f>
        <v>272305</v>
      </c>
      <c r="K115" s="12" cm="1">
        <f t="array" ref="K115">INDEX(GMWQ!$A$2:$NF$60,MATCH(1,(GMWQ!$NE$2:$NE$60=K$3)*(GMWQ!$ND$2:$ND$60=K$4)*(GMWQ!$NF$2:$NF$60=K$1),0),$E115-1966)</f>
        <v>110532</v>
      </c>
      <c r="L115" s="12" cm="1">
        <f t="array" ref="L115">INDEX(GMWQ!$A$2:$NF$60,MATCH(1,(GMWQ!$NE$2:$NE$60=L$3)*(GMWQ!$ND$2:$ND$60=L$4)*(GMWQ!$NF$2:$NF$60=L$1),0),$E115-1966)</f>
        <v>178102</v>
      </c>
      <c r="M115" s="12" cm="1">
        <f t="array" ref="M115">INDEX(GMWQ!$A$2:$NF$60,MATCH(1,(GMWQ!$NE$2:$NE$60=M$3)*(GMWQ!$ND$2:$ND$60=M$4)*(GMWQ!$NF$2:$NF$60=M$1),0),$E115-1966)</f>
        <v>274370</v>
      </c>
      <c r="N115" s="12" cm="1">
        <f t="array" ref="N115">INDEX(GMWQ!$A$2:$NF$60,MATCH(1,(GMWQ!$NE$2:$NE$60=N$3)*(GMWQ!$ND$2:$ND$60=N$4)*(GMWQ!$NF$2:$NF$60=N$1),0),$E115-1966)</f>
        <v>65.636089999999996</v>
      </c>
      <c r="O115" s="12" cm="1">
        <f t="array" ref="O115">INDEX(GMWQ!$A$2:$NF$60,MATCH(1,(GMWQ!$NE$2:$NE$60=O$3)*(GMWQ!$ND$2:$ND$60=O$4)*(GMWQ!$NF$2:$NF$60=O$1),0),$E115-1966)</f>
        <v>27362</v>
      </c>
      <c r="P115" s="12" cm="1">
        <f t="array" ref="P115">INDEX(GMWQ!$A$2:$NF$60,MATCH(1,(GMWQ!$NE$2:$NE$60=P$3)*(GMWQ!$ND$2:$ND$60=P$4)*(GMWQ!$NF$2:$NF$60=P$1),0),$E115-1966)</f>
        <v>29644</v>
      </c>
      <c r="Q115" s="12" cm="1">
        <f t="array" ref="Q115">INDEX(GMWQ!$A$2:$NF$60,MATCH(1,(GMWQ!$NE$2:$NE$60=Q$3)*(GMWQ!$ND$2:$ND$60=Q$4)*(GMWQ!$NF$2:$NF$60=Q$1),0),$E115-1966)</f>
        <v>5.8</v>
      </c>
      <c r="R115" s="12" cm="1">
        <f t="array" ref="R115">INDEX(GMWQ!$A$2:$NF$60,MATCH(1,(GMWQ!$NE$2:$NE$60=R$3)*(GMWQ!$ND$2:$ND$60=R$4)*(GMWQ!$NF$2:$NF$60=R$1),0),$E115-1966)</f>
        <v>4637.7709999999997</v>
      </c>
      <c r="S115" s="12" cm="1">
        <f t="array" ref="S115">INDEX(GMWQ!$A$2:$NF$60,MATCH(1,(GMWQ!$NE$2:$NE$60=S$3)*(GMWQ!$ND$2:$ND$60=S$4)*(GMWQ!$NF$2:$NF$60=S$1),0),$E115-1966)</f>
        <v>444540</v>
      </c>
      <c r="T115" s="12" cm="1">
        <f t="array" ref="T115">INDEX(GMWQ!$A$2:$NF$60,MATCH(1,(GMWQ!$NE$2:$NE$60=T$3)*(GMWQ!$ND$2:$ND$60=T$4)*(GMWQ!$NF$2:$NF$60=T$1),0),$E115-1966)</f>
        <v>27362</v>
      </c>
      <c r="U115" s="12" cm="1">
        <f t="array" ref="U115">INDEX(GMWQ!$A$2:$NF$60,MATCH(1,(GMWQ!$NE$2:$NE$60=U$3)*(GMWQ!$ND$2:$ND$60=U$4)*(GMWQ!$NF$2:$NF$60=U$1),0),$E115-1966)</f>
        <v>4637.7709999999997</v>
      </c>
      <c r="V115" s="12" cm="1">
        <f t="array" ref="V115">INDEX(GMWQ!$A$2:$NF$60,MATCH(1,(GMWQ!$NE$2:$NE$60=V$3)*(GMWQ!$ND$2:$ND$60=V$4)*(GMWQ!$NF$2:$NF$60=V$1),0),$E115-1966)</f>
        <v>5.8</v>
      </c>
      <c r="W115" s="12" cm="1">
        <f t="array" ref="W115">INDEX(GMWQ!$A$2:$NF$60,MATCH(1,(GMWQ!$NE$2:$NE$60=W$3)*(GMWQ!$ND$2:$ND$60=W$4)*(GMWQ!$NF$2:$NF$60=W$1),0),$E115-1966)</f>
        <v>274370</v>
      </c>
      <c r="X115" s="12" cm="1">
        <f t="array" ref="X115">INDEX(GMWQ!$A$2:$NF$60,MATCH(1,(GMWQ!$NE$2:$NE$60=X$3)*(GMWQ!$ND$2:$ND$60=X$4)*(GMWQ!$NF$2:$NF$60=X$1),0),$E115-1966)</f>
        <v>9313</v>
      </c>
      <c r="Y115" s="12" cm="1">
        <f t="array" ref="Y115">INDEX(GMWQ!$A$2:$NF$60,MATCH(1,(GMWQ!$NE$2:$NE$60=Y$3)*(GMWQ!$ND$2:$ND$60=Y$4)*(GMWQ!$NF$2:$NF$60=Y$1),0),$E115-1966)</f>
        <v>444540</v>
      </c>
      <c r="Z115" s="12" cm="1">
        <f t="array" ref="Z115">INDEX(GMWQ!$A$2:$NF$60,MATCH(1,(GMWQ!$NE$2:$NE$60=Z$3)*(GMWQ!$ND$2:$ND$60=Z$4)*(GMWQ!$NF$2:$NF$60=Z$1),0),$E115-1966)</f>
        <v>27362</v>
      </c>
      <c r="AA115" s="12" cm="1">
        <f t="array" ref="AA115">INDEX(GMWQ!$A$2:$NF$60,MATCH(1,(GMWQ!$NE$2:$NE$60=AA$3)*(GMWQ!$ND$2:$ND$60=AA$4)*(GMWQ!$NF$2:$NF$60=AA$1),0),$E115-1966)</f>
        <v>4637.7709999999997</v>
      </c>
      <c r="AB115" s="12" cm="1">
        <f t="array" ref="AB115">INDEX(GMWQ!$A$2:$NF$60,MATCH(1,(GMWQ!$NE$2:$NE$60=AB$3)*(GMWQ!$ND$2:$ND$60=AB$4)*(GMWQ!$NF$2:$NF$60=AB$1),0),$E115-1966)</f>
        <v>5.8</v>
      </c>
      <c r="AC115" s="12" cm="1">
        <f t="array" ref="AC115">INDEX(GMWQ!$A$2:$NF$60,MATCH(1,(GMWQ!$NE$2:$NE$60=AC$3)*(GMWQ!$ND$2:$ND$60=AC$4)*(GMWQ!$NF$2:$NF$60=AC$1),0),$E115-1966)</f>
        <v>274370</v>
      </c>
      <c r="AD115" s="12" cm="1">
        <f t="array" ref="AD115">INDEX(GMWQ!$A$2:$NF$60,MATCH(1,(GMWQ!$NE$2:$NE$60=AD$3)*(GMWQ!$ND$2:$ND$60=AD$4)*(GMWQ!$NF$2:$NF$60=AD$1),0),$E115-1966)</f>
        <v>9313</v>
      </c>
      <c r="AE115" s="12" cm="1">
        <f t="array" ref="AE115">INDEX(GMWQ!$A$2:$NF$60,MATCH(1,(GMWQ!$NE$2:$NE$60=AE$3)*(GMWQ!$ND$2:$ND$60=AE$4)*(GMWQ!$NF$2:$NF$60=AE$1),0),$E115-1966)</f>
        <v>27362</v>
      </c>
      <c r="AF115" s="12" cm="1">
        <f t="array" ref="AF115">INDEX(GMWQ!$A$2:$NF$60,MATCH(1,(GMWQ!$NE$2:$NE$60=AF$3)*(GMWQ!$ND$2:$ND$60=AF$4)*(GMWQ!$NF$2:$NF$60=AF$1),0),$E115-1966)</f>
        <v>29644</v>
      </c>
      <c r="AG115" s="12" cm="1">
        <f t="array" ref="AG115">INDEX(GMWQ!$A$2:$NF$60,MATCH(1,(GMWQ!$NE$2:$NE$60=AG$3)*(GMWQ!$ND$2:$ND$60=AG$4)*(GMWQ!$NF$2:$NF$60=AG$1),0),$E115-1966)</f>
        <v>5.8</v>
      </c>
    </row>
    <row r="116" spans="1:33" x14ac:dyDescent="0.25">
      <c r="B116" s="12">
        <f t="shared" si="11"/>
        <v>2000</v>
      </c>
      <c r="C116" s="12">
        <f t="shared" si="11"/>
        <v>2000</v>
      </c>
      <c r="E116" s="12">
        <f t="shared" si="12"/>
        <v>2082</v>
      </c>
      <c r="F116" s="12" cm="1">
        <f t="array" ref="F116">INDEX(GMWQ!$A$2:$NF$60,MATCH(1,(GMWQ!$NE$2:$NE$60=F$3)*(GMWQ!$ND$2:$ND$60=F$4)*(GMWQ!$NF$2:$NF$60=F$1),0),$E116-1966)</f>
        <v>78.701040000000006</v>
      </c>
      <c r="G116" s="12" cm="1">
        <f t="array" ref="G116">INDEX(GMWQ!$A$2:$NF$60,MATCH(1,(GMWQ!$NE$2:$NE$60=G$3)*(GMWQ!$ND$2:$ND$60=G$4)*(GMWQ!$NF$2:$NF$60=G$1),0),$E116-1966)</f>
        <v>9861</v>
      </c>
      <c r="H116" s="12" cm="1">
        <f t="array" ref="H116">INDEX(GMWQ!$A$2:$NF$60,MATCH(1,(GMWQ!$NE$2:$NE$60=H$3)*(GMWQ!$ND$2:$ND$60=H$4)*(GMWQ!$NF$2:$NF$60=H$1),0),$E116-1966)</f>
        <v>310.33330000000001</v>
      </c>
      <c r="I116" s="12" cm="1">
        <f t="array" ref="I116">INDEX(GMWQ!$A$2:$NF$60,MATCH(1,(GMWQ!$NE$2:$NE$60=I$3)*(GMWQ!$ND$2:$ND$60=I$4)*(GMWQ!$NF$2:$NF$60=I$1),0),$E116-1966)</f>
        <v>58869</v>
      </c>
      <c r="J116" s="12" cm="1">
        <f t="array" ref="J116">INDEX(GMWQ!$A$2:$NF$60,MATCH(1,(GMWQ!$NE$2:$NE$60=J$3)*(GMWQ!$ND$2:$ND$60=J$4)*(GMWQ!$NF$2:$NF$60=J$1),0),$E116-1966)</f>
        <v>273916</v>
      </c>
      <c r="K116" s="12" cm="1">
        <f t="array" ref="K116">INDEX(GMWQ!$A$2:$NF$60,MATCH(1,(GMWQ!$NE$2:$NE$60=K$3)*(GMWQ!$ND$2:$ND$60=K$4)*(GMWQ!$NF$2:$NF$60=K$1),0),$E116-1966)</f>
        <v>112629</v>
      </c>
      <c r="L116" s="12" cm="1">
        <f t="array" ref="L116">INDEX(GMWQ!$A$2:$NF$60,MATCH(1,(GMWQ!$NE$2:$NE$60=L$3)*(GMWQ!$ND$2:$ND$60=L$4)*(GMWQ!$NF$2:$NF$60=L$1),0),$E116-1966)</f>
        <v>179721</v>
      </c>
      <c r="M116" s="12" cm="1">
        <f t="array" ref="M116">INDEX(GMWQ!$A$2:$NF$60,MATCH(1,(GMWQ!$NE$2:$NE$60=M$3)*(GMWQ!$ND$2:$ND$60=M$4)*(GMWQ!$NF$2:$NF$60=M$1),0),$E116-1966)</f>
        <v>277466</v>
      </c>
      <c r="N116" s="12" cm="1">
        <f t="array" ref="N116">INDEX(GMWQ!$A$2:$NF$60,MATCH(1,(GMWQ!$NE$2:$NE$60=N$3)*(GMWQ!$ND$2:$ND$60=N$4)*(GMWQ!$NF$2:$NF$60=N$1),0),$E116-1966)</f>
        <v>65.484520000000003</v>
      </c>
      <c r="O116" s="12" cm="1">
        <f t="array" ref="O116">INDEX(GMWQ!$A$2:$NF$60,MATCH(1,(GMWQ!$NE$2:$NE$60=O$3)*(GMWQ!$ND$2:$ND$60=O$4)*(GMWQ!$NF$2:$NF$60=O$1),0),$E116-1966)</f>
        <v>27468</v>
      </c>
      <c r="P116" s="12" cm="1">
        <f t="array" ref="P116">INDEX(GMWQ!$A$2:$NF$60,MATCH(1,(GMWQ!$NE$2:$NE$60=P$3)*(GMWQ!$ND$2:$ND$60=P$4)*(GMWQ!$NF$2:$NF$60=P$1),0),$E116-1966)</f>
        <v>29775</v>
      </c>
      <c r="Q116" s="12" cm="1">
        <f t="array" ref="Q116">INDEX(GMWQ!$A$2:$NF$60,MATCH(1,(GMWQ!$NE$2:$NE$60=Q$3)*(GMWQ!$ND$2:$ND$60=Q$4)*(GMWQ!$NF$2:$NF$60=Q$1),0),$E116-1966)</f>
        <v>5.5</v>
      </c>
      <c r="R116" s="12" cm="1">
        <f t="array" ref="R116">INDEX(GMWQ!$A$2:$NF$60,MATCH(1,(GMWQ!$NE$2:$NE$60=R$3)*(GMWQ!$ND$2:$ND$60=R$4)*(GMWQ!$NF$2:$NF$60=R$1),0),$E116-1966)</f>
        <v>4701.4949999999999</v>
      </c>
      <c r="S116" s="12" cm="1">
        <f t="array" ref="S116">INDEX(GMWQ!$A$2:$NF$60,MATCH(1,(GMWQ!$NE$2:$NE$60=S$3)*(GMWQ!$ND$2:$ND$60=S$4)*(GMWQ!$NF$2:$NF$60=S$1),0),$E116-1966)</f>
        <v>447825</v>
      </c>
      <c r="T116" s="12" cm="1">
        <f t="array" ref="T116">INDEX(GMWQ!$A$2:$NF$60,MATCH(1,(GMWQ!$NE$2:$NE$60=T$3)*(GMWQ!$ND$2:$ND$60=T$4)*(GMWQ!$NF$2:$NF$60=T$1),0),$E116-1966)</f>
        <v>27468</v>
      </c>
      <c r="U116" s="12" cm="1">
        <f t="array" ref="U116">INDEX(GMWQ!$A$2:$NF$60,MATCH(1,(GMWQ!$NE$2:$NE$60=U$3)*(GMWQ!$ND$2:$ND$60=U$4)*(GMWQ!$NF$2:$NF$60=U$1),0),$E116-1966)</f>
        <v>4701.4949999999999</v>
      </c>
      <c r="V116" s="12" cm="1">
        <f t="array" ref="V116">INDEX(GMWQ!$A$2:$NF$60,MATCH(1,(GMWQ!$NE$2:$NE$60=V$3)*(GMWQ!$ND$2:$ND$60=V$4)*(GMWQ!$NF$2:$NF$60=V$1),0),$E116-1966)</f>
        <v>5.5</v>
      </c>
      <c r="W116" s="12" cm="1">
        <f t="array" ref="W116">INDEX(GMWQ!$A$2:$NF$60,MATCH(1,(GMWQ!$NE$2:$NE$60=W$3)*(GMWQ!$ND$2:$ND$60=W$4)*(GMWQ!$NF$2:$NF$60=W$1),0),$E116-1966)</f>
        <v>277466</v>
      </c>
      <c r="X116" s="12" cm="1">
        <f t="array" ref="X116">INDEX(GMWQ!$A$2:$NF$60,MATCH(1,(GMWQ!$NE$2:$NE$60=X$3)*(GMWQ!$ND$2:$ND$60=X$4)*(GMWQ!$NF$2:$NF$60=X$1),0),$E116-1966)</f>
        <v>9861</v>
      </c>
      <c r="Y116" s="12" cm="1">
        <f t="array" ref="Y116">INDEX(GMWQ!$A$2:$NF$60,MATCH(1,(GMWQ!$NE$2:$NE$60=Y$3)*(GMWQ!$ND$2:$ND$60=Y$4)*(GMWQ!$NF$2:$NF$60=Y$1),0),$E116-1966)</f>
        <v>447825</v>
      </c>
      <c r="Z116" s="12" cm="1">
        <f t="array" ref="Z116">INDEX(GMWQ!$A$2:$NF$60,MATCH(1,(GMWQ!$NE$2:$NE$60=Z$3)*(GMWQ!$ND$2:$ND$60=Z$4)*(GMWQ!$NF$2:$NF$60=Z$1),0),$E116-1966)</f>
        <v>27468</v>
      </c>
      <c r="AA116" s="12" cm="1">
        <f t="array" ref="AA116">INDEX(GMWQ!$A$2:$NF$60,MATCH(1,(GMWQ!$NE$2:$NE$60=AA$3)*(GMWQ!$ND$2:$ND$60=AA$4)*(GMWQ!$NF$2:$NF$60=AA$1),0),$E116-1966)</f>
        <v>4701.4949999999999</v>
      </c>
      <c r="AB116" s="12" cm="1">
        <f t="array" ref="AB116">INDEX(GMWQ!$A$2:$NF$60,MATCH(1,(GMWQ!$NE$2:$NE$60=AB$3)*(GMWQ!$ND$2:$ND$60=AB$4)*(GMWQ!$NF$2:$NF$60=AB$1),0),$E116-1966)</f>
        <v>5.5</v>
      </c>
      <c r="AC116" s="12" cm="1">
        <f t="array" ref="AC116">INDEX(GMWQ!$A$2:$NF$60,MATCH(1,(GMWQ!$NE$2:$NE$60=AC$3)*(GMWQ!$ND$2:$ND$60=AC$4)*(GMWQ!$NF$2:$NF$60=AC$1),0),$E116-1966)</f>
        <v>277466</v>
      </c>
      <c r="AD116" s="12" cm="1">
        <f t="array" ref="AD116">INDEX(GMWQ!$A$2:$NF$60,MATCH(1,(GMWQ!$NE$2:$NE$60=AD$3)*(GMWQ!$ND$2:$ND$60=AD$4)*(GMWQ!$NF$2:$NF$60=AD$1),0),$E116-1966)</f>
        <v>9861</v>
      </c>
      <c r="AE116" s="12" cm="1">
        <f t="array" ref="AE116">INDEX(GMWQ!$A$2:$NF$60,MATCH(1,(GMWQ!$NE$2:$NE$60=AE$3)*(GMWQ!$ND$2:$ND$60=AE$4)*(GMWQ!$NF$2:$NF$60=AE$1),0),$E116-1966)</f>
        <v>27468</v>
      </c>
      <c r="AF116" s="12" cm="1">
        <f t="array" ref="AF116">INDEX(GMWQ!$A$2:$NF$60,MATCH(1,(GMWQ!$NE$2:$NE$60=AF$3)*(GMWQ!$ND$2:$ND$60=AF$4)*(GMWQ!$NF$2:$NF$60=AF$1),0),$E116-1966)</f>
        <v>29775</v>
      </c>
      <c r="AG116" s="12" cm="1">
        <f t="array" ref="AG116">INDEX(GMWQ!$A$2:$NF$60,MATCH(1,(GMWQ!$NE$2:$NE$60=AG$3)*(GMWQ!$ND$2:$ND$60=AG$4)*(GMWQ!$NF$2:$NF$60=AG$1),0),$E116-1966)</f>
        <v>5.5</v>
      </c>
    </row>
    <row r="117" spans="1:33" x14ac:dyDescent="0.25">
      <c r="B117" s="12">
        <f t="shared" si="11"/>
        <v>2000</v>
      </c>
      <c r="C117" s="12">
        <f t="shared" si="11"/>
        <v>2000</v>
      </c>
      <c r="E117" s="12">
        <f t="shared" si="12"/>
        <v>2083</v>
      </c>
      <c r="F117" s="12" cm="1">
        <f t="array" ref="F117">INDEX(GMWQ!$A$2:$NF$60,MATCH(1,(GMWQ!$NE$2:$NE$60=F$3)*(GMWQ!$ND$2:$ND$60=F$4)*(GMWQ!$NF$2:$NF$60=F$1),0),$E117-1966)</f>
        <v>79.935569999999998</v>
      </c>
      <c r="G117" s="12" cm="1">
        <f t="array" ref="G117">INDEX(GMWQ!$A$2:$NF$60,MATCH(1,(GMWQ!$NE$2:$NE$60=G$3)*(GMWQ!$ND$2:$ND$60=G$4)*(GMWQ!$NF$2:$NF$60=G$1),0),$E117-1966)</f>
        <v>9826</v>
      </c>
      <c r="H117" s="12" cm="1">
        <f t="array" ref="H117">INDEX(GMWQ!$A$2:$NF$60,MATCH(1,(GMWQ!$NE$2:$NE$60=H$3)*(GMWQ!$ND$2:$ND$60=H$4)*(GMWQ!$NF$2:$NF$60=H$1),0),$E117-1966)</f>
        <v>315</v>
      </c>
      <c r="I117" s="12" cm="1">
        <f t="array" ref="I117">INDEX(GMWQ!$A$2:$NF$60,MATCH(1,(GMWQ!$NE$2:$NE$60=I$3)*(GMWQ!$ND$2:$ND$60=I$4)*(GMWQ!$NF$2:$NF$60=I$1),0),$E117-1966)</f>
        <v>57825</v>
      </c>
      <c r="J117" s="12" cm="1">
        <f t="array" ref="J117">INDEX(GMWQ!$A$2:$NF$60,MATCH(1,(GMWQ!$NE$2:$NE$60=J$3)*(GMWQ!$ND$2:$ND$60=J$4)*(GMWQ!$NF$2:$NF$60=J$1),0),$E117-1966)</f>
        <v>276174</v>
      </c>
      <c r="K117" s="12" cm="1">
        <f t="array" ref="K117">INDEX(GMWQ!$A$2:$NF$60,MATCH(1,(GMWQ!$NE$2:$NE$60=K$3)*(GMWQ!$ND$2:$ND$60=K$4)*(GMWQ!$NF$2:$NF$60=K$1),0),$E117-1966)</f>
        <v>115403</v>
      </c>
      <c r="L117" s="12" cm="1">
        <f t="array" ref="L117">INDEX(GMWQ!$A$2:$NF$60,MATCH(1,(GMWQ!$NE$2:$NE$60=L$3)*(GMWQ!$ND$2:$ND$60=L$4)*(GMWQ!$NF$2:$NF$60=L$1),0),$E117-1966)</f>
        <v>183528</v>
      </c>
      <c r="M117" s="12" cm="1">
        <f t="array" ref="M117">INDEX(GMWQ!$A$2:$NF$60,MATCH(1,(GMWQ!$NE$2:$NE$60=M$3)*(GMWQ!$ND$2:$ND$60=M$4)*(GMWQ!$NF$2:$NF$60=M$1),0),$E117-1966)</f>
        <v>283106</v>
      </c>
      <c r="N117" s="12" cm="1">
        <f t="array" ref="N117">INDEX(GMWQ!$A$2:$NF$60,MATCH(1,(GMWQ!$NE$2:$NE$60=N$3)*(GMWQ!$ND$2:$ND$60=N$4)*(GMWQ!$NF$2:$NF$60=N$1),0),$E117-1966)</f>
        <v>65.551580000000001</v>
      </c>
      <c r="O117" s="12" cm="1">
        <f t="array" ref="O117">INDEX(GMWQ!$A$2:$NF$60,MATCH(1,(GMWQ!$NE$2:$NE$60=O$3)*(GMWQ!$ND$2:$ND$60=O$4)*(GMWQ!$NF$2:$NF$60=O$1),0),$E117-1966)</f>
        <v>27555</v>
      </c>
      <c r="P117" s="12" cm="1">
        <f t="array" ref="P117">INDEX(GMWQ!$A$2:$NF$60,MATCH(1,(GMWQ!$NE$2:$NE$60=P$3)*(GMWQ!$ND$2:$ND$60=P$4)*(GMWQ!$NF$2:$NF$60=P$1),0),$E117-1966)</f>
        <v>29957</v>
      </c>
      <c r="Q117" s="12" cm="1">
        <f t="array" ref="Q117">INDEX(GMWQ!$A$2:$NF$60,MATCH(1,(GMWQ!$NE$2:$NE$60=Q$3)*(GMWQ!$ND$2:$ND$60=Q$4)*(GMWQ!$NF$2:$NF$60=Q$1),0),$E117-1966)</f>
        <v>5.3</v>
      </c>
      <c r="R117" s="12" cm="1">
        <f t="array" ref="R117">INDEX(GMWQ!$A$2:$NF$60,MATCH(1,(GMWQ!$NE$2:$NE$60=R$3)*(GMWQ!$ND$2:$ND$60=R$4)*(GMWQ!$NF$2:$NF$60=R$1),0),$E117-1966)</f>
        <v>4802.4549999999999</v>
      </c>
      <c r="S117" s="12" cm="1">
        <f t="array" ref="S117">INDEX(GMWQ!$A$2:$NF$60,MATCH(1,(GMWQ!$NE$2:$NE$60=S$3)*(GMWQ!$ND$2:$ND$60=S$4)*(GMWQ!$NF$2:$NF$60=S$1),0),$E117-1966)</f>
        <v>450688</v>
      </c>
      <c r="T117" s="12" cm="1">
        <f t="array" ref="T117">INDEX(GMWQ!$A$2:$NF$60,MATCH(1,(GMWQ!$NE$2:$NE$60=T$3)*(GMWQ!$ND$2:$ND$60=T$4)*(GMWQ!$NF$2:$NF$60=T$1),0),$E117-1966)</f>
        <v>27555</v>
      </c>
      <c r="U117" s="12" cm="1">
        <f t="array" ref="U117">INDEX(GMWQ!$A$2:$NF$60,MATCH(1,(GMWQ!$NE$2:$NE$60=U$3)*(GMWQ!$ND$2:$ND$60=U$4)*(GMWQ!$NF$2:$NF$60=U$1),0),$E117-1966)</f>
        <v>4802.4549999999999</v>
      </c>
      <c r="V117" s="12" cm="1">
        <f t="array" ref="V117">INDEX(GMWQ!$A$2:$NF$60,MATCH(1,(GMWQ!$NE$2:$NE$60=V$3)*(GMWQ!$ND$2:$ND$60=V$4)*(GMWQ!$NF$2:$NF$60=V$1),0),$E117-1966)</f>
        <v>5.3</v>
      </c>
      <c r="W117" s="12" cm="1">
        <f t="array" ref="W117">INDEX(GMWQ!$A$2:$NF$60,MATCH(1,(GMWQ!$NE$2:$NE$60=W$3)*(GMWQ!$ND$2:$ND$60=W$4)*(GMWQ!$NF$2:$NF$60=W$1),0),$E117-1966)</f>
        <v>283106</v>
      </c>
      <c r="X117" s="12" cm="1">
        <f t="array" ref="X117">INDEX(GMWQ!$A$2:$NF$60,MATCH(1,(GMWQ!$NE$2:$NE$60=X$3)*(GMWQ!$ND$2:$ND$60=X$4)*(GMWQ!$NF$2:$NF$60=X$1),0),$E117-1966)</f>
        <v>9826</v>
      </c>
      <c r="Y117" s="12" cm="1">
        <f t="array" ref="Y117">INDEX(GMWQ!$A$2:$NF$60,MATCH(1,(GMWQ!$NE$2:$NE$60=Y$3)*(GMWQ!$ND$2:$ND$60=Y$4)*(GMWQ!$NF$2:$NF$60=Y$1),0),$E117-1966)</f>
        <v>450688</v>
      </c>
      <c r="Z117" s="12" cm="1">
        <f t="array" ref="Z117">INDEX(GMWQ!$A$2:$NF$60,MATCH(1,(GMWQ!$NE$2:$NE$60=Z$3)*(GMWQ!$ND$2:$ND$60=Z$4)*(GMWQ!$NF$2:$NF$60=Z$1),0),$E117-1966)</f>
        <v>27555</v>
      </c>
      <c r="AA117" s="12" cm="1">
        <f t="array" ref="AA117">INDEX(GMWQ!$A$2:$NF$60,MATCH(1,(GMWQ!$NE$2:$NE$60=AA$3)*(GMWQ!$ND$2:$ND$60=AA$4)*(GMWQ!$NF$2:$NF$60=AA$1),0),$E117-1966)</f>
        <v>4802.4549999999999</v>
      </c>
      <c r="AB117" s="12" cm="1">
        <f t="array" ref="AB117">INDEX(GMWQ!$A$2:$NF$60,MATCH(1,(GMWQ!$NE$2:$NE$60=AB$3)*(GMWQ!$ND$2:$ND$60=AB$4)*(GMWQ!$NF$2:$NF$60=AB$1),0),$E117-1966)</f>
        <v>5.3</v>
      </c>
      <c r="AC117" s="12" cm="1">
        <f t="array" ref="AC117">INDEX(GMWQ!$A$2:$NF$60,MATCH(1,(GMWQ!$NE$2:$NE$60=AC$3)*(GMWQ!$ND$2:$ND$60=AC$4)*(GMWQ!$NF$2:$NF$60=AC$1),0),$E117-1966)</f>
        <v>283106</v>
      </c>
      <c r="AD117" s="12" cm="1">
        <f t="array" ref="AD117">INDEX(GMWQ!$A$2:$NF$60,MATCH(1,(GMWQ!$NE$2:$NE$60=AD$3)*(GMWQ!$ND$2:$ND$60=AD$4)*(GMWQ!$NF$2:$NF$60=AD$1),0),$E117-1966)</f>
        <v>9826</v>
      </c>
      <c r="AE117" s="12" cm="1">
        <f t="array" ref="AE117">INDEX(GMWQ!$A$2:$NF$60,MATCH(1,(GMWQ!$NE$2:$NE$60=AE$3)*(GMWQ!$ND$2:$ND$60=AE$4)*(GMWQ!$NF$2:$NF$60=AE$1),0),$E117-1966)</f>
        <v>27555</v>
      </c>
      <c r="AF117" s="12" cm="1">
        <f t="array" ref="AF117">INDEX(GMWQ!$A$2:$NF$60,MATCH(1,(GMWQ!$NE$2:$NE$60=AF$3)*(GMWQ!$ND$2:$ND$60=AF$4)*(GMWQ!$NF$2:$NF$60=AF$1),0),$E117-1966)</f>
        <v>29955</v>
      </c>
      <c r="AG117" s="12" cm="1">
        <f t="array" ref="AG117">INDEX(GMWQ!$A$2:$NF$60,MATCH(1,(GMWQ!$NE$2:$NE$60=AG$3)*(GMWQ!$ND$2:$ND$60=AG$4)*(GMWQ!$NF$2:$NF$60=AG$1),0),$E117-1966)</f>
        <v>5.3</v>
      </c>
    </row>
    <row r="118" spans="1:33" x14ac:dyDescent="0.25">
      <c r="B118" s="12">
        <f t="shared" si="11"/>
        <v>2000</v>
      </c>
      <c r="C118" s="12">
        <f t="shared" si="11"/>
        <v>2000</v>
      </c>
      <c r="E118" s="12">
        <f t="shared" si="12"/>
        <v>2084</v>
      </c>
      <c r="F118" s="12" cm="1">
        <f t="array" ref="F118">INDEX(GMWQ!$A$2:$NF$60,MATCH(1,(GMWQ!$NE$2:$NE$60=F$3)*(GMWQ!$ND$2:$ND$60=F$4)*(GMWQ!$NF$2:$NF$60=F$1),0),$E118-1966)</f>
        <v>81.523009999999999</v>
      </c>
      <c r="G118" s="12" cm="1">
        <f t="array" ref="G118">INDEX(GMWQ!$A$2:$NF$60,MATCH(1,(GMWQ!$NE$2:$NE$60=G$3)*(GMWQ!$ND$2:$ND$60=G$4)*(GMWQ!$NF$2:$NF$60=G$1),0),$E118-1966)</f>
        <v>10195</v>
      </c>
      <c r="H118" s="12" cm="1">
        <f t="array" ref="H118">INDEX(GMWQ!$A$2:$NF$60,MATCH(1,(GMWQ!$NE$2:$NE$60=H$3)*(GMWQ!$ND$2:$ND$60=H$4)*(GMWQ!$NF$2:$NF$60=H$1),0),$E118-1966)</f>
        <v>320.33330000000001</v>
      </c>
      <c r="I118" s="12" cm="1">
        <f t="array" ref="I118">INDEX(GMWQ!$A$2:$NF$60,MATCH(1,(GMWQ!$NE$2:$NE$60=I$3)*(GMWQ!$ND$2:$ND$60=I$4)*(GMWQ!$NF$2:$NF$60=I$1),0),$E118-1966)</f>
        <v>56273</v>
      </c>
      <c r="J118" s="12" cm="1">
        <f t="array" ref="J118">INDEX(GMWQ!$A$2:$NF$60,MATCH(1,(GMWQ!$NE$2:$NE$60=J$3)*(GMWQ!$ND$2:$ND$60=J$4)*(GMWQ!$NF$2:$NF$60=J$1),0),$E118-1966)</f>
        <v>278357</v>
      </c>
      <c r="K118" s="12" cm="1">
        <f t="array" ref="K118">INDEX(GMWQ!$A$2:$NF$60,MATCH(1,(GMWQ!$NE$2:$NE$60=K$3)*(GMWQ!$ND$2:$ND$60=K$4)*(GMWQ!$NF$2:$NF$60=K$1),0),$E118-1966)</f>
        <v>117809</v>
      </c>
      <c r="L118" s="12" cm="1">
        <f t="array" ref="L118">INDEX(GMWQ!$A$2:$NF$60,MATCH(1,(GMWQ!$NE$2:$NE$60=L$3)*(GMWQ!$ND$2:$ND$60=L$4)*(GMWQ!$NF$2:$NF$60=L$1),0),$E118-1966)</f>
        <v>186259</v>
      </c>
      <c r="M118" s="12" cm="1">
        <f t="array" ref="M118">INDEX(GMWQ!$A$2:$NF$60,MATCH(1,(GMWQ!$NE$2:$NE$60=M$3)*(GMWQ!$ND$2:$ND$60=M$4)*(GMWQ!$NF$2:$NF$60=M$1),0),$E118-1966)</f>
        <v>287523</v>
      </c>
      <c r="N118" s="12" cm="1">
        <f t="array" ref="N118">INDEX(GMWQ!$A$2:$NF$60,MATCH(1,(GMWQ!$NE$2:$NE$60=N$3)*(GMWQ!$ND$2:$ND$60=N$4)*(GMWQ!$NF$2:$NF$60=N$1),0),$E118-1966)</f>
        <v>65.450339999999997</v>
      </c>
      <c r="O118" s="12" cm="1">
        <f t="array" ref="O118">INDEX(GMWQ!$A$2:$NF$60,MATCH(1,(GMWQ!$NE$2:$NE$60=O$3)*(GMWQ!$ND$2:$ND$60=O$4)*(GMWQ!$NF$2:$NF$60=O$1),0),$E118-1966)</f>
        <v>27549</v>
      </c>
      <c r="P118" s="12" cm="1">
        <f t="array" ref="P118">INDEX(GMWQ!$A$2:$NF$60,MATCH(1,(GMWQ!$NE$2:$NE$60=P$3)*(GMWQ!$ND$2:$ND$60=P$4)*(GMWQ!$NF$2:$NF$60=P$1),0),$E118-1966)</f>
        <v>30012</v>
      </c>
      <c r="Q118" s="12" cm="1">
        <f t="array" ref="Q118">INDEX(GMWQ!$A$2:$NF$60,MATCH(1,(GMWQ!$NE$2:$NE$60=Q$3)*(GMWQ!$ND$2:$ND$60=Q$4)*(GMWQ!$NF$2:$NF$60=Q$1),0),$E118-1966)</f>
        <v>5.2</v>
      </c>
      <c r="R118" s="12" cm="1">
        <f t="array" ref="R118">INDEX(GMWQ!$A$2:$NF$60,MATCH(1,(GMWQ!$NE$2:$NE$60=R$3)*(GMWQ!$ND$2:$ND$60=R$4)*(GMWQ!$NF$2:$NF$60=R$1),0),$E118-1966)</f>
        <v>4890.7749999999996</v>
      </c>
      <c r="S118" s="12" cm="1">
        <f t="array" ref="S118">INDEX(GMWQ!$A$2:$NF$60,MATCH(1,(GMWQ!$NE$2:$NE$60=S$3)*(GMWQ!$ND$2:$ND$60=S$4)*(GMWQ!$NF$2:$NF$60=S$1),0),$E118-1966)</f>
        <v>453447</v>
      </c>
      <c r="T118" s="12" cm="1">
        <f t="array" ref="T118">INDEX(GMWQ!$A$2:$NF$60,MATCH(1,(GMWQ!$NE$2:$NE$60=T$3)*(GMWQ!$ND$2:$ND$60=T$4)*(GMWQ!$NF$2:$NF$60=T$1),0),$E118-1966)</f>
        <v>27549</v>
      </c>
      <c r="U118" s="12" cm="1">
        <f t="array" ref="U118">INDEX(GMWQ!$A$2:$NF$60,MATCH(1,(GMWQ!$NE$2:$NE$60=U$3)*(GMWQ!$ND$2:$ND$60=U$4)*(GMWQ!$NF$2:$NF$60=U$1),0),$E118-1966)</f>
        <v>4890.7749999999996</v>
      </c>
      <c r="V118" s="12" cm="1">
        <f t="array" ref="V118">INDEX(GMWQ!$A$2:$NF$60,MATCH(1,(GMWQ!$NE$2:$NE$60=V$3)*(GMWQ!$ND$2:$ND$60=V$4)*(GMWQ!$NF$2:$NF$60=V$1),0),$E118-1966)</f>
        <v>5.2</v>
      </c>
      <c r="W118" s="12" cm="1">
        <f t="array" ref="W118">INDEX(GMWQ!$A$2:$NF$60,MATCH(1,(GMWQ!$NE$2:$NE$60=W$3)*(GMWQ!$ND$2:$ND$60=W$4)*(GMWQ!$NF$2:$NF$60=W$1),0),$E118-1966)</f>
        <v>287523</v>
      </c>
      <c r="X118" s="12" cm="1">
        <f t="array" ref="X118">INDEX(GMWQ!$A$2:$NF$60,MATCH(1,(GMWQ!$NE$2:$NE$60=X$3)*(GMWQ!$ND$2:$ND$60=X$4)*(GMWQ!$NF$2:$NF$60=X$1),0),$E118-1966)</f>
        <v>10195</v>
      </c>
      <c r="Y118" s="12" cm="1">
        <f t="array" ref="Y118">INDEX(GMWQ!$A$2:$NF$60,MATCH(1,(GMWQ!$NE$2:$NE$60=Y$3)*(GMWQ!$ND$2:$ND$60=Y$4)*(GMWQ!$NF$2:$NF$60=Y$1),0),$E118-1966)</f>
        <v>453447</v>
      </c>
      <c r="Z118" s="12" cm="1">
        <f t="array" ref="Z118">INDEX(GMWQ!$A$2:$NF$60,MATCH(1,(GMWQ!$NE$2:$NE$60=Z$3)*(GMWQ!$ND$2:$ND$60=Z$4)*(GMWQ!$NF$2:$NF$60=Z$1),0),$E118-1966)</f>
        <v>27549</v>
      </c>
      <c r="AA118" s="12" cm="1">
        <f t="array" ref="AA118">INDEX(GMWQ!$A$2:$NF$60,MATCH(1,(GMWQ!$NE$2:$NE$60=AA$3)*(GMWQ!$ND$2:$ND$60=AA$4)*(GMWQ!$NF$2:$NF$60=AA$1),0),$E118-1966)</f>
        <v>4890.7749999999996</v>
      </c>
      <c r="AB118" s="12" cm="1">
        <f t="array" ref="AB118">INDEX(GMWQ!$A$2:$NF$60,MATCH(1,(GMWQ!$NE$2:$NE$60=AB$3)*(GMWQ!$ND$2:$ND$60=AB$4)*(GMWQ!$NF$2:$NF$60=AB$1),0),$E118-1966)</f>
        <v>5.2</v>
      </c>
      <c r="AC118" s="12" cm="1">
        <f t="array" ref="AC118">INDEX(GMWQ!$A$2:$NF$60,MATCH(1,(GMWQ!$NE$2:$NE$60=AC$3)*(GMWQ!$ND$2:$ND$60=AC$4)*(GMWQ!$NF$2:$NF$60=AC$1),0),$E118-1966)</f>
        <v>287523</v>
      </c>
      <c r="AD118" s="12" cm="1">
        <f t="array" ref="AD118">INDEX(GMWQ!$A$2:$NF$60,MATCH(1,(GMWQ!$NE$2:$NE$60=AD$3)*(GMWQ!$ND$2:$ND$60=AD$4)*(GMWQ!$NF$2:$NF$60=AD$1),0),$E118-1966)</f>
        <v>10195</v>
      </c>
      <c r="AE118" s="12" cm="1">
        <f t="array" ref="AE118">INDEX(GMWQ!$A$2:$NF$60,MATCH(1,(GMWQ!$NE$2:$NE$60=AE$3)*(GMWQ!$ND$2:$ND$60=AE$4)*(GMWQ!$NF$2:$NF$60=AE$1),0),$E118-1966)</f>
        <v>27549</v>
      </c>
      <c r="AF118" s="12" cm="1">
        <f t="array" ref="AF118">INDEX(GMWQ!$A$2:$NF$60,MATCH(1,(GMWQ!$NE$2:$NE$60=AF$3)*(GMWQ!$ND$2:$ND$60=AF$4)*(GMWQ!$NF$2:$NF$60=AF$1),0),$E118-1966)</f>
        <v>30015</v>
      </c>
      <c r="AG118" s="12" cm="1">
        <f t="array" ref="AG118">INDEX(GMWQ!$A$2:$NF$60,MATCH(1,(GMWQ!$NE$2:$NE$60=AG$3)*(GMWQ!$ND$2:$ND$60=AG$4)*(GMWQ!$NF$2:$NF$60=AG$1),0),$E118-1966)</f>
        <v>5.2</v>
      </c>
    </row>
    <row r="119" spans="1:33" x14ac:dyDescent="0.25">
      <c r="A119" s="12">
        <v>2001</v>
      </c>
      <c r="B119" s="12">
        <f t="shared" si="11"/>
        <v>2001</v>
      </c>
      <c r="C119" s="12">
        <f t="shared" si="11"/>
        <v>2000</v>
      </c>
      <c r="D119" s="12">
        <f t="shared" si="11"/>
        <v>2000</v>
      </c>
      <c r="E119" s="12">
        <f t="shared" si="12"/>
        <v>2085</v>
      </c>
      <c r="F119" s="12" cm="1">
        <f t="array" ref="F119">INDEX(GMWQ!$A$2:$NF$60,MATCH(1,(GMWQ!$NE$2:$NE$60=F$3)*(GMWQ!$ND$2:$ND$60=F$4)*(GMWQ!$NF$2:$NF$60=F$1),0),$E119-1966)</f>
        <v>82.72627</v>
      </c>
      <c r="G119" s="12" cm="1">
        <f t="array" ref="G119">INDEX(GMWQ!$A$2:$NF$60,MATCH(1,(GMWQ!$NE$2:$NE$60=G$3)*(GMWQ!$ND$2:$ND$60=G$4)*(GMWQ!$NF$2:$NF$60=G$1),0),$E119-1966)</f>
        <v>10811</v>
      </c>
      <c r="H119" s="12" cm="1">
        <f t="array" ref="H119">INDEX(GMWQ!$A$2:$NF$60,MATCH(1,(GMWQ!$NE$2:$NE$60=H$3)*(GMWQ!$ND$2:$ND$60=H$4)*(GMWQ!$NF$2:$NF$60=H$1),0),$E119-1966)</f>
        <v>324</v>
      </c>
      <c r="I119" s="12" cm="1">
        <f t="array" ref="I119">INDEX(GMWQ!$A$2:$NF$60,MATCH(1,(GMWQ!$NE$2:$NE$60=I$3)*(GMWQ!$ND$2:$ND$60=I$4)*(GMWQ!$NF$2:$NF$60=I$1),0),$E119-1966)</f>
        <v>56614</v>
      </c>
      <c r="J119" s="12" cm="1">
        <f t="array" ref="J119">INDEX(GMWQ!$A$2:$NF$60,MATCH(1,(GMWQ!$NE$2:$NE$60=J$3)*(GMWQ!$ND$2:$ND$60=J$4)*(GMWQ!$NF$2:$NF$60=J$1),0),$E119-1966)</f>
        <v>282889</v>
      </c>
      <c r="K119" s="12" cm="1">
        <f t="array" ref="K119">INDEX(GMWQ!$A$2:$NF$60,MATCH(1,(GMWQ!$NE$2:$NE$60=K$3)*(GMWQ!$ND$2:$ND$60=K$4)*(GMWQ!$NF$2:$NF$60=K$1),0),$E119-1966)</f>
        <v>120543</v>
      </c>
      <c r="L119" s="12" cm="1">
        <f t="array" ref="L119">INDEX(GMWQ!$A$2:$NF$60,MATCH(1,(GMWQ!$NE$2:$NE$60=L$3)*(GMWQ!$ND$2:$ND$60=L$4)*(GMWQ!$NF$2:$NF$60=L$1),0),$E119-1966)</f>
        <v>189667</v>
      </c>
      <c r="M119" s="12" cm="1">
        <f t="array" ref="M119">INDEX(GMWQ!$A$2:$NF$60,MATCH(1,(GMWQ!$NE$2:$NE$60=M$3)*(GMWQ!$ND$2:$ND$60=M$4)*(GMWQ!$NF$2:$NF$60=M$1),0),$E119-1966)</f>
        <v>289476</v>
      </c>
      <c r="N119" s="12" cm="1">
        <f t="array" ref="N119">INDEX(GMWQ!$A$2:$NF$60,MATCH(1,(GMWQ!$NE$2:$NE$60=N$3)*(GMWQ!$ND$2:$ND$60=N$4)*(GMWQ!$NF$2:$NF$60=N$1),0),$E119-1966)</f>
        <v>66.186490000000006</v>
      </c>
      <c r="O119" s="12" cm="1">
        <f t="array" ref="O119">INDEX(GMWQ!$A$2:$NF$60,MATCH(1,(GMWQ!$NE$2:$NE$60=O$3)*(GMWQ!$ND$2:$ND$60=O$4)*(GMWQ!$NF$2:$NF$60=O$1),0),$E119-1966)</f>
        <v>27623</v>
      </c>
      <c r="P119" s="12" cm="1">
        <f t="array" ref="P119">INDEX(GMWQ!$A$2:$NF$60,MATCH(1,(GMWQ!$NE$2:$NE$60=P$3)*(GMWQ!$ND$2:$ND$60=P$4)*(GMWQ!$NF$2:$NF$60=P$1),0),$E119-1966)</f>
        <v>30026</v>
      </c>
      <c r="Q119" s="12" cm="1">
        <f t="array" ref="Q119">INDEX(GMWQ!$A$2:$NF$60,MATCH(1,(GMWQ!$NE$2:$NE$60=Q$3)*(GMWQ!$ND$2:$ND$60=Q$4)*(GMWQ!$NF$2:$NF$60=Q$1),0),$E119-1966)</f>
        <v>5.0999999999999996</v>
      </c>
      <c r="R119" s="12" cm="1">
        <f t="array" ref="R119">INDEX(GMWQ!$A$2:$NF$60,MATCH(1,(GMWQ!$NE$2:$NE$60=R$3)*(GMWQ!$ND$2:$ND$60=R$4)*(GMWQ!$NF$2:$NF$60=R$1),0),$E119-1966)</f>
        <v>5001.3689999999997</v>
      </c>
      <c r="S119" s="12" cm="1">
        <f t="array" ref="S119">INDEX(GMWQ!$A$2:$NF$60,MATCH(1,(GMWQ!$NE$2:$NE$60=S$3)*(GMWQ!$ND$2:$ND$60=S$4)*(GMWQ!$NF$2:$NF$60=S$1),0),$E119-1966)</f>
        <v>457680</v>
      </c>
      <c r="T119" s="12" cm="1">
        <f t="array" ref="T119">INDEX(GMWQ!$A$2:$NF$60,MATCH(1,(GMWQ!$NE$2:$NE$60=T$3)*(GMWQ!$ND$2:$ND$60=T$4)*(GMWQ!$NF$2:$NF$60=T$1),0),$E119-1966)</f>
        <v>27623</v>
      </c>
      <c r="U119" s="12" cm="1">
        <f t="array" ref="U119">INDEX(GMWQ!$A$2:$NF$60,MATCH(1,(GMWQ!$NE$2:$NE$60=U$3)*(GMWQ!$ND$2:$ND$60=U$4)*(GMWQ!$NF$2:$NF$60=U$1),0),$E119-1966)</f>
        <v>5001.3689999999997</v>
      </c>
      <c r="V119" s="12" cm="1">
        <f t="array" ref="V119">INDEX(GMWQ!$A$2:$NF$60,MATCH(1,(GMWQ!$NE$2:$NE$60=V$3)*(GMWQ!$ND$2:$ND$60=V$4)*(GMWQ!$NF$2:$NF$60=V$1),0),$E119-1966)</f>
        <v>5.0999999999999996</v>
      </c>
      <c r="W119" s="12" cm="1">
        <f t="array" ref="W119">INDEX(GMWQ!$A$2:$NF$60,MATCH(1,(GMWQ!$NE$2:$NE$60=W$3)*(GMWQ!$ND$2:$ND$60=W$4)*(GMWQ!$NF$2:$NF$60=W$1),0),$E119-1966)</f>
        <v>289476</v>
      </c>
      <c r="X119" s="12" cm="1">
        <f t="array" ref="X119">INDEX(GMWQ!$A$2:$NF$60,MATCH(1,(GMWQ!$NE$2:$NE$60=X$3)*(GMWQ!$ND$2:$ND$60=X$4)*(GMWQ!$NF$2:$NF$60=X$1),0),$E119-1966)</f>
        <v>10811</v>
      </c>
      <c r="Y119" s="12" cm="1">
        <f t="array" ref="Y119">INDEX(GMWQ!$A$2:$NF$60,MATCH(1,(GMWQ!$NE$2:$NE$60=Y$3)*(GMWQ!$ND$2:$ND$60=Y$4)*(GMWQ!$NF$2:$NF$60=Y$1),0),$E119-1966)</f>
        <v>457680</v>
      </c>
      <c r="Z119" s="12" cm="1">
        <f t="array" ref="Z119">INDEX(GMWQ!$A$2:$NF$60,MATCH(1,(GMWQ!$NE$2:$NE$60=Z$3)*(GMWQ!$ND$2:$ND$60=Z$4)*(GMWQ!$NF$2:$NF$60=Z$1),0),$E119-1966)</f>
        <v>27623</v>
      </c>
      <c r="AA119" s="12" cm="1">
        <f t="array" ref="AA119">INDEX(GMWQ!$A$2:$NF$60,MATCH(1,(GMWQ!$NE$2:$NE$60=AA$3)*(GMWQ!$ND$2:$ND$60=AA$4)*(GMWQ!$NF$2:$NF$60=AA$1),0),$E119-1966)</f>
        <v>5001.3689999999997</v>
      </c>
      <c r="AB119" s="12" cm="1">
        <f t="array" ref="AB119">INDEX(GMWQ!$A$2:$NF$60,MATCH(1,(GMWQ!$NE$2:$NE$60=AB$3)*(GMWQ!$ND$2:$ND$60=AB$4)*(GMWQ!$NF$2:$NF$60=AB$1),0),$E119-1966)</f>
        <v>5.0999999999999996</v>
      </c>
      <c r="AC119" s="12" cm="1">
        <f t="array" ref="AC119">INDEX(GMWQ!$A$2:$NF$60,MATCH(1,(GMWQ!$NE$2:$NE$60=AC$3)*(GMWQ!$ND$2:$ND$60=AC$4)*(GMWQ!$NF$2:$NF$60=AC$1),0),$E119-1966)</f>
        <v>289476</v>
      </c>
      <c r="AD119" s="12" cm="1">
        <f t="array" ref="AD119">INDEX(GMWQ!$A$2:$NF$60,MATCH(1,(GMWQ!$NE$2:$NE$60=AD$3)*(GMWQ!$ND$2:$ND$60=AD$4)*(GMWQ!$NF$2:$NF$60=AD$1),0),$E119-1966)</f>
        <v>10811</v>
      </c>
      <c r="AE119" s="12" cm="1">
        <f t="array" ref="AE119">INDEX(GMWQ!$A$2:$NF$60,MATCH(1,(GMWQ!$NE$2:$NE$60=AE$3)*(GMWQ!$ND$2:$ND$60=AE$4)*(GMWQ!$NF$2:$NF$60=AE$1),0),$E119-1966)</f>
        <v>27623</v>
      </c>
      <c r="AF119" s="12" cm="1">
        <f t="array" ref="AF119">INDEX(GMWQ!$A$2:$NF$60,MATCH(1,(GMWQ!$NE$2:$NE$60=AF$3)*(GMWQ!$ND$2:$ND$60=AF$4)*(GMWQ!$NF$2:$NF$60=AF$1),0),$E119-1966)</f>
        <v>30025</v>
      </c>
      <c r="AG119" s="12" cm="1">
        <f t="array" ref="AG119">INDEX(GMWQ!$A$2:$NF$60,MATCH(1,(GMWQ!$NE$2:$NE$60=AG$3)*(GMWQ!$ND$2:$ND$60=AG$4)*(GMWQ!$NF$2:$NF$60=AG$1),0),$E119-1966)</f>
        <v>5.0999999999999996</v>
      </c>
    </row>
    <row r="120" spans="1:33" x14ac:dyDescent="0.25">
      <c r="B120" s="12">
        <f t="shared" si="11"/>
        <v>2001</v>
      </c>
      <c r="C120" s="12">
        <f t="shared" si="11"/>
        <v>2001</v>
      </c>
      <c r="E120" s="12">
        <f t="shared" si="12"/>
        <v>2086</v>
      </c>
      <c r="F120" s="12" cm="1">
        <f t="array" ref="F120">INDEX(GMWQ!$A$2:$NF$60,MATCH(1,(GMWQ!$NE$2:$NE$60=F$3)*(GMWQ!$ND$2:$ND$60=F$4)*(GMWQ!$NF$2:$NF$60=F$1),0),$E120-1966)</f>
        <v>82.110759999999999</v>
      </c>
      <c r="G120" s="12" cm="1">
        <f t="array" ref="G120">INDEX(GMWQ!$A$2:$NF$60,MATCH(1,(GMWQ!$NE$2:$NE$60=G$3)*(GMWQ!$ND$2:$ND$60=G$4)*(GMWQ!$NF$2:$NF$60=G$1),0),$E120-1966)</f>
        <v>9870</v>
      </c>
      <c r="H120" s="12" cm="1">
        <f t="array" ref="H120">INDEX(GMWQ!$A$2:$NF$60,MATCH(1,(GMWQ!$NE$2:$NE$60=H$3)*(GMWQ!$ND$2:$ND$60=H$4)*(GMWQ!$NF$2:$NF$60=H$1),0),$E120-1966)</f>
        <v>327</v>
      </c>
      <c r="I120" s="12" cm="1">
        <f t="array" ref="I120">INDEX(GMWQ!$A$2:$NF$60,MATCH(1,(GMWQ!$NE$2:$NE$60=I$3)*(GMWQ!$ND$2:$ND$60=I$4)*(GMWQ!$NF$2:$NF$60=I$1),0),$E120-1966)</f>
        <v>59422</v>
      </c>
      <c r="J120" s="12" cm="1">
        <f t="array" ref="J120">INDEX(GMWQ!$A$2:$NF$60,MATCH(1,(GMWQ!$NE$2:$NE$60=J$3)*(GMWQ!$ND$2:$ND$60=J$4)*(GMWQ!$NF$2:$NF$60=J$1),0),$E120-1966)</f>
        <v>286728</v>
      </c>
      <c r="K120" s="12" cm="1">
        <f t="array" ref="K120">INDEX(GMWQ!$A$2:$NF$60,MATCH(1,(GMWQ!$NE$2:$NE$60=K$3)*(GMWQ!$ND$2:$ND$60=K$4)*(GMWQ!$NF$2:$NF$60=K$1),0),$E120-1966)</f>
        <v>121007</v>
      </c>
      <c r="L120" s="12" cm="1">
        <f t="array" ref="L120">INDEX(GMWQ!$A$2:$NF$60,MATCH(1,(GMWQ!$NE$2:$NE$60=L$3)*(GMWQ!$ND$2:$ND$60=L$4)*(GMWQ!$NF$2:$NF$60=L$1),0),$E120-1966)</f>
        <v>188957</v>
      </c>
      <c r="M120" s="12" cm="1">
        <f t="array" ref="M120">INDEX(GMWQ!$A$2:$NF$60,MATCH(1,(GMWQ!$NE$2:$NE$60=M$3)*(GMWQ!$ND$2:$ND$60=M$4)*(GMWQ!$NF$2:$NF$60=M$1),0),$E120-1966)</f>
        <v>288052</v>
      </c>
      <c r="N120" s="12" cm="1">
        <f t="array" ref="N120">INDEX(GMWQ!$A$2:$NF$60,MATCH(1,(GMWQ!$NE$2:$NE$60=N$3)*(GMWQ!$ND$2:$ND$60=N$4)*(GMWQ!$NF$2:$NF$60=N$1),0),$E120-1966)</f>
        <v>66.201899999999995</v>
      </c>
      <c r="O120" s="12" cm="1">
        <f t="array" ref="O120">INDEX(GMWQ!$A$2:$NF$60,MATCH(1,(GMWQ!$NE$2:$NE$60=O$3)*(GMWQ!$ND$2:$ND$60=O$4)*(GMWQ!$NF$2:$NF$60=O$1),0),$E120-1966)</f>
        <v>27707</v>
      </c>
      <c r="P120" s="12" cm="1">
        <f t="array" ref="P120">INDEX(GMWQ!$A$2:$NF$60,MATCH(1,(GMWQ!$NE$2:$NE$60=P$3)*(GMWQ!$ND$2:$ND$60=P$4)*(GMWQ!$NF$2:$NF$60=P$1),0),$E120-1966)</f>
        <v>30136</v>
      </c>
      <c r="Q120" s="12" cm="1">
        <f t="array" ref="Q120">INDEX(GMWQ!$A$2:$NF$60,MATCH(1,(GMWQ!$NE$2:$NE$60=Q$3)*(GMWQ!$ND$2:$ND$60=Q$4)*(GMWQ!$NF$2:$NF$60=Q$1),0),$E120-1966)</f>
        <v>5</v>
      </c>
      <c r="R120" s="12" cm="1">
        <f t="array" ref="R120">INDEX(GMWQ!$A$2:$NF$60,MATCH(1,(GMWQ!$NE$2:$NE$60=R$3)*(GMWQ!$ND$2:$ND$60=R$4)*(GMWQ!$NF$2:$NF$60=R$1),0),$E120-1966)</f>
        <v>5002.7700000000004</v>
      </c>
      <c r="S120" s="12" cm="1">
        <f t="array" ref="S120">INDEX(GMWQ!$A$2:$NF$60,MATCH(1,(GMWQ!$NE$2:$NE$60=S$3)*(GMWQ!$ND$2:$ND$60=S$4)*(GMWQ!$NF$2:$NF$60=S$1),0),$E120-1966)</f>
        <v>459620</v>
      </c>
      <c r="T120" s="12" cm="1">
        <f t="array" ref="T120">INDEX(GMWQ!$A$2:$NF$60,MATCH(1,(GMWQ!$NE$2:$NE$60=T$3)*(GMWQ!$ND$2:$ND$60=T$4)*(GMWQ!$NF$2:$NF$60=T$1),0),$E120-1966)</f>
        <v>27707</v>
      </c>
      <c r="U120" s="12" cm="1">
        <f t="array" ref="U120">INDEX(GMWQ!$A$2:$NF$60,MATCH(1,(GMWQ!$NE$2:$NE$60=U$3)*(GMWQ!$ND$2:$ND$60=U$4)*(GMWQ!$NF$2:$NF$60=U$1),0),$E120-1966)</f>
        <v>5002.7700000000004</v>
      </c>
      <c r="V120" s="12" cm="1">
        <f t="array" ref="V120">INDEX(GMWQ!$A$2:$NF$60,MATCH(1,(GMWQ!$NE$2:$NE$60=V$3)*(GMWQ!$ND$2:$ND$60=V$4)*(GMWQ!$NF$2:$NF$60=V$1),0),$E120-1966)</f>
        <v>5</v>
      </c>
      <c r="W120" s="12" cm="1">
        <f t="array" ref="W120">INDEX(GMWQ!$A$2:$NF$60,MATCH(1,(GMWQ!$NE$2:$NE$60=W$3)*(GMWQ!$ND$2:$ND$60=W$4)*(GMWQ!$NF$2:$NF$60=W$1),0),$E120-1966)</f>
        <v>288052</v>
      </c>
      <c r="X120" s="12" cm="1">
        <f t="array" ref="X120">INDEX(GMWQ!$A$2:$NF$60,MATCH(1,(GMWQ!$NE$2:$NE$60=X$3)*(GMWQ!$ND$2:$ND$60=X$4)*(GMWQ!$NF$2:$NF$60=X$1),0),$E120-1966)</f>
        <v>9870</v>
      </c>
      <c r="Y120" s="12" cm="1">
        <f t="array" ref="Y120">INDEX(GMWQ!$A$2:$NF$60,MATCH(1,(GMWQ!$NE$2:$NE$60=Y$3)*(GMWQ!$ND$2:$ND$60=Y$4)*(GMWQ!$NF$2:$NF$60=Y$1),0),$E120-1966)</f>
        <v>459620</v>
      </c>
      <c r="Z120" s="12" cm="1">
        <f t="array" ref="Z120">INDEX(GMWQ!$A$2:$NF$60,MATCH(1,(GMWQ!$NE$2:$NE$60=Z$3)*(GMWQ!$ND$2:$ND$60=Z$4)*(GMWQ!$NF$2:$NF$60=Z$1),0),$E120-1966)</f>
        <v>27707</v>
      </c>
      <c r="AA120" s="12" cm="1">
        <f t="array" ref="AA120">INDEX(GMWQ!$A$2:$NF$60,MATCH(1,(GMWQ!$NE$2:$NE$60=AA$3)*(GMWQ!$ND$2:$ND$60=AA$4)*(GMWQ!$NF$2:$NF$60=AA$1),0),$E120-1966)</f>
        <v>5002.7700000000004</v>
      </c>
      <c r="AB120" s="12" cm="1">
        <f t="array" ref="AB120">INDEX(GMWQ!$A$2:$NF$60,MATCH(1,(GMWQ!$NE$2:$NE$60=AB$3)*(GMWQ!$ND$2:$ND$60=AB$4)*(GMWQ!$NF$2:$NF$60=AB$1),0),$E120-1966)</f>
        <v>5</v>
      </c>
      <c r="AC120" s="12" cm="1">
        <f t="array" ref="AC120">INDEX(GMWQ!$A$2:$NF$60,MATCH(1,(GMWQ!$NE$2:$NE$60=AC$3)*(GMWQ!$ND$2:$ND$60=AC$4)*(GMWQ!$NF$2:$NF$60=AC$1),0),$E120-1966)</f>
        <v>288052</v>
      </c>
      <c r="AD120" s="12" cm="1">
        <f t="array" ref="AD120">INDEX(GMWQ!$A$2:$NF$60,MATCH(1,(GMWQ!$NE$2:$NE$60=AD$3)*(GMWQ!$ND$2:$ND$60=AD$4)*(GMWQ!$NF$2:$NF$60=AD$1),0),$E120-1966)</f>
        <v>9870</v>
      </c>
      <c r="AE120" s="12" cm="1">
        <f t="array" ref="AE120">INDEX(GMWQ!$A$2:$NF$60,MATCH(1,(GMWQ!$NE$2:$NE$60=AE$3)*(GMWQ!$ND$2:$ND$60=AE$4)*(GMWQ!$NF$2:$NF$60=AE$1),0),$E120-1966)</f>
        <v>27707</v>
      </c>
      <c r="AF120" s="12" cm="1">
        <f t="array" ref="AF120">INDEX(GMWQ!$A$2:$NF$60,MATCH(1,(GMWQ!$NE$2:$NE$60=AF$3)*(GMWQ!$ND$2:$ND$60=AF$4)*(GMWQ!$NF$2:$NF$60=AF$1),0),$E120-1966)</f>
        <v>30138</v>
      </c>
      <c r="AG120" s="12" cm="1">
        <f t="array" ref="AG120">INDEX(GMWQ!$A$2:$NF$60,MATCH(1,(GMWQ!$NE$2:$NE$60=AG$3)*(GMWQ!$ND$2:$ND$60=AG$4)*(GMWQ!$NF$2:$NF$60=AG$1),0),$E120-1966)</f>
        <v>5</v>
      </c>
    </row>
    <row r="121" spans="1:33" x14ac:dyDescent="0.25">
      <c r="B121" s="12">
        <f t="shared" si="11"/>
        <v>2001</v>
      </c>
      <c r="C121" s="12">
        <f t="shared" si="11"/>
        <v>2001</v>
      </c>
      <c r="E121" s="12">
        <f t="shared" si="12"/>
        <v>2087</v>
      </c>
      <c r="F121" s="12" cm="1">
        <f t="array" ref="F121">INDEX(GMWQ!$A$2:$NF$60,MATCH(1,(GMWQ!$NE$2:$NE$60=F$3)*(GMWQ!$ND$2:$ND$60=F$4)*(GMWQ!$NF$2:$NF$60=F$1),0),$E121-1966)</f>
        <v>82.220650000000006</v>
      </c>
      <c r="G121" s="12" cm="1">
        <f t="array" ref="G121">INDEX(GMWQ!$A$2:$NF$60,MATCH(1,(GMWQ!$NE$2:$NE$60=G$3)*(GMWQ!$ND$2:$ND$60=G$4)*(GMWQ!$NF$2:$NF$60=G$1),0),$E121-1966)</f>
        <v>10189</v>
      </c>
      <c r="H121" s="12" cm="1">
        <f t="array" ref="H121">INDEX(GMWQ!$A$2:$NF$60,MATCH(1,(GMWQ!$NE$2:$NE$60=H$3)*(GMWQ!$ND$2:$ND$60=H$4)*(GMWQ!$NF$2:$NF$60=H$1),0),$E121-1966)</f>
        <v>330</v>
      </c>
      <c r="I121" s="12" cm="1">
        <f t="array" ref="I121">INDEX(GMWQ!$A$2:$NF$60,MATCH(1,(GMWQ!$NE$2:$NE$60=I$3)*(GMWQ!$ND$2:$ND$60=I$4)*(GMWQ!$NF$2:$NF$60=I$1),0),$E121-1966)</f>
        <v>59828</v>
      </c>
      <c r="J121" s="12" cm="1">
        <f t="array" ref="J121">INDEX(GMWQ!$A$2:$NF$60,MATCH(1,(GMWQ!$NE$2:$NE$60=J$3)*(GMWQ!$ND$2:$ND$60=J$4)*(GMWQ!$NF$2:$NF$60=J$1),0),$E121-1966)</f>
        <v>288166</v>
      </c>
      <c r="K121" s="12" cm="1">
        <f t="array" ref="K121">INDEX(GMWQ!$A$2:$NF$60,MATCH(1,(GMWQ!$NE$2:$NE$60=K$3)*(GMWQ!$ND$2:$ND$60=K$4)*(GMWQ!$NF$2:$NF$60=K$1),0),$E121-1966)</f>
        <v>121622</v>
      </c>
      <c r="L121" s="12" cm="1">
        <f t="array" ref="L121">INDEX(GMWQ!$A$2:$NF$60,MATCH(1,(GMWQ!$NE$2:$NE$60=L$3)*(GMWQ!$ND$2:$ND$60=L$4)*(GMWQ!$NF$2:$NF$60=L$1),0),$E121-1966)</f>
        <v>190102</v>
      </c>
      <c r="M121" s="12" cm="1">
        <f t="array" ref="M121">INDEX(GMWQ!$A$2:$NF$60,MATCH(1,(GMWQ!$NE$2:$NE$60=M$3)*(GMWQ!$ND$2:$ND$60=M$4)*(GMWQ!$NF$2:$NF$60=M$1),0),$E121-1966)</f>
        <v>289545</v>
      </c>
      <c r="N121" s="12" cm="1">
        <f t="array" ref="N121">INDEX(GMWQ!$A$2:$NF$60,MATCH(1,(GMWQ!$NE$2:$NE$60=N$3)*(GMWQ!$ND$2:$ND$60=N$4)*(GMWQ!$NF$2:$NF$60=N$1),0),$E121-1966)</f>
        <v>66.264560000000003</v>
      </c>
      <c r="O121" s="12" cm="1">
        <f t="array" ref="O121">INDEX(GMWQ!$A$2:$NF$60,MATCH(1,(GMWQ!$NE$2:$NE$60=O$3)*(GMWQ!$ND$2:$ND$60=O$4)*(GMWQ!$NF$2:$NF$60=O$1),0),$E121-1966)</f>
        <v>27715</v>
      </c>
      <c r="P121" s="12" cm="1">
        <f t="array" ref="P121">INDEX(GMWQ!$A$2:$NF$60,MATCH(1,(GMWQ!$NE$2:$NE$60=P$3)*(GMWQ!$ND$2:$ND$60=P$4)*(GMWQ!$NF$2:$NF$60=P$1),0),$E121-1966)</f>
        <v>30316</v>
      </c>
      <c r="Q121" s="12" cm="1">
        <f t="array" ref="Q121">INDEX(GMWQ!$A$2:$NF$60,MATCH(1,(GMWQ!$NE$2:$NE$60=Q$3)*(GMWQ!$ND$2:$ND$60=Q$4)*(GMWQ!$NF$2:$NF$60=Q$1),0),$E121-1966)</f>
        <v>5.0999999999999996</v>
      </c>
      <c r="R121" s="12" cm="1">
        <f t="array" ref="R121">INDEX(GMWQ!$A$2:$NF$60,MATCH(1,(GMWQ!$NE$2:$NE$60=R$3)*(GMWQ!$ND$2:$ND$60=R$4)*(GMWQ!$NF$2:$NF$60=R$1),0),$E121-1966)</f>
        <v>5029.6509999999998</v>
      </c>
      <c r="S121" s="12" cm="1">
        <f t="array" ref="S121">INDEX(GMWQ!$A$2:$NF$60,MATCH(1,(GMWQ!$NE$2:$NE$60=S$3)*(GMWQ!$ND$2:$ND$60=S$4)*(GMWQ!$NF$2:$NF$60=S$1),0),$E121-1966)</f>
        <v>462016</v>
      </c>
      <c r="T121" s="12" cm="1">
        <f t="array" ref="T121">INDEX(GMWQ!$A$2:$NF$60,MATCH(1,(GMWQ!$NE$2:$NE$60=T$3)*(GMWQ!$ND$2:$ND$60=T$4)*(GMWQ!$NF$2:$NF$60=T$1),0),$E121-1966)</f>
        <v>27715</v>
      </c>
      <c r="U121" s="12" cm="1">
        <f t="array" ref="U121">INDEX(GMWQ!$A$2:$NF$60,MATCH(1,(GMWQ!$NE$2:$NE$60=U$3)*(GMWQ!$ND$2:$ND$60=U$4)*(GMWQ!$NF$2:$NF$60=U$1),0),$E121-1966)</f>
        <v>5029.6509999999998</v>
      </c>
      <c r="V121" s="12" cm="1">
        <f t="array" ref="V121">INDEX(GMWQ!$A$2:$NF$60,MATCH(1,(GMWQ!$NE$2:$NE$60=V$3)*(GMWQ!$ND$2:$ND$60=V$4)*(GMWQ!$NF$2:$NF$60=V$1),0),$E121-1966)</f>
        <v>5.0999999999999996</v>
      </c>
      <c r="W121" s="12" cm="1">
        <f t="array" ref="W121">INDEX(GMWQ!$A$2:$NF$60,MATCH(1,(GMWQ!$NE$2:$NE$60=W$3)*(GMWQ!$ND$2:$ND$60=W$4)*(GMWQ!$NF$2:$NF$60=W$1),0),$E121-1966)</f>
        <v>289545</v>
      </c>
      <c r="X121" s="12" cm="1">
        <f t="array" ref="X121">INDEX(GMWQ!$A$2:$NF$60,MATCH(1,(GMWQ!$NE$2:$NE$60=X$3)*(GMWQ!$ND$2:$ND$60=X$4)*(GMWQ!$NF$2:$NF$60=X$1),0),$E121-1966)</f>
        <v>10189</v>
      </c>
      <c r="Y121" s="12" cm="1">
        <f t="array" ref="Y121">INDEX(GMWQ!$A$2:$NF$60,MATCH(1,(GMWQ!$NE$2:$NE$60=Y$3)*(GMWQ!$ND$2:$ND$60=Y$4)*(GMWQ!$NF$2:$NF$60=Y$1),0),$E121-1966)</f>
        <v>462016</v>
      </c>
      <c r="Z121" s="12" cm="1">
        <f t="array" ref="Z121">INDEX(GMWQ!$A$2:$NF$60,MATCH(1,(GMWQ!$NE$2:$NE$60=Z$3)*(GMWQ!$ND$2:$ND$60=Z$4)*(GMWQ!$NF$2:$NF$60=Z$1),0),$E121-1966)</f>
        <v>27715</v>
      </c>
      <c r="AA121" s="12" cm="1">
        <f t="array" ref="AA121">INDEX(GMWQ!$A$2:$NF$60,MATCH(1,(GMWQ!$NE$2:$NE$60=AA$3)*(GMWQ!$ND$2:$ND$60=AA$4)*(GMWQ!$NF$2:$NF$60=AA$1),0),$E121-1966)</f>
        <v>5029.6509999999998</v>
      </c>
      <c r="AB121" s="12" cm="1">
        <f t="array" ref="AB121">INDEX(GMWQ!$A$2:$NF$60,MATCH(1,(GMWQ!$NE$2:$NE$60=AB$3)*(GMWQ!$ND$2:$ND$60=AB$4)*(GMWQ!$NF$2:$NF$60=AB$1),0),$E121-1966)</f>
        <v>5.0999999999999996</v>
      </c>
      <c r="AC121" s="12" cm="1">
        <f t="array" ref="AC121">INDEX(GMWQ!$A$2:$NF$60,MATCH(1,(GMWQ!$NE$2:$NE$60=AC$3)*(GMWQ!$ND$2:$ND$60=AC$4)*(GMWQ!$NF$2:$NF$60=AC$1),0),$E121-1966)</f>
        <v>289545</v>
      </c>
      <c r="AD121" s="12" cm="1">
        <f t="array" ref="AD121">INDEX(GMWQ!$A$2:$NF$60,MATCH(1,(GMWQ!$NE$2:$NE$60=AD$3)*(GMWQ!$ND$2:$ND$60=AD$4)*(GMWQ!$NF$2:$NF$60=AD$1),0),$E121-1966)</f>
        <v>10189</v>
      </c>
      <c r="AE121" s="12" cm="1">
        <f t="array" ref="AE121">INDEX(GMWQ!$A$2:$NF$60,MATCH(1,(GMWQ!$NE$2:$NE$60=AE$3)*(GMWQ!$ND$2:$ND$60=AE$4)*(GMWQ!$NF$2:$NF$60=AE$1),0),$E121-1966)</f>
        <v>27715</v>
      </c>
      <c r="AF121" s="12" cm="1">
        <f t="array" ref="AF121">INDEX(GMWQ!$A$2:$NF$60,MATCH(1,(GMWQ!$NE$2:$NE$60=AF$3)*(GMWQ!$ND$2:$ND$60=AF$4)*(GMWQ!$NF$2:$NF$60=AF$1),0),$E121-1966)</f>
        <v>30311</v>
      </c>
      <c r="AG121" s="12" cm="1">
        <f t="array" ref="AG121">INDEX(GMWQ!$A$2:$NF$60,MATCH(1,(GMWQ!$NE$2:$NE$60=AG$3)*(GMWQ!$ND$2:$ND$60=AG$4)*(GMWQ!$NF$2:$NF$60=AG$1),0),$E121-1966)</f>
        <v>5.0999999999999996</v>
      </c>
    </row>
    <row r="122" spans="1:33" x14ac:dyDescent="0.25">
      <c r="B122" s="12">
        <f t="shared" si="11"/>
        <v>2001</v>
      </c>
      <c r="C122" s="12">
        <f t="shared" si="11"/>
        <v>2001</v>
      </c>
      <c r="E122" s="12">
        <f t="shared" si="12"/>
        <v>2088</v>
      </c>
      <c r="F122" s="12" cm="1">
        <f t="array" ref="F122">INDEX(GMWQ!$A$2:$NF$60,MATCH(1,(GMWQ!$NE$2:$NE$60=F$3)*(GMWQ!$ND$2:$ND$60=F$4)*(GMWQ!$NF$2:$NF$60=F$1),0),$E122-1966)</f>
        <v>82.690380000000005</v>
      </c>
      <c r="G122" s="12" cm="1">
        <f t="array" ref="G122">INDEX(GMWQ!$A$2:$NF$60,MATCH(1,(GMWQ!$NE$2:$NE$60=G$3)*(GMWQ!$ND$2:$ND$60=G$4)*(GMWQ!$NF$2:$NF$60=G$1),0),$E122-1966)</f>
        <v>10298</v>
      </c>
      <c r="H122" s="12" cm="1">
        <f t="array" ref="H122">INDEX(GMWQ!$A$2:$NF$60,MATCH(1,(GMWQ!$NE$2:$NE$60=H$3)*(GMWQ!$ND$2:$ND$60=H$4)*(GMWQ!$NF$2:$NF$60=H$1),0),$E122-1966)</f>
        <v>333.66669999999999</v>
      </c>
      <c r="I122" s="12" cm="1">
        <f t="array" ref="I122">INDEX(GMWQ!$A$2:$NF$60,MATCH(1,(GMWQ!$NE$2:$NE$60=I$3)*(GMWQ!$ND$2:$ND$60=I$4)*(GMWQ!$NF$2:$NF$60=I$1),0),$E122-1966)</f>
        <v>59188</v>
      </c>
      <c r="J122" s="12" cm="1">
        <f t="array" ref="J122">INDEX(GMWQ!$A$2:$NF$60,MATCH(1,(GMWQ!$NE$2:$NE$60=J$3)*(GMWQ!$ND$2:$ND$60=J$4)*(GMWQ!$NF$2:$NF$60=J$1),0),$E122-1966)</f>
        <v>288352</v>
      </c>
      <c r="K122" s="12" cm="1">
        <f t="array" ref="K122">INDEX(GMWQ!$A$2:$NF$60,MATCH(1,(GMWQ!$NE$2:$NE$60=K$3)*(GMWQ!$ND$2:$ND$60=K$4)*(GMWQ!$NF$2:$NF$60=K$1),0),$E122-1966)</f>
        <v>122776</v>
      </c>
      <c r="L122" s="12" cm="1">
        <f t="array" ref="L122">INDEX(GMWQ!$A$2:$NF$60,MATCH(1,(GMWQ!$NE$2:$NE$60=L$3)*(GMWQ!$ND$2:$ND$60=L$4)*(GMWQ!$NF$2:$NF$60=L$1),0),$E122-1966)</f>
        <v>191388</v>
      </c>
      <c r="M122" s="12" cm="1">
        <f t="array" ref="M122">INDEX(GMWQ!$A$2:$NF$60,MATCH(1,(GMWQ!$NE$2:$NE$60=M$3)*(GMWQ!$ND$2:$ND$60=M$4)*(GMWQ!$NF$2:$NF$60=M$1),0),$E122-1966)</f>
        <v>295002</v>
      </c>
      <c r="N122" s="12" cm="1">
        <f t="array" ref="N122">INDEX(GMWQ!$A$2:$NF$60,MATCH(1,(GMWQ!$NE$2:$NE$60=N$3)*(GMWQ!$ND$2:$ND$60=N$4)*(GMWQ!$NF$2:$NF$60=N$1),0),$E122-1966)</f>
        <v>65.423580000000001</v>
      </c>
      <c r="O122" s="12" cm="1">
        <f t="array" ref="O122">INDEX(GMWQ!$A$2:$NF$60,MATCH(1,(GMWQ!$NE$2:$NE$60=O$3)*(GMWQ!$ND$2:$ND$60=O$4)*(GMWQ!$NF$2:$NF$60=O$1),0),$E122-1966)</f>
        <v>27803</v>
      </c>
      <c r="P122" s="12" cm="1">
        <f t="array" ref="P122">INDEX(GMWQ!$A$2:$NF$60,MATCH(1,(GMWQ!$NE$2:$NE$60=P$3)*(GMWQ!$ND$2:$ND$60=P$4)*(GMWQ!$NF$2:$NF$60=P$1),0),$E122-1966)</f>
        <v>30322</v>
      </c>
      <c r="Q122" s="12" cm="1">
        <f t="array" ref="Q122">INDEX(GMWQ!$A$2:$NF$60,MATCH(1,(GMWQ!$NE$2:$NE$60=Q$3)*(GMWQ!$ND$2:$ND$60=Q$4)*(GMWQ!$NF$2:$NF$60=Q$1),0),$E122-1966)</f>
        <v>5.2</v>
      </c>
      <c r="R122" s="12" cm="1">
        <f t="array" ref="R122">INDEX(GMWQ!$A$2:$NF$60,MATCH(1,(GMWQ!$NE$2:$NE$60=R$3)*(GMWQ!$ND$2:$ND$60=R$4)*(GMWQ!$NF$2:$NF$60=R$1),0),$E122-1966)</f>
        <v>5057.9219999999996</v>
      </c>
      <c r="S122" s="12" cm="1">
        <f t="array" ref="S122">INDEX(GMWQ!$A$2:$NF$60,MATCH(1,(GMWQ!$NE$2:$NE$60=S$3)*(GMWQ!$ND$2:$ND$60=S$4)*(GMWQ!$NF$2:$NF$60=S$1),0),$E122-1966)</f>
        <v>463404</v>
      </c>
      <c r="T122" s="12" cm="1">
        <f t="array" ref="T122">INDEX(GMWQ!$A$2:$NF$60,MATCH(1,(GMWQ!$NE$2:$NE$60=T$3)*(GMWQ!$ND$2:$ND$60=T$4)*(GMWQ!$NF$2:$NF$60=T$1),0),$E122-1966)</f>
        <v>27803</v>
      </c>
      <c r="U122" s="12" cm="1">
        <f t="array" ref="U122">INDEX(GMWQ!$A$2:$NF$60,MATCH(1,(GMWQ!$NE$2:$NE$60=U$3)*(GMWQ!$ND$2:$ND$60=U$4)*(GMWQ!$NF$2:$NF$60=U$1),0),$E122-1966)</f>
        <v>5057.9219999999996</v>
      </c>
      <c r="V122" s="12" cm="1">
        <f t="array" ref="V122">INDEX(GMWQ!$A$2:$NF$60,MATCH(1,(GMWQ!$NE$2:$NE$60=V$3)*(GMWQ!$ND$2:$ND$60=V$4)*(GMWQ!$NF$2:$NF$60=V$1),0),$E122-1966)</f>
        <v>5.2</v>
      </c>
      <c r="W122" s="12" cm="1">
        <f t="array" ref="W122">INDEX(GMWQ!$A$2:$NF$60,MATCH(1,(GMWQ!$NE$2:$NE$60=W$3)*(GMWQ!$ND$2:$ND$60=W$4)*(GMWQ!$NF$2:$NF$60=W$1),0),$E122-1966)</f>
        <v>295002</v>
      </c>
      <c r="X122" s="12" cm="1">
        <f t="array" ref="X122">INDEX(GMWQ!$A$2:$NF$60,MATCH(1,(GMWQ!$NE$2:$NE$60=X$3)*(GMWQ!$ND$2:$ND$60=X$4)*(GMWQ!$NF$2:$NF$60=X$1),0),$E122-1966)</f>
        <v>10298</v>
      </c>
      <c r="Y122" s="12" cm="1">
        <f t="array" ref="Y122">INDEX(GMWQ!$A$2:$NF$60,MATCH(1,(GMWQ!$NE$2:$NE$60=Y$3)*(GMWQ!$ND$2:$ND$60=Y$4)*(GMWQ!$NF$2:$NF$60=Y$1),0),$E122-1966)</f>
        <v>463404</v>
      </c>
      <c r="Z122" s="12" cm="1">
        <f t="array" ref="Z122">INDEX(GMWQ!$A$2:$NF$60,MATCH(1,(GMWQ!$NE$2:$NE$60=Z$3)*(GMWQ!$ND$2:$ND$60=Z$4)*(GMWQ!$NF$2:$NF$60=Z$1),0),$E122-1966)</f>
        <v>27803</v>
      </c>
      <c r="AA122" s="12" cm="1">
        <f t="array" ref="AA122">INDEX(GMWQ!$A$2:$NF$60,MATCH(1,(GMWQ!$NE$2:$NE$60=AA$3)*(GMWQ!$ND$2:$ND$60=AA$4)*(GMWQ!$NF$2:$NF$60=AA$1),0),$E122-1966)</f>
        <v>5057.9219999999996</v>
      </c>
      <c r="AB122" s="12" cm="1">
        <f t="array" ref="AB122">INDEX(GMWQ!$A$2:$NF$60,MATCH(1,(GMWQ!$NE$2:$NE$60=AB$3)*(GMWQ!$ND$2:$ND$60=AB$4)*(GMWQ!$NF$2:$NF$60=AB$1),0),$E122-1966)</f>
        <v>5.2</v>
      </c>
      <c r="AC122" s="12" cm="1">
        <f t="array" ref="AC122">INDEX(GMWQ!$A$2:$NF$60,MATCH(1,(GMWQ!$NE$2:$NE$60=AC$3)*(GMWQ!$ND$2:$ND$60=AC$4)*(GMWQ!$NF$2:$NF$60=AC$1),0),$E122-1966)</f>
        <v>295002</v>
      </c>
      <c r="AD122" s="12" cm="1">
        <f t="array" ref="AD122">INDEX(GMWQ!$A$2:$NF$60,MATCH(1,(GMWQ!$NE$2:$NE$60=AD$3)*(GMWQ!$ND$2:$ND$60=AD$4)*(GMWQ!$NF$2:$NF$60=AD$1),0),$E122-1966)</f>
        <v>10298</v>
      </c>
      <c r="AE122" s="12" cm="1">
        <f t="array" ref="AE122">INDEX(GMWQ!$A$2:$NF$60,MATCH(1,(GMWQ!$NE$2:$NE$60=AE$3)*(GMWQ!$ND$2:$ND$60=AE$4)*(GMWQ!$NF$2:$NF$60=AE$1),0),$E122-1966)</f>
        <v>27803</v>
      </c>
      <c r="AF122" s="12" cm="1">
        <f t="array" ref="AF122">INDEX(GMWQ!$A$2:$NF$60,MATCH(1,(GMWQ!$NE$2:$NE$60=AF$3)*(GMWQ!$ND$2:$ND$60=AF$4)*(GMWQ!$NF$2:$NF$60=AF$1),0),$E122-1966)</f>
        <v>30326</v>
      </c>
      <c r="AG122" s="12" cm="1">
        <f t="array" ref="AG122">INDEX(GMWQ!$A$2:$NF$60,MATCH(1,(GMWQ!$NE$2:$NE$60=AG$3)*(GMWQ!$ND$2:$ND$60=AG$4)*(GMWQ!$NF$2:$NF$60=AG$1),0),$E122-1966)</f>
        <v>5.2</v>
      </c>
    </row>
    <row r="123" spans="1:33" x14ac:dyDescent="0.25">
      <c r="A123" s="12">
        <v>2002</v>
      </c>
      <c r="B123" s="12">
        <f t="shared" si="11"/>
        <v>2002</v>
      </c>
      <c r="C123" s="12">
        <f t="shared" si="11"/>
        <v>2001</v>
      </c>
      <c r="D123" s="12">
        <f t="shared" si="11"/>
        <v>2001</v>
      </c>
      <c r="E123" s="12">
        <f t="shared" si="12"/>
        <v>2089</v>
      </c>
      <c r="F123" s="12" cm="1">
        <f t="array" ref="F123">INDEX(GMWQ!$A$2:$NF$60,MATCH(1,(GMWQ!$NE$2:$NE$60=F$3)*(GMWQ!$ND$2:$ND$60=F$4)*(GMWQ!$NF$2:$NF$60=F$1),0),$E123-1966)</f>
        <v>82.958079999999995</v>
      </c>
      <c r="G123" s="12" cm="1">
        <f t="array" ref="G123">INDEX(GMWQ!$A$2:$NF$60,MATCH(1,(GMWQ!$NE$2:$NE$60=G$3)*(GMWQ!$ND$2:$ND$60=G$4)*(GMWQ!$NF$2:$NF$60=G$1),0),$E123-1966)</f>
        <v>10629</v>
      </c>
      <c r="H123" s="12" cm="1">
        <f t="array" ref="H123">INDEX(GMWQ!$A$2:$NF$60,MATCH(1,(GMWQ!$NE$2:$NE$60=H$3)*(GMWQ!$ND$2:$ND$60=H$4)*(GMWQ!$NF$2:$NF$60=H$1),0),$E123-1966)</f>
        <v>333.66669999999999</v>
      </c>
      <c r="I123" s="12" cm="1">
        <f t="array" ref="I123">INDEX(GMWQ!$A$2:$NF$60,MATCH(1,(GMWQ!$NE$2:$NE$60=I$3)*(GMWQ!$ND$2:$ND$60=I$4)*(GMWQ!$NF$2:$NF$60=I$1),0),$E123-1966)</f>
        <v>60667</v>
      </c>
      <c r="J123" s="12" cm="1">
        <f t="array" ref="J123">INDEX(GMWQ!$A$2:$NF$60,MATCH(1,(GMWQ!$NE$2:$NE$60=J$3)*(GMWQ!$ND$2:$ND$60=J$4)*(GMWQ!$NF$2:$NF$60=J$1),0),$E123-1966)</f>
        <v>292486</v>
      </c>
      <c r="K123" s="12" cm="1">
        <f t="array" ref="K123">INDEX(GMWQ!$A$2:$NF$60,MATCH(1,(GMWQ!$NE$2:$NE$60=K$3)*(GMWQ!$ND$2:$ND$60=K$4)*(GMWQ!$NF$2:$NF$60=K$1),0),$E123-1966)</f>
        <v>123527</v>
      </c>
      <c r="L123" s="12" cm="1">
        <f t="array" ref="L123">INDEX(GMWQ!$A$2:$NF$60,MATCH(1,(GMWQ!$NE$2:$NE$60=L$3)*(GMWQ!$ND$2:$ND$60=L$4)*(GMWQ!$NF$2:$NF$60=L$1),0),$E123-1966)</f>
        <v>194378</v>
      </c>
      <c r="M123" s="12" cm="1">
        <f t="array" ref="M123">INDEX(GMWQ!$A$2:$NF$60,MATCH(1,(GMWQ!$NE$2:$NE$60=M$3)*(GMWQ!$ND$2:$ND$60=M$4)*(GMWQ!$NF$2:$NF$60=M$1),0),$E123-1966)</f>
        <v>295976</v>
      </c>
      <c r="N123" s="12" cm="1">
        <f t="array" ref="N123">INDEX(GMWQ!$A$2:$NF$60,MATCH(1,(GMWQ!$NE$2:$NE$60=N$3)*(GMWQ!$ND$2:$ND$60=N$4)*(GMWQ!$NF$2:$NF$60=N$1),0),$E123-1966)</f>
        <v>66.208780000000004</v>
      </c>
      <c r="O123" s="12" cm="1">
        <f t="array" ref="O123">INDEX(GMWQ!$A$2:$NF$60,MATCH(1,(GMWQ!$NE$2:$NE$60=O$3)*(GMWQ!$ND$2:$ND$60=O$4)*(GMWQ!$NF$2:$NF$60=O$1),0),$E123-1966)</f>
        <v>27797</v>
      </c>
      <c r="P123" s="12" cm="1">
        <f t="array" ref="P123">INDEX(GMWQ!$A$2:$NF$60,MATCH(1,(GMWQ!$NE$2:$NE$60=P$3)*(GMWQ!$ND$2:$ND$60=P$4)*(GMWQ!$NF$2:$NF$60=P$1),0),$E123-1966)</f>
        <v>30313</v>
      </c>
      <c r="Q123" s="12" cm="1">
        <f t="array" ref="Q123">INDEX(GMWQ!$A$2:$NF$60,MATCH(1,(GMWQ!$NE$2:$NE$60=Q$3)*(GMWQ!$ND$2:$ND$60=Q$4)*(GMWQ!$NF$2:$NF$60=Q$1),0),$E123-1966)</f>
        <v>5.2</v>
      </c>
      <c r="R123" s="12" cm="1">
        <f t="array" ref="R123">INDEX(GMWQ!$A$2:$NF$60,MATCH(1,(GMWQ!$NE$2:$NE$60=R$3)*(GMWQ!$ND$2:$ND$60=R$4)*(GMWQ!$NF$2:$NF$60=R$1),0),$E123-1966)</f>
        <v>5089.49</v>
      </c>
      <c r="S123" s="12" cm="1">
        <f t="array" ref="S123">INDEX(GMWQ!$A$2:$NF$60,MATCH(1,(GMWQ!$NE$2:$NE$60=S$3)*(GMWQ!$ND$2:$ND$60=S$4)*(GMWQ!$NF$2:$NF$60=S$1),0),$E123-1966)</f>
        <v>464698</v>
      </c>
      <c r="T123" s="12" cm="1">
        <f t="array" ref="T123">INDEX(GMWQ!$A$2:$NF$60,MATCH(1,(GMWQ!$NE$2:$NE$60=T$3)*(GMWQ!$ND$2:$ND$60=T$4)*(GMWQ!$NF$2:$NF$60=T$1),0),$E123-1966)</f>
        <v>27797</v>
      </c>
      <c r="U123" s="12" cm="1">
        <f t="array" ref="U123">INDEX(GMWQ!$A$2:$NF$60,MATCH(1,(GMWQ!$NE$2:$NE$60=U$3)*(GMWQ!$ND$2:$ND$60=U$4)*(GMWQ!$NF$2:$NF$60=U$1),0),$E123-1966)</f>
        <v>5089.49</v>
      </c>
      <c r="V123" s="12" cm="1">
        <f t="array" ref="V123">INDEX(GMWQ!$A$2:$NF$60,MATCH(1,(GMWQ!$NE$2:$NE$60=V$3)*(GMWQ!$ND$2:$ND$60=V$4)*(GMWQ!$NF$2:$NF$60=V$1),0),$E123-1966)</f>
        <v>5.2</v>
      </c>
      <c r="W123" s="12" cm="1">
        <f t="array" ref="W123">INDEX(GMWQ!$A$2:$NF$60,MATCH(1,(GMWQ!$NE$2:$NE$60=W$3)*(GMWQ!$ND$2:$ND$60=W$4)*(GMWQ!$NF$2:$NF$60=W$1),0),$E123-1966)</f>
        <v>295976</v>
      </c>
      <c r="X123" s="12" cm="1">
        <f t="array" ref="X123">INDEX(GMWQ!$A$2:$NF$60,MATCH(1,(GMWQ!$NE$2:$NE$60=X$3)*(GMWQ!$ND$2:$ND$60=X$4)*(GMWQ!$NF$2:$NF$60=X$1),0),$E123-1966)</f>
        <v>10629</v>
      </c>
      <c r="Y123" s="12" cm="1">
        <f t="array" ref="Y123">INDEX(GMWQ!$A$2:$NF$60,MATCH(1,(GMWQ!$NE$2:$NE$60=Y$3)*(GMWQ!$ND$2:$ND$60=Y$4)*(GMWQ!$NF$2:$NF$60=Y$1),0),$E123-1966)</f>
        <v>464698</v>
      </c>
      <c r="Z123" s="12" cm="1">
        <f t="array" ref="Z123">INDEX(GMWQ!$A$2:$NF$60,MATCH(1,(GMWQ!$NE$2:$NE$60=Z$3)*(GMWQ!$ND$2:$ND$60=Z$4)*(GMWQ!$NF$2:$NF$60=Z$1),0),$E123-1966)</f>
        <v>27797</v>
      </c>
      <c r="AA123" s="12" cm="1">
        <f t="array" ref="AA123">INDEX(GMWQ!$A$2:$NF$60,MATCH(1,(GMWQ!$NE$2:$NE$60=AA$3)*(GMWQ!$ND$2:$ND$60=AA$4)*(GMWQ!$NF$2:$NF$60=AA$1),0),$E123-1966)</f>
        <v>5089.49</v>
      </c>
      <c r="AB123" s="12" cm="1">
        <f t="array" ref="AB123">INDEX(GMWQ!$A$2:$NF$60,MATCH(1,(GMWQ!$NE$2:$NE$60=AB$3)*(GMWQ!$ND$2:$ND$60=AB$4)*(GMWQ!$NF$2:$NF$60=AB$1),0),$E123-1966)</f>
        <v>5.2</v>
      </c>
      <c r="AC123" s="12" cm="1">
        <f t="array" ref="AC123">INDEX(GMWQ!$A$2:$NF$60,MATCH(1,(GMWQ!$NE$2:$NE$60=AC$3)*(GMWQ!$ND$2:$ND$60=AC$4)*(GMWQ!$NF$2:$NF$60=AC$1),0),$E123-1966)</f>
        <v>295976</v>
      </c>
      <c r="AD123" s="12" cm="1">
        <f t="array" ref="AD123">INDEX(GMWQ!$A$2:$NF$60,MATCH(1,(GMWQ!$NE$2:$NE$60=AD$3)*(GMWQ!$ND$2:$ND$60=AD$4)*(GMWQ!$NF$2:$NF$60=AD$1),0),$E123-1966)</f>
        <v>10629</v>
      </c>
      <c r="AE123" s="12" cm="1">
        <f t="array" ref="AE123">INDEX(GMWQ!$A$2:$NF$60,MATCH(1,(GMWQ!$NE$2:$NE$60=AE$3)*(GMWQ!$ND$2:$ND$60=AE$4)*(GMWQ!$NF$2:$NF$60=AE$1),0),$E123-1966)</f>
        <v>27797</v>
      </c>
      <c r="AF123" s="12" cm="1">
        <f t="array" ref="AF123">INDEX(GMWQ!$A$2:$NF$60,MATCH(1,(GMWQ!$NE$2:$NE$60=AF$3)*(GMWQ!$ND$2:$ND$60=AF$4)*(GMWQ!$NF$2:$NF$60=AF$1),0),$E123-1966)</f>
        <v>30320</v>
      </c>
      <c r="AG123" s="12" cm="1">
        <f t="array" ref="AG123">INDEX(GMWQ!$A$2:$NF$60,MATCH(1,(GMWQ!$NE$2:$NE$60=AG$3)*(GMWQ!$ND$2:$ND$60=AG$4)*(GMWQ!$NF$2:$NF$60=AG$1),0),$E123-1966)</f>
        <v>5.2</v>
      </c>
    </row>
    <row r="124" spans="1:33" x14ac:dyDescent="0.25">
      <c r="B124" s="12">
        <f t="shared" ref="B124:D139" si="13">+B120+1</f>
        <v>2002</v>
      </c>
      <c r="C124" s="12">
        <f t="shared" si="13"/>
        <v>2002</v>
      </c>
      <c r="E124" s="12">
        <f t="shared" si="12"/>
        <v>2090</v>
      </c>
      <c r="F124" s="12" cm="1">
        <f t="array" ref="F124">INDEX(GMWQ!$A$2:$NF$60,MATCH(1,(GMWQ!$NE$2:$NE$60=F$3)*(GMWQ!$ND$2:$ND$60=F$4)*(GMWQ!$NF$2:$NF$60=F$1),0),$E124-1966)</f>
        <v>82.72851</v>
      </c>
      <c r="G124" s="12" cm="1">
        <f t="array" ref="G124">INDEX(GMWQ!$A$2:$NF$60,MATCH(1,(GMWQ!$NE$2:$NE$60=G$3)*(GMWQ!$ND$2:$ND$60=G$4)*(GMWQ!$NF$2:$NF$60=G$1),0),$E124-1966)</f>
        <v>10379</v>
      </c>
      <c r="H124" s="12" cm="1">
        <f t="array" ref="H124">INDEX(GMWQ!$A$2:$NF$60,MATCH(1,(GMWQ!$NE$2:$NE$60=H$3)*(GMWQ!$ND$2:$ND$60=H$4)*(GMWQ!$NF$2:$NF$60=H$1),0),$E124-1966)</f>
        <v>339</v>
      </c>
      <c r="I124" s="12" cm="1">
        <f t="array" ref="I124">INDEX(GMWQ!$A$2:$NF$60,MATCH(1,(GMWQ!$NE$2:$NE$60=I$3)*(GMWQ!$ND$2:$ND$60=I$4)*(GMWQ!$NF$2:$NF$60=I$1),0),$E124-1966)</f>
        <v>62293</v>
      </c>
      <c r="J124" s="12" cm="1">
        <f t="array" ref="J124">INDEX(GMWQ!$A$2:$NF$60,MATCH(1,(GMWQ!$NE$2:$NE$60=J$3)*(GMWQ!$ND$2:$ND$60=J$4)*(GMWQ!$NF$2:$NF$60=J$1),0),$E124-1966)</f>
        <v>295516</v>
      </c>
      <c r="K124" s="12" cm="1">
        <f t="array" ref="K124">INDEX(GMWQ!$A$2:$NF$60,MATCH(1,(GMWQ!$NE$2:$NE$60=K$3)*(GMWQ!$ND$2:$ND$60=K$4)*(GMWQ!$NF$2:$NF$60=K$1),0),$E124-1966)</f>
        <v>123778</v>
      </c>
      <c r="L124" s="12" cm="1">
        <f t="array" ref="L124">INDEX(GMWQ!$A$2:$NF$60,MATCH(1,(GMWQ!$NE$2:$NE$60=L$3)*(GMWQ!$ND$2:$ND$60=L$4)*(GMWQ!$NF$2:$NF$60=L$1),0),$E124-1966)</f>
        <v>196467</v>
      </c>
      <c r="M124" s="12" cm="1">
        <f t="array" ref="M124">INDEX(GMWQ!$A$2:$NF$60,MATCH(1,(GMWQ!$NE$2:$NE$60=M$3)*(GMWQ!$ND$2:$ND$60=M$4)*(GMWQ!$NF$2:$NF$60=M$1),0),$E124-1966)</f>
        <v>298538</v>
      </c>
      <c r="N124" s="12" cm="1">
        <f t="array" ref="N124">INDEX(GMWQ!$A$2:$NF$60,MATCH(1,(GMWQ!$NE$2:$NE$60=N$3)*(GMWQ!$ND$2:$ND$60=N$4)*(GMWQ!$NF$2:$NF$60=N$1),0),$E124-1966)</f>
        <v>66.32405</v>
      </c>
      <c r="O124" s="12" cm="1">
        <f t="array" ref="O124">INDEX(GMWQ!$A$2:$NF$60,MATCH(1,(GMWQ!$NE$2:$NE$60=O$3)*(GMWQ!$ND$2:$ND$60=O$4)*(GMWQ!$NF$2:$NF$60=O$1),0),$E124-1966)</f>
        <v>27933</v>
      </c>
      <c r="P124" s="12" cm="1">
        <f t="array" ref="P124">INDEX(GMWQ!$A$2:$NF$60,MATCH(1,(GMWQ!$NE$2:$NE$60=P$3)*(GMWQ!$ND$2:$ND$60=P$4)*(GMWQ!$NF$2:$NF$60=P$1),0),$E124-1966)</f>
        <v>30419</v>
      </c>
      <c r="Q124" s="12" cm="1">
        <f t="array" ref="Q124">INDEX(GMWQ!$A$2:$NF$60,MATCH(1,(GMWQ!$NE$2:$NE$60=Q$3)*(GMWQ!$ND$2:$ND$60=Q$4)*(GMWQ!$NF$2:$NF$60=Q$1),0),$E124-1966)</f>
        <v>5.2</v>
      </c>
      <c r="R124" s="12" cm="1">
        <f t="array" ref="R124">INDEX(GMWQ!$A$2:$NF$60,MATCH(1,(GMWQ!$NE$2:$NE$60=R$3)*(GMWQ!$ND$2:$ND$60=R$4)*(GMWQ!$NF$2:$NF$60=R$1),0),$E124-1966)</f>
        <v>5073.9089999999997</v>
      </c>
      <c r="S124" s="12" cm="1">
        <f t="array" ref="S124">INDEX(GMWQ!$A$2:$NF$60,MATCH(1,(GMWQ!$NE$2:$NE$60=S$3)*(GMWQ!$ND$2:$ND$60=S$4)*(GMWQ!$NF$2:$NF$60=S$1),0),$E124-1966)</f>
        <v>466935</v>
      </c>
      <c r="T124" s="12" cm="1">
        <f t="array" ref="T124">INDEX(GMWQ!$A$2:$NF$60,MATCH(1,(GMWQ!$NE$2:$NE$60=T$3)*(GMWQ!$ND$2:$ND$60=T$4)*(GMWQ!$NF$2:$NF$60=T$1),0),$E124-1966)</f>
        <v>27933</v>
      </c>
      <c r="U124" s="12" cm="1">
        <f t="array" ref="U124">INDEX(GMWQ!$A$2:$NF$60,MATCH(1,(GMWQ!$NE$2:$NE$60=U$3)*(GMWQ!$ND$2:$ND$60=U$4)*(GMWQ!$NF$2:$NF$60=U$1),0),$E124-1966)</f>
        <v>5073.9089999999997</v>
      </c>
      <c r="V124" s="12" cm="1">
        <f t="array" ref="V124">INDEX(GMWQ!$A$2:$NF$60,MATCH(1,(GMWQ!$NE$2:$NE$60=V$3)*(GMWQ!$ND$2:$ND$60=V$4)*(GMWQ!$NF$2:$NF$60=V$1),0),$E124-1966)</f>
        <v>5.2</v>
      </c>
      <c r="W124" s="12" cm="1">
        <f t="array" ref="W124">INDEX(GMWQ!$A$2:$NF$60,MATCH(1,(GMWQ!$NE$2:$NE$60=W$3)*(GMWQ!$ND$2:$ND$60=W$4)*(GMWQ!$NF$2:$NF$60=W$1),0),$E124-1966)</f>
        <v>298538</v>
      </c>
      <c r="X124" s="12" cm="1">
        <f t="array" ref="X124">INDEX(GMWQ!$A$2:$NF$60,MATCH(1,(GMWQ!$NE$2:$NE$60=X$3)*(GMWQ!$ND$2:$ND$60=X$4)*(GMWQ!$NF$2:$NF$60=X$1),0),$E124-1966)</f>
        <v>10379</v>
      </c>
      <c r="Y124" s="12" cm="1">
        <f t="array" ref="Y124">INDEX(GMWQ!$A$2:$NF$60,MATCH(1,(GMWQ!$NE$2:$NE$60=Y$3)*(GMWQ!$ND$2:$ND$60=Y$4)*(GMWQ!$NF$2:$NF$60=Y$1),0),$E124-1966)</f>
        <v>466935</v>
      </c>
      <c r="Z124" s="12" cm="1">
        <f t="array" ref="Z124">INDEX(GMWQ!$A$2:$NF$60,MATCH(1,(GMWQ!$NE$2:$NE$60=Z$3)*(GMWQ!$ND$2:$ND$60=Z$4)*(GMWQ!$NF$2:$NF$60=Z$1),0),$E124-1966)</f>
        <v>27933</v>
      </c>
      <c r="AA124" s="12" cm="1">
        <f t="array" ref="AA124">INDEX(GMWQ!$A$2:$NF$60,MATCH(1,(GMWQ!$NE$2:$NE$60=AA$3)*(GMWQ!$ND$2:$ND$60=AA$4)*(GMWQ!$NF$2:$NF$60=AA$1),0),$E124-1966)</f>
        <v>5073.9089999999997</v>
      </c>
      <c r="AB124" s="12" cm="1">
        <f t="array" ref="AB124">INDEX(GMWQ!$A$2:$NF$60,MATCH(1,(GMWQ!$NE$2:$NE$60=AB$3)*(GMWQ!$ND$2:$ND$60=AB$4)*(GMWQ!$NF$2:$NF$60=AB$1),0),$E124-1966)</f>
        <v>5.2</v>
      </c>
      <c r="AC124" s="12" cm="1">
        <f t="array" ref="AC124">INDEX(GMWQ!$A$2:$NF$60,MATCH(1,(GMWQ!$NE$2:$NE$60=AC$3)*(GMWQ!$ND$2:$ND$60=AC$4)*(GMWQ!$NF$2:$NF$60=AC$1),0),$E124-1966)</f>
        <v>298538</v>
      </c>
      <c r="AD124" s="12" cm="1">
        <f t="array" ref="AD124">INDEX(GMWQ!$A$2:$NF$60,MATCH(1,(GMWQ!$NE$2:$NE$60=AD$3)*(GMWQ!$ND$2:$ND$60=AD$4)*(GMWQ!$NF$2:$NF$60=AD$1),0),$E124-1966)</f>
        <v>10379</v>
      </c>
      <c r="AE124" s="12" cm="1">
        <f t="array" ref="AE124">INDEX(GMWQ!$A$2:$NF$60,MATCH(1,(GMWQ!$NE$2:$NE$60=AE$3)*(GMWQ!$ND$2:$ND$60=AE$4)*(GMWQ!$NF$2:$NF$60=AE$1),0),$E124-1966)</f>
        <v>27933</v>
      </c>
      <c r="AF124" s="12" cm="1">
        <f t="array" ref="AF124">INDEX(GMWQ!$A$2:$NF$60,MATCH(1,(GMWQ!$NE$2:$NE$60=AF$3)*(GMWQ!$ND$2:$ND$60=AF$4)*(GMWQ!$NF$2:$NF$60=AF$1),0),$E124-1966)</f>
        <v>30416</v>
      </c>
      <c r="AG124" s="12" cm="1">
        <f t="array" ref="AG124">INDEX(GMWQ!$A$2:$NF$60,MATCH(1,(GMWQ!$NE$2:$NE$60=AG$3)*(GMWQ!$ND$2:$ND$60=AG$4)*(GMWQ!$NF$2:$NF$60=AG$1),0),$E124-1966)</f>
        <v>5.2</v>
      </c>
    </row>
    <row r="125" spans="1:33" x14ac:dyDescent="0.25">
      <c r="B125" s="12">
        <f t="shared" si="13"/>
        <v>2002</v>
      </c>
      <c r="C125" s="12">
        <f t="shared" si="13"/>
        <v>2002</v>
      </c>
      <c r="E125" s="12">
        <f t="shared" si="12"/>
        <v>2091</v>
      </c>
      <c r="F125" s="12" cm="1">
        <f t="array" ref="F125">INDEX(GMWQ!$A$2:$NF$60,MATCH(1,(GMWQ!$NE$2:$NE$60=F$3)*(GMWQ!$ND$2:$ND$60=F$4)*(GMWQ!$NF$2:$NF$60=F$1),0),$E125-1966)</f>
        <v>82.795910000000006</v>
      </c>
      <c r="G125" s="12" cm="1">
        <f t="array" ref="G125">INDEX(GMWQ!$A$2:$NF$60,MATCH(1,(GMWQ!$NE$2:$NE$60=G$3)*(GMWQ!$ND$2:$ND$60=G$4)*(GMWQ!$NF$2:$NF$60=G$1),0),$E125-1966)</f>
        <v>10146</v>
      </c>
      <c r="H125" s="12" cm="1">
        <f t="array" ref="H125">INDEX(GMWQ!$A$2:$NF$60,MATCH(1,(GMWQ!$NE$2:$NE$60=H$3)*(GMWQ!$ND$2:$ND$60=H$4)*(GMWQ!$NF$2:$NF$60=H$1),0),$E125-1966)</f>
        <v>341.33330000000001</v>
      </c>
      <c r="I125" s="12" cm="1">
        <f t="array" ref="I125">INDEX(GMWQ!$A$2:$NF$60,MATCH(1,(GMWQ!$NE$2:$NE$60=I$3)*(GMWQ!$ND$2:$ND$60=I$4)*(GMWQ!$NF$2:$NF$60=I$1),0),$E125-1966)</f>
        <v>64473</v>
      </c>
      <c r="J125" s="12" cm="1">
        <f t="array" ref="J125">INDEX(GMWQ!$A$2:$NF$60,MATCH(1,(GMWQ!$NE$2:$NE$60=J$3)*(GMWQ!$ND$2:$ND$60=J$4)*(GMWQ!$NF$2:$NF$60=J$1),0),$E125-1966)</f>
        <v>299230</v>
      </c>
      <c r="K125" s="12" cm="1">
        <f t="array" ref="K125">INDEX(GMWQ!$A$2:$NF$60,MATCH(1,(GMWQ!$NE$2:$NE$60=K$3)*(GMWQ!$ND$2:$ND$60=K$4)*(GMWQ!$NF$2:$NF$60=K$1),0),$E125-1966)</f>
        <v>125016</v>
      </c>
      <c r="L125" s="12" cm="1">
        <f t="array" ref="L125">INDEX(GMWQ!$A$2:$NF$60,MATCH(1,(GMWQ!$NE$2:$NE$60=L$3)*(GMWQ!$ND$2:$ND$60=L$4)*(GMWQ!$NF$2:$NF$60=L$1),0),$E125-1966)</f>
        <v>196149</v>
      </c>
      <c r="M125" s="12" cm="1">
        <f t="array" ref="M125">INDEX(GMWQ!$A$2:$NF$60,MATCH(1,(GMWQ!$NE$2:$NE$60=M$3)*(GMWQ!$ND$2:$ND$60=M$4)*(GMWQ!$NF$2:$NF$60=M$1),0),$E125-1966)</f>
        <v>297567</v>
      </c>
      <c r="N125" s="12" cm="1">
        <f t="array" ref="N125">INDEX(GMWQ!$A$2:$NF$60,MATCH(1,(GMWQ!$NE$2:$NE$60=N$3)*(GMWQ!$ND$2:$ND$60=N$4)*(GMWQ!$NF$2:$NF$60=N$1),0),$E125-1966)</f>
        <v>66.400880000000001</v>
      </c>
      <c r="O125" s="12" cm="1">
        <f t="array" ref="O125">INDEX(GMWQ!$A$2:$NF$60,MATCH(1,(GMWQ!$NE$2:$NE$60=O$3)*(GMWQ!$ND$2:$ND$60=O$4)*(GMWQ!$NF$2:$NF$60=O$1),0),$E125-1966)</f>
        <v>27935</v>
      </c>
      <c r="P125" s="12" cm="1">
        <f t="array" ref="P125">INDEX(GMWQ!$A$2:$NF$60,MATCH(1,(GMWQ!$NE$2:$NE$60=P$3)*(GMWQ!$ND$2:$ND$60=P$4)*(GMWQ!$NF$2:$NF$60=P$1),0),$E125-1966)</f>
        <v>30507</v>
      </c>
      <c r="Q125" s="12" cm="1">
        <f t="array" ref="Q125">INDEX(GMWQ!$A$2:$NF$60,MATCH(1,(GMWQ!$NE$2:$NE$60=Q$3)*(GMWQ!$ND$2:$ND$60=Q$4)*(GMWQ!$NF$2:$NF$60=Q$1),0),$E125-1966)</f>
        <v>5.3</v>
      </c>
      <c r="R125" s="12" cm="1">
        <f t="array" ref="R125">INDEX(GMWQ!$A$2:$NF$60,MATCH(1,(GMWQ!$NE$2:$NE$60=R$3)*(GMWQ!$ND$2:$ND$60=R$4)*(GMWQ!$NF$2:$NF$60=R$1),0),$E125-1966)</f>
        <v>5126.5479999999998</v>
      </c>
      <c r="S125" s="12" cm="1">
        <f t="array" ref="S125">INDEX(GMWQ!$A$2:$NF$60,MATCH(1,(GMWQ!$NE$2:$NE$60=S$3)*(GMWQ!$ND$2:$ND$60=S$4)*(GMWQ!$NF$2:$NF$60=S$1),0),$E125-1966)</f>
        <v>470277</v>
      </c>
      <c r="T125" s="12" cm="1">
        <f t="array" ref="T125">INDEX(GMWQ!$A$2:$NF$60,MATCH(1,(GMWQ!$NE$2:$NE$60=T$3)*(GMWQ!$ND$2:$ND$60=T$4)*(GMWQ!$NF$2:$NF$60=T$1),0),$E125-1966)</f>
        <v>27935</v>
      </c>
      <c r="U125" s="12" cm="1">
        <f t="array" ref="U125">INDEX(GMWQ!$A$2:$NF$60,MATCH(1,(GMWQ!$NE$2:$NE$60=U$3)*(GMWQ!$ND$2:$ND$60=U$4)*(GMWQ!$NF$2:$NF$60=U$1),0),$E125-1966)</f>
        <v>5126.5479999999998</v>
      </c>
      <c r="V125" s="12" cm="1">
        <f t="array" ref="V125">INDEX(GMWQ!$A$2:$NF$60,MATCH(1,(GMWQ!$NE$2:$NE$60=V$3)*(GMWQ!$ND$2:$ND$60=V$4)*(GMWQ!$NF$2:$NF$60=V$1),0),$E125-1966)</f>
        <v>5.3</v>
      </c>
      <c r="W125" s="12" cm="1">
        <f t="array" ref="W125">INDEX(GMWQ!$A$2:$NF$60,MATCH(1,(GMWQ!$NE$2:$NE$60=W$3)*(GMWQ!$ND$2:$ND$60=W$4)*(GMWQ!$NF$2:$NF$60=W$1),0),$E125-1966)</f>
        <v>297567</v>
      </c>
      <c r="X125" s="12" cm="1">
        <f t="array" ref="X125">INDEX(GMWQ!$A$2:$NF$60,MATCH(1,(GMWQ!$NE$2:$NE$60=X$3)*(GMWQ!$ND$2:$ND$60=X$4)*(GMWQ!$NF$2:$NF$60=X$1),0),$E125-1966)</f>
        <v>10146</v>
      </c>
      <c r="Y125" s="12" cm="1">
        <f t="array" ref="Y125">INDEX(GMWQ!$A$2:$NF$60,MATCH(1,(GMWQ!$NE$2:$NE$60=Y$3)*(GMWQ!$ND$2:$ND$60=Y$4)*(GMWQ!$NF$2:$NF$60=Y$1),0),$E125-1966)</f>
        <v>470277</v>
      </c>
      <c r="Z125" s="12" cm="1">
        <f t="array" ref="Z125">INDEX(GMWQ!$A$2:$NF$60,MATCH(1,(GMWQ!$NE$2:$NE$60=Z$3)*(GMWQ!$ND$2:$ND$60=Z$4)*(GMWQ!$NF$2:$NF$60=Z$1),0),$E125-1966)</f>
        <v>27935</v>
      </c>
      <c r="AA125" s="12" cm="1">
        <f t="array" ref="AA125">INDEX(GMWQ!$A$2:$NF$60,MATCH(1,(GMWQ!$NE$2:$NE$60=AA$3)*(GMWQ!$ND$2:$ND$60=AA$4)*(GMWQ!$NF$2:$NF$60=AA$1),0),$E125-1966)</f>
        <v>5126.5479999999998</v>
      </c>
      <c r="AB125" s="12" cm="1">
        <f t="array" ref="AB125">INDEX(GMWQ!$A$2:$NF$60,MATCH(1,(GMWQ!$NE$2:$NE$60=AB$3)*(GMWQ!$ND$2:$ND$60=AB$4)*(GMWQ!$NF$2:$NF$60=AB$1),0),$E125-1966)</f>
        <v>5.3</v>
      </c>
      <c r="AC125" s="12" cm="1">
        <f t="array" ref="AC125">INDEX(GMWQ!$A$2:$NF$60,MATCH(1,(GMWQ!$NE$2:$NE$60=AC$3)*(GMWQ!$ND$2:$ND$60=AC$4)*(GMWQ!$NF$2:$NF$60=AC$1),0),$E125-1966)</f>
        <v>297567</v>
      </c>
      <c r="AD125" s="12" cm="1">
        <f t="array" ref="AD125">INDEX(GMWQ!$A$2:$NF$60,MATCH(1,(GMWQ!$NE$2:$NE$60=AD$3)*(GMWQ!$ND$2:$ND$60=AD$4)*(GMWQ!$NF$2:$NF$60=AD$1),0),$E125-1966)</f>
        <v>10146</v>
      </c>
      <c r="AE125" s="12" cm="1">
        <f t="array" ref="AE125">INDEX(GMWQ!$A$2:$NF$60,MATCH(1,(GMWQ!$NE$2:$NE$60=AE$3)*(GMWQ!$ND$2:$ND$60=AE$4)*(GMWQ!$NF$2:$NF$60=AE$1),0),$E125-1966)</f>
        <v>27935</v>
      </c>
      <c r="AF125" s="12" cm="1">
        <f t="array" ref="AF125">INDEX(GMWQ!$A$2:$NF$60,MATCH(1,(GMWQ!$NE$2:$NE$60=AF$3)*(GMWQ!$ND$2:$ND$60=AF$4)*(GMWQ!$NF$2:$NF$60=AF$1),0),$E125-1966)</f>
        <v>30505</v>
      </c>
      <c r="AG125" s="12" cm="1">
        <f t="array" ref="AG125">INDEX(GMWQ!$A$2:$NF$60,MATCH(1,(GMWQ!$NE$2:$NE$60=AG$3)*(GMWQ!$ND$2:$ND$60=AG$4)*(GMWQ!$NF$2:$NF$60=AG$1),0),$E125-1966)</f>
        <v>5.3</v>
      </c>
    </row>
    <row r="126" spans="1:33" x14ac:dyDescent="0.25">
      <c r="B126" s="12">
        <f t="shared" si="13"/>
        <v>2002</v>
      </c>
      <c r="C126" s="12">
        <f t="shared" si="13"/>
        <v>2002</v>
      </c>
      <c r="E126" s="12">
        <f t="shared" si="12"/>
        <v>2092</v>
      </c>
      <c r="F126" s="12" cm="1">
        <f t="array" ref="F126">INDEX(GMWQ!$A$2:$NF$60,MATCH(1,(GMWQ!$NE$2:$NE$60=F$3)*(GMWQ!$ND$2:$ND$60=F$4)*(GMWQ!$NF$2:$NF$60=F$1),0),$E126-1966)</f>
        <v>83.353229999999996</v>
      </c>
      <c r="G126" s="12" cm="1">
        <f t="array" ref="G126">INDEX(GMWQ!$A$2:$NF$60,MATCH(1,(GMWQ!$NE$2:$NE$60=G$3)*(GMWQ!$ND$2:$ND$60=G$4)*(GMWQ!$NF$2:$NF$60=G$1),0),$E126-1966)</f>
        <v>10703</v>
      </c>
      <c r="H126" s="12" cm="1">
        <f t="array" ref="H126">INDEX(GMWQ!$A$2:$NF$60,MATCH(1,(GMWQ!$NE$2:$NE$60=H$3)*(GMWQ!$ND$2:$ND$60=H$4)*(GMWQ!$NF$2:$NF$60=H$1),0),$E126-1966)</f>
        <v>342.66669999999999</v>
      </c>
      <c r="I126" s="12" cm="1">
        <f t="array" ref="I126">INDEX(GMWQ!$A$2:$NF$60,MATCH(1,(GMWQ!$NE$2:$NE$60=I$3)*(GMWQ!$ND$2:$ND$60=I$4)*(GMWQ!$NF$2:$NF$60=I$1),0),$E126-1966)</f>
        <v>67224</v>
      </c>
      <c r="J126" s="12" cm="1">
        <f t="array" ref="J126">INDEX(GMWQ!$A$2:$NF$60,MATCH(1,(GMWQ!$NE$2:$NE$60=J$3)*(GMWQ!$ND$2:$ND$60=J$4)*(GMWQ!$NF$2:$NF$60=J$1),0),$E126-1966)</f>
        <v>304207</v>
      </c>
      <c r="K126" s="12" cm="1">
        <f t="array" ref="K126">INDEX(GMWQ!$A$2:$NF$60,MATCH(1,(GMWQ!$NE$2:$NE$60=K$3)*(GMWQ!$ND$2:$ND$60=K$4)*(GMWQ!$NF$2:$NF$60=K$1),0),$E126-1966)</f>
        <v>126386</v>
      </c>
      <c r="L126" s="12" cm="1">
        <f t="array" ref="L126">INDEX(GMWQ!$A$2:$NF$60,MATCH(1,(GMWQ!$NE$2:$NE$60=L$3)*(GMWQ!$ND$2:$ND$60=L$4)*(GMWQ!$NF$2:$NF$60=L$1),0),$E126-1966)</f>
        <v>198304</v>
      </c>
      <c r="M126" s="12" cm="1">
        <f t="array" ref="M126">INDEX(GMWQ!$A$2:$NF$60,MATCH(1,(GMWQ!$NE$2:$NE$60=M$3)*(GMWQ!$ND$2:$ND$60=M$4)*(GMWQ!$NF$2:$NF$60=M$1),0),$E126-1966)</f>
        <v>298904</v>
      </c>
      <c r="N126" s="12" cm="1">
        <f t="array" ref="N126">INDEX(GMWQ!$A$2:$NF$60,MATCH(1,(GMWQ!$NE$2:$NE$60=N$3)*(GMWQ!$ND$2:$ND$60=N$4)*(GMWQ!$NF$2:$NF$60=N$1),0),$E126-1966)</f>
        <v>66.814509999999999</v>
      </c>
      <c r="O126" s="12" cm="1">
        <f t="array" ref="O126">INDEX(GMWQ!$A$2:$NF$60,MATCH(1,(GMWQ!$NE$2:$NE$60=O$3)*(GMWQ!$ND$2:$ND$60=O$4)*(GMWQ!$NF$2:$NF$60=O$1),0),$E126-1966)</f>
        <v>28110</v>
      </c>
      <c r="P126" s="12" cm="1">
        <f t="array" ref="P126">INDEX(GMWQ!$A$2:$NF$60,MATCH(1,(GMWQ!$NE$2:$NE$60=P$3)*(GMWQ!$ND$2:$ND$60=P$4)*(GMWQ!$NF$2:$NF$60=P$1),0),$E126-1966)</f>
        <v>30487</v>
      </c>
      <c r="Q126" s="12" cm="1">
        <f t="array" ref="Q126">INDEX(GMWQ!$A$2:$NF$60,MATCH(1,(GMWQ!$NE$2:$NE$60=Q$3)*(GMWQ!$ND$2:$ND$60=Q$4)*(GMWQ!$NF$2:$NF$60=Q$1),0),$E126-1966)</f>
        <v>5.0999999999999996</v>
      </c>
      <c r="R126" s="12" cm="1">
        <f t="array" ref="R126">INDEX(GMWQ!$A$2:$NF$60,MATCH(1,(GMWQ!$NE$2:$NE$60=R$3)*(GMWQ!$ND$2:$ND$60=R$4)*(GMWQ!$NF$2:$NF$60=R$1),0),$E126-1966)</f>
        <v>5142.66</v>
      </c>
      <c r="S126" s="12" cm="1">
        <f t="array" ref="S126">INDEX(GMWQ!$A$2:$NF$60,MATCH(1,(GMWQ!$NE$2:$NE$60=S$3)*(GMWQ!$ND$2:$ND$60=S$4)*(GMWQ!$NF$2:$NF$60=S$1),0),$E126-1966)</f>
        <v>473899</v>
      </c>
      <c r="T126" s="12" cm="1">
        <f t="array" ref="T126">INDEX(GMWQ!$A$2:$NF$60,MATCH(1,(GMWQ!$NE$2:$NE$60=T$3)*(GMWQ!$ND$2:$ND$60=T$4)*(GMWQ!$NF$2:$NF$60=T$1),0),$E126-1966)</f>
        <v>28110</v>
      </c>
      <c r="U126" s="12" cm="1">
        <f t="array" ref="U126">INDEX(GMWQ!$A$2:$NF$60,MATCH(1,(GMWQ!$NE$2:$NE$60=U$3)*(GMWQ!$ND$2:$ND$60=U$4)*(GMWQ!$NF$2:$NF$60=U$1),0),$E126-1966)</f>
        <v>5142.66</v>
      </c>
      <c r="V126" s="12" cm="1">
        <f t="array" ref="V126">INDEX(GMWQ!$A$2:$NF$60,MATCH(1,(GMWQ!$NE$2:$NE$60=V$3)*(GMWQ!$ND$2:$ND$60=V$4)*(GMWQ!$NF$2:$NF$60=V$1),0),$E126-1966)</f>
        <v>5.0999999999999996</v>
      </c>
      <c r="W126" s="12" cm="1">
        <f t="array" ref="W126">INDEX(GMWQ!$A$2:$NF$60,MATCH(1,(GMWQ!$NE$2:$NE$60=W$3)*(GMWQ!$ND$2:$ND$60=W$4)*(GMWQ!$NF$2:$NF$60=W$1),0),$E126-1966)</f>
        <v>298904</v>
      </c>
      <c r="X126" s="12" cm="1">
        <f t="array" ref="X126">INDEX(GMWQ!$A$2:$NF$60,MATCH(1,(GMWQ!$NE$2:$NE$60=X$3)*(GMWQ!$ND$2:$ND$60=X$4)*(GMWQ!$NF$2:$NF$60=X$1),0),$E126-1966)</f>
        <v>10703</v>
      </c>
      <c r="Y126" s="12" cm="1">
        <f t="array" ref="Y126">INDEX(GMWQ!$A$2:$NF$60,MATCH(1,(GMWQ!$NE$2:$NE$60=Y$3)*(GMWQ!$ND$2:$ND$60=Y$4)*(GMWQ!$NF$2:$NF$60=Y$1),0),$E126-1966)</f>
        <v>473899</v>
      </c>
      <c r="Z126" s="12" cm="1">
        <f t="array" ref="Z126">INDEX(GMWQ!$A$2:$NF$60,MATCH(1,(GMWQ!$NE$2:$NE$60=Z$3)*(GMWQ!$ND$2:$ND$60=Z$4)*(GMWQ!$NF$2:$NF$60=Z$1),0),$E126-1966)</f>
        <v>28110</v>
      </c>
      <c r="AA126" s="12" cm="1">
        <f t="array" ref="AA126">INDEX(GMWQ!$A$2:$NF$60,MATCH(1,(GMWQ!$NE$2:$NE$60=AA$3)*(GMWQ!$ND$2:$ND$60=AA$4)*(GMWQ!$NF$2:$NF$60=AA$1),0),$E126-1966)</f>
        <v>5142.66</v>
      </c>
      <c r="AB126" s="12" cm="1">
        <f t="array" ref="AB126">INDEX(GMWQ!$A$2:$NF$60,MATCH(1,(GMWQ!$NE$2:$NE$60=AB$3)*(GMWQ!$ND$2:$ND$60=AB$4)*(GMWQ!$NF$2:$NF$60=AB$1),0),$E126-1966)</f>
        <v>5.0999999999999996</v>
      </c>
      <c r="AC126" s="12" cm="1">
        <f t="array" ref="AC126">INDEX(GMWQ!$A$2:$NF$60,MATCH(1,(GMWQ!$NE$2:$NE$60=AC$3)*(GMWQ!$ND$2:$ND$60=AC$4)*(GMWQ!$NF$2:$NF$60=AC$1),0),$E126-1966)</f>
        <v>298904</v>
      </c>
      <c r="AD126" s="12" cm="1">
        <f t="array" ref="AD126">INDEX(GMWQ!$A$2:$NF$60,MATCH(1,(GMWQ!$NE$2:$NE$60=AD$3)*(GMWQ!$ND$2:$ND$60=AD$4)*(GMWQ!$NF$2:$NF$60=AD$1),0),$E126-1966)</f>
        <v>10703</v>
      </c>
      <c r="AE126" s="12" cm="1">
        <f t="array" ref="AE126">INDEX(GMWQ!$A$2:$NF$60,MATCH(1,(GMWQ!$NE$2:$NE$60=AE$3)*(GMWQ!$ND$2:$ND$60=AE$4)*(GMWQ!$NF$2:$NF$60=AE$1),0),$E126-1966)</f>
        <v>28110</v>
      </c>
      <c r="AF126" s="12" cm="1">
        <f t="array" ref="AF126">INDEX(GMWQ!$A$2:$NF$60,MATCH(1,(GMWQ!$NE$2:$NE$60=AF$3)*(GMWQ!$ND$2:$ND$60=AF$4)*(GMWQ!$NF$2:$NF$60=AF$1),0),$E126-1966)</f>
        <v>30485</v>
      </c>
      <c r="AG126" s="12" cm="1">
        <f t="array" ref="AG126">INDEX(GMWQ!$A$2:$NF$60,MATCH(1,(GMWQ!$NE$2:$NE$60=AG$3)*(GMWQ!$ND$2:$ND$60=AG$4)*(GMWQ!$NF$2:$NF$60=AG$1),0),$E126-1966)</f>
        <v>5.0999999999999996</v>
      </c>
    </row>
    <row r="127" spans="1:33" x14ac:dyDescent="0.25">
      <c r="A127" s="12">
        <v>2003</v>
      </c>
      <c r="B127" s="12">
        <f t="shared" si="13"/>
        <v>2003</v>
      </c>
      <c r="C127" s="12">
        <f t="shared" si="13"/>
        <v>2002</v>
      </c>
      <c r="D127" s="12">
        <f t="shared" si="13"/>
        <v>2002</v>
      </c>
      <c r="E127" s="12">
        <f t="shared" si="12"/>
        <v>2093</v>
      </c>
      <c r="F127" s="12" cm="1">
        <f t="array" ref="F127">INDEX(GMWQ!$A$2:$NF$60,MATCH(1,(GMWQ!$NE$2:$NE$60=F$3)*(GMWQ!$ND$2:$ND$60=F$4)*(GMWQ!$NF$2:$NF$60=F$1),0),$E127-1966)</f>
        <v>83.9208</v>
      </c>
      <c r="G127" s="12" cm="1">
        <f t="array" ref="G127">INDEX(GMWQ!$A$2:$NF$60,MATCH(1,(GMWQ!$NE$2:$NE$60=G$3)*(GMWQ!$ND$2:$ND$60=G$4)*(GMWQ!$NF$2:$NF$60=G$1),0),$E127-1966)</f>
        <v>10366</v>
      </c>
      <c r="H127" s="12" cm="1">
        <f t="array" ref="H127">INDEX(GMWQ!$A$2:$NF$60,MATCH(1,(GMWQ!$NE$2:$NE$60=H$3)*(GMWQ!$ND$2:$ND$60=H$4)*(GMWQ!$NF$2:$NF$60=H$1),0),$E127-1966)</f>
        <v>343</v>
      </c>
      <c r="I127" s="12" cm="1">
        <f t="array" ref="I127">INDEX(GMWQ!$A$2:$NF$60,MATCH(1,(GMWQ!$NE$2:$NE$60=I$3)*(GMWQ!$ND$2:$ND$60=I$4)*(GMWQ!$NF$2:$NF$60=I$1),0),$E127-1966)</f>
        <v>67091</v>
      </c>
      <c r="J127" s="12" cm="1">
        <f t="array" ref="J127">INDEX(GMWQ!$A$2:$NF$60,MATCH(1,(GMWQ!$NE$2:$NE$60=J$3)*(GMWQ!$ND$2:$ND$60=J$4)*(GMWQ!$NF$2:$NF$60=J$1),0),$E127-1966)</f>
        <v>307485</v>
      </c>
      <c r="K127" s="12" cm="1">
        <f t="array" ref="K127">INDEX(GMWQ!$A$2:$NF$60,MATCH(1,(GMWQ!$NE$2:$NE$60=K$3)*(GMWQ!$ND$2:$ND$60=K$4)*(GMWQ!$NF$2:$NF$60=K$1),0),$E127-1966)</f>
        <v>127744</v>
      </c>
      <c r="L127" s="12" cm="1">
        <f t="array" ref="L127">INDEX(GMWQ!$A$2:$NF$60,MATCH(1,(GMWQ!$NE$2:$NE$60=L$3)*(GMWQ!$ND$2:$ND$60=L$4)*(GMWQ!$NF$2:$NF$60=L$1),0),$E127-1966)</f>
        <v>200276</v>
      </c>
      <c r="M127" s="12" cm="1">
        <f t="array" ref="M127">INDEX(GMWQ!$A$2:$NF$60,MATCH(1,(GMWQ!$NE$2:$NE$60=M$3)*(GMWQ!$ND$2:$ND$60=M$4)*(GMWQ!$NF$2:$NF$60=M$1),0),$E127-1966)</f>
        <v>301081</v>
      </c>
      <c r="N127" s="12" cm="1">
        <f t="array" ref="N127">INDEX(GMWQ!$A$2:$NF$60,MATCH(1,(GMWQ!$NE$2:$NE$60=N$3)*(GMWQ!$ND$2:$ND$60=N$4)*(GMWQ!$NF$2:$NF$60=N$1),0),$E127-1966)</f>
        <v>66.957589999999996</v>
      </c>
      <c r="O127" s="12" cm="1">
        <f t="array" ref="O127">INDEX(GMWQ!$A$2:$NF$60,MATCH(1,(GMWQ!$NE$2:$NE$60=O$3)*(GMWQ!$ND$2:$ND$60=O$4)*(GMWQ!$NF$2:$NF$60=O$1),0),$E127-1966)</f>
        <v>28099</v>
      </c>
      <c r="P127" s="12" cm="1">
        <f t="array" ref="P127">INDEX(GMWQ!$A$2:$NF$60,MATCH(1,(GMWQ!$NE$2:$NE$60=P$3)*(GMWQ!$ND$2:$ND$60=P$4)*(GMWQ!$NF$2:$NF$60=P$1),0),$E127-1966)</f>
        <v>30533</v>
      </c>
      <c r="Q127" s="12" cm="1">
        <f t="array" ref="Q127">INDEX(GMWQ!$A$2:$NF$60,MATCH(1,(GMWQ!$NE$2:$NE$60=Q$3)*(GMWQ!$ND$2:$ND$60=Q$4)*(GMWQ!$NF$2:$NF$60=Q$1),0),$E127-1966)</f>
        <v>5.2</v>
      </c>
      <c r="R127" s="12" cm="1">
        <f t="array" ref="R127">INDEX(GMWQ!$A$2:$NF$60,MATCH(1,(GMWQ!$NE$2:$NE$60=R$3)*(GMWQ!$ND$2:$ND$60=R$4)*(GMWQ!$NF$2:$NF$60=R$1),0),$E127-1966)</f>
        <v>5215.1049999999996</v>
      </c>
      <c r="S127" s="12" cm="1">
        <f t="array" ref="S127">INDEX(GMWQ!$A$2:$NF$60,MATCH(1,(GMWQ!$NE$2:$NE$60=S$3)*(GMWQ!$ND$2:$ND$60=S$4)*(GMWQ!$NF$2:$NF$60=S$1),0),$E127-1966)</f>
        <v>477357</v>
      </c>
      <c r="T127" s="12" cm="1">
        <f t="array" ref="T127">INDEX(GMWQ!$A$2:$NF$60,MATCH(1,(GMWQ!$NE$2:$NE$60=T$3)*(GMWQ!$ND$2:$ND$60=T$4)*(GMWQ!$NF$2:$NF$60=T$1),0),$E127-1966)</f>
        <v>28099</v>
      </c>
      <c r="U127" s="12" cm="1">
        <f t="array" ref="U127">INDEX(GMWQ!$A$2:$NF$60,MATCH(1,(GMWQ!$NE$2:$NE$60=U$3)*(GMWQ!$ND$2:$ND$60=U$4)*(GMWQ!$NF$2:$NF$60=U$1),0),$E127-1966)</f>
        <v>5215.1049999999996</v>
      </c>
      <c r="V127" s="12" cm="1">
        <f t="array" ref="V127">INDEX(GMWQ!$A$2:$NF$60,MATCH(1,(GMWQ!$NE$2:$NE$60=V$3)*(GMWQ!$ND$2:$ND$60=V$4)*(GMWQ!$NF$2:$NF$60=V$1),0),$E127-1966)</f>
        <v>5.2</v>
      </c>
      <c r="W127" s="12" cm="1">
        <f t="array" ref="W127">INDEX(GMWQ!$A$2:$NF$60,MATCH(1,(GMWQ!$NE$2:$NE$60=W$3)*(GMWQ!$ND$2:$ND$60=W$4)*(GMWQ!$NF$2:$NF$60=W$1),0),$E127-1966)</f>
        <v>301081</v>
      </c>
      <c r="X127" s="12" cm="1">
        <f t="array" ref="X127">INDEX(GMWQ!$A$2:$NF$60,MATCH(1,(GMWQ!$NE$2:$NE$60=X$3)*(GMWQ!$ND$2:$ND$60=X$4)*(GMWQ!$NF$2:$NF$60=X$1),0),$E127-1966)</f>
        <v>10366</v>
      </c>
      <c r="Y127" s="12" cm="1">
        <f t="array" ref="Y127">INDEX(GMWQ!$A$2:$NF$60,MATCH(1,(GMWQ!$NE$2:$NE$60=Y$3)*(GMWQ!$ND$2:$ND$60=Y$4)*(GMWQ!$NF$2:$NF$60=Y$1),0),$E127-1966)</f>
        <v>477357</v>
      </c>
      <c r="Z127" s="12" cm="1">
        <f t="array" ref="Z127">INDEX(GMWQ!$A$2:$NF$60,MATCH(1,(GMWQ!$NE$2:$NE$60=Z$3)*(GMWQ!$ND$2:$ND$60=Z$4)*(GMWQ!$NF$2:$NF$60=Z$1),0),$E127-1966)</f>
        <v>28099</v>
      </c>
      <c r="AA127" s="12" cm="1">
        <f t="array" ref="AA127">INDEX(GMWQ!$A$2:$NF$60,MATCH(1,(GMWQ!$NE$2:$NE$60=AA$3)*(GMWQ!$ND$2:$ND$60=AA$4)*(GMWQ!$NF$2:$NF$60=AA$1),0),$E127-1966)</f>
        <v>5215.1049999999996</v>
      </c>
      <c r="AB127" s="12" cm="1">
        <f t="array" ref="AB127">INDEX(GMWQ!$A$2:$NF$60,MATCH(1,(GMWQ!$NE$2:$NE$60=AB$3)*(GMWQ!$ND$2:$ND$60=AB$4)*(GMWQ!$NF$2:$NF$60=AB$1),0),$E127-1966)</f>
        <v>5.2</v>
      </c>
      <c r="AC127" s="12" cm="1">
        <f t="array" ref="AC127">INDEX(GMWQ!$A$2:$NF$60,MATCH(1,(GMWQ!$NE$2:$NE$60=AC$3)*(GMWQ!$ND$2:$ND$60=AC$4)*(GMWQ!$NF$2:$NF$60=AC$1),0),$E127-1966)</f>
        <v>301081</v>
      </c>
      <c r="AD127" s="12" cm="1">
        <f t="array" ref="AD127">INDEX(GMWQ!$A$2:$NF$60,MATCH(1,(GMWQ!$NE$2:$NE$60=AD$3)*(GMWQ!$ND$2:$ND$60=AD$4)*(GMWQ!$NF$2:$NF$60=AD$1),0),$E127-1966)</f>
        <v>10366</v>
      </c>
      <c r="AE127" s="12" cm="1">
        <f t="array" ref="AE127">INDEX(GMWQ!$A$2:$NF$60,MATCH(1,(GMWQ!$NE$2:$NE$60=AE$3)*(GMWQ!$ND$2:$ND$60=AE$4)*(GMWQ!$NF$2:$NF$60=AE$1),0),$E127-1966)</f>
        <v>28099</v>
      </c>
      <c r="AF127" s="12" cm="1">
        <f t="array" ref="AF127">INDEX(GMWQ!$A$2:$NF$60,MATCH(1,(GMWQ!$NE$2:$NE$60=AF$3)*(GMWQ!$ND$2:$ND$60=AF$4)*(GMWQ!$NF$2:$NF$60=AF$1),0),$E127-1966)</f>
        <v>30535</v>
      </c>
      <c r="AG127" s="12" cm="1">
        <f t="array" ref="AG127">INDEX(GMWQ!$A$2:$NF$60,MATCH(1,(GMWQ!$NE$2:$NE$60=AG$3)*(GMWQ!$ND$2:$ND$60=AG$4)*(GMWQ!$NF$2:$NF$60=AG$1),0),$E127-1966)</f>
        <v>5.2</v>
      </c>
    </row>
    <row r="128" spans="1:33" x14ac:dyDescent="0.25">
      <c r="B128" s="12">
        <f t="shared" si="13"/>
        <v>2003</v>
      </c>
      <c r="C128" s="12">
        <f t="shared" si="13"/>
        <v>2003</v>
      </c>
      <c r="E128" s="12">
        <f t="shared" si="12"/>
        <v>2094</v>
      </c>
      <c r="F128" s="12" cm="1">
        <f t="array" ref="F128">INDEX(GMWQ!$A$2:$NF$60,MATCH(1,(GMWQ!$NE$2:$NE$60=F$3)*(GMWQ!$ND$2:$ND$60=F$4)*(GMWQ!$NF$2:$NF$60=F$1),0),$E128-1966)</f>
        <v>83.920559999999995</v>
      </c>
      <c r="G128" s="12" cm="1">
        <f t="array" ref="G128">INDEX(GMWQ!$A$2:$NF$60,MATCH(1,(GMWQ!$NE$2:$NE$60=G$3)*(GMWQ!$ND$2:$ND$60=G$4)*(GMWQ!$NF$2:$NF$60=G$1),0),$E128-1966)</f>
        <v>11989</v>
      </c>
      <c r="H128" s="12" cm="1">
        <f t="array" ref="H128">INDEX(GMWQ!$A$2:$NF$60,MATCH(1,(GMWQ!$NE$2:$NE$60=H$3)*(GMWQ!$ND$2:$ND$60=H$4)*(GMWQ!$NF$2:$NF$60=H$1),0),$E128-1966)</f>
        <v>348</v>
      </c>
      <c r="I128" s="12" cm="1">
        <f t="array" ref="I128">INDEX(GMWQ!$A$2:$NF$60,MATCH(1,(GMWQ!$NE$2:$NE$60=I$3)*(GMWQ!$ND$2:$ND$60=I$4)*(GMWQ!$NF$2:$NF$60=I$1),0),$E128-1966)</f>
        <v>70002</v>
      </c>
      <c r="J128" s="12" cm="1">
        <f t="array" ref="J128">INDEX(GMWQ!$A$2:$NF$60,MATCH(1,(GMWQ!$NE$2:$NE$60=J$3)*(GMWQ!$ND$2:$ND$60=J$4)*(GMWQ!$NF$2:$NF$60=J$1),0),$E128-1966)</f>
        <v>312948</v>
      </c>
      <c r="K128" s="12" cm="1">
        <f t="array" ref="K128">INDEX(GMWQ!$A$2:$NF$60,MATCH(1,(GMWQ!$NE$2:$NE$60=K$3)*(GMWQ!$ND$2:$ND$60=K$4)*(GMWQ!$NF$2:$NF$60=K$1),0),$E128-1966)</f>
        <v>129189</v>
      </c>
      <c r="L128" s="12" cm="1">
        <f t="array" ref="L128">INDEX(GMWQ!$A$2:$NF$60,MATCH(1,(GMWQ!$NE$2:$NE$60=L$3)*(GMWQ!$ND$2:$ND$60=L$4)*(GMWQ!$NF$2:$NF$60=L$1),0),$E128-1966)</f>
        <v>201618</v>
      </c>
      <c r="M128" s="12" cm="1">
        <f t="array" ref="M128">INDEX(GMWQ!$A$2:$NF$60,MATCH(1,(GMWQ!$NE$2:$NE$60=M$3)*(GMWQ!$ND$2:$ND$60=M$4)*(GMWQ!$NF$2:$NF$60=M$1),0),$E128-1966)</f>
        <v>302934</v>
      </c>
      <c r="N128" s="12" cm="1">
        <f t="array" ref="N128">INDEX(GMWQ!$A$2:$NF$60,MATCH(1,(GMWQ!$NE$2:$NE$60=N$3)*(GMWQ!$ND$2:$ND$60=N$4)*(GMWQ!$NF$2:$NF$60=N$1),0),$E128-1966)</f>
        <v>66.95881</v>
      </c>
      <c r="O128" s="12" cm="1">
        <f t="array" ref="O128">INDEX(GMWQ!$A$2:$NF$60,MATCH(1,(GMWQ!$NE$2:$NE$60=O$3)*(GMWQ!$ND$2:$ND$60=O$4)*(GMWQ!$NF$2:$NF$60=O$1),0),$E128-1966)</f>
        <v>28226</v>
      </c>
      <c r="P128" s="12" cm="1">
        <f t="array" ref="P128">INDEX(GMWQ!$A$2:$NF$60,MATCH(1,(GMWQ!$NE$2:$NE$60=P$3)*(GMWQ!$ND$2:$ND$60=P$4)*(GMWQ!$NF$2:$NF$60=P$1),0),$E128-1966)</f>
        <v>30706</v>
      </c>
      <c r="Q128" s="12" cm="1">
        <f t="array" ref="Q128">INDEX(GMWQ!$A$2:$NF$60,MATCH(1,(GMWQ!$NE$2:$NE$60=Q$3)*(GMWQ!$ND$2:$ND$60=Q$4)*(GMWQ!$NF$2:$NF$60=Q$1),0),$E128-1966)</f>
        <v>4.9000000000000004</v>
      </c>
      <c r="R128" s="12" cm="1">
        <f t="array" ref="R128">INDEX(GMWQ!$A$2:$NF$60,MATCH(1,(GMWQ!$NE$2:$NE$60=R$3)*(GMWQ!$ND$2:$ND$60=R$4)*(GMWQ!$NF$2:$NF$60=R$1),0),$E128-1966)</f>
        <v>5274.7430000000004</v>
      </c>
      <c r="S128" s="12" cm="1">
        <f t="array" ref="S128">INDEX(GMWQ!$A$2:$NF$60,MATCH(1,(GMWQ!$NE$2:$NE$60=S$3)*(GMWQ!$ND$2:$ND$60=S$4)*(GMWQ!$NF$2:$NF$60=S$1),0),$E128-1966)</f>
        <v>481552</v>
      </c>
      <c r="T128" s="12" cm="1">
        <f t="array" ref="T128">INDEX(GMWQ!$A$2:$NF$60,MATCH(1,(GMWQ!$NE$2:$NE$60=T$3)*(GMWQ!$ND$2:$ND$60=T$4)*(GMWQ!$NF$2:$NF$60=T$1),0),$E128-1966)</f>
        <v>28226</v>
      </c>
      <c r="U128" s="12" cm="1">
        <f t="array" ref="U128">INDEX(GMWQ!$A$2:$NF$60,MATCH(1,(GMWQ!$NE$2:$NE$60=U$3)*(GMWQ!$ND$2:$ND$60=U$4)*(GMWQ!$NF$2:$NF$60=U$1),0),$E128-1966)</f>
        <v>5274.7430000000004</v>
      </c>
      <c r="V128" s="12" cm="1">
        <f t="array" ref="V128">INDEX(GMWQ!$A$2:$NF$60,MATCH(1,(GMWQ!$NE$2:$NE$60=V$3)*(GMWQ!$ND$2:$ND$60=V$4)*(GMWQ!$NF$2:$NF$60=V$1),0),$E128-1966)</f>
        <v>4.9000000000000004</v>
      </c>
      <c r="W128" s="12" cm="1">
        <f t="array" ref="W128">INDEX(GMWQ!$A$2:$NF$60,MATCH(1,(GMWQ!$NE$2:$NE$60=W$3)*(GMWQ!$ND$2:$ND$60=W$4)*(GMWQ!$NF$2:$NF$60=W$1),0),$E128-1966)</f>
        <v>302934</v>
      </c>
      <c r="X128" s="12" cm="1">
        <f t="array" ref="X128">INDEX(GMWQ!$A$2:$NF$60,MATCH(1,(GMWQ!$NE$2:$NE$60=X$3)*(GMWQ!$ND$2:$ND$60=X$4)*(GMWQ!$NF$2:$NF$60=X$1),0),$E128-1966)</f>
        <v>11989</v>
      </c>
      <c r="Y128" s="12" cm="1">
        <f t="array" ref="Y128">INDEX(GMWQ!$A$2:$NF$60,MATCH(1,(GMWQ!$NE$2:$NE$60=Y$3)*(GMWQ!$ND$2:$ND$60=Y$4)*(GMWQ!$NF$2:$NF$60=Y$1),0),$E128-1966)</f>
        <v>481552</v>
      </c>
      <c r="Z128" s="12" cm="1">
        <f t="array" ref="Z128">INDEX(GMWQ!$A$2:$NF$60,MATCH(1,(GMWQ!$NE$2:$NE$60=Z$3)*(GMWQ!$ND$2:$ND$60=Z$4)*(GMWQ!$NF$2:$NF$60=Z$1),0),$E128-1966)</f>
        <v>28226</v>
      </c>
      <c r="AA128" s="12" cm="1">
        <f t="array" ref="AA128">INDEX(GMWQ!$A$2:$NF$60,MATCH(1,(GMWQ!$NE$2:$NE$60=AA$3)*(GMWQ!$ND$2:$ND$60=AA$4)*(GMWQ!$NF$2:$NF$60=AA$1),0),$E128-1966)</f>
        <v>5274.7430000000004</v>
      </c>
      <c r="AB128" s="12" cm="1">
        <f t="array" ref="AB128">INDEX(GMWQ!$A$2:$NF$60,MATCH(1,(GMWQ!$NE$2:$NE$60=AB$3)*(GMWQ!$ND$2:$ND$60=AB$4)*(GMWQ!$NF$2:$NF$60=AB$1),0),$E128-1966)</f>
        <v>4.9000000000000004</v>
      </c>
      <c r="AC128" s="12" cm="1">
        <f t="array" ref="AC128">INDEX(GMWQ!$A$2:$NF$60,MATCH(1,(GMWQ!$NE$2:$NE$60=AC$3)*(GMWQ!$ND$2:$ND$60=AC$4)*(GMWQ!$NF$2:$NF$60=AC$1),0),$E128-1966)</f>
        <v>302934</v>
      </c>
      <c r="AD128" s="12" cm="1">
        <f t="array" ref="AD128">INDEX(GMWQ!$A$2:$NF$60,MATCH(1,(GMWQ!$NE$2:$NE$60=AD$3)*(GMWQ!$ND$2:$ND$60=AD$4)*(GMWQ!$NF$2:$NF$60=AD$1),0),$E128-1966)</f>
        <v>11989</v>
      </c>
      <c r="AE128" s="12" cm="1">
        <f t="array" ref="AE128">INDEX(GMWQ!$A$2:$NF$60,MATCH(1,(GMWQ!$NE$2:$NE$60=AE$3)*(GMWQ!$ND$2:$ND$60=AE$4)*(GMWQ!$NF$2:$NF$60=AE$1),0),$E128-1966)</f>
        <v>28226</v>
      </c>
      <c r="AF128" s="12" cm="1">
        <f t="array" ref="AF128">INDEX(GMWQ!$A$2:$NF$60,MATCH(1,(GMWQ!$NE$2:$NE$60=AF$3)*(GMWQ!$ND$2:$ND$60=AF$4)*(GMWQ!$NF$2:$NF$60=AF$1),0),$E128-1966)</f>
        <v>30709</v>
      </c>
      <c r="AG128" s="12" cm="1">
        <f t="array" ref="AG128">INDEX(GMWQ!$A$2:$NF$60,MATCH(1,(GMWQ!$NE$2:$NE$60=AG$3)*(GMWQ!$ND$2:$ND$60=AG$4)*(GMWQ!$NF$2:$NF$60=AG$1),0),$E128-1966)</f>
        <v>4.9000000000000004</v>
      </c>
    </row>
    <row r="129" spans="1:33" x14ac:dyDescent="0.25">
      <c r="B129" s="12">
        <f t="shared" si="13"/>
        <v>2003</v>
      </c>
      <c r="C129" s="12">
        <f t="shared" si="13"/>
        <v>2003</v>
      </c>
      <c r="E129" s="12">
        <f t="shared" si="12"/>
        <v>2095</v>
      </c>
      <c r="F129" s="12" cm="1">
        <f t="array" ref="F129">INDEX(GMWQ!$A$2:$NF$60,MATCH(1,(GMWQ!$NE$2:$NE$60=F$3)*(GMWQ!$ND$2:$ND$60=F$4)*(GMWQ!$NF$2:$NF$60=F$1),0),$E129-1966)</f>
        <v>85.274410000000003</v>
      </c>
      <c r="G129" s="12" cm="1">
        <f t="array" ref="G129">INDEX(GMWQ!$A$2:$NF$60,MATCH(1,(GMWQ!$NE$2:$NE$60=G$3)*(GMWQ!$ND$2:$ND$60=G$4)*(GMWQ!$NF$2:$NF$60=G$1),0),$E129-1966)</f>
        <v>12409</v>
      </c>
      <c r="H129" s="12" cm="1">
        <f t="array" ref="H129">INDEX(GMWQ!$A$2:$NF$60,MATCH(1,(GMWQ!$NE$2:$NE$60=H$3)*(GMWQ!$ND$2:$ND$60=H$4)*(GMWQ!$NF$2:$NF$60=H$1),0),$E129-1966)</f>
        <v>352.66669999999999</v>
      </c>
      <c r="I129" s="12" cm="1">
        <f t="array" ref="I129">INDEX(GMWQ!$A$2:$NF$60,MATCH(1,(GMWQ!$NE$2:$NE$60=I$3)*(GMWQ!$ND$2:$ND$60=I$4)*(GMWQ!$NF$2:$NF$60=I$1),0),$E129-1966)</f>
        <v>71030</v>
      </c>
      <c r="J129" s="12" cm="1">
        <f t="array" ref="J129">INDEX(GMWQ!$A$2:$NF$60,MATCH(1,(GMWQ!$NE$2:$NE$60=J$3)*(GMWQ!$ND$2:$ND$60=J$4)*(GMWQ!$NF$2:$NF$60=J$1),0),$E129-1966)</f>
        <v>317463</v>
      </c>
      <c r="K129" s="12" cm="1">
        <f t="array" ref="K129">INDEX(GMWQ!$A$2:$NF$60,MATCH(1,(GMWQ!$NE$2:$NE$60=K$3)*(GMWQ!$ND$2:$ND$60=K$4)*(GMWQ!$NF$2:$NF$60=K$1),0),$E129-1966)</f>
        <v>131275</v>
      </c>
      <c r="L129" s="12" cm="1">
        <f t="array" ref="L129">INDEX(GMWQ!$A$2:$NF$60,MATCH(1,(GMWQ!$NE$2:$NE$60=L$3)*(GMWQ!$ND$2:$ND$60=L$4)*(GMWQ!$NF$2:$NF$60=L$1),0),$E129-1966)</f>
        <v>204034</v>
      </c>
      <c r="M129" s="12" cm="1">
        <f t="array" ref="M129">INDEX(GMWQ!$A$2:$NF$60,MATCH(1,(GMWQ!$NE$2:$NE$60=M$3)*(GMWQ!$ND$2:$ND$60=M$4)*(GMWQ!$NF$2:$NF$60=M$1),0),$E129-1966)</f>
        <v>304444</v>
      </c>
      <c r="N129" s="12" cm="1">
        <f t="array" ref="N129">INDEX(GMWQ!$A$2:$NF$60,MATCH(1,(GMWQ!$NE$2:$NE$60=N$3)*(GMWQ!$ND$2:$ND$60=N$4)*(GMWQ!$NF$2:$NF$60=N$1),0),$E129-1966)</f>
        <v>67.432900000000004</v>
      </c>
      <c r="O129" s="12" cm="1">
        <f t="array" ref="O129">INDEX(GMWQ!$A$2:$NF$60,MATCH(1,(GMWQ!$NE$2:$NE$60=O$3)*(GMWQ!$ND$2:$ND$60=O$4)*(GMWQ!$NF$2:$NF$60=O$1),0),$E129-1966)</f>
        <v>28256</v>
      </c>
      <c r="P129" s="12" cm="1">
        <f t="array" ref="P129">INDEX(GMWQ!$A$2:$NF$60,MATCH(1,(GMWQ!$NE$2:$NE$60=P$3)*(GMWQ!$ND$2:$ND$60=P$4)*(GMWQ!$NF$2:$NF$60=P$1),0),$E129-1966)</f>
        <v>30878</v>
      </c>
      <c r="Q129" s="12" cm="1">
        <f t="array" ref="Q129">INDEX(GMWQ!$A$2:$NF$60,MATCH(1,(GMWQ!$NE$2:$NE$60=Q$3)*(GMWQ!$ND$2:$ND$60=Q$4)*(GMWQ!$NF$2:$NF$60=Q$1),0),$E129-1966)</f>
        <v>5</v>
      </c>
      <c r="R129" s="12" cm="1">
        <f t="array" ref="R129">INDEX(GMWQ!$A$2:$NF$60,MATCH(1,(GMWQ!$NE$2:$NE$60=R$3)*(GMWQ!$ND$2:$ND$60=R$4)*(GMWQ!$NF$2:$NF$60=R$1),0),$E129-1966)</f>
        <v>5382.1080000000002</v>
      </c>
      <c r="S129" s="12" cm="1">
        <f t="array" ref="S129">INDEX(GMWQ!$A$2:$NF$60,MATCH(1,(GMWQ!$NE$2:$NE$60=S$3)*(GMWQ!$ND$2:$ND$60=S$4)*(GMWQ!$NF$2:$NF$60=S$1),0),$E129-1966)</f>
        <v>485973</v>
      </c>
      <c r="T129" s="12" cm="1">
        <f t="array" ref="T129">INDEX(GMWQ!$A$2:$NF$60,MATCH(1,(GMWQ!$NE$2:$NE$60=T$3)*(GMWQ!$ND$2:$ND$60=T$4)*(GMWQ!$NF$2:$NF$60=T$1),0),$E129-1966)</f>
        <v>28256</v>
      </c>
      <c r="U129" s="12" cm="1">
        <f t="array" ref="U129">INDEX(GMWQ!$A$2:$NF$60,MATCH(1,(GMWQ!$NE$2:$NE$60=U$3)*(GMWQ!$ND$2:$ND$60=U$4)*(GMWQ!$NF$2:$NF$60=U$1),0),$E129-1966)</f>
        <v>5382.1080000000002</v>
      </c>
      <c r="V129" s="12" cm="1">
        <f t="array" ref="V129">INDEX(GMWQ!$A$2:$NF$60,MATCH(1,(GMWQ!$NE$2:$NE$60=V$3)*(GMWQ!$ND$2:$ND$60=V$4)*(GMWQ!$NF$2:$NF$60=V$1),0),$E129-1966)</f>
        <v>5</v>
      </c>
      <c r="W129" s="12" cm="1">
        <f t="array" ref="W129">INDEX(GMWQ!$A$2:$NF$60,MATCH(1,(GMWQ!$NE$2:$NE$60=W$3)*(GMWQ!$ND$2:$ND$60=W$4)*(GMWQ!$NF$2:$NF$60=W$1),0),$E129-1966)</f>
        <v>304444</v>
      </c>
      <c r="X129" s="12" cm="1">
        <f t="array" ref="X129">INDEX(GMWQ!$A$2:$NF$60,MATCH(1,(GMWQ!$NE$2:$NE$60=X$3)*(GMWQ!$ND$2:$ND$60=X$4)*(GMWQ!$NF$2:$NF$60=X$1),0),$E129-1966)</f>
        <v>12409</v>
      </c>
      <c r="Y129" s="12" cm="1">
        <f t="array" ref="Y129">INDEX(GMWQ!$A$2:$NF$60,MATCH(1,(GMWQ!$NE$2:$NE$60=Y$3)*(GMWQ!$ND$2:$ND$60=Y$4)*(GMWQ!$NF$2:$NF$60=Y$1),0),$E129-1966)</f>
        <v>485973</v>
      </c>
      <c r="Z129" s="12" cm="1">
        <f t="array" ref="Z129">INDEX(GMWQ!$A$2:$NF$60,MATCH(1,(GMWQ!$NE$2:$NE$60=Z$3)*(GMWQ!$ND$2:$ND$60=Z$4)*(GMWQ!$NF$2:$NF$60=Z$1),0),$E129-1966)</f>
        <v>28256</v>
      </c>
      <c r="AA129" s="12" cm="1">
        <f t="array" ref="AA129">INDEX(GMWQ!$A$2:$NF$60,MATCH(1,(GMWQ!$NE$2:$NE$60=AA$3)*(GMWQ!$ND$2:$ND$60=AA$4)*(GMWQ!$NF$2:$NF$60=AA$1),0),$E129-1966)</f>
        <v>5382.1080000000002</v>
      </c>
      <c r="AB129" s="12" cm="1">
        <f t="array" ref="AB129">INDEX(GMWQ!$A$2:$NF$60,MATCH(1,(GMWQ!$NE$2:$NE$60=AB$3)*(GMWQ!$ND$2:$ND$60=AB$4)*(GMWQ!$NF$2:$NF$60=AB$1),0),$E129-1966)</f>
        <v>5</v>
      </c>
      <c r="AC129" s="12" cm="1">
        <f t="array" ref="AC129">INDEX(GMWQ!$A$2:$NF$60,MATCH(1,(GMWQ!$NE$2:$NE$60=AC$3)*(GMWQ!$ND$2:$ND$60=AC$4)*(GMWQ!$NF$2:$NF$60=AC$1),0),$E129-1966)</f>
        <v>304444</v>
      </c>
      <c r="AD129" s="12" cm="1">
        <f t="array" ref="AD129">INDEX(GMWQ!$A$2:$NF$60,MATCH(1,(GMWQ!$NE$2:$NE$60=AD$3)*(GMWQ!$ND$2:$ND$60=AD$4)*(GMWQ!$NF$2:$NF$60=AD$1),0),$E129-1966)</f>
        <v>12409</v>
      </c>
      <c r="AE129" s="12" cm="1">
        <f t="array" ref="AE129">INDEX(GMWQ!$A$2:$NF$60,MATCH(1,(GMWQ!$NE$2:$NE$60=AE$3)*(GMWQ!$ND$2:$ND$60=AE$4)*(GMWQ!$NF$2:$NF$60=AE$1),0),$E129-1966)</f>
        <v>28256</v>
      </c>
      <c r="AF129" s="12" cm="1">
        <f t="array" ref="AF129">INDEX(GMWQ!$A$2:$NF$60,MATCH(1,(GMWQ!$NE$2:$NE$60=AF$3)*(GMWQ!$ND$2:$ND$60=AF$4)*(GMWQ!$NF$2:$NF$60=AF$1),0),$E129-1966)</f>
        <v>30876</v>
      </c>
      <c r="AG129" s="12" cm="1">
        <f t="array" ref="AG129">INDEX(GMWQ!$A$2:$NF$60,MATCH(1,(GMWQ!$NE$2:$NE$60=AG$3)*(GMWQ!$ND$2:$ND$60=AG$4)*(GMWQ!$NF$2:$NF$60=AG$1),0),$E129-1966)</f>
        <v>5</v>
      </c>
    </row>
    <row r="130" spans="1:33" x14ac:dyDescent="0.25">
      <c r="B130" s="12">
        <f t="shared" si="13"/>
        <v>2003</v>
      </c>
      <c r="C130" s="12">
        <f t="shared" si="13"/>
        <v>2003</v>
      </c>
      <c r="E130" s="12">
        <f t="shared" si="12"/>
        <v>2096</v>
      </c>
      <c r="F130" s="12" cm="1">
        <f t="array" ref="F130">INDEX(GMWQ!$A$2:$NF$60,MATCH(1,(GMWQ!$NE$2:$NE$60=F$3)*(GMWQ!$ND$2:$ND$60=F$4)*(GMWQ!$NF$2:$NF$60=F$1),0),$E130-1966)</f>
        <v>85.869309999999999</v>
      </c>
      <c r="G130" s="12" cm="1">
        <f t="array" ref="G130">INDEX(GMWQ!$A$2:$NF$60,MATCH(1,(GMWQ!$NE$2:$NE$60=G$3)*(GMWQ!$ND$2:$ND$60=G$4)*(GMWQ!$NF$2:$NF$60=G$1),0),$E130-1966)</f>
        <v>12408</v>
      </c>
      <c r="H130" s="12" cm="1">
        <f t="array" ref="H130">INDEX(GMWQ!$A$2:$NF$60,MATCH(1,(GMWQ!$NE$2:$NE$60=H$3)*(GMWQ!$ND$2:$ND$60=H$4)*(GMWQ!$NF$2:$NF$60=H$1),0),$E130-1966)</f>
        <v>357</v>
      </c>
      <c r="I130" s="12" cm="1">
        <f t="array" ref="I130">INDEX(GMWQ!$A$2:$NF$60,MATCH(1,(GMWQ!$NE$2:$NE$60=I$3)*(GMWQ!$ND$2:$ND$60=I$4)*(GMWQ!$NF$2:$NF$60=I$1),0),$E130-1966)</f>
        <v>69510</v>
      </c>
      <c r="J130" s="12" cm="1">
        <f t="array" ref="J130">INDEX(GMWQ!$A$2:$NF$60,MATCH(1,(GMWQ!$NE$2:$NE$60=J$3)*(GMWQ!$ND$2:$ND$60=J$4)*(GMWQ!$NF$2:$NF$60=J$1),0),$E130-1966)</f>
        <v>320438</v>
      </c>
      <c r="K130" s="12" cm="1">
        <f t="array" ref="K130">INDEX(GMWQ!$A$2:$NF$60,MATCH(1,(GMWQ!$NE$2:$NE$60=K$3)*(GMWQ!$ND$2:$ND$60=K$4)*(GMWQ!$NF$2:$NF$60=K$1),0),$E130-1966)</f>
        <v>133492</v>
      </c>
      <c r="L130" s="12" cm="1">
        <f t="array" ref="L130">INDEX(GMWQ!$A$2:$NF$60,MATCH(1,(GMWQ!$NE$2:$NE$60=L$3)*(GMWQ!$ND$2:$ND$60=L$4)*(GMWQ!$NF$2:$NF$60=L$1),0),$E130-1966)</f>
        <v>207685</v>
      </c>
      <c r="M130" s="12" cm="1">
        <f t="array" ref="M130">INDEX(GMWQ!$A$2:$NF$60,MATCH(1,(GMWQ!$NE$2:$NE$60=M$3)*(GMWQ!$ND$2:$ND$60=M$4)*(GMWQ!$NF$2:$NF$60=M$1),0),$E130-1966)</f>
        <v>308695</v>
      </c>
      <c r="N130" s="12" cm="1">
        <f t="array" ref="N130">INDEX(GMWQ!$A$2:$NF$60,MATCH(1,(GMWQ!$NE$2:$NE$60=N$3)*(GMWQ!$ND$2:$ND$60=N$4)*(GMWQ!$NF$2:$NF$60=N$1),0),$E130-1966)</f>
        <v>67.700289999999995</v>
      </c>
      <c r="O130" s="12" cm="1">
        <f t="array" ref="O130">INDEX(GMWQ!$A$2:$NF$60,MATCH(1,(GMWQ!$NE$2:$NE$60=O$3)*(GMWQ!$ND$2:$ND$60=O$4)*(GMWQ!$NF$2:$NF$60=O$1),0),$E130-1966)</f>
        <v>28304</v>
      </c>
      <c r="P130" s="12" cm="1">
        <f t="array" ref="P130">INDEX(GMWQ!$A$2:$NF$60,MATCH(1,(GMWQ!$NE$2:$NE$60=P$3)*(GMWQ!$ND$2:$ND$60=P$4)*(GMWQ!$NF$2:$NF$60=P$1),0),$E130-1966)</f>
        <v>30898</v>
      </c>
      <c r="Q130" s="12" cm="1">
        <f t="array" ref="Q130">INDEX(GMWQ!$A$2:$NF$60,MATCH(1,(GMWQ!$NE$2:$NE$60=Q$3)*(GMWQ!$ND$2:$ND$60=Q$4)*(GMWQ!$NF$2:$NF$60=Q$1),0),$E130-1966)</f>
        <v>4.9000000000000004</v>
      </c>
      <c r="R130" s="12" cm="1">
        <f t="array" ref="R130">INDEX(GMWQ!$A$2:$NF$60,MATCH(1,(GMWQ!$NE$2:$NE$60=R$3)*(GMWQ!$ND$2:$ND$60=R$4)*(GMWQ!$NF$2:$NF$60=R$1),0),$E130-1966)</f>
        <v>5458.2330000000002</v>
      </c>
      <c r="S130" s="12" cm="1">
        <f t="array" ref="S130">INDEX(GMWQ!$A$2:$NF$60,MATCH(1,(GMWQ!$NE$2:$NE$60=S$3)*(GMWQ!$ND$2:$ND$60=S$4)*(GMWQ!$NF$2:$NF$60=S$1),0),$E130-1966)</f>
        <v>490059</v>
      </c>
      <c r="T130" s="12" cm="1">
        <f t="array" ref="T130">INDEX(GMWQ!$A$2:$NF$60,MATCH(1,(GMWQ!$NE$2:$NE$60=T$3)*(GMWQ!$ND$2:$ND$60=T$4)*(GMWQ!$NF$2:$NF$60=T$1),0),$E130-1966)</f>
        <v>28304</v>
      </c>
      <c r="U130" s="12" cm="1">
        <f t="array" ref="U130">INDEX(GMWQ!$A$2:$NF$60,MATCH(1,(GMWQ!$NE$2:$NE$60=U$3)*(GMWQ!$ND$2:$ND$60=U$4)*(GMWQ!$NF$2:$NF$60=U$1),0),$E130-1966)</f>
        <v>5458.2330000000002</v>
      </c>
      <c r="V130" s="12" cm="1">
        <f t="array" ref="V130">INDEX(GMWQ!$A$2:$NF$60,MATCH(1,(GMWQ!$NE$2:$NE$60=V$3)*(GMWQ!$ND$2:$ND$60=V$4)*(GMWQ!$NF$2:$NF$60=V$1),0),$E130-1966)</f>
        <v>4.9000000000000004</v>
      </c>
      <c r="W130" s="12" cm="1">
        <f t="array" ref="W130">INDEX(GMWQ!$A$2:$NF$60,MATCH(1,(GMWQ!$NE$2:$NE$60=W$3)*(GMWQ!$ND$2:$ND$60=W$4)*(GMWQ!$NF$2:$NF$60=W$1),0),$E130-1966)</f>
        <v>308695</v>
      </c>
      <c r="X130" s="12" cm="1">
        <f t="array" ref="X130">INDEX(GMWQ!$A$2:$NF$60,MATCH(1,(GMWQ!$NE$2:$NE$60=X$3)*(GMWQ!$ND$2:$ND$60=X$4)*(GMWQ!$NF$2:$NF$60=X$1),0),$E130-1966)</f>
        <v>12408</v>
      </c>
      <c r="Y130" s="12" cm="1">
        <f t="array" ref="Y130">INDEX(GMWQ!$A$2:$NF$60,MATCH(1,(GMWQ!$NE$2:$NE$60=Y$3)*(GMWQ!$ND$2:$ND$60=Y$4)*(GMWQ!$NF$2:$NF$60=Y$1),0),$E130-1966)</f>
        <v>490059</v>
      </c>
      <c r="Z130" s="12" cm="1">
        <f t="array" ref="Z130">INDEX(GMWQ!$A$2:$NF$60,MATCH(1,(GMWQ!$NE$2:$NE$60=Z$3)*(GMWQ!$ND$2:$ND$60=Z$4)*(GMWQ!$NF$2:$NF$60=Z$1),0),$E130-1966)</f>
        <v>28304</v>
      </c>
      <c r="AA130" s="12" cm="1">
        <f t="array" ref="AA130">INDEX(GMWQ!$A$2:$NF$60,MATCH(1,(GMWQ!$NE$2:$NE$60=AA$3)*(GMWQ!$ND$2:$ND$60=AA$4)*(GMWQ!$NF$2:$NF$60=AA$1),0),$E130-1966)</f>
        <v>5458.2330000000002</v>
      </c>
      <c r="AB130" s="12" cm="1">
        <f t="array" ref="AB130">INDEX(GMWQ!$A$2:$NF$60,MATCH(1,(GMWQ!$NE$2:$NE$60=AB$3)*(GMWQ!$ND$2:$ND$60=AB$4)*(GMWQ!$NF$2:$NF$60=AB$1),0),$E130-1966)</f>
        <v>4.9000000000000004</v>
      </c>
      <c r="AC130" s="12" cm="1">
        <f t="array" ref="AC130">INDEX(GMWQ!$A$2:$NF$60,MATCH(1,(GMWQ!$NE$2:$NE$60=AC$3)*(GMWQ!$ND$2:$ND$60=AC$4)*(GMWQ!$NF$2:$NF$60=AC$1),0),$E130-1966)</f>
        <v>308695</v>
      </c>
      <c r="AD130" s="12" cm="1">
        <f t="array" ref="AD130">INDEX(GMWQ!$A$2:$NF$60,MATCH(1,(GMWQ!$NE$2:$NE$60=AD$3)*(GMWQ!$ND$2:$ND$60=AD$4)*(GMWQ!$NF$2:$NF$60=AD$1),0),$E130-1966)</f>
        <v>12408</v>
      </c>
      <c r="AE130" s="12" cm="1">
        <f t="array" ref="AE130">INDEX(GMWQ!$A$2:$NF$60,MATCH(1,(GMWQ!$NE$2:$NE$60=AE$3)*(GMWQ!$ND$2:$ND$60=AE$4)*(GMWQ!$NF$2:$NF$60=AE$1),0),$E130-1966)</f>
        <v>28304</v>
      </c>
      <c r="AF130" s="12" cm="1">
        <f t="array" ref="AF130">INDEX(GMWQ!$A$2:$NF$60,MATCH(1,(GMWQ!$NE$2:$NE$60=AF$3)*(GMWQ!$ND$2:$ND$60=AF$4)*(GMWQ!$NF$2:$NF$60=AF$1),0),$E130-1966)</f>
        <v>30897</v>
      </c>
      <c r="AG130" s="12" cm="1">
        <f t="array" ref="AG130">INDEX(GMWQ!$A$2:$NF$60,MATCH(1,(GMWQ!$NE$2:$NE$60=AG$3)*(GMWQ!$ND$2:$ND$60=AG$4)*(GMWQ!$NF$2:$NF$60=AG$1),0),$E130-1966)</f>
        <v>4.9000000000000004</v>
      </c>
    </row>
    <row r="131" spans="1:33" x14ac:dyDescent="0.25">
      <c r="A131" s="12">
        <v>2004</v>
      </c>
      <c r="B131" s="12">
        <f t="shared" si="13"/>
        <v>2004</v>
      </c>
      <c r="C131" s="12">
        <f t="shared" si="13"/>
        <v>2003</v>
      </c>
      <c r="D131" s="12">
        <f t="shared" si="13"/>
        <v>2003</v>
      </c>
      <c r="E131" s="12">
        <f t="shared" si="12"/>
        <v>2097</v>
      </c>
      <c r="F131" s="12" cm="1">
        <f t="array" ref="F131">INDEX(GMWQ!$A$2:$NF$60,MATCH(1,(GMWQ!$NE$2:$NE$60=F$3)*(GMWQ!$ND$2:$ND$60=F$4)*(GMWQ!$NF$2:$NF$60=F$1),0),$E131-1966)</f>
        <v>87.352059999999994</v>
      </c>
      <c r="G131" s="12" cm="1">
        <f t="array" ref="G131">INDEX(GMWQ!$A$2:$NF$60,MATCH(1,(GMWQ!$NE$2:$NE$60=G$3)*(GMWQ!$ND$2:$ND$60=G$4)*(GMWQ!$NF$2:$NF$60=G$1),0),$E131-1966)</f>
        <v>12662</v>
      </c>
      <c r="H131" s="12" cm="1">
        <f t="array" ref="H131">INDEX(GMWQ!$A$2:$NF$60,MATCH(1,(GMWQ!$NE$2:$NE$60=H$3)*(GMWQ!$ND$2:$ND$60=H$4)*(GMWQ!$NF$2:$NF$60=H$1),0),$E131-1966)</f>
        <v>359</v>
      </c>
      <c r="I131" s="12" cm="1">
        <f t="array" ref="I131">INDEX(GMWQ!$A$2:$NF$60,MATCH(1,(GMWQ!$NE$2:$NE$60=I$3)*(GMWQ!$ND$2:$ND$60=I$4)*(GMWQ!$NF$2:$NF$60=I$1),0),$E131-1966)</f>
        <v>66971</v>
      </c>
      <c r="J131" s="12" cm="1">
        <f t="array" ref="J131">INDEX(GMWQ!$A$2:$NF$60,MATCH(1,(GMWQ!$NE$2:$NE$60=J$3)*(GMWQ!$ND$2:$ND$60=J$4)*(GMWQ!$NF$2:$NF$60=J$1),0),$E131-1966)</f>
        <v>322778</v>
      </c>
      <c r="K131" s="12" cm="1">
        <f t="array" ref="K131">INDEX(GMWQ!$A$2:$NF$60,MATCH(1,(GMWQ!$NE$2:$NE$60=K$3)*(GMWQ!$ND$2:$ND$60=K$4)*(GMWQ!$NF$2:$NF$60=K$1),0),$E131-1966)</f>
        <v>135940</v>
      </c>
      <c r="L131" s="12" cm="1">
        <f t="array" ref="L131">INDEX(GMWQ!$A$2:$NF$60,MATCH(1,(GMWQ!$NE$2:$NE$60=L$3)*(GMWQ!$ND$2:$ND$60=L$4)*(GMWQ!$NF$2:$NF$60=L$1),0),$E131-1966)</f>
        <v>208995</v>
      </c>
      <c r="M131" s="12" cm="1">
        <f t="array" ref="M131">INDEX(GMWQ!$A$2:$NF$60,MATCH(1,(GMWQ!$NE$2:$NE$60=M$3)*(GMWQ!$ND$2:$ND$60=M$4)*(GMWQ!$NF$2:$NF$60=M$1),0),$E131-1966)</f>
        <v>309585</v>
      </c>
      <c r="N131" s="12" cm="1">
        <f t="array" ref="N131">INDEX(GMWQ!$A$2:$NF$60,MATCH(1,(GMWQ!$NE$2:$NE$60=N$3)*(GMWQ!$ND$2:$ND$60=N$4)*(GMWQ!$NF$2:$NF$60=N$1),0),$E131-1966)</f>
        <v>67.947680000000005</v>
      </c>
      <c r="O131" s="12" cm="1">
        <f t="array" ref="O131">INDEX(GMWQ!$A$2:$NF$60,MATCH(1,(GMWQ!$NE$2:$NE$60=O$3)*(GMWQ!$ND$2:$ND$60=O$4)*(GMWQ!$NF$2:$NF$60=O$1),0),$E131-1966)</f>
        <v>28459</v>
      </c>
      <c r="P131" s="12" cm="1">
        <f t="array" ref="P131">INDEX(GMWQ!$A$2:$NF$60,MATCH(1,(GMWQ!$NE$2:$NE$60=P$3)*(GMWQ!$ND$2:$ND$60=P$4)*(GMWQ!$NF$2:$NF$60=P$1),0),$E131-1966)</f>
        <v>30976</v>
      </c>
      <c r="Q131" s="12" cm="1">
        <f t="array" ref="Q131">INDEX(GMWQ!$A$2:$NF$60,MATCH(1,(GMWQ!$NE$2:$NE$60=Q$3)*(GMWQ!$ND$2:$ND$60=Q$4)*(GMWQ!$NF$2:$NF$60=Q$1),0),$E131-1966)</f>
        <v>4.8</v>
      </c>
      <c r="R131" s="12" cm="1">
        <f t="array" ref="R131">INDEX(GMWQ!$A$2:$NF$60,MATCH(1,(GMWQ!$NE$2:$NE$60=R$3)*(GMWQ!$ND$2:$ND$60=R$4)*(GMWQ!$NF$2:$NF$60=R$1),0),$E131-1966)</f>
        <v>5521.0789999999997</v>
      </c>
      <c r="S131" s="12" cm="1">
        <f t="array" ref="S131">INDEX(GMWQ!$A$2:$NF$60,MATCH(1,(GMWQ!$NE$2:$NE$60=S$3)*(GMWQ!$ND$2:$ND$60=S$4)*(GMWQ!$NF$2:$NF$60=S$1),0),$E131-1966)</f>
        <v>492014</v>
      </c>
      <c r="T131" s="12" cm="1">
        <f t="array" ref="T131">INDEX(GMWQ!$A$2:$NF$60,MATCH(1,(GMWQ!$NE$2:$NE$60=T$3)*(GMWQ!$ND$2:$ND$60=T$4)*(GMWQ!$NF$2:$NF$60=T$1),0),$E131-1966)</f>
        <v>28459</v>
      </c>
      <c r="U131" s="12" cm="1">
        <f t="array" ref="U131">INDEX(GMWQ!$A$2:$NF$60,MATCH(1,(GMWQ!$NE$2:$NE$60=U$3)*(GMWQ!$ND$2:$ND$60=U$4)*(GMWQ!$NF$2:$NF$60=U$1),0),$E131-1966)</f>
        <v>5521.0789999999997</v>
      </c>
      <c r="V131" s="12" cm="1">
        <f t="array" ref="V131">INDEX(GMWQ!$A$2:$NF$60,MATCH(1,(GMWQ!$NE$2:$NE$60=V$3)*(GMWQ!$ND$2:$ND$60=V$4)*(GMWQ!$NF$2:$NF$60=V$1),0),$E131-1966)</f>
        <v>4.8</v>
      </c>
      <c r="W131" s="12" cm="1">
        <f t="array" ref="W131">INDEX(GMWQ!$A$2:$NF$60,MATCH(1,(GMWQ!$NE$2:$NE$60=W$3)*(GMWQ!$ND$2:$ND$60=W$4)*(GMWQ!$NF$2:$NF$60=W$1),0),$E131-1966)</f>
        <v>309585</v>
      </c>
      <c r="X131" s="12" cm="1">
        <f t="array" ref="X131">INDEX(GMWQ!$A$2:$NF$60,MATCH(1,(GMWQ!$NE$2:$NE$60=X$3)*(GMWQ!$ND$2:$ND$60=X$4)*(GMWQ!$NF$2:$NF$60=X$1),0),$E131-1966)</f>
        <v>12662</v>
      </c>
      <c r="Y131" s="12" cm="1">
        <f t="array" ref="Y131">INDEX(GMWQ!$A$2:$NF$60,MATCH(1,(GMWQ!$NE$2:$NE$60=Y$3)*(GMWQ!$ND$2:$ND$60=Y$4)*(GMWQ!$NF$2:$NF$60=Y$1),0),$E131-1966)</f>
        <v>492014</v>
      </c>
      <c r="Z131" s="12" cm="1">
        <f t="array" ref="Z131">INDEX(GMWQ!$A$2:$NF$60,MATCH(1,(GMWQ!$NE$2:$NE$60=Z$3)*(GMWQ!$ND$2:$ND$60=Z$4)*(GMWQ!$NF$2:$NF$60=Z$1),0),$E131-1966)</f>
        <v>28459</v>
      </c>
      <c r="AA131" s="12" cm="1">
        <f t="array" ref="AA131">INDEX(GMWQ!$A$2:$NF$60,MATCH(1,(GMWQ!$NE$2:$NE$60=AA$3)*(GMWQ!$ND$2:$ND$60=AA$4)*(GMWQ!$NF$2:$NF$60=AA$1),0),$E131-1966)</f>
        <v>5521.0789999999997</v>
      </c>
      <c r="AB131" s="12" cm="1">
        <f t="array" ref="AB131">INDEX(GMWQ!$A$2:$NF$60,MATCH(1,(GMWQ!$NE$2:$NE$60=AB$3)*(GMWQ!$ND$2:$ND$60=AB$4)*(GMWQ!$NF$2:$NF$60=AB$1),0),$E131-1966)</f>
        <v>4.8</v>
      </c>
      <c r="AC131" s="12" cm="1">
        <f t="array" ref="AC131">INDEX(GMWQ!$A$2:$NF$60,MATCH(1,(GMWQ!$NE$2:$NE$60=AC$3)*(GMWQ!$ND$2:$ND$60=AC$4)*(GMWQ!$NF$2:$NF$60=AC$1),0),$E131-1966)</f>
        <v>309585</v>
      </c>
      <c r="AD131" s="12" cm="1">
        <f t="array" ref="AD131">INDEX(GMWQ!$A$2:$NF$60,MATCH(1,(GMWQ!$NE$2:$NE$60=AD$3)*(GMWQ!$ND$2:$ND$60=AD$4)*(GMWQ!$NF$2:$NF$60=AD$1),0),$E131-1966)</f>
        <v>12662</v>
      </c>
      <c r="AE131" s="12" cm="1">
        <f t="array" ref="AE131">INDEX(GMWQ!$A$2:$NF$60,MATCH(1,(GMWQ!$NE$2:$NE$60=AE$3)*(GMWQ!$ND$2:$ND$60=AE$4)*(GMWQ!$NF$2:$NF$60=AE$1),0),$E131-1966)</f>
        <v>28459</v>
      </c>
      <c r="AF131" s="12" cm="1">
        <f t="array" ref="AF131">INDEX(GMWQ!$A$2:$NF$60,MATCH(1,(GMWQ!$NE$2:$NE$60=AF$3)*(GMWQ!$ND$2:$ND$60=AF$4)*(GMWQ!$NF$2:$NF$60=AF$1),0),$E131-1966)</f>
        <v>30979</v>
      </c>
      <c r="AG131" s="12" cm="1">
        <f t="array" ref="AG131">INDEX(GMWQ!$A$2:$NF$60,MATCH(1,(GMWQ!$NE$2:$NE$60=AG$3)*(GMWQ!$ND$2:$ND$60=AG$4)*(GMWQ!$NF$2:$NF$60=AG$1),0),$E131-1966)</f>
        <v>4.8</v>
      </c>
    </row>
    <row r="132" spans="1:33" x14ac:dyDescent="0.25">
      <c r="B132" s="12">
        <f t="shared" si="13"/>
        <v>2004</v>
      </c>
      <c r="C132" s="12">
        <f t="shared" si="13"/>
        <v>2004</v>
      </c>
      <c r="E132" s="12">
        <f t="shared" si="12"/>
        <v>2098</v>
      </c>
      <c r="F132" s="12" cm="1">
        <f t="array" ref="F132">INDEX(GMWQ!$A$2:$NF$60,MATCH(1,(GMWQ!$NE$2:$NE$60=F$3)*(GMWQ!$ND$2:$ND$60=F$4)*(GMWQ!$NF$2:$NF$60=F$1),0),$E132-1966)</f>
        <v>87.178790000000006</v>
      </c>
      <c r="G132" s="12" cm="1">
        <f t="array" ref="G132">INDEX(GMWQ!$A$2:$NF$60,MATCH(1,(GMWQ!$NE$2:$NE$60=G$3)*(GMWQ!$ND$2:$ND$60=G$4)*(GMWQ!$NF$2:$NF$60=G$1),0),$E132-1966)</f>
        <v>12920</v>
      </c>
      <c r="H132" s="12" cm="1">
        <f t="array" ref="H132">INDEX(GMWQ!$A$2:$NF$60,MATCH(1,(GMWQ!$NE$2:$NE$60=H$3)*(GMWQ!$ND$2:$ND$60=H$4)*(GMWQ!$NF$2:$NF$60=H$1),0),$E132-1966)</f>
        <v>363</v>
      </c>
      <c r="I132" s="12" cm="1">
        <f t="array" ref="I132">INDEX(GMWQ!$A$2:$NF$60,MATCH(1,(GMWQ!$NE$2:$NE$60=I$3)*(GMWQ!$ND$2:$ND$60=I$4)*(GMWQ!$NF$2:$NF$60=I$1),0),$E132-1966)</f>
        <v>72939</v>
      </c>
      <c r="J132" s="12" cm="1">
        <f t="array" ref="J132">INDEX(GMWQ!$A$2:$NF$60,MATCH(1,(GMWQ!$NE$2:$NE$60=J$3)*(GMWQ!$ND$2:$ND$60=J$4)*(GMWQ!$NF$2:$NF$60=J$1),0),$E132-1966)</f>
        <v>329732</v>
      </c>
      <c r="K132" s="12" cm="1">
        <f t="array" ref="K132">INDEX(GMWQ!$A$2:$NF$60,MATCH(1,(GMWQ!$NE$2:$NE$60=K$3)*(GMWQ!$ND$2:$ND$60=K$4)*(GMWQ!$NF$2:$NF$60=K$1),0),$E132-1966)</f>
        <v>136348</v>
      </c>
      <c r="L132" s="12" cm="1">
        <f t="array" ref="L132">INDEX(GMWQ!$A$2:$NF$60,MATCH(1,(GMWQ!$NE$2:$NE$60=L$3)*(GMWQ!$ND$2:$ND$60=L$4)*(GMWQ!$NF$2:$NF$60=L$1),0),$E132-1966)</f>
        <v>212236</v>
      </c>
      <c r="M132" s="12" cm="1">
        <f t="array" ref="M132">INDEX(GMWQ!$A$2:$NF$60,MATCH(1,(GMWQ!$NE$2:$NE$60=M$3)*(GMWQ!$ND$2:$ND$60=M$4)*(GMWQ!$NF$2:$NF$60=M$1),0),$E132-1966)</f>
        <v>312396</v>
      </c>
      <c r="N132" s="12" cm="1">
        <f t="array" ref="N132">INDEX(GMWQ!$A$2:$NF$60,MATCH(1,(GMWQ!$NE$2:$NE$60=N$3)*(GMWQ!$ND$2:$ND$60=N$4)*(GMWQ!$NF$2:$NF$60=N$1),0),$E132-1966)</f>
        <v>68.298940000000002</v>
      </c>
      <c r="O132" s="12" cm="1">
        <f t="array" ref="O132">INDEX(GMWQ!$A$2:$NF$60,MATCH(1,(GMWQ!$NE$2:$NE$60=O$3)*(GMWQ!$ND$2:$ND$60=O$4)*(GMWQ!$NF$2:$NF$60=O$1),0),$E132-1966)</f>
        <v>28470</v>
      </c>
      <c r="P132" s="12" cm="1">
        <f t="array" ref="P132">INDEX(GMWQ!$A$2:$NF$60,MATCH(1,(GMWQ!$NE$2:$NE$60=P$3)*(GMWQ!$ND$2:$ND$60=P$4)*(GMWQ!$NF$2:$NF$60=P$1),0),$E132-1966)</f>
        <v>31030</v>
      </c>
      <c r="Q132" s="12" cm="1">
        <f t="array" ref="Q132">INDEX(GMWQ!$A$2:$NF$60,MATCH(1,(GMWQ!$NE$2:$NE$60=Q$3)*(GMWQ!$ND$2:$ND$60=Q$4)*(GMWQ!$NF$2:$NF$60=Q$1),0),$E132-1966)</f>
        <v>4.8</v>
      </c>
      <c r="R132" s="12" cm="1">
        <f t="array" ref="R132">INDEX(GMWQ!$A$2:$NF$60,MATCH(1,(GMWQ!$NE$2:$NE$60=R$3)*(GMWQ!$ND$2:$ND$60=R$4)*(GMWQ!$NF$2:$NF$60=R$1),0),$E132-1966)</f>
        <v>5546.8860000000004</v>
      </c>
      <c r="S132" s="12" cm="1">
        <f t="array" ref="S132">INDEX(GMWQ!$A$2:$NF$60,MATCH(1,(GMWQ!$NE$2:$NE$60=S$3)*(GMWQ!$ND$2:$ND$60=S$4)*(GMWQ!$NF$2:$NF$60=S$1),0),$E132-1966)</f>
        <v>494824</v>
      </c>
      <c r="T132" s="12" cm="1">
        <f t="array" ref="T132">INDEX(GMWQ!$A$2:$NF$60,MATCH(1,(GMWQ!$NE$2:$NE$60=T$3)*(GMWQ!$ND$2:$ND$60=T$4)*(GMWQ!$NF$2:$NF$60=T$1),0),$E132-1966)</f>
        <v>28470</v>
      </c>
      <c r="U132" s="12" cm="1">
        <f t="array" ref="U132">INDEX(GMWQ!$A$2:$NF$60,MATCH(1,(GMWQ!$NE$2:$NE$60=U$3)*(GMWQ!$ND$2:$ND$60=U$4)*(GMWQ!$NF$2:$NF$60=U$1),0),$E132-1966)</f>
        <v>5546.8860000000004</v>
      </c>
      <c r="V132" s="12" cm="1">
        <f t="array" ref="V132">INDEX(GMWQ!$A$2:$NF$60,MATCH(1,(GMWQ!$NE$2:$NE$60=V$3)*(GMWQ!$ND$2:$ND$60=V$4)*(GMWQ!$NF$2:$NF$60=V$1),0),$E132-1966)</f>
        <v>4.8</v>
      </c>
      <c r="W132" s="12" cm="1">
        <f t="array" ref="W132">INDEX(GMWQ!$A$2:$NF$60,MATCH(1,(GMWQ!$NE$2:$NE$60=W$3)*(GMWQ!$ND$2:$ND$60=W$4)*(GMWQ!$NF$2:$NF$60=W$1),0),$E132-1966)</f>
        <v>312396</v>
      </c>
      <c r="X132" s="12" cm="1">
        <f t="array" ref="X132">INDEX(GMWQ!$A$2:$NF$60,MATCH(1,(GMWQ!$NE$2:$NE$60=X$3)*(GMWQ!$ND$2:$ND$60=X$4)*(GMWQ!$NF$2:$NF$60=X$1),0),$E132-1966)</f>
        <v>12920</v>
      </c>
      <c r="Y132" s="12" cm="1">
        <f t="array" ref="Y132">INDEX(GMWQ!$A$2:$NF$60,MATCH(1,(GMWQ!$NE$2:$NE$60=Y$3)*(GMWQ!$ND$2:$ND$60=Y$4)*(GMWQ!$NF$2:$NF$60=Y$1),0),$E132-1966)</f>
        <v>494824</v>
      </c>
      <c r="Z132" s="12" cm="1">
        <f t="array" ref="Z132">INDEX(GMWQ!$A$2:$NF$60,MATCH(1,(GMWQ!$NE$2:$NE$60=Z$3)*(GMWQ!$ND$2:$ND$60=Z$4)*(GMWQ!$NF$2:$NF$60=Z$1),0),$E132-1966)</f>
        <v>28470</v>
      </c>
      <c r="AA132" s="12" cm="1">
        <f t="array" ref="AA132">INDEX(GMWQ!$A$2:$NF$60,MATCH(1,(GMWQ!$NE$2:$NE$60=AA$3)*(GMWQ!$ND$2:$ND$60=AA$4)*(GMWQ!$NF$2:$NF$60=AA$1),0),$E132-1966)</f>
        <v>5546.8860000000004</v>
      </c>
      <c r="AB132" s="12" cm="1">
        <f t="array" ref="AB132">INDEX(GMWQ!$A$2:$NF$60,MATCH(1,(GMWQ!$NE$2:$NE$60=AB$3)*(GMWQ!$ND$2:$ND$60=AB$4)*(GMWQ!$NF$2:$NF$60=AB$1),0),$E132-1966)</f>
        <v>4.8</v>
      </c>
      <c r="AC132" s="12" cm="1">
        <f t="array" ref="AC132">INDEX(GMWQ!$A$2:$NF$60,MATCH(1,(GMWQ!$NE$2:$NE$60=AC$3)*(GMWQ!$ND$2:$ND$60=AC$4)*(GMWQ!$NF$2:$NF$60=AC$1),0),$E132-1966)</f>
        <v>312396</v>
      </c>
      <c r="AD132" s="12" cm="1">
        <f t="array" ref="AD132">INDEX(GMWQ!$A$2:$NF$60,MATCH(1,(GMWQ!$NE$2:$NE$60=AD$3)*(GMWQ!$ND$2:$ND$60=AD$4)*(GMWQ!$NF$2:$NF$60=AD$1),0),$E132-1966)</f>
        <v>12920</v>
      </c>
      <c r="AE132" s="12" cm="1">
        <f t="array" ref="AE132">INDEX(GMWQ!$A$2:$NF$60,MATCH(1,(GMWQ!$NE$2:$NE$60=AE$3)*(GMWQ!$ND$2:$ND$60=AE$4)*(GMWQ!$NF$2:$NF$60=AE$1),0),$E132-1966)</f>
        <v>28470</v>
      </c>
      <c r="AF132" s="12" cm="1">
        <f t="array" ref="AF132">INDEX(GMWQ!$A$2:$NF$60,MATCH(1,(GMWQ!$NE$2:$NE$60=AF$3)*(GMWQ!$ND$2:$ND$60=AF$4)*(GMWQ!$NF$2:$NF$60=AF$1),0),$E132-1966)</f>
        <v>31031</v>
      </c>
      <c r="AG132" s="12" cm="1">
        <f t="array" ref="AG132">INDEX(GMWQ!$A$2:$NF$60,MATCH(1,(GMWQ!$NE$2:$NE$60=AG$3)*(GMWQ!$ND$2:$ND$60=AG$4)*(GMWQ!$NF$2:$NF$60=AG$1),0),$E132-1966)</f>
        <v>4.8</v>
      </c>
    </row>
    <row r="133" spans="1:33" x14ac:dyDescent="0.25">
      <c r="B133" s="12">
        <f t="shared" si="13"/>
        <v>2004</v>
      </c>
      <c r="C133" s="12">
        <f t="shared" si="13"/>
        <v>2004</v>
      </c>
      <c r="E133" s="12">
        <f t="shared" si="12"/>
        <v>2099</v>
      </c>
      <c r="F133" s="12" cm="1">
        <f t="array" ref="F133">INDEX(GMWQ!$A$2:$NF$60,MATCH(1,(GMWQ!$NE$2:$NE$60=F$3)*(GMWQ!$ND$2:$ND$60=F$4)*(GMWQ!$NF$2:$NF$60=F$1),0),$E133-1966)</f>
        <v>88.723380000000006</v>
      </c>
      <c r="G133" s="12" cm="1">
        <f t="array" ref="G133">INDEX(GMWQ!$A$2:$NF$60,MATCH(1,(GMWQ!$NE$2:$NE$60=G$3)*(GMWQ!$ND$2:$ND$60=G$4)*(GMWQ!$NF$2:$NF$60=G$1),0),$E133-1966)</f>
        <v>13279</v>
      </c>
      <c r="H133" s="12" cm="1">
        <f t="array" ref="H133">INDEX(GMWQ!$A$2:$NF$60,MATCH(1,(GMWQ!$NE$2:$NE$60=H$3)*(GMWQ!$ND$2:$ND$60=H$4)*(GMWQ!$NF$2:$NF$60=H$1),0),$E133-1966)</f>
        <v>367</v>
      </c>
      <c r="I133" s="12" cm="1">
        <f t="array" ref="I133">INDEX(GMWQ!$A$2:$NF$60,MATCH(1,(GMWQ!$NE$2:$NE$60=I$3)*(GMWQ!$ND$2:$ND$60=I$4)*(GMWQ!$NF$2:$NF$60=I$1),0),$E133-1966)</f>
        <v>71100</v>
      </c>
      <c r="J133" s="12" cm="1">
        <f t="array" ref="J133">INDEX(GMWQ!$A$2:$NF$60,MATCH(1,(GMWQ!$NE$2:$NE$60=J$3)*(GMWQ!$ND$2:$ND$60=J$4)*(GMWQ!$NF$2:$NF$60=J$1),0),$E133-1966)</f>
        <v>331592</v>
      </c>
      <c r="K133" s="12" cm="1">
        <f t="array" ref="K133">INDEX(GMWQ!$A$2:$NF$60,MATCH(1,(GMWQ!$NE$2:$NE$60=K$3)*(GMWQ!$ND$2:$ND$60=K$4)*(GMWQ!$NF$2:$NF$60=K$1),0),$E133-1966)</f>
        <v>139004</v>
      </c>
      <c r="L133" s="12" cm="1">
        <f t="array" ref="L133">INDEX(GMWQ!$A$2:$NF$60,MATCH(1,(GMWQ!$NE$2:$NE$60=L$3)*(GMWQ!$ND$2:$ND$60=L$4)*(GMWQ!$NF$2:$NF$60=L$1),0),$E133-1966)</f>
        <v>214798</v>
      </c>
      <c r="M133" s="12" cm="1">
        <f t="array" ref="M133">INDEX(GMWQ!$A$2:$NF$60,MATCH(1,(GMWQ!$NE$2:$NE$60=M$3)*(GMWQ!$ND$2:$ND$60=M$4)*(GMWQ!$NF$2:$NF$60=M$1),0),$E133-1966)</f>
        <v>314574</v>
      </c>
      <c r="N133" s="12" cm="1">
        <f t="array" ref="N133">INDEX(GMWQ!$A$2:$NF$60,MATCH(1,(GMWQ!$NE$2:$NE$60=N$3)*(GMWQ!$ND$2:$ND$60=N$4)*(GMWQ!$NF$2:$NF$60=N$1),0),$E133-1966)</f>
        <v>68.639510000000001</v>
      </c>
      <c r="O133" s="12" cm="1">
        <f t="array" ref="O133">INDEX(GMWQ!$A$2:$NF$60,MATCH(1,(GMWQ!$NE$2:$NE$60=O$3)*(GMWQ!$ND$2:$ND$60=O$4)*(GMWQ!$NF$2:$NF$60=O$1),0),$E133-1966)</f>
        <v>28518</v>
      </c>
      <c r="P133" s="12" cm="1">
        <f t="array" ref="P133">INDEX(GMWQ!$A$2:$NF$60,MATCH(1,(GMWQ!$NE$2:$NE$60=P$3)*(GMWQ!$ND$2:$ND$60=P$4)*(GMWQ!$NF$2:$NF$60=P$1),0),$E133-1966)</f>
        <v>31065</v>
      </c>
      <c r="Q133" s="12" cm="1">
        <f t="array" ref="Q133">INDEX(GMWQ!$A$2:$NF$60,MATCH(1,(GMWQ!$NE$2:$NE$60=Q$3)*(GMWQ!$ND$2:$ND$60=Q$4)*(GMWQ!$NF$2:$NF$60=Q$1),0),$E133-1966)</f>
        <v>4.7</v>
      </c>
      <c r="R133" s="12" cm="1">
        <f t="array" ref="R133">INDEX(GMWQ!$A$2:$NF$60,MATCH(1,(GMWQ!$NE$2:$NE$60=R$3)*(GMWQ!$ND$2:$ND$60=R$4)*(GMWQ!$NF$2:$NF$60=R$1),0),$E133-1966)</f>
        <v>5624.5039999999999</v>
      </c>
      <c r="S133" s="12" cm="1">
        <f t="array" ref="S133">INDEX(GMWQ!$A$2:$NF$60,MATCH(1,(GMWQ!$NE$2:$NE$60=S$3)*(GMWQ!$ND$2:$ND$60=S$4)*(GMWQ!$NF$2:$NF$60=S$1),0),$E133-1966)</f>
        <v>496642</v>
      </c>
      <c r="T133" s="12" cm="1">
        <f t="array" ref="T133">INDEX(GMWQ!$A$2:$NF$60,MATCH(1,(GMWQ!$NE$2:$NE$60=T$3)*(GMWQ!$ND$2:$ND$60=T$4)*(GMWQ!$NF$2:$NF$60=T$1),0),$E133-1966)</f>
        <v>28518</v>
      </c>
      <c r="U133" s="12" cm="1">
        <f t="array" ref="U133">INDEX(GMWQ!$A$2:$NF$60,MATCH(1,(GMWQ!$NE$2:$NE$60=U$3)*(GMWQ!$ND$2:$ND$60=U$4)*(GMWQ!$NF$2:$NF$60=U$1),0),$E133-1966)</f>
        <v>5624.5039999999999</v>
      </c>
      <c r="V133" s="12" cm="1">
        <f t="array" ref="V133">INDEX(GMWQ!$A$2:$NF$60,MATCH(1,(GMWQ!$NE$2:$NE$60=V$3)*(GMWQ!$ND$2:$ND$60=V$4)*(GMWQ!$NF$2:$NF$60=V$1),0),$E133-1966)</f>
        <v>4.7</v>
      </c>
      <c r="W133" s="12" cm="1">
        <f t="array" ref="W133">INDEX(GMWQ!$A$2:$NF$60,MATCH(1,(GMWQ!$NE$2:$NE$60=W$3)*(GMWQ!$ND$2:$ND$60=W$4)*(GMWQ!$NF$2:$NF$60=W$1),0),$E133-1966)</f>
        <v>314574</v>
      </c>
      <c r="X133" s="12" cm="1">
        <f t="array" ref="X133">INDEX(GMWQ!$A$2:$NF$60,MATCH(1,(GMWQ!$NE$2:$NE$60=X$3)*(GMWQ!$ND$2:$ND$60=X$4)*(GMWQ!$NF$2:$NF$60=X$1),0),$E133-1966)</f>
        <v>13279</v>
      </c>
      <c r="Y133" s="12" cm="1">
        <f t="array" ref="Y133">INDEX(GMWQ!$A$2:$NF$60,MATCH(1,(GMWQ!$NE$2:$NE$60=Y$3)*(GMWQ!$ND$2:$ND$60=Y$4)*(GMWQ!$NF$2:$NF$60=Y$1),0),$E133-1966)</f>
        <v>496642</v>
      </c>
      <c r="Z133" s="12" cm="1">
        <f t="array" ref="Z133">INDEX(GMWQ!$A$2:$NF$60,MATCH(1,(GMWQ!$NE$2:$NE$60=Z$3)*(GMWQ!$ND$2:$ND$60=Z$4)*(GMWQ!$NF$2:$NF$60=Z$1),0),$E133-1966)</f>
        <v>28518</v>
      </c>
      <c r="AA133" s="12" cm="1">
        <f t="array" ref="AA133">INDEX(GMWQ!$A$2:$NF$60,MATCH(1,(GMWQ!$NE$2:$NE$60=AA$3)*(GMWQ!$ND$2:$ND$60=AA$4)*(GMWQ!$NF$2:$NF$60=AA$1),0),$E133-1966)</f>
        <v>5624.5039999999999</v>
      </c>
      <c r="AB133" s="12" cm="1">
        <f t="array" ref="AB133">INDEX(GMWQ!$A$2:$NF$60,MATCH(1,(GMWQ!$NE$2:$NE$60=AB$3)*(GMWQ!$ND$2:$ND$60=AB$4)*(GMWQ!$NF$2:$NF$60=AB$1),0),$E133-1966)</f>
        <v>4.7</v>
      </c>
      <c r="AC133" s="12" cm="1">
        <f t="array" ref="AC133">INDEX(GMWQ!$A$2:$NF$60,MATCH(1,(GMWQ!$NE$2:$NE$60=AC$3)*(GMWQ!$ND$2:$ND$60=AC$4)*(GMWQ!$NF$2:$NF$60=AC$1),0),$E133-1966)</f>
        <v>314574</v>
      </c>
      <c r="AD133" s="12" cm="1">
        <f t="array" ref="AD133">INDEX(GMWQ!$A$2:$NF$60,MATCH(1,(GMWQ!$NE$2:$NE$60=AD$3)*(GMWQ!$ND$2:$ND$60=AD$4)*(GMWQ!$NF$2:$NF$60=AD$1),0),$E133-1966)</f>
        <v>13279</v>
      </c>
      <c r="AE133" s="12" cm="1">
        <f t="array" ref="AE133">INDEX(GMWQ!$A$2:$NF$60,MATCH(1,(GMWQ!$NE$2:$NE$60=AE$3)*(GMWQ!$ND$2:$ND$60=AE$4)*(GMWQ!$NF$2:$NF$60=AE$1),0),$E133-1966)</f>
        <v>28518</v>
      </c>
      <c r="AF133" s="12" cm="1">
        <f t="array" ref="AF133">INDEX(GMWQ!$A$2:$NF$60,MATCH(1,(GMWQ!$NE$2:$NE$60=AF$3)*(GMWQ!$ND$2:$ND$60=AF$4)*(GMWQ!$NF$2:$NF$60=AF$1),0),$E133-1966)</f>
        <v>31062</v>
      </c>
      <c r="AG133" s="12" cm="1">
        <f t="array" ref="AG133">INDEX(GMWQ!$A$2:$NF$60,MATCH(1,(GMWQ!$NE$2:$NE$60=AG$3)*(GMWQ!$ND$2:$ND$60=AG$4)*(GMWQ!$NF$2:$NF$60=AG$1),0),$E133-1966)</f>
        <v>4.7</v>
      </c>
    </row>
    <row r="134" spans="1:33" x14ac:dyDescent="0.25">
      <c r="B134" s="12">
        <f t="shared" si="13"/>
        <v>2004</v>
      </c>
      <c r="C134" s="12">
        <f t="shared" si="13"/>
        <v>2004</v>
      </c>
      <c r="E134" s="12">
        <f t="shared" si="12"/>
        <v>2100</v>
      </c>
      <c r="F134" s="12" cm="1">
        <f t="array" ref="F134">INDEX(GMWQ!$A$2:$NF$60,MATCH(1,(GMWQ!$NE$2:$NE$60=F$3)*(GMWQ!$ND$2:$ND$60=F$4)*(GMWQ!$NF$2:$NF$60=F$1),0),$E134-1966)</f>
        <v>90.059650000000005</v>
      </c>
      <c r="G134" s="12" cm="1">
        <f t="array" ref="G134">INDEX(GMWQ!$A$2:$NF$60,MATCH(1,(GMWQ!$NE$2:$NE$60=G$3)*(GMWQ!$ND$2:$ND$60=G$4)*(GMWQ!$NF$2:$NF$60=G$1),0),$E134-1966)</f>
        <v>13669</v>
      </c>
      <c r="H134" s="12" cm="1">
        <f t="array" ref="H134">INDEX(GMWQ!$A$2:$NF$60,MATCH(1,(GMWQ!$NE$2:$NE$60=H$3)*(GMWQ!$ND$2:$ND$60=H$4)*(GMWQ!$NF$2:$NF$60=H$1),0),$E134-1966)</f>
        <v>372.33330000000001</v>
      </c>
      <c r="I134" s="12" cm="1">
        <f t="array" ref="I134">INDEX(GMWQ!$A$2:$NF$60,MATCH(1,(GMWQ!$NE$2:$NE$60=I$3)*(GMWQ!$ND$2:$ND$60=I$4)*(GMWQ!$NF$2:$NF$60=I$1),0),$E134-1966)</f>
        <v>73776</v>
      </c>
      <c r="J134" s="12" cm="1">
        <f t="array" ref="J134">INDEX(GMWQ!$A$2:$NF$60,MATCH(1,(GMWQ!$NE$2:$NE$60=J$3)*(GMWQ!$ND$2:$ND$60=J$4)*(GMWQ!$NF$2:$NF$60=J$1),0),$E134-1966)</f>
        <v>338535</v>
      </c>
      <c r="K134" s="12" cm="1">
        <f t="array" ref="K134">INDEX(GMWQ!$A$2:$NF$60,MATCH(1,(GMWQ!$NE$2:$NE$60=K$3)*(GMWQ!$ND$2:$ND$60=K$4)*(GMWQ!$NF$2:$NF$60=K$1),0),$E134-1966)</f>
        <v>141394</v>
      </c>
      <c r="L134" s="12" cm="1">
        <f t="array" ref="L134">INDEX(GMWQ!$A$2:$NF$60,MATCH(1,(GMWQ!$NE$2:$NE$60=L$3)*(GMWQ!$ND$2:$ND$60=L$4)*(GMWQ!$NF$2:$NF$60=L$1),0),$E134-1966)</f>
        <v>216771</v>
      </c>
      <c r="M134" s="12" cm="1">
        <f t="array" ref="M134">INDEX(GMWQ!$A$2:$NF$60,MATCH(1,(GMWQ!$NE$2:$NE$60=M$3)*(GMWQ!$ND$2:$ND$60=M$4)*(GMWQ!$NF$2:$NF$60=M$1),0),$E134-1966)</f>
        <v>315137</v>
      </c>
      <c r="N134" s="12" cm="1">
        <f t="array" ref="N134">INDEX(GMWQ!$A$2:$NF$60,MATCH(1,(GMWQ!$NE$2:$NE$60=N$3)*(GMWQ!$ND$2:$ND$60=N$4)*(GMWQ!$NF$2:$NF$60=N$1),0),$E134-1966)</f>
        <v>69.152760000000001</v>
      </c>
      <c r="O134" s="12" cm="1">
        <f t="array" ref="O134">INDEX(GMWQ!$A$2:$NF$60,MATCH(1,(GMWQ!$NE$2:$NE$60=O$3)*(GMWQ!$ND$2:$ND$60=O$4)*(GMWQ!$NF$2:$NF$60=O$1),0),$E134-1966)</f>
        <v>28673</v>
      </c>
      <c r="P134" s="12" cm="1">
        <f t="array" ref="P134">INDEX(GMWQ!$A$2:$NF$60,MATCH(1,(GMWQ!$NE$2:$NE$60=P$3)*(GMWQ!$ND$2:$ND$60=P$4)*(GMWQ!$NF$2:$NF$60=P$1),0),$E134-1966)</f>
        <v>31215</v>
      </c>
      <c r="Q134" s="12" cm="1">
        <f t="array" ref="Q134">INDEX(GMWQ!$A$2:$NF$60,MATCH(1,(GMWQ!$NE$2:$NE$60=Q$3)*(GMWQ!$ND$2:$ND$60=Q$4)*(GMWQ!$NF$2:$NF$60=Q$1),0),$E134-1966)</f>
        <v>4.7</v>
      </c>
      <c r="R134" s="12" cm="1">
        <f t="array" ref="R134">INDEX(GMWQ!$A$2:$NF$60,MATCH(1,(GMWQ!$NE$2:$NE$60=R$3)*(GMWQ!$ND$2:$ND$60=R$4)*(GMWQ!$NF$2:$NF$60=R$1),0),$E134-1966)</f>
        <v>5694.482</v>
      </c>
      <c r="S134" s="12" cm="1">
        <f t="array" ref="S134">INDEX(GMWQ!$A$2:$NF$60,MATCH(1,(GMWQ!$NE$2:$NE$60=S$3)*(GMWQ!$ND$2:$ND$60=S$4)*(GMWQ!$NF$2:$NF$60=S$1),0),$E134-1966)</f>
        <v>499020</v>
      </c>
      <c r="T134" s="12" cm="1">
        <f t="array" ref="T134">INDEX(GMWQ!$A$2:$NF$60,MATCH(1,(GMWQ!$NE$2:$NE$60=T$3)*(GMWQ!$ND$2:$ND$60=T$4)*(GMWQ!$NF$2:$NF$60=T$1),0),$E134-1966)</f>
        <v>28673</v>
      </c>
      <c r="U134" s="12" cm="1">
        <f t="array" ref="U134">INDEX(GMWQ!$A$2:$NF$60,MATCH(1,(GMWQ!$NE$2:$NE$60=U$3)*(GMWQ!$ND$2:$ND$60=U$4)*(GMWQ!$NF$2:$NF$60=U$1),0),$E134-1966)</f>
        <v>5694.482</v>
      </c>
      <c r="V134" s="12" cm="1">
        <f t="array" ref="V134">INDEX(GMWQ!$A$2:$NF$60,MATCH(1,(GMWQ!$NE$2:$NE$60=V$3)*(GMWQ!$ND$2:$ND$60=V$4)*(GMWQ!$NF$2:$NF$60=V$1),0),$E134-1966)</f>
        <v>4.7</v>
      </c>
      <c r="W134" s="12" cm="1">
        <f t="array" ref="W134">INDEX(GMWQ!$A$2:$NF$60,MATCH(1,(GMWQ!$NE$2:$NE$60=W$3)*(GMWQ!$ND$2:$ND$60=W$4)*(GMWQ!$NF$2:$NF$60=W$1),0),$E134-1966)</f>
        <v>315137</v>
      </c>
      <c r="X134" s="12" cm="1">
        <f t="array" ref="X134">INDEX(GMWQ!$A$2:$NF$60,MATCH(1,(GMWQ!$NE$2:$NE$60=X$3)*(GMWQ!$ND$2:$ND$60=X$4)*(GMWQ!$NF$2:$NF$60=X$1),0),$E134-1966)</f>
        <v>13669</v>
      </c>
      <c r="Y134" s="12" cm="1">
        <f t="array" ref="Y134">INDEX(GMWQ!$A$2:$NF$60,MATCH(1,(GMWQ!$NE$2:$NE$60=Y$3)*(GMWQ!$ND$2:$ND$60=Y$4)*(GMWQ!$NF$2:$NF$60=Y$1),0),$E134-1966)</f>
        <v>499020</v>
      </c>
      <c r="Z134" s="12" cm="1">
        <f t="array" ref="Z134">INDEX(GMWQ!$A$2:$NF$60,MATCH(1,(GMWQ!$NE$2:$NE$60=Z$3)*(GMWQ!$ND$2:$ND$60=Z$4)*(GMWQ!$NF$2:$NF$60=Z$1),0),$E134-1966)</f>
        <v>28673</v>
      </c>
      <c r="AA134" s="12" cm="1">
        <f t="array" ref="AA134">INDEX(GMWQ!$A$2:$NF$60,MATCH(1,(GMWQ!$NE$2:$NE$60=AA$3)*(GMWQ!$ND$2:$ND$60=AA$4)*(GMWQ!$NF$2:$NF$60=AA$1),0),$E134-1966)</f>
        <v>5694.482</v>
      </c>
      <c r="AB134" s="12" cm="1">
        <f t="array" ref="AB134">INDEX(GMWQ!$A$2:$NF$60,MATCH(1,(GMWQ!$NE$2:$NE$60=AB$3)*(GMWQ!$ND$2:$ND$60=AB$4)*(GMWQ!$NF$2:$NF$60=AB$1),0),$E134-1966)</f>
        <v>4.7</v>
      </c>
      <c r="AC134" s="12" cm="1">
        <f t="array" ref="AC134">INDEX(GMWQ!$A$2:$NF$60,MATCH(1,(GMWQ!$NE$2:$NE$60=AC$3)*(GMWQ!$ND$2:$ND$60=AC$4)*(GMWQ!$NF$2:$NF$60=AC$1),0),$E134-1966)</f>
        <v>315137</v>
      </c>
      <c r="AD134" s="12" cm="1">
        <f t="array" ref="AD134">INDEX(GMWQ!$A$2:$NF$60,MATCH(1,(GMWQ!$NE$2:$NE$60=AD$3)*(GMWQ!$ND$2:$ND$60=AD$4)*(GMWQ!$NF$2:$NF$60=AD$1),0),$E134-1966)</f>
        <v>13669</v>
      </c>
      <c r="AE134" s="12" cm="1">
        <f t="array" ref="AE134">INDEX(GMWQ!$A$2:$NF$60,MATCH(1,(GMWQ!$NE$2:$NE$60=AE$3)*(GMWQ!$ND$2:$ND$60=AE$4)*(GMWQ!$NF$2:$NF$60=AE$1),0),$E134-1966)</f>
        <v>28673</v>
      </c>
      <c r="AF134" s="12" cm="1">
        <f t="array" ref="AF134">INDEX(GMWQ!$A$2:$NF$60,MATCH(1,(GMWQ!$NE$2:$NE$60=AF$3)*(GMWQ!$ND$2:$ND$60=AF$4)*(GMWQ!$NF$2:$NF$60=AF$1),0),$E134-1966)</f>
        <v>31215</v>
      </c>
      <c r="AG134" s="12" cm="1">
        <f t="array" ref="AG134">INDEX(GMWQ!$A$2:$NF$60,MATCH(1,(GMWQ!$NE$2:$NE$60=AG$3)*(GMWQ!$ND$2:$ND$60=AG$4)*(GMWQ!$NF$2:$NF$60=AG$1),0),$E134-1966)</f>
        <v>4.7</v>
      </c>
    </row>
    <row r="135" spans="1:33" x14ac:dyDescent="0.25">
      <c r="A135" s="12">
        <v>2005</v>
      </c>
      <c r="B135" s="12">
        <f t="shared" si="13"/>
        <v>2005</v>
      </c>
      <c r="C135" s="12">
        <f t="shared" si="13"/>
        <v>2004</v>
      </c>
      <c r="D135" s="12">
        <f t="shared" si="13"/>
        <v>2004</v>
      </c>
      <c r="E135" s="12">
        <f t="shared" si="12"/>
        <v>2101</v>
      </c>
      <c r="F135" s="12" cm="1">
        <f t="array" ref="F135">INDEX(GMWQ!$A$2:$NF$60,MATCH(1,(GMWQ!$NE$2:$NE$60=F$3)*(GMWQ!$ND$2:$ND$60=F$4)*(GMWQ!$NF$2:$NF$60=F$1),0),$E135-1966)</f>
        <v>91.265820000000005</v>
      </c>
      <c r="G135" s="12" cm="1">
        <f t="array" ref="G135">INDEX(GMWQ!$A$2:$NF$60,MATCH(1,(GMWQ!$NE$2:$NE$60=G$3)*(GMWQ!$ND$2:$ND$60=G$4)*(GMWQ!$NF$2:$NF$60=G$1),0),$E135-1966)</f>
        <v>13668</v>
      </c>
      <c r="H135" s="12" cm="1">
        <f t="array" ref="H135">INDEX(GMWQ!$A$2:$NF$60,MATCH(1,(GMWQ!$NE$2:$NE$60=H$3)*(GMWQ!$ND$2:$ND$60=H$4)*(GMWQ!$NF$2:$NF$60=H$1),0),$E135-1966)</f>
        <v>375.33330000000001</v>
      </c>
      <c r="I135" s="12" cm="1">
        <f t="array" ref="I135">INDEX(GMWQ!$A$2:$NF$60,MATCH(1,(GMWQ!$NE$2:$NE$60=I$3)*(GMWQ!$ND$2:$ND$60=I$4)*(GMWQ!$NF$2:$NF$60=I$1),0),$E135-1966)</f>
        <v>72678</v>
      </c>
      <c r="J135" s="12" cm="1">
        <f t="array" ref="J135">INDEX(GMWQ!$A$2:$NF$60,MATCH(1,(GMWQ!$NE$2:$NE$60=J$3)*(GMWQ!$ND$2:$ND$60=J$4)*(GMWQ!$NF$2:$NF$60=J$1),0),$E135-1966)</f>
        <v>341254</v>
      </c>
      <c r="K135" s="12" cm="1">
        <f t="array" ref="K135">INDEX(GMWQ!$A$2:$NF$60,MATCH(1,(GMWQ!$NE$2:$NE$60=K$3)*(GMWQ!$ND$2:$ND$60=K$4)*(GMWQ!$NF$2:$NF$60=K$1),0),$E135-1966)</f>
        <v>144176</v>
      </c>
      <c r="L135" s="12" cm="1">
        <f t="array" ref="L135">INDEX(GMWQ!$A$2:$NF$60,MATCH(1,(GMWQ!$NE$2:$NE$60=L$3)*(GMWQ!$ND$2:$ND$60=L$4)*(GMWQ!$NF$2:$NF$60=L$1),0),$E135-1966)</f>
        <v>218799</v>
      </c>
      <c r="M135" s="12" cm="1">
        <f t="array" ref="M135">INDEX(GMWQ!$A$2:$NF$60,MATCH(1,(GMWQ!$NE$2:$NE$60=M$3)*(GMWQ!$ND$2:$ND$60=M$4)*(GMWQ!$NF$2:$NF$60=M$1),0),$E135-1966)</f>
        <v>317057</v>
      </c>
      <c r="N135" s="12" cm="1">
        <f t="array" ref="N135">INDEX(GMWQ!$A$2:$NF$60,MATCH(1,(GMWQ!$NE$2:$NE$60=N$3)*(GMWQ!$ND$2:$ND$60=N$4)*(GMWQ!$NF$2:$NF$60=N$1),0),$E135-1966)</f>
        <v>69.367230000000006</v>
      </c>
      <c r="O135" s="12" cm="1">
        <f t="array" ref="O135">INDEX(GMWQ!$A$2:$NF$60,MATCH(1,(GMWQ!$NE$2:$NE$60=O$3)*(GMWQ!$ND$2:$ND$60=O$4)*(GMWQ!$NF$2:$NF$60=O$1),0),$E135-1966)</f>
        <v>28789</v>
      </c>
      <c r="P135" s="12" cm="1">
        <f t="array" ref="P135">INDEX(GMWQ!$A$2:$NF$60,MATCH(1,(GMWQ!$NE$2:$NE$60=P$3)*(GMWQ!$ND$2:$ND$60=P$4)*(GMWQ!$NF$2:$NF$60=P$1),0),$E135-1966)</f>
        <v>31353</v>
      </c>
      <c r="Q135" s="12" cm="1">
        <f t="array" ref="Q135">INDEX(GMWQ!$A$2:$NF$60,MATCH(1,(GMWQ!$NE$2:$NE$60=Q$3)*(GMWQ!$ND$2:$ND$60=Q$4)*(GMWQ!$NF$2:$NF$60=Q$1),0),$E135-1966)</f>
        <v>4.7</v>
      </c>
      <c r="R135" s="12" cm="1">
        <f t="array" ref="R135">INDEX(GMWQ!$A$2:$NF$60,MATCH(1,(GMWQ!$NE$2:$NE$60=R$3)*(GMWQ!$ND$2:$ND$60=R$4)*(GMWQ!$NF$2:$NF$60=R$1),0),$E135-1966)</f>
        <v>5778.8289999999997</v>
      </c>
      <c r="S135" s="12" cm="1">
        <f t="array" ref="S135">INDEX(GMWQ!$A$2:$NF$60,MATCH(1,(GMWQ!$NE$2:$NE$60=S$3)*(GMWQ!$ND$2:$ND$60=S$4)*(GMWQ!$NF$2:$NF$60=S$1),0),$E135-1966)</f>
        <v>502702</v>
      </c>
      <c r="T135" s="12" cm="1">
        <f t="array" ref="T135">INDEX(GMWQ!$A$2:$NF$60,MATCH(1,(GMWQ!$NE$2:$NE$60=T$3)*(GMWQ!$ND$2:$ND$60=T$4)*(GMWQ!$NF$2:$NF$60=T$1),0),$E135-1966)</f>
        <v>28789</v>
      </c>
      <c r="U135" s="12" cm="1">
        <f t="array" ref="U135">INDEX(GMWQ!$A$2:$NF$60,MATCH(1,(GMWQ!$NE$2:$NE$60=U$3)*(GMWQ!$ND$2:$ND$60=U$4)*(GMWQ!$NF$2:$NF$60=U$1),0),$E135-1966)</f>
        <v>5778.8289999999997</v>
      </c>
      <c r="V135" s="12" cm="1">
        <f t="array" ref="V135">INDEX(GMWQ!$A$2:$NF$60,MATCH(1,(GMWQ!$NE$2:$NE$60=V$3)*(GMWQ!$ND$2:$ND$60=V$4)*(GMWQ!$NF$2:$NF$60=V$1),0),$E135-1966)</f>
        <v>4.7</v>
      </c>
      <c r="W135" s="12" cm="1">
        <f t="array" ref="W135">INDEX(GMWQ!$A$2:$NF$60,MATCH(1,(GMWQ!$NE$2:$NE$60=W$3)*(GMWQ!$ND$2:$ND$60=W$4)*(GMWQ!$NF$2:$NF$60=W$1),0),$E135-1966)</f>
        <v>317057</v>
      </c>
      <c r="X135" s="12" cm="1">
        <f t="array" ref="X135">INDEX(GMWQ!$A$2:$NF$60,MATCH(1,(GMWQ!$NE$2:$NE$60=X$3)*(GMWQ!$ND$2:$ND$60=X$4)*(GMWQ!$NF$2:$NF$60=X$1),0),$E135-1966)</f>
        <v>13668</v>
      </c>
      <c r="Y135" s="12" cm="1">
        <f t="array" ref="Y135">INDEX(GMWQ!$A$2:$NF$60,MATCH(1,(GMWQ!$NE$2:$NE$60=Y$3)*(GMWQ!$ND$2:$ND$60=Y$4)*(GMWQ!$NF$2:$NF$60=Y$1),0),$E135-1966)</f>
        <v>502702</v>
      </c>
      <c r="Z135" s="12" cm="1">
        <f t="array" ref="Z135">INDEX(GMWQ!$A$2:$NF$60,MATCH(1,(GMWQ!$NE$2:$NE$60=Z$3)*(GMWQ!$ND$2:$ND$60=Z$4)*(GMWQ!$NF$2:$NF$60=Z$1),0),$E135-1966)</f>
        <v>28789</v>
      </c>
      <c r="AA135" s="12" cm="1">
        <f t="array" ref="AA135">INDEX(GMWQ!$A$2:$NF$60,MATCH(1,(GMWQ!$NE$2:$NE$60=AA$3)*(GMWQ!$ND$2:$ND$60=AA$4)*(GMWQ!$NF$2:$NF$60=AA$1),0),$E135-1966)</f>
        <v>5778.8289999999997</v>
      </c>
      <c r="AB135" s="12" cm="1">
        <f t="array" ref="AB135">INDEX(GMWQ!$A$2:$NF$60,MATCH(1,(GMWQ!$NE$2:$NE$60=AB$3)*(GMWQ!$ND$2:$ND$60=AB$4)*(GMWQ!$NF$2:$NF$60=AB$1),0),$E135-1966)</f>
        <v>4.7</v>
      </c>
      <c r="AC135" s="12" cm="1">
        <f t="array" ref="AC135">INDEX(GMWQ!$A$2:$NF$60,MATCH(1,(GMWQ!$NE$2:$NE$60=AC$3)*(GMWQ!$ND$2:$ND$60=AC$4)*(GMWQ!$NF$2:$NF$60=AC$1),0),$E135-1966)</f>
        <v>317057</v>
      </c>
      <c r="AD135" s="12" cm="1">
        <f t="array" ref="AD135">INDEX(GMWQ!$A$2:$NF$60,MATCH(1,(GMWQ!$NE$2:$NE$60=AD$3)*(GMWQ!$ND$2:$ND$60=AD$4)*(GMWQ!$NF$2:$NF$60=AD$1),0),$E135-1966)</f>
        <v>13668</v>
      </c>
      <c r="AE135" s="12" cm="1">
        <f t="array" ref="AE135">INDEX(GMWQ!$A$2:$NF$60,MATCH(1,(GMWQ!$NE$2:$NE$60=AE$3)*(GMWQ!$ND$2:$ND$60=AE$4)*(GMWQ!$NF$2:$NF$60=AE$1),0),$E135-1966)</f>
        <v>28789</v>
      </c>
      <c r="AF135" s="12" cm="1">
        <f t="array" ref="AF135">INDEX(GMWQ!$A$2:$NF$60,MATCH(1,(GMWQ!$NE$2:$NE$60=AF$3)*(GMWQ!$ND$2:$ND$60=AF$4)*(GMWQ!$NF$2:$NF$60=AF$1),0),$E135-1966)</f>
        <v>31357</v>
      </c>
      <c r="AG135" s="12" cm="1">
        <f t="array" ref="AG135">INDEX(GMWQ!$A$2:$NF$60,MATCH(1,(GMWQ!$NE$2:$NE$60=AG$3)*(GMWQ!$ND$2:$ND$60=AG$4)*(GMWQ!$NF$2:$NF$60=AG$1),0),$E135-1966)</f>
        <v>4.7</v>
      </c>
    </row>
    <row r="136" spans="1:33" x14ac:dyDescent="0.25">
      <c r="B136" s="12">
        <f t="shared" si="13"/>
        <v>2005</v>
      </c>
      <c r="C136" s="12">
        <f t="shared" si="13"/>
        <v>2005</v>
      </c>
      <c r="E136" s="12">
        <f t="shared" si="12"/>
        <v>2102</v>
      </c>
      <c r="F136" s="12" cm="1">
        <f t="array" ref="F136">INDEX(GMWQ!$A$2:$NF$60,MATCH(1,(GMWQ!$NE$2:$NE$60=F$3)*(GMWQ!$ND$2:$ND$60=F$4)*(GMWQ!$NF$2:$NF$60=F$1),0),$E136-1966)</f>
        <v>90.49091</v>
      </c>
      <c r="G136" s="12" cm="1">
        <f t="array" ref="G136">INDEX(GMWQ!$A$2:$NF$60,MATCH(1,(GMWQ!$NE$2:$NE$60=G$3)*(GMWQ!$ND$2:$ND$60=G$4)*(GMWQ!$NF$2:$NF$60=G$1),0),$E136-1966)</f>
        <v>14205</v>
      </c>
      <c r="H136" s="12" cm="1">
        <f t="array" ref="H136">INDEX(GMWQ!$A$2:$NF$60,MATCH(1,(GMWQ!$NE$2:$NE$60=H$3)*(GMWQ!$ND$2:$ND$60=H$4)*(GMWQ!$NF$2:$NF$60=H$1),0),$E136-1966)</f>
        <v>379.66669999999999</v>
      </c>
      <c r="I136" s="12" cm="1">
        <f t="array" ref="I136">INDEX(GMWQ!$A$2:$NF$60,MATCH(1,(GMWQ!$NE$2:$NE$60=I$3)*(GMWQ!$ND$2:$ND$60=I$4)*(GMWQ!$NF$2:$NF$60=I$1),0),$E136-1966)</f>
        <v>78380</v>
      </c>
      <c r="J136" s="12" cm="1">
        <f t="array" ref="J136">INDEX(GMWQ!$A$2:$NF$60,MATCH(1,(GMWQ!$NE$2:$NE$60=J$3)*(GMWQ!$ND$2:$ND$60=J$4)*(GMWQ!$NF$2:$NF$60=J$1),0),$E136-1966)</f>
        <v>348491</v>
      </c>
      <c r="K136" s="12" cm="1">
        <f t="array" ref="K136">INDEX(GMWQ!$A$2:$NF$60,MATCH(1,(GMWQ!$NE$2:$NE$60=K$3)*(GMWQ!$ND$2:$ND$60=K$4)*(GMWQ!$NF$2:$NF$60=K$1),0),$E136-1966)</f>
        <v>143428</v>
      </c>
      <c r="L136" s="12" cm="1">
        <f t="array" ref="L136">INDEX(GMWQ!$A$2:$NF$60,MATCH(1,(GMWQ!$NE$2:$NE$60=L$3)*(GMWQ!$ND$2:$ND$60=L$4)*(GMWQ!$NF$2:$NF$60=L$1),0),$E136-1966)</f>
        <v>221465</v>
      </c>
      <c r="M136" s="12" cm="1">
        <f t="array" ref="M136">INDEX(GMWQ!$A$2:$NF$60,MATCH(1,(GMWQ!$NE$2:$NE$60=M$3)*(GMWQ!$ND$2:$ND$60=M$4)*(GMWQ!$NF$2:$NF$60=M$1),0),$E136-1966)</f>
        <v>320657</v>
      </c>
      <c r="N136" s="12" cm="1">
        <f t="array" ref="N136">INDEX(GMWQ!$A$2:$NF$60,MATCH(1,(GMWQ!$NE$2:$NE$60=N$3)*(GMWQ!$ND$2:$ND$60=N$4)*(GMWQ!$NF$2:$NF$60=N$1),0),$E136-1966)</f>
        <v>69.342179999999999</v>
      </c>
      <c r="O136" s="12" cm="1">
        <f t="array" ref="O136">INDEX(GMWQ!$A$2:$NF$60,MATCH(1,(GMWQ!$NE$2:$NE$60=O$3)*(GMWQ!$ND$2:$ND$60=O$4)*(GMWQ!$NF$2:$NF$60=O$1),0),$E136-1966)</f>
        <v>28802</v>
      </c>
      <c r="P136" s="12" cm="1">
        <f t="array" ref="P136">INDEX(GMWQ!$A$2:$NF$60,MATCH(1,(GMWQ!$NE$2:$NE$60=P$3)*(GMWQ!$ND$2:$ND$60=P$4)*(GMWQ!$NF$2:$NF$60=P$1),0),$E136-1966)</f>
        <v>31401</v>
      </c>
      <c r="Q136" s="12" cm="1">
        <f t="array" ref="Q136">INDEX(GMWQ!$A$2:$NF$60,MATCH(1,(GMWQ!$NE$2:$NE$60=Q$3)*(GMWQ!$ND$2:$ND$60=Q$4)*(GMWQ!$NF$2:$NF$60=Q$1),0),$E136-1966)</f>
        <v>4.8</v>
      </c>
      <c r="R136" s="12" cm="1">
        <f t="array" ref="R136">INDEX(GMWQ!$A$2:$NF$60,MATCH(1,(GMWQ!$NE$2:$NE$60=R$3)*(GMWQ!$ND$2:$ND$60=R$4)*(GMWQ!$NF$2:$NF$60=R$1),0),$E136-1966)</f>
        <v>5743.0929999999998</v>
      </c>
      <c r="S136" s="12" cm="1">
        <f t="array" ref="S136">INDEX(GMWQ!$A$2:$NF$60,MATCH(1,(GMWQ!$NE$2:$NE$60=S$3)*(GMWQ!$ND$2:$ND$60=S$4)*(GMWQ!$NF$2:$NF$60=S$1),0),$E136-1966)</f>
        <v>506906</v>
      </c>
      <c r="T136" s="12" cm="1">
        <f t="array" ref="T136">INDEX(GMWQ!$A$2:$NF$60,MATCH(1,(GMWQ!$NE$2:$NE$60=T$3)*(GMWQ!$ND$2:$ND$60=T$4)*(GMWQ!$NF$2:$NF$60=T$1),0),$E136-1966)</f>
        <v>28802</v>
      </c>
      <c r="U136" s="12" cm="1">
        <f t="array" ref="U136">INDEX(GMWQ!$A$2:$NF$60,MATCH(1,(GMWQ!$NE$2:$NE$60=U$3)*(GMWQ!$ND$2:$ND$60=U$4)*(GMWQ!$NF$2:$NF$60=U$1),0),$E136-1966)</f>
        <v>5743.0929999999998</v>
      </c>
      <c r="V136" s="12" cm="1">
        <f t="array" ref="V136">INDEX(GMWQ!$A$2:$NF$60,MATCH(1,(GMWQ!$NE$2:$NE$60=V$3)*(GMWQ!$ND$2:$ND$60=V$4)*(GMWQ!$NF$2:$NF$60=V$1),0),$E136-1966)</f>
        <v>4.8</v>
      </c>
      <c r="W136" s="12" cm="1">
        <f t="array" ref="W136">INDEX(GMWQ!$A$2:$NF$60,MATCH(1,(GMWQ!$NE$2:$NE$60=W$3)*(GMWQ!$ND$2:$ND$60=W$4)*(GMWQ!$NF$2:$NF$60=W$1),0),$E136-1966)</f>
        <v>320657</v>
      </c>
      <c r="X136" s="12" cm="1">
        <f t="array" ref="X136">INDEX(GMWQ!$A$2:$NF$60,MATCH(1,(GMWQ!$NE$2:$NE$60=X$3)*(GMWQ!$ND$2:$ND$60=X$4)*(GMWQ!$NF$2:$NF$60=X$1),0),$E136-1966)</f>
        <v>14205</v>
      </c>
      <c r="Y136" s="12" cm="1">
        <f t="array" ref="Y136">INDEX(GMWQ!$A$2:$NF$60,MATCH(1,(GMWQ!$NE$2:$NE$60=Y$3)*(GMWQ!$ND$2:$ND$60=Y$4)*(GMWQ!$NF$2:$NF$60=Y$1),0),$E136-1966)</f>
        <v>506906</v>
      </c>
      <c r="Z136" s="12" cm="1">
        <f t="array" ref="Z136">INDEX(GMWQ!$A$2:$NF$60,MATCH(1,(GMWQ!$NE$2:$NE$60=Z$3)*(GMWQ!$ND$2:$ND$60=Z$4)*(GMWQ!$NF$2:$NF$60=Z$1),0),$E136-1966)</f>
        <v>28802</v>
      </c>
      <c r="AA136" s="12" cm="1">
        <f t="array" ref="AA136">INDEX(GMWQ!$A$2:$NF$60,MATCH(1,(GMWQ!$NE$2:$NE$60=AA$3)*(GMWQ!$ND$2:$ND$60=AA$4)*(GMWQ!$NF$2:$NF$60=AA$1),0),$E136-1966)</f>
        <v>5743.0929999999998</v>
      </c>
      <c r="AB136" s="12" cm="1">
        <f t="array" ref="AB136">INDEX(GMWQ!$A$2:$NF$60,MATCH(1,(GMWQ!$NE$2:$NE$60=AB$3)*(GMWQ!$ND$2:$ND$60=AB$4)*(GMWQ!$NF$2:$NF$60=AB$1),0),$E136-1966)</f>
        <v>4.8</v>
      </c>
      <c r="AC136" s="12" cm="1">
        <f t="array" ref="AC136">INDEX(GMWQ!$A$2:$NF$60,MATCH(1,(GMWQ!$NE$2:$NE$60=AC$3)*(GMWQ!$ND$2:$ND$60=AC$4)*(GMWQ!$NF$2:$NF$60=AC$1),0),$E136-1966)</f>
        <v>320657</v>
      </c>
      <c r="AD136" s="12" cm="1">
        <f t="array" ref="AD136">INDEX(GMWQ!$A$2:$NF$60,MATCH(1,(GMWQ!$NE$2:$NE$60=AD$3)*(GMWQ!$ND$2:$ND$60=AD$4)*(GMWQ!$NF$2:$NF$60=AD$1),0),$E136-1966)</f>
        <v>14205</v>
      </c>
      <c r="AE136" s="12" cm="1">
        <f t="array" ref="AE136">INDEX(GMWQ!$A$2:$NF$60,MATCH(1,(GMWQ!$NE$2:$NE$60=AE$3)*(GMWQ!$ND$2:$ND$60=AE$4)*(GMWQ!$NF$2:$NF$60=AE$1),0),$E136-1966)</f>
        <v>28802</v>
      </c>
      <c r="AF136" s="12" cm="1">
        <f t="array" ref="AF136">INDEX(GMWQ!$A$2:$NF$60,MATCH(1,(GMWQ!$NE$2:$NE$60=AF$3)*(GMWQ!$ND$2:$ND$60=AF$4)*(GMWQ!$NF$2:$NF$60=AF$1),0),$E136-1966)</f>
        <v>31400</v>
      </c>
      <c r="AG136" s="12" cm="1">
        <f t="array" ref="AG136">INDEX(GMWQ!$A$2:$NF$60,MATCH(1,(GMWQ!$NE$2:$NE$60=AG$3)*(GMWQ!$ND$2:$ND$60=AG$4)*(GMWQ!$NF$2:$NF$60=AG$1),0),$E136-1966)</f>
        <v>4.8</v>
      </c>
    </row>
    <row r="137" spans="1:33" x14ac:dyDescent="0.25">
      <c r="B137" s="12">
        <f t="shared" si="13"/>
        <v>2005</v>
      </c>
      <c r="C137" s="12">
        <f t="shared" si="13"/>
        <v>2005</v>
      </c>
      <c r="E137" s="12">
        <f t="shared" si="12"/>
        <v>2103</v>
      </c>
      <c r="F137" s="12" cm="1">
        <f t="array" ref="F137">INDEX(GMWQ!$A$2:$NF$60,MATCH(1,(GMWQ!$NE$2:$NE$60=F$3)*(GMWQ!$ND$2:$ND$60=F$4)*(GMWQ!$NF$2:$NF$60=F$1),0),$E137-1966)</f>
        <v>91.347210000000004</v>
      </c>
      <c r="G137" s="12" cm="1">
        <f t="array" ref="G137">INDEX(GMWQ!$A$2:$NF$60,MATCH(1,(GMWQ!$NE$2:$NE$60=G$3)*(GMWQ!$ND$2:$ND$60=G$4)*(GMWQ!$NF$2:$NF$60=G$1),0),$E137-1966)</f>
        <v>14681</v>
      </c>
      <c r="H137" s="12" cm="1">
        <f t="array" ref="H137">INDEX(GMWQ!$A$2:$NF$60,MATCH(1,(GMWQ!$NE$2:$NE$60=H$3)*(GMWQ!$ND$2:$ND$60=H$4)*(GMWQ!$NF$2:$NF$60=H$1),0),$E137-1966)</f>
        <v>385.33330000000001</v>
      </c>
      <c r="I137" s="12" cm="1">
        <f t="array" ref="I137">INDEX(GMWQ!$A$2:$NF$60,MATCH(1,(GMWQ!$NE$2:$NE$60=I$3)*(GMWQ!$ND$2:$ND$60=I$4)*(GMWQ!$NF$2:$NF$60=I$1),0),$E137-1966)</f>
        <v>77251</v>
      </c>
      <c r="J137" s="12" cm="1">
        <f t="array" ref="J137">INDEX(GMWQ!$A$2:$NF$60,MATCH(1,(GMWQ!$NE$2:$NE$60=J$3)*(GMWQ!$ND$2:$ND$60=J$4)*(GMWQ!$NF$2:$NF$60=J$1),0),$E137-1966)</f>
        <v>352001</v>
      </c>
      <c r="K137" s="12" cm="1">
        <f t="array" ref="K137">INDEX(GMWQ!$A$2:$NF$60,MATCH(1,(GMWQ!$NE$2:$NE$60=K$3)*(GMWQ!$ND$2:$ND$60=K$4)*(GMWQ!$NF$2:$NF$60=K$1),0),$E137-1966)</f>
        <v>145595</v>
      </c>
      <c r="L137" s="12" cm="1">
        <f t="array" ref="L137">INDEX(GMWQ!$A$2:$NF$60,MATCH(1,(GMWQ!$NE$2:$NE$60=L$3)*(GMWQ!$ND$2:$ND$60=L$4)*(GMWQ!$NF$2:$NF$60=L$1),0),$E137-1966)</f>
        <v>224312</v>
      </c>
      <c r="M137" s="12" cm="1">
        <f t="array" ref="M137">INDEX(GMWQ!$A$2:$NF$60,MATCH(1,(GMWQ!$NE$2:$NE$60=M$3)*(GMWQ!$ND$2:$ND$60=M$4)*(GMWQ!$NF$2:$NF$60=M$1),0),$E137-1966)</f>
        <v>322465</v>
      </c>
      <c r="N137" s="12" cm="1">
        <f t="array" ref="N137">INDEX(GMWQ!$A$2:$NF$60,MATCH(1,(GMWQ!$NE$2:$NE$60=N$3)*(GMWQ!$ND$2:$ND$60=N$4)*(GMWQ!$NF$2:$NF$60=N$1),0),$E137-1966)</f>
        <v>69.850290000000001</v>
      </c>
      <c r="O137" s="12" cm="1">
        <f t="array" ref="O137">INDEX(GMWQ!$A$2:$NF$60,MATCH(1,(GMWQ!$NE$2:$NE$60=O$3)*(GMWQ!$ND$2:$ND$60=O$4)*(GMWQ!$NF$2:$NF$60=O$1),0),$E137-1966)</f>
        <v>28928</v>
      </c>
      <c r="P137" s="12" cm="1">
        <f t="array" ref="P137">INDEX(GMWQ!$A$2:$NF$60,MATCH(1,(GMWQ!$NE$2:$NE$60=P$3)*(GMWQ!$ND$2:$ND$60=P$4)*(GMWQ!$NF$2:$NF$60=P$1),0),$E137-1966)</f>
        <v>31543</v>
      </c>
      <c r="Q137" s="12" cm="1">
        <f t="array" ref="Q137">INDEX(GMWQ!$A$2:$NF$60,MATCH(1,(GMWQ!$NE$2:$NE$60=Q$3)*(GMWQ!$ND$2:$ND$60=Q$4)*(GMWQ!$NF$2:$NF$60=Q$1),0),$E137-1966)</f>
        <v>4.7</v>
      </c>
      <c r="R137" s="12" cm="1">
        <f t="array" ref="R137">INDEX(GMWQ!$A$2:$NF$60,MATCH(1,(GMWQ!$NE$2:$NE$60=R$3)*(GMWQ!$ND$2:$ND$60=R$4)*(GMWQ!$NF$2:$NF$60=R$1),0),$E137-1966)</f>
        <v>5808.4660000000003</v>
      </c>
      <c r="S137" s="12" cm="1">
        <f t="array" ref="S137">INDEX(GMWQ!$A$2:$NF$60,MATCH(1,(GMWQ!$NE$2:$NE$60=S$3)*(GMWQ!$ND$2:$ND$60=S$4)*(GMWQ!$NF$2:$NF$60=S$1),0),$E137-1966)</f>
        <v>511132</v>
      </c>
      <c r="T137" s="12" cm="1">
        <f t="array" ref="T137">INDEX(GMWQ!$A$2:$NF$60,MATCH(1,(GMWQ!$NE$2:$NE$60=T$3)*(GMWQ!$ND$2:$ND$60=T$4)*(GMWQ!$NF$2:$NF$60=T$1),0),$E137-1966)</f>
        <v>28928</v>
      </c>
      <c r="U137" s="12" cm="1">
        <f t="array" ref="U137">INDEX(GMWQ!$A$2:$NF$60,MATCH(1,(GMWQ!$NE$2:$NE$60=U$3)*(GMWQ!$ND$2:$ND$60=U$4)*(GMWQ!$NF$2:$NF$60=U$1),0),$E137-1966)</f>
        <v>5808.4660000000003</v>
      </c>
      <c r="V137" s="12" cm="1">
        <f t="array" ref="V137">INDEX(GMWQ!$A$2:$NF$60,MATCH(1,(GMWQ!$NE$2:$NE$60=V$3)*(GMWQ!$ND$2:$ND$60=V$4)*(GMWQ!$NF$2:$NF$60=V$1),0),$E137-1966)</f>
        <v>4.7</v>
      </c>
      <c r="W137" s="12" cm="1">
        <f t="array" ref="W137">INDEX(GMWQ!$A$2:$NF$60,MATCH(1,(GMWQ!$NE$2:$NE$60=W$3)*(GMWQ!$ND$2:$ND$60=W$4)*(GMWQ!$NF$2:$NF$60=W$1),0),$E137-1966)</f>
        <v>322465</v>
      </c>
      <c r="X137" s="12" cm="1">
        <f t="array" ref="X137">INDEX(GMWQ!$A$2:$NF$60,MATCH(1,(GMWQ!$NE$2:$NE$60=X$3)*(GMWQ!$ND$2:$ND$60=X$4)*(GMWQ!$NF$2:$NF$60=X$1),0),$E137-1966)</f>
        <v>14681</v>
      </c>
      <c r="Y137" s="12" cm="1">
        <f t="array" ref="Y137">INDEX(GMWQ!$A$2:$NF$60,MATCH(1,(GMWQ!$NE$2:$NE$60=Y$3)*(GMWQ!$ND$2:$ND$60=Y$4)*(GMWQ!$NF$2:$NF$60=Y$1),0),$E137-1966)</f>
        <v>511132</v>
      </c>
      <c r="Z137" s="12" cm="1">
        <f t="array" ref="Z137">INDEX(GMWQ!$A$2:$NF$60,MATCH(1,(GMWQ!$NE$2:$NE$60=Z$3)*(GMWQ!$ND$2:$ND$60=Z$4)*(GMWQ!$NF$2:$NF$60=Z$1),0),$E137-1966)</f>
        <v>28928</v>
      </c>
      <c r="AA137" s="12" cm="1">
        <f t="array" ref="AA137">INDEX(GMWQ!$A$2:$NF$60,MATCH(1,(GMWQ!$NE$2:$NE$60=AA$3)*(GMWQ!$ND$2:$ND$60=AA$4)*(GMWQ!$NF$2:$NF$60=AA$1),0),$E137-1966)</f>
        <v>5808.4660000000003</v>
      </c>
      <c r="AB137" s="12" cm="1">
        <f t="array" ref="AB137">INDEX(GMWQ!$A$2:$NF$60,MATCH(1,(GMWQ!$NE$2:$NE$60=AB$3)*(GMWQ!$ND$2:$ND$60=AB$4)*(GMWQ!$NF$2:$NF$60=AB$1),0),$E137-1966)</f>
        <v>4.7</v>
      </c>
      <c r="AC137" s="12" cm="1">
        <f t="array" ref="AC137">INDEX(GMWQ!$A$2:$NF$60,MATCH(1,(GMWQ!$NE$2:$NE$60=AC$3)*(GMWQ!$ND$2:$ND$60=AC$4)*(GMWQ!$NF$2:$NF$60=AC$1),0),$E137-1966)</f>
        <v>322465</v>
      </c>
      <c r="AD137" s="12" cm="1">
        <f t="array" ref="AD137">INDEX(GMWQ!$A$2:$NF$60,MATCH(1,(GMWQ!$NE$2:$NE$60=AD$3)*(GMWQ!$ND$2:$ND$60=AD$4)*(GMWQ!$NF$2:$NF$60=AD$1),0),$E137-1966)</f>
        <v>14681</v>
      </c>
      <c r="AE137" s="12" cm="1">
        <f t="array" ref="AE137">INDEX(GMWQ!$A$2:$NF$60,MATCH(1,(GMWQ!$NE$2:$NE$60=AE$3)*(GMWQ!$ND$2:$ND$60=AE$4)*(GMWQ!$NF$2:$NF$60=AE$1),0),$E137-1966)</f>
        <v>28928</v>
      </c>
      <c r="AF137" s="12" cm="1">
        <f t="array" ref="AF137">INDEX(GMWQ!$A$2:$NF$60,MATCH(1,(GMWQ!$NE$2:$NE$60=AF$3)*(GMWQ!$ND$2:$ND$60=AF$4)*(GMWQ!$NF$2:$NF$60=AF$1),0),$E137-1966)</f>
        <v>31540</v>
      </c>
      <c r="AG137" s="12" cm="1">
        <f t="array" ref="AG137">INDEX(GMWQ!$A$2:$NF$60,MATCH(1,(GMWQ!$NE$2:$NE$60=AG$3)*(GMWQ!$ND$2:$ND$60=AG$4)*(GMWQ!$NF$2:$NF$60=AG$1),0),$E137-1966)</f>
        <v>4.7</v>
      </c>
    </row>
    <row r="138" spans="1:33" x14ac:dyDescent="0.25">
      <c r="B138" s="12">
        <f t="shared" si="13"/>
        <v>2005</v>
      </c>
      <c r="C138" s="12">
        <f t="shared" si="13"/>
        <v>2005</v>
      </c>
      <c r="E138" s="12">
        <f t="shared" si="12"/>
        <v>2104</v>
      </c>
      <c r="F138" s="12" cm="1">
        <f t="array" ref="F138">INDEX(GMWQ!$A$2:$NF$60,MATCH(1,(GMWQ!$NE$2:$NE$60=F$3)*(GMWQ!$ND$2:$ND$60=F$4)*(GMWQ!$NF$2:$NF$60=F$1),0),$E138-1966)</f>
        <v>90.819419999999994</v>
      </c>
      <c r="G138" s="12" cm="1">
        <f t="array" ref="G138">INDEX(GMWQ!$A$2:$NF$60,MATCH(1,(GMWQ!$NE$2:$NE$60=G$3)*(GMWQ!$ND$2:$ND$60=G$4)*(GMWQ!$NF$2:$NF$60=G$1),0),$E138-1966)</f>
        <v>14643</v>
      </c>
      <c r="H138" s="12" cm="1">
        <f t="array" ref="H138">INDEX(GMWQ!$A$2:$NF$60,MATCH(1,(GMWQ!$NE$2:$NE$60=H$3)*(GMWQ!$ND$2:$ND$60=H$4)*(GMWQ!$NF$2:$NF$60=H$1),0),$E138-1966)</f>
        <v>389.33330000000001</v>
      </c>
      <c r="I138" s="12" cm="1">
        <f t="array" ref="I138">INDEX(GMWQ!$A$2:$NF$60,MATCH(1,(GMWQ!$NE$2:$NE$60=I$3)*(GMWQ!$ND$2:$ND$60=I$4)*(GMWQ!$NF$2:$NF$60=I$1),0),$E138-1966)</f>
        <v>81107</v>
      </c>
      <c r="J138" s="12" cm="1">
        <f t="array" ref="J138">INDEX(GMWQ!$A$2:$NF$60,MATCH(1,(GMWQ!$NE$2:$NE$60=J$3)*(GMWQ!$ND$2:$ND$60=J$4)*(GMWQ!$NF$2:$NF$60=J$1),0),$E138-1966)</f>
        <v>357003</v>
      </c>
      <c r="K138" s="12" cm="1">
        <f t="array" ref="K138">INDEX(GMWQ!$A$2:$NF$60,MATCH(1,(GMWQ!$NE$2:$NE$60=K$3)*(GMWQ!$ND$2:$ND$60=K$4)*(GMWQ!$NF$2:$NF$60=K$1),0),$E138-1966)</f>
        <v>145226</v>
      </c>
      <c r="L138" s="12" cm="1">
        <f t="array" ref="L138">INDEX(GMWQ!$A$2:$NF$60,MATCH(1,(GMWQ!$NE$2:$NE$60=L$3)*(GMWQ!$ND$2:$ND$60=L$4)*(GMWQ!$NF$2:$NF$60=L$1),0),$E138-1966)</f>
        <v>226448</v>
      </c>
      <c r="M138" s="12" cm="1">
        <f t="array" ref="M138">INDEX(GMWQ!$A$2:$NF$60,MATCH(1,(GMWQ!$NE$2:$NE$60=M$3)*(GMWQ!$ND$2:$ND$60=M$4)*(GMWQ!$NF$2:$NF$60=M$1),0),$E138-1966)</f>
        <v>322562</v>
      </c>
      <c r="N138" s="12" cm="1">
        <f t="array" ref="N138">INDEX(GMWQ!$A$2:$NF$60,MATCH(1,(GMWQ!$NE$2:$NE$60=N$3)*(GMWQ!$ND$2:$ND$60=N$4)*(GMWQ!$NF$2:$NF$60=N$1),0),$E138-1966)</f>
        <v>70.488200000000006</v>
      </c>
      <c r="O138" s="12" cm="1">
        <f t="array" ref="O138">INDEX(GMWQ!$A$2:$NF$60,MATCH(1,(GMWQ!$NE$2:$NE$60=O$3)*(GMWQ!$ND$2:$ND$60=O$4)*(GMWQ!$NF$2:$NF$60=O$1),0),$E138-1966)</f>
        <v>28880</v>
      </c>
      <c r="P138" s="12" cm="1">
        <f t="array" ref="P138">INDEX(GMWQ!$A$2:$NF$60,MATCH(1,(GMWQ!$NE$2:$NE$60=P$3)*(GMWQ!$ND$2:$ND$60=P$4)*(GMWQ!$NF$2:$NF$60=P$1),0),$E138-1966)</f>
        <v>31633</v>
      </c>
      <c r="Q138" s="12" cm="1">
        <f t="array" ref="Q138">INDEX(GMWQ!$A$2:$NF$60,MATCH(1,(GMWQ!$NE$2:$NE$60=Q$3)*(GMWQ!$ND$2:$ND$60=Q$4)*(GMWQ!$NF$2:$NF$60=Q$1),0),$E138-1966)</f>
        <v>5.0999999999999996</v>
      </c>
      <c r="R138" s="12" cm="1">
        <f t="array" ref="R138">INDEX(GMWQ!$A$2:$NF$60,MATCH(1,(GMWQ!$NE$2:$NE$60=R$3)*(GMWQ!$ND$2:$ND$60=R$4)*(GMWQ!$NF$2:$NF$60=R$1),0),$E138-1966)</f>
        <v>5809.2719999999999</v>
      </c>
      <c r="S138" s="12" cm="1">
        <f t="array" ref="S138">INDEX(GMWQ!$A$2:$NF$60,MATCH(1,(GMWQ!$NE$2:$NE$60=S$3)*(GMWQ!$ND$2:$ND$60=S$4)*(GMWQ!$NF$2:$NF$60=S$1),0),$E138-1966)</f>
        <v>515935</v>
      </c>
      <c r="T138" s="12" cm="1">
        <f t="array" ref="T138">INDEX(GMWQ!$A$2:$NF$60,MATCH(1,(GMWQ!$NE$2:$NE$60=T$3)*(GMWQ!$ND$2:$ND$60=T$4)*(GMWQ!$NF$2:$NF$60=T$1),0),$E138-1966)</f>
        <v>28880</v>
      </c>
      <c r="U138" s="12" cm="1">
        <f t="array" ref="U138">INDEX(GMWQ!$A$2:$NF$60,MATCH(1,(GMWQ!$NE$2:$NE$60=U$3)*(GMWQ!$ND$2:$ND$60=U$4)*(GMWQ!$NF$2:$NF$60=U$1),0),$E138-1966)</f>
        <v>5809.2719999999999</v>
      </c>
      <c r="V138" s="12" cm="1">
        <f t="array" ref="V138">INDEX(GMWQ!$A$2:$NF$60,MATCH(1,(GMWQ!$NE$2:$NE$60=V$3)*(GMWQ!$ND$2:$ND$60=V$4)*(GMWQ!$NF$2:$NF$60=V$1),0),$E138-1966)</f>
        <v>5.0999999999999996</v>
      </c>
      <c r="W138" s="12" cm="1">
        <f t="array" ref="W138">INDEX(GMWQ!$A$2:$NF$60,MATCH(1,(GMWQ!$NE$2:$NE$60=W$3)*(GMWQ!$ND$2:$ND$60=W$4)*(GMWQ!$NF$2:$NF$60=W$1),0),$E138-1966)</f>
        <v>322562</v>
      </c>
      <c r="X138" s="12" cm="1">
        <f t="array" ref="X138">INDEX(GMWQ!$A$2:$NF$60,MATCH(1,(GMWQ!$NE$2:$NE$60=X$3)*(GMWQ!$ND$2:$ND$60=X$4)*(GMWQ!$NF$2:$NF$60=X$1),0),$E138-1966)</f>
        <v>14643</v>
      </c>
      <c r="Y138" s="12" cm="1">
        <f t="array" ref="Y138">INDEX(GMWQ!$A$2:$NF$60,MATCH(1,(GMWQ!$NE$2:$NE$60=Y$3)*(GMWQ!$ND$2:$ND$60=Y$4)*(GMWQ!$NF$2:$NF$60=Y$1),0),$E138-1966)</f>
        <v>515935</v>
      </c>
      <c r="Z138" s="12" cm="1">
        <f t="array" ref="Z138">INDEX(GMWQ!$A$2:$NF$60,MATCH(1,(GMWQ!$NE$2:$NE$60=Z$3)*(GMWQ!$ND$2:$ND$60=Z$4)*(GMWQ!$NF$2:$NF$60=Z$1),0),$E138-1966)</f>
        <v>28880</v>
      </c>
      <c r="AA138" s="12" cm="1">
        <f t="array" ref="AA138">INDEX(GMWQ!$A$2:$NF$60,MATCH(1,(GMWQ!$NE$2:$NE$60=AA$3)*(GMWQ!$ND$2:$ND$60=AA$4)*(GMWQ!$NF$2:$NF$60=AA$1),0),$E138-1966)</f>
        <v>5809.2719999999999</v>
      </c>
      <c r="AB138" s="12" cm="1">
        <f t="array" ref="AB138">INDEX(GMWQ!$A$2:$NF$60,MATCH(1,(GMWQ!$NE$2:$NE$60=AB$3)*(GMWQ!$ND$2:$ND$60=AB$4)*(GMWQ!$NF$2:$NF$60=AB$1),0),$E138-1966)</f>
        <v>5.0999999999999996</v>
      </c>
      <c r="AC138" s="12" cm="1">
        <f t="array" ref="AC138">INDEX(GMWQ!$A$2:$NF$60,MATCH(1,(GMWQ!$NE$2:$NE$60=AC$3)*(GMWQ!$ND$2:$ND$60=AC$4)*(GMWQ!$NF$2:$NF$60=AC$1),0),$E138-1966)</f>
        <v>322562</v>
      </c>
      <c r="AD138" s="12" cm="1">
        <f t="array" ref="AD138">INDEX(GMWQ!$A$2:$NF$60,MATCH(1,(GMWQ!$NE$2:$NE$60=AD$3)*(GMWQ!$ND$2:$ND$60=AD$4)*(GMWQ!$NF$2:$NF$60=AD$1),0),$E138-1966)</f>
        <v>14643</v>
      </c>
      <c r="AE138" s="12" cm="1">
        <f t="array" ref="AE138">INDEX(GMWQ!$A$2:$NF$60,MATCH(1,(GMWQ!$NE$2:$NE$60=AE$3)*(GMWQ!$ND$2:$ND$60=AE$4)*(GMWQ!$NF$2:$NF$60=AE$1),0),$E138-1966)</f>
        <v>28880</v>
      </c>
      <c r="AF138" s="12" cm="1">
        <f t="array" ref="AF138">INDEX(GMWQ!$A$2:$NF$60,MATCH(1,(GMWQ!$NE$2:$NE$60=AF$3)*(GMWQ!$ND$2:$ND$60=AF$4)*(GMWQ!$NF$2:$NF$60=AF$1),0),$E138-1966)</f>
        <v>31632</v>
      </c>
      <c r="AG138" s="12" cm="1">
        <f t="array" ref="AG138">INDEX(GMWQ!$A$2:$NF$60,MATCH(1,(GMWQ!$NE$2:$NE$60=AG$3)*(GMWQ!$ND$2:$ND$60=AG$4)*(GMWQ!$NF$2:$NF$60=AG$1),0),$E138-1966)</f>
        <v>5.0999999999999996</v>
      </c>
    </row>
    <row r="139" spans="1:33" x14ac:dyDescent="0.25">
      <c r="A139" s="12">
        <v>2006</v>
      </c>
      <c r="B139" s="12">
        <f t="shared" si="13"/>
        <v>2006</v>
      </c>
      <c r="C139" s="12">
        <f t="shared" si="13"/>
        <v>2005</v>
      </c>
      <c r="D139" s="12">
        <f t="shared" si="13"/>
        <v>2005</v>
      </c>
      <c r="E139" s="12">
        <f t="shared" si="12"/>
        <v>2105</v>
      </c>
      <c r="F139" s="12" cm="1">
        <f t="array" ref="F139">INDEX(GMWQ!$A$2:$NF$60,MATCH(1,(GMWQ!$NE$2:$NE$60=F$3)*(GMWQ!$ND$2:$ND$60=F$4)*(GMWQ!$NF$2:$NF$60=F$1),0),$E139-1966)</f>
        <v>93.32159</v>
      </c>
      <c r="G139" s="12" cm="1">
        <f t="array" ref="G139">INDEX(GMWQ!$A$2:$NF$60,MATCH(1,(GMWQ!$NE$2:$NE$60=G$3)*(GMWQ!$ND$2:$ND$60=G$4)*(GMWQ!$NF$2:$NF$60=G$1),0),$E139-1966)</f>
        <v>14713</v>
      </c>
      <c r="H139" s="12" cm="1">
        <f t="array" ref="H139">INDEX(GMWQ!$A$2:$NF$60,MATCH(1,(GMWQ!$NE$2:$NE$60=H$3)*(GMWQ!$ND$2:$ND$60=H$4)*(GMWQ!$NF$2:$NF$60=H$1),0),$E139-1966)</f>
        <v>393.66669999999999</v>
      </c>
      <c r="I139" s="12" cm="1">
        <f t="array" ref="I139">INDEX(GMWQ!$A$2:$NF$60,MATCH(1,(GMWQ!$NE$2:$NE$60=I$3)*(GMWQ!$ND$2:$ND$60=I$4)*(GMWQ!$NF$2:$NF$60=I$1),0),$E139-1966)</f>
        <v>76934</v>
      </c>
      <c r="J139" s="12" cm="1">
        <f t="array" ref="J139">INDEX(GMWQ!$A$2:$NF$60,MATCH(1,(GMWQ!$NE$2:$NE$60=J$3)*(GMWQ!$ND$2:$ND$60=J$4)*(GMWQ!$NF$2:$NF$60=J$1),0),$E139-1966)</f>
        <v>361213</v>
      </c>
      <c r="K139" s="12" cm="1">
        <f t="array" ref="K139">INDEX(GMWQ!$A$2:$NF$60,MATCH(1,(GMWQ!$NE$2:$NE$60=K$3)*(GMWQ!$ND$2:$ND$60=K$4)*(GMWQ!$NF$2:$NF$60=K$1),0),$E139-1966)</f>
        <v>150695</v>
      </c>
      <c r="L139" s="12" cm="1">
        <f t="array" ref="L139">INDEX(GMWQ!$A$2:$NF$60,MATCH(1,(GMWQ!$NE$2:$NE$60=L$3)*(GMWQ!$ND$2:$ND$60=L$4)*(GMWQ!$NF$2:$NF$60=L$1),0),$E139-1966)</f>
        <v>229729</v>
      </c>
      <c r="M139" s="12" cm="1">
        <f t="array" ref="M139">INDEX(GMWQ!$A$2:$NF$60,MATCH(1,(GMWQ!$NE$2:$NE$60=M$3)*(GMWQ!$ND$2:$ND$60=M$4)*(GMWQ!$NF$2:$NF$60=M$1),0),$E139-1966)</f>
        <v>325138</v>
      </c>
      <c r="N139" s="12" cm="1">
        <f t="array" ref="N139">INDEX(GMWQ!$A$2:$NF$60,MATCH(1,(GMWQ!$NE$2:$NE$60=N$3)*(GMWQ!$ND$2:$ND$60=N$4)*(GMWQ!$NF$2:$NF$60=N$1),0),$E139-1966)</f>
        <v>70.940950000000001</v>
      </c>
      <c r="O139" s="12" cm="1">
        <f t="array" ref="O139">INDEX(GMWQ!$A$2:$NF$60,MATCH(1,(GMWQ!$NE$2:$NE$60=O$3)*(GMWQ!$ND$2:$ND$60=O$4)*(GMWQ!$NF$2:$NF$60=O$1),0),$E139-1966)</f>
        <v>29048</v>
      </c>
      <c r="P139" s="12" cm="1">
        <f t="array" ref="P139">INDEX(GMWQ!$A$2:$NF$60,MATCH(1,(GMWQ!$NE$2:$NE$60=P$3)*(GMWQ!$ND$2:$ND$60=P$4)*(GMWQ!$NF$2:$NF$60=P$1),0),$E139-1966)</f>
        <v>31702</v>
      </c>
      <c r="Q139" s="12" cm="1">
        <f t="array" ref="Q139">INDEX(GMWQ!$A$2:$NF$60,MATCH(1,(GMWQ!$NE$2:$NE$60=Q$3)*(GMWQ!$ND$2:$ND$60=Q$4)*(GMWQ!$NF$2:$NF$60=Q$1),0),$E139-1966)</f>
        <v>5.2</v>
      </c>
      <c r="R139" s="12" cm="1">
        <f t="array" ref="R139">INDEX(GMWQ!$A$2:$NF$60,MATCH(1,(GMWQ!$NE$2:$NE$60=R$3)*(GMWQ!$ND$2:$ND$60=R$4)*(GMWQ!$NF$2:$NF$60=R$1),0),$E139-1966)</f>
        <v>5993.5169999999998</v>
      </c>
      <c r="S139" s="12" cm="1">
        <f t="array" ref="S139">INDEX(GMWQ!$A$2:$NF$60,MATCH(1,(GMWQ!$NE$2:$NE$60=S$3)*(GMWQ!$ND$2:$ND$60=S$4)*(GMWQ!$NF$2:$NF$60=S$1),0),$E139-1966)</f>
        <v>518495</v>
      </c>
      <c r="T139" s="12" cm="1">
        <f t="array" ref="T139">INDEX(GMWQ!$A$2:$NF$60,MATCH(1,(GMWQ!$NE$2:$NE$60=T$3)*(GMWQ!$ND$2:$ND$60=T$4)*(GMWQ!$NF$2:$NF$60=T$1),0),$E139-1966)</f>
        <v>29048</v>
      </c>
      <c r="U139" s="12" cm="1">
        <f t="array" ref="U139">INDEX(GMWQ!$A$2:$NF$60,MATCH(1,(GMWQ!$NE$2:$NE$60=U$3)*(GMWQ!$ND$2:$ND$60=U$4)*(GMWQ!$NF$2:$NF$60=U$1),0),$E139-1966)</f>
        <v>5993.5169999999998</v>
      </c>
      <c r="V139" s="12" cm="1">
        <f t="array" ref="V139">INDEX(GMWQ!$A$2:$NF$60,MATCH(1,(GMWQ!$NE$2:$NE$60=V$3)*(GMWQ!$ND$2:$ND$60=V$4)*(GMWQ!$NF$2:$NF$60=V$1),0),$E139-1966)</f>
        <v>5.2</v>
      </c>
      <c r="W139" s="12" cm="1">
        <f t="array" ref="W139">INDEX(GMWQ!$A$2:$NF$60,MATCH(1,(GMWQ!$NE$2:$NE$60=W$3)*(GMWQ!$ND$2:$ND$60=W$4)*(GMWQ!$NF$2:$NF$60=W$1),0),$E139-1966)</f>
        <v>325138</v>
      </c>
      <c r="X139" s="12" cm="1">
        <f t="array" ref="X139">INDEX(GMWQ!$A$2:$NF$60,MATCH(1,(GMWQ!$NE$2:$NE$60=X$3)*(GMWQ!$ND$2:$ND$60=X$4)*(GMWQ!$NF$2:$NF$60=X$1),0),$E139-1966)</f>
        <v>14713</v>
      </c>
      <c r="Y139" s="12" cm="1">
        <f t="array" ref="Y139">INDEX(GMWQ!$A$2:$NF$60,MATCH(1,(GMWQ!$NE$2:$NE$60=Y$3)*(GMWQ!$ND$2:$ND$60=Y$4)*(GMWQ!$NF$2:$NF$60=Y$1),0),$E139-1966)</f>
        <v>518495</v>
      </c>
      <c r="Z139" s="12" cm="1">
        <f t="array" ref="Z139">INDEX(GMWQ!$A$2:$NF$60,MATCH(1,(GMWQ!$NE$2:$NE$60=Z$3)*(GMWQ!$ND$2:$ND$60=Z$4)*(GMWQ!$NF$2:$NF$60=Z$1),0),$E139-1966)</f>
        <v>29048</v>
      </c>
      <c r="AA139" s="12" cm="1">
        <f t="array" ref="AA139">INDEX(GMWQ!$A$2:$NF$60,MATCH(1,(GMWQ!$NE$2:$NE$60=AA$3)*(GMWQ!$ND$2:$ND$60=AA$4)*(GMWQ!$NF$2:$NF$60=AA$1),0),$E139-1966)</f>
        <v>5993.5169999999998</v>
      </c>
      <c r="AB139" s="12" cm="1">
        <f t="array" ref="AB139">INDEX(GMWQ!$A$2:$NF$60,MATCH(1,(GMWQ!$NE$2:$NE$60=AB$3)*(GMWQ!$ND$2:$ND$60=AB$4)*(GMWQ!$NF$2:$NF$60=AB$1),0),$E139-1966)</f>
        <v>5.2</v>
      </c>
      <c r="AC139" s="12" cm="1">
        <f t="array" ref="AC139">INDEX(GMWQ!$A$2:$NF$60,MATCH(1,(GMWQ!$NE$2:$NE$60=AC$3)*(GMWQ!$ND$2:$ND$60=AC$4)*(GMWQ!$NF$2:$NF$60=AC$1),0),$E139-1966)</f>
        <v>325138</v>
      </c>
      <c r="AD139" s="12" cm="1">
        <f t="array" ref="AD139">INDEX(GMWQ!$A$2:$NF$60,MATCH(1,(GMWQ!$NE$2:$NE$60=AD$3)*(GMWQ!$ND$2:$ND$60=AD$4)*(GMWQ!$NF$2:$NF$60=AD$1),0),$E139-1966)</f>
        <v>14713</v>
      </c>
      <c r="AE139" s="12" cm="1">
        <f t="array" ref="AE139">INDEX(GMWQ!$A$2:$NF$60,MATCH(1,(GMWQ!$NE$2:$NE$60=AE$3)*(GMWQ!$ND$2:$ND$60=AE$4)*(GMWQ!$NF$2:$NF$60=AE$1),0),$E139-1966)</f>
        <v>29048</v>
      </c>
      <c r="AF139" s="12" cm="1">
        <f t="array" ref="AF139">INDEX(GMWQ!$A$2:$NF$60,MATCH(1,(GMWQ!$NE$2:$NE$60=AF$3)*(GMWQ!$ND$2:$ND$60=AF$4)*(GMWQ!$NF$2:$NF$60=AF$1),0),$E139-1966)</f>
        <v>31708</v>
      </c>
      <c r="AG139" s="12" cm="1">
        <f t="array" ref="AG139">INDEX(GMWQ!$A$2:$NF$60,MATCH(1,(GMWQ!$NE$2:$NE$60=AG$3)*(GMWQ!$ND$2:$ND$60=AG$4)*(GMWQ!$NF$2:$NF$60=AG$1),0),$E139-1966)</f>
        <v>5.2</v>
      </c>
    </row>
    <row r="140" spans="1:33" x14ac:dyDescent="0.25">
      <c r="B140" s="12">
        <f t="shared" ref="B140:D155" si="14">+B136+1</f>
        <v>2006</v>
      </c>
      <c r="C140" s="12">
        <f t="shared" si="14"/>
        <v>2006</v>
      </c>
      <c r="E140" s="12">
        <f t="shared" si="12"/>
        <v>2106</v>
      </c>
      <c r="F140" s="12" cm="1">
        <f t="array" ref="F140">INDEX(GMWQ!$A$2:$NF$60,MATCH(1,(GMWQ!$NE$2:$NE$60=F$3)*(GMWQ!$ND$2:$ND$60=F$4)*(GMWQ!$NF$2:$NF$60=F$1),0),$E140-1966)</f>
        <v>92.744410000000002</v>
      </c>
      <c r="G140" s="12" cm="1">
        <f t="array" ref="G140">INDEX(GMWQ!$A$2:$NF$60,MATCH(1,(GMWQ!$NE$2:$NE$60=G$3)*(GMWQ!$ND$2:$ND$60=G$4)*(GMWQ!$NF$2:$NF$60=G$1),0),$E140-1966)</f>
        <v>14863</v>
      </c>
      <c r="H140" s="12" cm="1">
        <f t="array" ref="H140">INDEX(GMWQ!$A$2:$NF$60,MATCH(1,(GMWQ!$NE$2:$NE$60=H$3)*(GMWQ!$ND$2:$ND$60=H$4)*(GMWQ!$NF$2:$NF$60=H$1),0),$E140-1966)</f>
        <v>397.66669999999999</v>
      </c>
      <c r="I140" s="12" cm="1">
        <f t="array" ref="I140">INDEX(GMWQ!$A$2:$NF$60,MATCH(1,(GMWQ!$NE$2:$NE$60=I$3)*(GMWQ!$ND$2:$ND$60=I$4)*(GMWQ!$NF$2:$NF$60=I$1),0),$E140-1966)</f>
        <v>83060</v>
      </c>
      <c r="J140" s="12" cm="1">
        <f t="array" ref="J140">INDEX(GMWQ!$A$2:$NF$60,MATCH(1,(GMWQ!$NE$2:$NE$60=J$3)*(GMWQ!$ND$2:$ND$60=J$4)*(GMWQ!$NF$2:$NF$60=J$1),0),$E140-1966)</f>
        <v>367042</v>
      </c>
      <c r="K140" s="12" cm="1">
        <f t="array" ref="K140">INDEX(GMWQ!$A$2:$NF$60,MATCH(1,(GMWQ!$NE$2:$NE$60=K$3)*(GMWQ!$ND$2:$ND$60=K$4)*(GMWQ!$NF$2:$NF$60=K$1),0),$E140-1966)</f>
        <v>151290</v>
      </c>
      <c r="L140" s="12" cm="1">
        <f t="array" ref="L140">INDEX(GMWQ!$A$2:$NF$60,MATCH(1,(GMWQ!$NE$2:$NE$60=L$3)*(GMWQ!$ND$2:$ND$60=L$4)*(GMWQ!$NF$2:$NF$60=L$1),0),$E140-1966)</f>
        <v>231892</v>
      </c>
      <c r="M140" s="12" cm="1">
        <f t="array" ref="M140">INDEX(GMWQ!$A$2:$NF$60,MATCH(1,(GMWQ!$NE$2:$NE$60=M$3)*(GMWQ!$ND$2:$ND$60=M$4)*(GMWQ!$NF$2:$NF$60=M$1),0),$E140-1966)</f>
        <v>323889</v>
      </c>
      <c r="N140" s="12" cm="1">
        <f t="array" ref="N140">INDEX(GMWQ!$A$2:$NF$60,MATCH(1,(GMWQ!$NE$2:$NE$60=N$3)*(GMWQ!$ND$2:$ND$60=N$4)*(GMWQ!$NF$2:$NF$60=N$1),0),$E140-1966)</f>
        <v>71.759450000000001</v>
      </c>
      <c r="O140" s="12" cm="1">
        <f t="array" ref="O140">INDEX(GMWQ!$A$2:$NF$60,MATCH(1,(GMWQ!$NE$2:$NE$60=O$3)*(GMWQ!$ND$2:$ND$60=O$4)*(GMWQ!$NF$2:$NF$60=O$1),0),$E140-1966)</f>
        <v>29106</v>
      </c>
      <c r="P140" s="12" cm="1">
        <f t="array" ref="P140">INDEX(GMWQ!$A$2:$NF$60,MATCH(1,(GMWQ!$NE$2:$NE$60=P$3)*(GMWQ!$ND$2:$ND$60=P$4)*(GMWQ!$NF$2:$NF$60=P$1),0),$E140-1966)</f>
        <v>31807</v>
      </c>
      <c r="Q140" s="12" cm="1">
        <f t="array" ref="Q140">INDEX(GMWQ!$A$2:$NF$60,MATCH(1,(GMWQ!$NE$2:$NE$60=Q$3)*(GMWQ!$ND$2:$ND$60=Q$4)*(GMWQ!$NF$2:$NF$60=Q$1),0),$E140-1966)</f>
        <v>5.5</v>
      </c>
      <c r="R140" s="12" cm="1">
        <f t="array" ref="R140">INDEX(GMWQ!$A$2:$NF$60,MATCH(1,(GMWQ!$NE$2:$NE$60=R$3)*(GMWQ!$ND$2:$ND$60=R$4)*(GMWQ!$NF$2:$NF$60=R$1),0),$E140-1966)</f>
        <v>6001.19</v>
      </c>
      <c r="S140" s="12" cm="1">
        <f t="array" ref="S140">INDEX(GMWQ!$A$2:$NF$60,MATCH(1,(GMWQ!$NE$2:$NE$60=S$3)*(GMWQ!$ND$2:$ND$60=S$4)*(GMWQ!$NF$2:$NF$60=S$1),0),$E140-1966)</f>
        <v>520318</v>
      </c>
      <c r="T140" s="12" cm="1">
        <f t="array" ref="T140">INDEX(GMWQ!$A$2:$NF$60,MATCH(1,(GMWQ!$NE$2:$NE$60=T$3)*(GMWQ!$ND$2:$ND$60=T$4)*(GMWQ!$NF$2:$NF$60=T$1),0),$E140-1966)</f>
        <v>29106</v>
      </c>
      <c r="U140" s="12" cm="1">
        <f t="array" ref="U140">INDEX(GMWQ!$A$2:$NF$60,MATCH(1,(GMWQ!$NE$2:$NE$60=U$3)*(GMWQ!$ND$2:$ND$60=U$4)*(GMWQ!$NF$2:$NF$60=U$1),0),$E140-1966)</f>
        <v>6001.19</v>
      </c>
      <c r="V140" s="12" cm="1">
        <f t="array" ref="V140">INDEX(GMWQ!$A$2:$NF$60,MATCH(1,(GMWQ!$NE$2:$NE$60=V$3)*(GMWQ!$ND$2:$ND$60=V$4)*(GMWQ!$NF$2:$NF$60=V$1),0),$E140-1966)</f>
        <v>5.5</v>
      </c>
      <c r="W140" s="12" cm="1">
        <f t="array" ref="W140">INDEX(GMWQ!$A$2:$NF$60,MATCH(1,(GMWQ!$NE$2:$NE$60=W$3)*(GMWQ!$ND$2:$ND$60=W$4)*(GMWQ!$NF$2:$NF$60=W$1),0),$E140-1966)</f>
        <v>323889</v>
      </c>
      <c r="X140" s="12" cm="1">
        <f t="array" ref="X140">INDEX(GMWQ!$A$2:$NF$60,MATCH(1,(GMWQ!$NE$2:$NE$60=X$3)*(GMWQ!$ND$2:$ND$60=X$4)*(GMWQ!$NF$2:$NF$60=X$1),0),$E140-1966)</f>
        <v>14863</v>
      </c>
      <c r="Y140" s="12" cm="1">
        <f t="array" ref="Y140">INDEX(GMWQ!$A$2:$NF$60,MATCH(1,(GMWQ!$NE$2:$NE$60=Y$3)*(GMWQ!$ND$2:$ND$60=Y$4)*(GMWQ!$NF$2:$NF$60=Y$1),0),$E140-1966)</f>
        <v>520318</v>
      </c>
      <c r="Z140" s="12" cm="1">
        <f t="array" ref="Z140">INDEX(GMWQ!$A$2:$NF$60,MATCH(1,(GMWQ!$NE$2:$NE$60=Z$3)*(GMWQ!$ND$2:$ND$60=Z$4)*(GMWQ!$NF$2:$NF$60=Z$1),0),$E140-1966)</f>
        <v>29106</v>
      </c>
      <c r="AA140" s="12" cm="1">
        <f t="array" ref="AA140">INDEX(GMWQ!$A$2:$NF$60,MATCH(1,(GMWQ!$NE$2:$NE$60=AA$3)*(GMWQ!$ND$2:$ND$60=AA$4)*(GMWQ!$NF$2:$NF$60=AA$1),0),$E140-1966)</f>
        <v>6001.19</v>
      </c>
      <c r="AB140" s="12" cm="1">
        <f t="array" ref="AB140">INDEX(GMWQ!$A$2:$NF$60,MATCH(1,(GMWQ!$NE$2:$NE$60=AB$3)*(GMWQ!$ND$2:$ND$60=AB$4)*(GMWQ!$NF$2:$NF$60=AB$1),0),$E140-1966)</f>
        <v>5.5</v>
      </c>
      <c r="AC140" s="12" cm="1">
        <f t="array" ref="AC140">INDEX(GMWQ!$A$2:$NF$60,MATCH(1,(GMWQ!$NE$2:$NE$60=AC$3)*(GMWQ!$ND$2:$ND$60=AC$4)*(GMWQ!$NF$2:$NF$60=AC$1),0),$E140-1966)</f>
        <v>323889</v>
      </c>
      <c r="AD140" s="12" cm="1">
        <f t="array" ref="AD140">INDEX(GMWQ!$A$2:$NF$60,MATCH(1,(GMWQ!$NE$2:$NE$60=AD$3)*(GMWQ!$ND$2:$ND$60=AD$4)*(GMWQ!$NF$2:$NF$60=AD$1),0),$E140-1966)</f>
        <v>14863</v>
      </c>
      <c r="AE140" s="12" cm="1">
        <f t="array" ref="AE140">INDEX(GMWQ!$A$2:$NF$60,MATCH(1,(GMWQ!$NE$2:$NE$60=AE$3)*(GMWQ!$ND$2:$ND$60=AE$4)*(GMWQ!$NF$2:$NF$60=AE$1),0),$E140-1966)</f>
        <v>29106</v>
      </c>
      <c r="AF140" s="12" cm="1">
        <f t="array" ref="AF140">INDEX(GMWQ!$A$2:$NF$60,MATCH(1,(GMWQ!$NE$2:$NE$60=AF$3)*(GMWQ!$ND$2:$ND$60=AF$4)*(GMWQ!$NF$2:$NF$60=AF$1),0),$E140-1966)</f>
        <v>31807</v>
      </c>
      <c r="AG140" s="12" cm="1">
        <f t="array" ref="AG140">INDEX(GMWQ!$A$2:$NF$60,MATCH(1,(GMWQ!$NE$2:$NE$60=AG$3)*(GMWQ!$ND$2:$ND$60=AG$4)*(GMWQ!$NF$2:$NF$60=AG$1),0),$E140-1966)</f>
        <v>5.5</v>
      </c>
    </row>
    <row r="141" spans="1:33" x14ac:dyDescent="0.25">
      <c r="B141" s="12">
        <f t="shared" si="14"/>
        <v>2006</v>
      </c>
      <c r="C141" s="12">
        <f t="shared" si="14"/>
        <v>2006</v>
      </c>
      <c r="E141" s="12">
        <f t="shared" si="12"/>
        <v>2107</v>
      </c>
      <c r="F141" s="12" cm="1">
        <f t="array" ref="F141">INDEX(GMWQ!$A$2:$NF$60,MATCH(1,(GMWQ!$NE$2:$NE$60=F$3)*(GMWQ!$ND$2:$ND$60=F$4)*(GMWQ!$NF$2:$NF$60=F$1),0),$E141-1966)</f>
        <v>93.980130000000003</v>
      </c>
      <c r="G141" s="12" cm="1">
        <f t="array" ref="G141">INDEX(GMWQ!$A$2:$NF$60,MATCH(1,(GMWQ!$NE$2:$NE$60=G$3)*(GMWQ!$ND$2:$ND$60=G$4)*(GMWQ!$NF$2:$NF$60=G$1),0),$E141-1966)</f>
        <v>15292</v>
      </c>
      <c r="H141" s="12" cm="1">
        <f t="array" ref="H141">INDEX(GMWQ!$A$2:$NF$60,MATCH(1,(GMWQ!$NE$2:$NE$60=H$3)*(GMWQ!$ND$2:$ND$60=H$4)*(GMWQ!$NF$2:$NF$60=H$1),0),$E141-1966)</f>
        <v>401.33330000000001</v>
      </c>
      <c r="I141" s="12" cm="1">
        <f t="array" ref="I141">INDEX(GMWQ!$A$2:$NF$60,MATCH(1,(GMWQ!$NE$2:$NE$60=I$3)*(GMWQ!$ND$2:$ND$60=I$4)*(GMWQ!$NF$2:$NF$60=I$1),0),$E141-1966)</f>
        <v>82467</v>
      </c>
      <c r="J141" s="12" cm="1">
        <f t="array" ref="J141">INDEX(GMWQ!$A$2:$NF$60,MATCH(1,(GMWQ!$NE$2:$NE$60=J$3)*(GMWQ!$ND$2:$ND$60=J$4)*(GMWQ!$NF$2:$NF$60=J$1),0),$E141-1966)</f>
        <v>370883</v>
      </c>
      <c r="K141" s="12" cm="1">
        <f t="array" ref="K141">INDEX(GMWQ!$A$2:$NF$60,MATCH(1,(GMWQ!$NE$2:$NE$60=K$3)*(GMWQ!$ND$2:$ND$60=K$4)*(GMWQ!$NF$2:$NF$60=K$1),0),$E141-1966)</f>
        <v>152963</v>
      </c>
      <c r="L141" s="12" cm="1">
        <f t="array" ref="L141">INDEX(GMWQ!$A$2:$NF$60,MATCH(1,(GMWQ!$NE$2:$NE$60=L$3)*(GMWQ!$ND$2:$ND$60=L$4)*(GMWQ!$NF$2:$NF$60=L$1),0),$E141-1966)</f>
        <v>236075</v>
      </c>
      <c r="M141" s="12" cm="1">
        <f t="array" ref="M141">INDEX(GMWQ!$A$2:$NF$60,MATCH(1,(GMWQ!$NE$2:$NE$60=M$3)*(GMWQ!$ND$2:$ND$60=M$4)*(GMWQ!$NF$2:$NF$60=M$1),0),$E141-1966)</f>
        <v>327580</v>
      </c>
      <c r="N141" s="12" cm="1">
        <f t="array" ref="N141">INDEX(GMWQ!$A$2:$NF$60,MATCH(1,(GMWQ!$NE$2:$NE$60=N$3)*(GMWQ!$ND$2:$ND$60=N$4)*(GMWQ!$NF$2:$NF$60=N$1),0),$E141-1966)</f>
        <v>72.252660000000006</v>
      </c>
      <c r="O141" s="12" cm="1">
        <f t="array" ref="O141">INDEX(GMWQ!$A$2:$NF$60,MATCH(1,(GMWQ!$NE$2:$NE$60=O$3)*(GMWQ!$ND$2:$ND$60=O$4)*(GMWQ!$NF$2:$NF$60=O$1),0),$E141-1966)</f>
        <v>29183</v>
      </c>
      <c r="P141" s="12" cm="1">
        <f t="array" ref="P141">INDEX(GMWQ!$A$2:$NF$60,MATCH(1,(GMWQ!$NE$2:$NE$60=P$3)*(GMWQ!$ND$2:$ND$60=P$4)*(GMWQ!$NF$2:$NF$60=P$1),0),$E141-1966)</f>
        <v>31951</v>
      </c>
      <c r="Q141" s="12" cm="1">
        <f t="array" ref="Q141">INDEX(GMWQ!$A$2:$NF$60,MATCH(1,(GMWQ!$NE$2:$NE$60=Q$3)*(GMWQ!$ND$2:$ND$60=Q$4)*(GMWQ!$NF$2:$NF$60=Q$1),0),$E141-1966)</f>
        <v>5.5</v>
      </c>
      <c r="R141" s="12" cm="1">
        <f t="array" ref="R141">INDEX(GMWQ!$A$2:$NF$60,MATCH(1,(GMWQ!$NE$2:$NE$60=R$3)*(GMWQ!$ND$2:$ND$60=R$4)*(GMWQ!$NF$2:$NF$60=R$1),0),$E141-1966)</f>
        <v>6067.3119999999999</v>
      </c>
      <c r="S141" s="12" cm="1">
        <f t="array" ref="S141">INDEX(GMWQ!$A$2:$NF$60,MATCH(1,(GMWQ!$NE$2:$NE$60=S$3)*(GMWQ!$ND$2:$ND$60=S$4)*(GMWQ!$NF$2:$NF$60=S$1),0),$E141-1966)</f>
        <v>521780</v>
      </c>
      <c r="T141" s="12" cm="1">
        <f t="array" ref="T141">INDEX(GMWQ!$A$2:$NF$60,MATCH(1,(GMWQ!$NE$2:$NE$60=T$3)*(GMWQ!$ND$2:$ND$60=T$4)*(GMWQ!$NF$2:$NF$60=T$1),0),$E141-1966)</f>
        <v>29183</v>
      </c>
      <c r="U141" s="12" cm="1">
        <f t="array" ref="U141">INDEX(GMWQ!$A$2:$NF$60,MATCH(1,(GMWQ!$NE$2:$NE$60=U$3)*(GMWQ!$ND$2:$ND$60=U$4)*(GMWQ!$NF$2:$NF$60=U$1),0),$E141-1966)</f>
        <v>6067.3119999999999</v>
      </c>
      <c r="V141" s="12" cm="1">
        <f t="array" ref="V141">INDEX(GMWQ!$A$2:$NF$60,MATCH(1,(GMWQ!$NE$2:$NE$60=V$3)*(GMWQ!$ND$2:$ND$60=V$4)*(GMWQ!$NF$2:$NF$60=V$1),0),$E141-1966)</f>
        <v>5.5</v>
      </c>
      <c r="W141" s="12" cm="1">
        <f t="array" ref="W141">INDEX(GMWQ!$A$2:$NF$60,MATCH(1,(GMWQ!$NE$2:$NE$60=W$3)*(GMWQ!$ND$2:$ND$60=W$4)*(GMWQ!$NF$2:$NF$60=W$1),0),$E141-1966)</f>
        <v>327580</v>
      </c>
      <c r="X141" s="12" cm="1">
        <f t="array" ref="X141">INDEX(GMWQ!$A$2:$NF$60,MATCH(1,(GMWQ!$NE$2:$NE$60=X$3)*(GMWQ!$ND$2:$ND$60=X$4)*(GMWQ!$NF$2:$NF$60=X$1),0),$E141-1966)</f>
        <v>15292</v>
      </c>
      <c r="Y141" s="12" cm="1">
        <f t="array" ref="Y141">INDEX(GMWQ!$A$2:$NF$60,MATCH(1,(GMWQ!$NE$2:$NE$60=Y$3)*(GMWQ!$ND$2:$ND$60=Y$4)*(GMWQ!$NF$2:$NF$60=Y$1),0),$E141-1966)</f>
        <v>521780</v>
      </c>
      <c r="Z141" s="12" cm="1">
        <f t="array" ref="Z141">INDEX(GMWQ!$A$2:$NF$60,MATCH(1,(GMWQ!$NE$2:$NE$60=Z$3)*(GMWQ!$ND$2:$ND$60=Z$4)*(GMWQ!$NF$2:$NF$60=Z$1),0),$E141-1966)</f>
        <v>29183</v>
      </c>
      <c r="AA141" s="12" cm="1">
        <f t="array" ref="AA141">INDEX(GMWQ!$A$2:$NF$60,MATCH(1,(GMWQ!$NE$2:$NE$60=AA$3)*(GMWQ!$ND$2:$ND$60=AA$4)*(GMWQ!$NF$2:$NF$60=AA$1),0),$E141-1966)</f>
        <v>6067.3119999999999</v>
      </c>
      <c r="AB141" s="12" cm="1">
        <f t="array" ref="AB141">INDEX(GMWQ!$A$2:$NF$60,MATCH(1,(GMWQ!$NE$2:$NE$60=AB$3)*(GMWQ!$ND$2:$ND$60=AB$4)*(GMWQ!$NF$2:$NF$60=AB$1),0),$E141-1966)</f>
        <v>5.5</v>
      </c>
      <c r="AC141" s="12" cm="1">
        <f t="array" ref="AC141">INDEX(GMWQ!$A$2:$NF$60,MATCH(1,(GMWQ!$NE$2:$NE$60=AC$3)*(GMWQ!$ND$2:$ND$60=AC$4)*(GMWQ!$NF$2:$NF$60=AC$1),0),$E141-1966)</f>
        <v>327580</v>
      </c>
      <c r="AD141" s="12" cm="1">
        <f t="array" ref="AD141">INDEX(GMWQ!$A$2:$NF$60,MATCH(1,(GMWQ!$NE$2:$NE$60=AD$3)*(GMWQ!$ND$2:$ND$60=AD$4)*(GMWQ!$NF$2:$NF$60=AD$1),0),$E141-1966)</f>
        <v>15292</v>
      </c>
      <c r="AE141" s="12" cm="1">
        <f t="array" ref="AE141">INDEX(GMWQ!$A$2:$NF$60,MATCH(1,(GMWQ!$NE$2:$NE$60=AE$3)*(GMWQ!$ND$2:$ND$60=AE$4)*(GMWQ!$NF$2:$NF$60=AE$1),0),$E141-1966)</f>
        <v>29183</v>
      </c>
      <c r="AF141" s="12" cm="1">
        <f t="array" ref="AF141">INDEX(GMWQ!$A$2:$NF$60,MATCH(1,(GMWQ!$NE$2:$NE$60=AF$3)*(GMWQ!$ND$2:$ND$60=AF$4)*(GMWQ!$NF$2:$NF$60=AF$1),0),$E141-1966)</f>
        <v>31949</v>
      </c>
      <c r="AG141" s="12" cm="1">
        <f t="array" ref="AG141">INDEX(GMWQ!$A$2:$NF$60,MATCH(1,(GMWQ!$NE$2:$NE$60=AG$3)*(GMWQ!$ND$2:$ND$60=AG$4)*(GMWQ!$NF$2:$NF$60=AG$1),0),$E141-1966)</f>
        <v>5.5</v>
      </c>
    </row>
    <row r="142" spans="1:33" x14ac:dyDescent="0.25">
      <c r="B142" s="12">
        <f t="shared" si="14"/>
        <v>2006</v>
      </c>
      <c r="C142" s="12">
        <f t="shared" si="14"/>
        <v>2006</v>
      </c>
      <c r="E142" s="12">
        <f t="shared" si="12"/>
        <v>2108</v>
      </c>
      <c r="F142" s="12" cm="1">
        <f t="array" ref="F142">INDEX(GMWQ!$A$2:$NF$60,MATCH(1,(GMWQ!$NE$2:$NE$60=F$3)*(GMWQ!$ND$2:$ND$60=F$4)*(GMWQ!$NF$2:$NF$60=F$1),0),$E142-1966)</f>
        <v>95.982370000000003</v>
      </c>
      <c r="G142" s="12" cm="1">
        <f t="array" ref="G142">INDEX(GMWQ!$A$2:$NF$60,MATCH(1,(GMWQ!$NE$2:$NE$60=G$3)*(GMWQ!$ND$2:$ND$60=G$4)*(GMWQ!$NF$2:$NF$60=G$1),0),$E142-1966)</f>
        <v>15652</v>
      </c>
      <c r="H142" s="12" cm="1">
        <f t="array" ref="H142">INDEX(GMWQ!$A$2:$NF$60,MATCH(1,(GMWQ!$NE$2:$NE$60=H$3)*(GMWQ!$ND$2:$ND$60=H$4)*(GMWQ!$NF$2:$NF$60=H$1),0),$E142-1966)</f>
        <v>408</v>
      </c>
      <c r="I142" s="12" cm="1">
        <f t="array" ref="I142">INDEX(GMWQ!$A$2:$NF$60,MATCH(1,(GMWQ!$NE$2:$NE$60=I$3)*(GMWQ!$ND$2:$ND$60=I$4)*(GMWQ!$NF$2:$NF$60=I$1),0),$E142-1966)</f>
        <v>78146</v>
      </c>
      <c r="J142" s="12" cm="1">
        <f t="array" ref="J142">INDEX(GMWQ!$A$2:$NF$60,MATCH(1,(GMWQ!$NE$2:$NE$60=J$3)*(GMWQ!$ND$2:$ND$60=J$4)*(GMWQ!$NF$2:$NF$60=J$1),0),$E142-1966)</f>
        <v>372900</v>
      </c>
      <c r="K142" s="12" cm="1">
        <f t="array" ref="K142">INDEX(GMWQ!$A$2:$NF$60,MATCH(1,(GMWQ!$NE$2:$NE$60=K$3)*(GMWQ!$ND$2:$ND$60=K$4)*(GMWQ!$NF$2:$NF$60=K$1),0),$E142-1966)</f>
        <v>155495</v>
      </c>
      <c r="L142" s="12" cm="1">
        <f t="array" ref="L142">INDEX(GMWQ!$A$2:$NF$60,MATCH(1,(GMWQ!$NE$2:$NE$60=L$3)*(GMWQ!$ND$2:$ND$60=L$4)*(GMWQ!$NF$2:$NF$60=L$1),0),$E142-1966)</f>
        <v>237463</v>
      </c>
      <c r="M142" s="12" cm="1">
        <f t="array" ref="M142">INDEX(GMWQ!$A$2:$NF$60,MATCH(1,(GMWQ!$NE$2:$NE$60=M$3)*(GMWQ!$ND$2:$ND$60=M$4)*(GMWQ!$NF$2:$NF$60=M$1),0),$E142-1966)</f>
        <v>328682</v>
      </c>
      <c r="N142" s="12" cm="1">
        <f t="array" ref="N142">INDEX(GMWQ!$A$2:$NF$60,MATCH(1,(GMWQ!$NE$2:$NE$60=N$3)*(GMWQ!$ND$2:$ND$60=N$4)*(GMWQ!$NF$2:$NF$60=N$1),0),$E142-1966)</f>
        <v>72.382469999999998</v>
      </c>
      <c r="O142" s="12" cm="1">
        <f t="array" ref="O142">INDEX(GMWQ!$A$2:$NF$60,MATCH(1,(GMWQ!$NE$2:$NE$60=O$3)*(GMWQ!$ND$2:$ND$60=O$4)*(GMWQ!$NF$2:$NF$60=O$1),0),$E142-1966)</f>
        <v>29214</v>
      </c>
      <c r="P142" s="12" cm="1">
        <f t="array" ref="P142">INDEX(GMWQ!$A$2:$NF$60,MATCH(1,(GMWQ!$NE$2:$NE$60=P$3)*(GMWQ!$ND$2:$ND$60=P$4)*(GMWQ!$NF$2:$NF$60=P$1),0),$E142-1966)</f>
        <v>32071</v>
      </c>
      <c r="Q142" s="12" cm="1">
        <f t="array" ref="Q142">INDEX(GMWQ!$A$2:$NF$60,MATCH(1,(GMWQ!$NE$2:$NE$60=Q$3)*(GMWQ!$ND$2:$ND$60=Q$4)*(GMWQ!$NF$2:$NF$60=Q$1),0),$E142-1966)</f>
        <v>5.5</v>
      </c>
      <c r="R142" s="12" cm="1">
        <f t="array" ref="R142">INDEX(GMWQ!$A$2:$NF$60,MATCH(1,(GMWQ!$NE$2:$NE$60=R$3)*(GMWQ!$ND$2:$ND$60=R$4)*(GMWQ!$NF$2:$NF$60=R$1),0),$E142-1966)</f>
        <v>6166.277</v>
      </c>
      <c r="S142" s="12" cm="1">
        <f t="array" ref="S142">INDEX(GMWQ!$A$2:$NF$60,MATCH(1,(GMWQ!$NE$2:$NE$60=S$3)*(GMWQ!$ND$2:$ND$60=S$4)*(GMWQ!$NF$2:$NF$60=S$1),0),$E142-1966)</f>
        <v>524569</v>
      </c>
      <c r="T142" s="12" cm="1">
        <f t="array" ref="T142">INDEX(GMWQ!$A$2:$NF$60,MATCH(1,(GMWQ!$NE$2:$NE$60=T$3)*(GMWQ!$ND$2:$ND$60=T$4)*(GMWQ!$NF$2:$NF$60=T$1),0),$E142-1966)</f>
        <v>29214</v>
      </c>
      <c r="U142" s="12" cm="1">
        <f t="array" ref="U142">INDEX(GMWQ!$A$2:$NF$60,MATCH(1,(GMWQ!$NE$2:$NE$60=U$3)*(GMWQ!$ND$2:$ND$60=U$4)*(GMWQ!$NF$2:$NF$60=U$1),0),$E142-1966)</f>
        <v>6166.277</v>
      </c>
      <c r="V142" s="12" cm="1">
        <f t="array" ref="V142">INDEX(GMWQ!$A$2:$NF$60,MATCH(1,(GMWQ!$NE$2:$NE$60=V$3)*(GMWQ!$ND$2:$ND$60=V$4)*(GMWQ!$NF$2:$NF$60=V$1),0),$E142-1966)</f>
        <v>5.5</v>
      </c>
      <c r="W142" s="12" cm="1">
        <f t="array" ref="W142">INDEX(GMWQ!$A$2:$NF$60,MATCH(1,(GMWQ!$NE$2:$NE$60=W$3)*(GMWQ!$ND$2:$ND$60=W$4)*(GMWQ!$NF$2:$NF$60=W$1),0),$E142-1966)</f>
        <v>328682</v>
      </c>
      <c r="X142" s="12" cm="1">
        <f t="array" ref="X142">INDEX(GMWQ!$A$2:$NF$60,MATCH(1,(GMWQ!$NE$2:$NE$60=X$3)*(GMWQ!$ND$2:$ND$60=X$4)*(GMWQ!$NF$2:$NF$60=X$1),0),$E142-1966)</f>
        <v>15652</v>
      </c>
      <c r="Y142" s="12" cm="1">
        <f t="array" ref="Y142">INDEX(GMWQ!$A$2:$NF$60,MATCH(1,(GMWQ!$NE$2:$NE$60=Y$3)*(GMWQ!$ND$2:$ND$60=Y$4)*(GMWQ!$NF$2:$NF$60=Y$1),0),$E142-1966)</f>
        <v>524569</v>
      </c>
      <c r="Z142" s="12" cm="1">
        <f t="array" ref="Z142">INDEX(GMWQ!$A$2:$NF$60,MATCH(1,(GMWQ!$NE$2:$NE$60=Z$3)*(GMWQ!$ND$2:$ND$60=Z$4)*(GMWQ!$NF$2:$NF$60=Z$1),0),$E142-1966)</f>
        <v>29214</v>
      </c>
      <c r="AA142" s="12" cm="1">
        <f t="array" ref="AA142">INDEX(GMWQ!$A$2:$NF$60,MATCH(1,(GMWQ!$NE$2:$NE$60=AA$3)*(GMWQ!$ND$2:$ND$60=AA$4)*(GMWQ!$NF$2:$NF$60=AA$1),0),$E142-1966)</f>
        <v>6166.277</v>
      </c>
      <c r="AB142" s="12" cm="1">
        <f t="array" ref="AB142">INDEX(GMWQ!$A$2:$NF$60,MATCH(1,(GMWQ!$NE$2:$NE$60=AB$3)*(GMWQ!$ND$2:$ND$60=AB$4)*(GMWQ!$NF$2:$NF$60=AB$1),0),$E142-1966)</f>
        <v>5.5</v>
      </c>
      <c r="AC142" s="12" cm="1">
        <f t="array" ref="AC142">INDEX(GMWQ!$A$2:$NF$60,MATCH(1,(GMWQ!$NE$2:$NE$60=AC$3)*(GMWQ!$ND$2:$ND$60=AC$4)*(GMWQ!$NF$2:$NF$60=AC$1),0),$E142-1966)</f>
        <v>328682</v>
      </c>
      <c r="AD142" s="12" cm="1">
        <f t="array" ref="AD142">INDEX(GMWQ!$A$2:$NF$60,MATCH(1,(GMWQ!$NE$2:$NE$60=AD$3)*(GMWQ!$ND$2:$ND$60=AD$4)*(GMWQ!$NF$2:$NF$60=AD$1),0),$E142-1966)</f>
        <v>15652</v>
      </c>
      <c r="AE142" s="12" cm="1">
        <f t="array" ref="AE142">INDEX(GMWQ!$A$2:$NF$60,MATCH(1,(GMWQ!$NE$2:$NE$60=AE$3)*(GMWQ!$ND$2:$ND$60=AE$4)*(GMWQ!$NF$2:$NF$60=AE$1),0),$E142-1966)</f>
        <v>29214</v>
      </c>
      <c r="AF142" s="12" cm="1">
        <f t="array" ref="AF142">INDEX(GMWQ!$A$2:$NF$60,MATCH(1,(GMWQ!$NE$2:$NE$60=AF$3)*(GMWQ!$ND$2:$ND$60=AF$4)*(GMWQ!$NF$2:$NF$60=AF$1),0),$E142-1966)</f>
        <v>32069</v>
      </c>
      <c r="AG142" s="12" cm="1">
        <f t="array" ref="AG142">INDEX(GMWQ!$A$2:$NF$60,MATCH(1,(GMWQ!$NE$2:$NE$60=AG$3)*(GMWQ!$ND$2:$ND$60=AG$4)*(GMWQ!$NF$2:$NF$60=AG$1),0),$E142-1966)</f>
        <v>5.5</v>
      </c>
    </row>
    <row r="143" spans="1:33" x14ac:dyDescent="0.25">
      <c r="A143" s="12">
        <v>2007</v>
      </c>
      <c r="B143" s="12">
        <f t="shared" si="14"/>
        <v>2007</v>
      </c>
      <c r="C143" s="12">
        <f t="shared" si="14"/>
        <v>2006</v>
      </c>
      <c r="D143" s="12">
        <f t="shared" si="14"/>
        <v>2006</v>
      </c>
      <c r="E143" s="12">
        <f t="shared" si="12"/>
        <v>2109</v>
      </c>
      <c r="F143" s="12" cm="1">
        <f t="array" ref="F143">INDEX(GMWQ!$A$2:$NF$60,MATCH(1,(GMWQ!$NE$2:$NE$60=F$3)*(GMWQ!$ND$2:$ND$60=F$4)*(GMWQ!$NF$2:$NF$60=F$1),0),$E143-1966)</f>
        <v>97.296390000000002</v>
      </c>
      <c r="G143" s="12" cm="1">
        <f t="array" ref="G143">INDEX(GMWQ!$A$2:$NF$60,MATCH(1,(GMWQ!$NE$2:$NE$60=G$3)*(GMWQ!$ND$2:$ND$60=G$4)*(GMWQ!$NF$2:$NF$60=G$1),0),$E143-1966)</f>
        <v>15661</v>
      </c>
      <c r="H143" s="12" cm="1">
        <f t="array" ref="H143">INDEX(GMWQ!$A$2:$NF$60,MATCH(1,(GMWQ!$NE$2:$NE$60=H$3)*(GMWQ!$ND$2:$ND$60=H$4)*(GMWQ!$NF$2:$NF$60=H$1),0),$E143-1966)</f>
        <v>417</v>
      </c>
      <c r="I143" s="12" cm="1">
        <f t="array" ref="I143">INDEX(GMWQ!$A$2:$NF$60,MATCH(1,(GMWQ!$NE$2:$NE$60=I$3)*(GMWQ!$ND$2:$ND$60=I$4)*(GMWQ!$NF$2:$NF$60=I$1),0),$E143-1966)</f>
        <v>76454</v>
      </c>
      <c r="J143" s="12" cm="1">
        <f t="array" ref="J143">INDEX(GMWQ!$A$2:$NF$60,MATCH(1,(GMWQ!$NE$2:$NE$60=J$3)*(GMWQ!$ND$2:$ND$60=J$4)*(GMWQ!$NF$2:$NF$60=J$1),0),$E143-1966)</f>
        <v>376958</v>
      </c>
      <c r="K143" s="12" cm="1">
        <f t="array" ref="K143">INDEX(GMWQ!$A$2:$NF$60,MATCH(1,(GMWQ!$NE$2:$NE$60=K$3)*(GMWQ!$ND$2:$ND$60=K$4)*(GMWQ!$NF$2:$NF$60=K$1),0),$E143-1966)</f>
        <v>161456</v>
      </c>
      <c r="L143" s="12" cm="1">
        <f t="array" ref="L143">INDEX(GMWQ!$A$2:$NF$60,MATCH(1,(GMWQ!$NE$2:$NE$60=L$3)*(GMWQ!$ND$2:$ND$60=L$4)*(GMWQ!$NF$2:$NF$60=L$1),0),$E143-1966)</f>
        <v>243111</v>
      </c>
      <c r="M143" s="12" cm="1">
        <f t="array" ref="M143">INDEX(GMWQ!$A$2:$NF$60,MATCH(1,(GMWQ!$NE$2:$NE$60=M$3)*(GMWQ!$ND$2:$ND$60=M$4)*(GMWQ!$NF$2:$NF$60=M$1),0),$E143-1966)</f>
        <v>339067</v>
      </c>
      <c r="N143" s="12" cm="1">
        <f t="array" ref="N143">INDEX(GMWQ!$A$2:$NF$60,MATCH(1,(GMWQ!$NE$2:$NE$60=N$3)*(GMWQ!$ND$2:$ND$60=N$4)*(GMWQ!$NF$2:$NF$60=N$1),0),$E143-1966)</f>
        <v>71.805189999999996</v>
      </c>
      <c r="O143" s="12" cm="1">
        <f t="array" ref="O143">INDEX(GMWQ!$A$2:$NF$60,MATCH(1,(GMWQ!$NE$2:$NE$60=O$3)*(GMWQ!$ND$2:$ND$60=O$4)*(GMWQ!$NF$2:$NF$60=O$1),0),$E143-1966)</f>
        <v>29194</v>
      </c>
      <c r="P143" s="12" cm="1">
        <f t="array" ref="P143">INDEX(GMWQ!$A$2:$NF$60,MATCH(1,(GMWQ!$NE$2:$NE$60=P$3)*(GMWQ!$ND$2:$ND$60=P$4)*(GMWQ!$NF$2:$NF$60=P$1),0),$E143-1966)</f>
        <v>31996</v>
      </c>
      <c r="Q143" s="12" cm="1">
        <f t="array" ref="Q143">INDEX(GMWQ!$A$2:$NF$60,MATCH(1,(GMWQ!$NE$2:$NE$60=Q$3)*(GMWQ!$ND$2:$ND$60=Q$4)*(GMWQ!$NF$2:$NF$60=Q$1),0),$E143-1966)</f>
        <v>5.5</v>
      </c>
      <c r="R143" s="12" cm="1">
        <f t="array" ref="R143">INDEX(GMWQ!$A$2:$NF$60,MATCH(1,(GMWQ!$NE$2:$NE$60=R$3)*(GMWQ!$ND$2:$ND$60=R$4)*(GMWQ!$NF$2:$NF$60=R$1),0),$E143-1966)</f>
        <v>6414.875</v>
      </c>
      <c r="S143" s="12" cm="1">
        <f t="array" ref="S143">INDEX(GMWQ!$A$2:$NF$60,MATCH(1,(GMWQ!$NE$2:$NE$60=S$3)*(GMWQ!$ND$2:$ND$60=S$4)*(GMWQ!$NF$2:$NF$60=S$1),0),$E143-1966)</f>
        <v>529398</v>
      </c>
      <c r="T143" s="12" cm="1">
        <f t="array" ref="T143">INDEX(GMWQ!$A$2:$NF$60,MATCH(1,(GMWQ!$NE$2:$NE$60=T$3)*(GMWQ!$ND$2:$ND$60=T$4)*(GMWQ!$NF$2:$NF$60=T$1),0),$E143-1966)</f>
        <v>29194</v>
      </c>
      <c r="U143" s="12" cm="1">
        <f t="array" ref="U143">INDEX(GMWQ!$A$2:$NF$60,MATCH(1,(GMWQ!$NE$2:$NE$60=U$3)*(GMWQ!$ND$2:$ND$60=U$4)*(GMWQ!$NF$2:$NF$60=U$1),0),$E143-1966)</f>
        <v>6414.875</v>
      </c>
      <c r="V143" s="12" cm="1">
        <f t="array" ref="V143">INDEX(GMWQ!$A$2:$NF$60,MATCH(1,(GMWQ!$NE$2:$NE$60=V$3)*(GMWQ!$ND$2:$ND$60=V$4)*(GMWQ!$NF$2:$NF$60=V$1),0),$E143-1966)</f>
        <v>5.5</v>
      </c>
      <c r="W143" s="12" cm="1">
        <f t="array" ref="W143">INDEX(GMWQ!$A$2:$NF$60,MATCH(1,(GMWQ!$NE$2:$NE$60=W$3)*(GMWQ!$ND$2:$ND$60=W$4)*(GMWQ!$NF$2:$NF$60=W$1),0),$E143-1966)</f>
        <v>339067</v>
      </c>
      <c r="X143" s="12" cm="1">
        <f t="array" ref="X143">INDEX(GMWQ!$A$2:$NF$60,MATCH(1,(GMWQ!$NE$2:$NE$60=X$3)*(GMWQ!$ND$2:$ND$60=X$4)*(GMWQ!$NF$2:$NF$60=X$1),0),$E143-1966)</f>
        <v>15661</v>
      </c>
      <c r="Y143" s="12" cm="1">
        <f t="array" ref="Y143">INDEX(GMWQ!$A$2:$NF$60,MATCH(1,(GMWQ!$NE$2:$NE$60=Y$3)*(GMWQ!$ND$2:$ND$60=Y$4)*(GMWQ!$NF$2:$NF$60=Y$1),0),$E143-1966)</f>
        <v>529398</v>
      </c>
      <c r="Z143" s="12" cm="1">
        <f t="array" ref="Z143">INDEX(GMWQ!$A$2:$NF$60,MATCH(1,(GMWQ!$NE$2:$NE$60=Z$3)*(GMWQ!$ND$2:$ND$60=Z$4)*(GMWQ!$NF$2:$NF$60=Z$1),0),$E143-1966)</f>
        <v>29194</v>
      </c>
      <c r="AA143" s="12" cm="1">
        <f t="array" ref="AA143">INDEX(GMWQ!$A$2:$NF$60,MATCH(1,(GMWQ!$NE$2:$NE$60=AA$3)*(GMWQ!$ND$2:$ND$60=AA$4)*(GMWQ!$NF$2:$NF$60=AA$1),0),$E143-1966)</f>
        <v>6414.875</v>
      </c>
      <c r="AB143" s="12" cm="1">
        <f t="array" ref="AB143">INDEX(GMWQ!$A$2:$NF$60,MATCH(1,(GMWQ!$NE$2:$NE$60=AB$3)*(GMWQ!$ND$2:$ND$60=AB$4)*(GMWQ!$NF$2:$NF$60=AB$1),0),$E143-1966)</f>
        <v>5.5</v>
      </c>
      <c r="AC143" s="12" cm="1">
        <f t="array" ref="AC143">INDEX(GMWQ!$A$2:$NF$60,MATCH(1,(GMWQ!$NE$2:$NE$60=AC$3)*(GMWQ!$ND$2:$ND$60=AC$4)*(GMWQ!$NF$2:$NF$60=AC$1),0),$E143-1966)</f>
        <v>339067</v>
      </c>
      <c r="AD143" s="12" cm="1">
        <f t="array" ref="AD143">INDEX(GMWQ!$A$2:$NF$60,MATCH(1,(GMWQ!$NE$2:$NE$60=AD$3)*(GMWQ!$ND$2:$ND$60=AD$4)*(GMWQ!$NF$2:$NF$60=AD$1),0),$E143-1966)</f>
        <v>15661</v>
      </c>
      <c r="AE143" s="12" cm="1">
        <f t="array" ref="AE143">INDEX(GMWQ!$A$2:$NF$60,MATCH(1,(GMWQ!$NE$2:$NE$60=AE$3)*(GMWQ!$ND$2:$ND$60=AE$4)*(GMWQ!$NF$2:$NF$60=AE$1),0),$E143-1966)</f>
        <v>29194</v>
      </c>
      <c r="AF143" s="12" cm="1">
        <f t="array" ref="AF143">INDEX(GMWQ!$A$2:$NF$60,MATCH(1,(GMWQ!$NE$2:$NE$60=AF$3)*(GMWQ!$ND$2:$ND$60=AF$4)*(GMWQ!$NF$2:$NF$60=AF$1),0),$E143-1966)</f>
        <v>32004</v>
      </c>
      <c r="AG143" s="12" cm="1">
        <f t="array" ref="AG143">INDEX(GMWQ!$A$2:$NF$60,MATCH(1,(GMWQ!$NE$2:$NE$60=AG$3)*(GMWQ!$ND$2:$ND$60=AG$4)*(GMWQ!$NF$2:$NF$60=AG$1),0),$E143-1966)</f>
        <v>5.5</v>
      </c>
    </row>
    <row r="144" spans="1:33" x14ac:dyDescent="0.25">
      <c r="B144" s="12">
        <f t="shared" si="14"/>
        <v>2007</v>
      </c>
      <c r="C144" s="12">
        <f t="shared" si="14"/>
        <v>2007</v>
      </c>
      <c r="E144" s="12">
        <f t="shared" si="12"/>
        <v>2110</v>
      </c>
      <c r="F144" s="12" cm="1">
        <f t="array" ref="F144">INDEX(GMWQ!$A$2:$NF$60,MATCH(1,(GMWQ!$NE$2:$NE$60=F$3)*(GMWQ!$ND$2:$ND$60=F$4)*(GMWQ!$NF$2:$NF$60=F$1),0),$E144-1966)</f>
        <v>97.197559999999996</v>
      </c>
      <c r="G144" s="12" cm="1">
        <f t="array" ref="G144">INDEX(GMWQ!$A$2:$NF$60,MATCH(1,(GMWQ!$NE$2:$NE$60=G$3)*(GMWQ!$ND$2:$ND$60=G$4)*(GMWQ!$NF$2:$NF$60=G$1),0),$E144-1966)</f>
        <v>16295</v>
      </c>
      <c r="H144" s="12" cm="1">
        <f t="array" ref="H144">INDEX(GMWQ!$A$2:$NF$60,MATCH(1,(GMWQ!$NE$2:$NE$60=H$3)*(GMWQ!$ND$2:$ND$60=H$4)*(GMWQ!$NF$2:$NF$60=H$1),0),$E144-1966)</f>
        <v>415.33330000000001</v>
      </c>
      <c r="I144" s="12" cm="1">
        <f t="array" ref="I144">INDEX(GMWQ!$A$2:$NF$60,MATCH(1,(GMWQ!$NE$2:$NE$60=I$3)*(GMWQ!$ND$2:$ND$60=I$4)*(GMWQ!$NF$2:$NF$60=I$1),0),$E144-1966)</f>
        <v>84643</v>
      </c>
      <c r="J144" s="12" cm="1">
        <f t="array" ref="J144">INDEX(GMWQ!$A$2:$NF$60,MATCH(1,(GMWQ!$NE$2:$NE$60=J$3)*(GMWQ!$ND$2:$ND$60=J$4)*(GMWQ!$NF$2:$NF$60=J$1),0),$E144-1966)</f>
        <v>386144</v>
      </c>
      <c r="K144" s="12" cm="1">
        <f t="array" ref="K144">INDEX(GMWQ!$A$2:$NF$60,MATCH(1,(GMWQ!$NE$2:$NE$60=K$3)*(GMWQ!$ND$2:$ND$60=K$4)*(GMWQ!$NF$2:$NF$60=K$1),0),$E144-1966)</f>
        <v>160452</v>
      </c>
      <c r="L144" s="12" cm="1">
        <f t="array" ref="L144">INDEX(GMWQ!$A$2:$NF$60,MATCH(1,(GMWQ!$NE$2:$NE$60=L$3)*(GMWQ!$ND$2:$ND$60=L$4)*(GMWQ!$NF$2:$NF$60=L$1),0),$E144-1966)</f>
        <v>244614</v>
      </c>
      <c r="M144" s="12" cm="1">
        <f t="array" ref="M144">INDEX(GMWQ!$A$2:$NF$60,MATCH(1,(GMWQ!$NE$2:$NE$60=M$3)*(GMWQ!$ND$2:$ND$60=M$4)*(GMWQ!$NF$2:$NF$60=M$1),0),$E144-1966)</f>
        <v>336009</v>
      </c>
      <c r="N144" s="12" cm="1">
        <f t="array" ref="N144">INDEX(GMWQ!$A$2:$NF$60,MATCH(1,(GMWQ!$NE$2:$NE$60=N$3)*(GMWQ!$ND$2:$ND$60=N$4)*(GMWQ!$NF$2:$NF$60=N$1),0),$E144-1966)</f>
        <v>72.88503</v>
      </c>
      <c r="O144" s="12" cm="1">
        <f t="array" ref="O144">INDEX(GMWQ!$A$2:$NF$60,MATCH(1,(GMWQ!$NE$2:$NE$60=O$3)*(GMWQ!$ND$2:$ND$60=O$4)*(GMWQ!$NF$2:$NF$60=O$1),0),$E144-1966)</f>
        <v>29322</v>
      </c>
      <c r="P144" s="12" cm="1">
        <f t="array" ref="P144">INDEX(GMWQ!$A$2:$NF$60,MATCH(1,(GMWQ!$NE$2:$NE$60=P$3)*(GMWQ!$ND$2:$ND$60=P$4)*(GMWQ!$NF$2:$NF$60=P$1),0),$E144-1966)</f>
        <v>32084</v>
      </c>
      <c r="Q144" s="12" cm="1">
        <f t="array" ref="Q144">INDEX(GMWQ!$A$2:$NF$60,MATCH(1,(GMWQ!$NE$2:$NE$60=Q$3)*(GMWQ!$ND$2:$ND$60=Q$4)*(GMWQ!$NF$2:$NF$60=Q$1),0),$E144-1966)</f>
        <v>5.4</v>
      </c>
      <c r="R144" s="12" cm="1">
        <f t="array" ref="R144">INDEX(GMWQ!$A$2:$NF$60,MATCH(1,(GMWQ!$NE$2:$NE$60=R$3)*(GMWQ!$ND$2:$ND$60=R$4)*(GMWQ!$NF$2:$NF$60=R$1),0),$E144-1966)</f>
        <v>6339.4709999999995</v>
      </c>
      <c r="S144" s="12" cm="1">
        <f t="array" ref="S144">INDEX(GMWQ!$A$2:$NF$60,MATCH(1,(GMWQ!$NE$2:$NE$60=S$3)*(GMWQ!$ND$2:$ND$60=S$4)*(GMWQ!$NF$2:$NF$60=S$1),0),$E144-1966)</f>
        <v>533187</v>
      </c>
      <c r="T144" s="12" cm="1">
        <f t="array" ref="T144">INDEX(GMWQ!$A$2:$NF$60,MATCH(1,(GMWQ!$NE$2:$NE$60=T$3)*(GMWQ!$ND$2:$ND$60=T$4)*(GMWQ!$NF$2:$NF$60=T$1),0),$E144-1966)</f>
        <v>29322</v>
      </c>
      <c r="U144" s="12" cm="1">
        <f t="array" ref="U144">INDEX(GMWQ!$A$2:$NF$60,MATCH(1,(GMWQ!$NE$2:$NE$60=U$3)*(GMWQ!$ND$2:$ND$60=U$4)*(GMWQ!$NF$2:$NF$60=U$1),0),$E144-1966)</f>
        <v>6339.4709999999995</v>
      </c>
      <c r="V144" s="12" cm="1">
        <f t="array" ref="V144">INDEX(GMWQ!$A$2:$NF$60,MATCH(1,(GMWQ!$NE$2:$NE$60=V$3)*(GMWQ!$ND$2:$ND$60=V$4)*(GMWQ!$NF$2:$NF$60=V$1),0),$E144-1966)</f>
        <v>5.4</v>
      </c>
      <c r="W144" s="12" cm="1">
        <f t="array" ref="W144">INDEX(GMWQ!$A$2:$NF$60,MATCH(1,(GMWQ!$NE$2:$NE$60=W$3)*(GMWQ!$ND$2:$ND$60=W$4)*(GMWQ!$NF$2:$NF$60=W$1),0),$E144-1966)</f>
        <v>336009</v>
      </c>
      <c r="X144" s="12" cm="1">
        <f t="array" ref="X144">INDEX(GMWQ!$A$2:$NF$60,MATCH(1,(GMWQ!$NE$2:$NE$60=X$3)*(GMWQ!$ND$2:$ND$60=X$4)*(GMWQ!$NF$2:$NF$60=X$1),0),$E144-1966)</f>
        <v>16295</v>
      </c>
      <c r="Y144" s="12" cm="1">
        <f t="array" ref="Y144">INDEX(GMWQ!$A$2:$NF$60,MATCH(1,(GMWQ!$NE$2:$NE$60=Y$3)*(GMWQ!$ND$2:$ND$60=Y$4)*(GMWQ!$NF$2:$NF$60=Y$1),0),$E144-1966)</f>
        <v>533187</v>
      </c>
      <c r="Z144" s="12" cm="1">
        <f t="array" ref="Z144">INDEX(GMWQ!$A$2:$NF$60,MATCH(1,(GMWQ!$NE$2:$NE$60=Z$3)*(GMWQ!$ND$2:$ND$60=Z$4)*(GMWQ!$NF$2:$NF$60=Z$1),0),$E144-1966)</f>
        <v>29322</v>
      </c>
      <c r="AA144" s="12" cm="1">
        <f t="array" ref="AA144">INDEX(GMWQ!$A$2:$NF$60,MATCH(1,(GMWQ!$NE$2:$NE$60=AA$3)*(GMWQ!$ND$2:$ND$60=AA$4)*(GMWQ!$NF$2:$NF$60=AA$1),0),$E144-1966)</f>
        <v>6339.4709999999995</v>
      </c>
      <c r="AB144" s="12" cm="1">
        <f t="array" ref="AB144">INDEX(GMWQ!$A$2:$NF$60,MATCH(1,(GMWQ!$NE$2:$NE$60=AB$3)*(GMWQ!$ND$2:$ND$60=AB$4)*(GMWQ!$NF$2:$NF$60=AB$1),0),$E144-1966)</f>
        <v>5.4</v>
      </c>
      <c r="AC144" s="12" cm="1">
        <f t="array" ref="AC144">INDEX(GMWQ!$A$2:$NF$60,MATCH(1,(GMWQ!$NE$2:$NE$60=AC$3)*(GMWQ!$ND$2:$ND$60=AC$4)*(GMWQ!$NF$2:$NF$60=AC$1),0),$E144-1966)</f>
        <v>336009</v>
      </c>
      <c r="AD144" s="12" cm="1">
        <f t="array" ref="AD144">INDEX(GMWQ!$A$2:$NF$60,MATCH(1,(GMWQ!$NE$2:$NE$60=AD$3)*(GMWQ!$ND$2:$ND$60=AD$4)*(GMWQ!$NF$2:$NF$60=AD$1),0),$E144-1966)</f>
        <v>16295</v>
      </c>
      <c r="AE144" s="12" cm="1">
        <f t="array" ref="AE144">INDEX(GMWQ!$A$2:$NF$60,MATCH(1,(GMWQ!$NE$2:$NE$60=AE$3)*(GMWQ!$ND$2:$ND$60=AE$4)*(GMWQ!$NF$2:$NF$60=AE$1),0),$E144-1966)</f>
        <v>29322</v>
      </c>
      <c r="AF144" s="12" cm="1">
        <f t="array" ref="AF144">INDEX(GMWQ!$A$2:$NF$60,MATCH(1,(GMWQ!$NE$2:$NE$60=AF$3)*(GMWQ!$ND$2:$ND$60=AF$4)*(GMWQ!$NF$2:$NF$60=AF$1),0),$E144-1966)</f>
        <v>32085</v>
      </c>
      <c r="AG144" s="12" cm="1">
        <f t="array" ref="AG144">INDEX(GMWQ!$A$2:$NF$60,MATCH(1,(GMWQ!$NE$2:$NE$60=AG$3)*(GMWQ!$ND$2:$ND$60=AG$4)*(GMWQ!$NF$2:$NF$60=AG$1),0),$E144-1966)</f>
        <v>5.4</v>
      </c>
    </row>
    <row r="145" spans="1:33" x14ac:dyDescent="0.25">
      <c r="B145" s="12">
        <f t="shared" si="14"/>
        <v>2007</v>
      </c>
      <c r="C145" s="12">
        <f t="shared" si="14"/>
        <v>2007</v>
      </c>
      <c r="E145" s="12">
        <f t="shared" si="12"/>
        <v>2111</v>
      </c>
      <c r="F145" s="12" cm="1">
        <f t="array" ref="F145">INDEX(GMWQ!$A$2:$NF$60,MATCH(1,(GMWQ!$NE$2:$NE$60=F$3)*(GMWQ!$ND$2:$ND$60=F$4)*(GMWQ!$NF$2:$NF$60=F$1),0),$E145-1966)</f>
        <v>98.634910000000005</v>
      </c>
      <c r="G145" s="12" cm="1">
        <f t="array" ref="G145">INDEX(GMWQ!$A$2:$NF$60,MATCH(1,(GMWQ!$NE$2:$NE$60=G$3)*(GMWQ!$ND$2:$ND$60=G$4)*(GMWQ!$NF$2:$NF$60=G$1),0),$E145-1966)</f>
        <v>16680</v>
      </c>
      <c r="H145" s="12" cm="1">
        <f t="array" ref="H145">INDEX(GMWQ!$A$2:$NF$60,MATCH(1,(GMWQ!$NE$2:$NE$60=H$3)*(GMWQ!$ND$2:$ND$60=H$4)*(GMWQ!$NF$2:$NF$60=H$1),0),$E145-1966)</f>
        <v>422</v>
      </c>
      <c r="I145" s="12" cm="1">
        <f t="array" ref="I145">INDEX(GMWQ!$A$2:$NF$60,MATCH(1,(GMWQ!$NE$2:$NE$60=I$3)*(GMWQ!$ND$2:$ND$60=I$4)*(GMWQ!$NF$2:$NF$60=I$1),0),$E145-1966)</f>
        <v>82980</v>
      </c>
      <c r="J145" s="12" cm="1">
        <f t="array" ref="J145">INDEX(GMWQ!$A$2:$NF$60,MATCH(1,(GMWQ!$NE$2:$NE$60=J$3)*(GMWQ!$ND$2:$ND$60=J$4)*(GMWQ!$NF$2:$NF$60=J$1),0),$E145-1966)</f>
        <v>389291</v>
      </c>
      <c r="K145" s="12" cm="1">
        <f t="array" ref="K145">INDEX(GMWQ!$A$2:$NF$60,MATCH(1,(GMWQ!$NE$2:$NE$60=K$3)*(GMWQ!$ND$2:$ND$60=K$4)*(GMWQ!$NF$2:$NF$60=K$1),0),$E145-1966)</f>
        <v>164131</v>
      </c>
      <c r="L145" s="12" cm="1">
        <f t="array" ref="L145">INDEX(GMWQ!$A$2:$NF$60,MATCH(1,(GMWQ!$NE$2:$NE$60=L$3)*(GMWQ!$ND$2:$ND$60=L$4)*(GMWQ!$NF$2:$NF$60=L$1),0),$E145-1966)</f>
        <v>248998</v>
      </c>
      <c r="M145" s="12" cm="1">
        <f t="array" ref="M145">INDEX(GMWQ!$A$2:$NF$60,MATCH(1,(GMWQ!$NE$2:$NE$60=M$3)*(GMWQ!$ND$2:$ND$60=M$4)*(GMWQ!$NF$2:$NF$60=M$1),0),$E145-1966)</f>
        <v>340647</v>
      </c>
      <c r="N145" s="12" cm="1">
        <f t="array" ref="N145">INDEX(GMWQ!$A$2:$NF$60,MATCH(1,(GMWQ!$NE$2:$NE$60=N$3)*(GMWQ!$ND$2:$ND$60=N$4)*(GMWQ!$NF$2:$NF$60=N$1),0),$E145-1966)</f>
        <v>73.206900000000005</v>
      </c>
      <c r="O145" s="12" cm="1">
        <f t="array" ref="O145">INDEX(GMWQ!$A$2:$NF$60,MATCH(1,(GMWQ!$NE$2:$NE$60=O$3)*(GMWQ!$ND$2:$ND$60=O$4)*(GMWQ!$NF$2:$NF$60=O$1),0),$E145-1966)</f>
        <v>29420</v>
      </c>
      <c r="P145" s="12" cm="1">
        <f t="array" ref="P145">INDEX(GMWQ!$A$2:$NF$60,MATCH(1,(GMWQ!$NE$2:$NE$60=P$3)*(GMWQ!$ND$2:$ND$60=P$4)*(GMWQ!$NF$2:$NF$60=P$1),0),$E145-1966)</f>
        <v>32221</v>
      </c>
      <c r="Q145" s="12" cm="1">
        <f t="array" ref="Q145">INDEX(GMWQ!$A$2:$NF$60,MATCH(1,(GMWQ!$NE$2:$NE$60=Q$3)*(GMWQ!$ND$2:$ND$60=Q$4)*(GMWQ!$NF$2:$NF$60=Q$1),0),$E145-1966)</f>
        <v>5.3</v>
      </c>
      <c r="R145" s="12" cm="1">
        <f t="array" ref="R145">INDEX(GMWQ!$A$2:$NF$60,MATCH(1,(GMWQ!$NE$2:$NE$60=R$3)*(GMWQ!$ND$2:$ND$60=R$4)*(GMWQ!$NF$2:$NF$60=R$1),0),$E145-1966)</f>
        <v>6466.942</v>
      </c>
      <c r="S145" s="12" cm="1">
        <f t="array" ref="S145">INDEX(GMWQ!$A$2:$NF$60,MATCH(1,(GMWQ!$NE$2:$NE$60=S$3)*(GMWQ!$ND$2:$ND$60=S$4)*(GMWQ!$NF$2:$NF$60=S$1),0),$E145-1966)</f>
        <v>537052</v>
      </c>
      <c r="T145" s="12" cm="1">
        <f t="array" ref="T145">INDEX(GMWQ!$A$2:$NF$60,MATCH(1,(GMWQ!$NE$2:$NE$60=T$3)*(GMWQ!$ND$2:$ND$60=T$4)*(GMWQ!$NF$2:$NF$60=T$1),0),$E145-1966)</f>
        <v>29420</v>
      </c>
      <c r="U145" s="12" cm="1">
        <f t="array" ref="U145">INDEX(GMWQ!$A$2:$NF$60,MATCH(1,(GMWQ!$NE$2:$NE$60=U$3)*(GMWQ!$ND$2:$ND$60=U$4)*(GMWQ!$NF$2:$NF$60=U$1),0),$E145-1966)</f>
        <v>6466.942</v>
      </c>
      <c r="V145" s="12" cm="1">
        <f t="array" ref="V145">INDEX(GMWQ!$A$2:$NF$60,MATCH(1,(GMWQ!$NE$2:$NE$60=V$3)*(GMWQ!$ND$2:$ND$60=V$4)*(GMWQ!$NF$2:$NF$60=V$1),0),$E145-1966)</f>
        <v>5.3</v>
      </c>
      <c r="W145" s="12" cm="1">
        <f t="array" ref="W145">INDEX(GMWQ!$A$2:$NF$60,MATCH(1,(GMWQ!$NE$2:$NE$60=W$3)*(GMWQ!$ND$2:$ND$60=W$4)*(GMWQ!$NF$2:$NF$60=W$1),0),$E145-1966)</f>
        <v>340647</v>
      </c>
      <c r="X145" s="12" cm="1">
        <f t="array" ref="X145">INDEX(GMWQ!$A$2:$NF$60,MATCH(1,(GMWQ!$NE$2:$NE$60=X$3)*(GMWQ!$ND$2:$ND$60=X$4)*(GMWQ!$NF$2:$NF$60=X$1),0),$E145-1966)</f>
        <v>16680</v>
      </c>
      <c r="Y145" s="12" cm="1">
        <f t="array" ref="Y145">INDEX(GMWQ!$A$2:$NF$60,MATCH(1,(GMWQ!$NE$2:$NE$60=Y$3)*(GMWQ!$ND$2:$ND$60=Y$4)*(GMWQ!$NF$2:$NF$60=Y$1),0),$E145-1966)</f>
        <v>537052</v>
      </c>
      <c r="Z145" s="12" cm="1">
        <f t="array" ref="Z145">INDEX(GMWQ!$A$2:$NF$60,MATCH(1,(GMWQ!$NE$2:$NE$60=Z$3)*(GMWQ!$ND$2:$ND$60=Z$4)*(GMWQ!$NF$2:$NF$60=Z$1),0),$E145-1966)</f>
        <v>29420</v>
      </c>
      <c r="AA145" s="12" cm="1">
        <f t="array" ref="AA145">INDEX(GMWQ!$A$2:$NF$60,MATCH(1,(GMWQ!$NE$2:$NE$60=AA$3)*(GMWQ!$ND$2:$ND$60=AA$4)*(GMWQ!$NF$2:$NF$60=AA$1),0),$E145-1966)</f>
        <v>6466.942</v>
      </c>
      <c r="AB145" s="12" cm="1">
        <f t="array" ref="AB145">INDEX(GMWQ!$A$2:$NF$60,MATCH(1,(GMWQ!$NE$2:$NE$60=AB$3)*(GMWQ!$ND$2:$ND$60=AB$4)*(GMWQ!$NF$2:$NF$60=AB$1),0),$E145-1966)</f>
        <v>5.3</v>
      </c>
      <c r="AC145" s="12" cm="1">
        <f t="array" ref="AC145">INDEX(GMWQ!$A$2:$NF$60,MATCH(1,(GMWQ!$NE$2:$NE$60=AC$3)*(GMWQ!$ND$2:$ND$60=AC$4)*(GMWQ!$NF$2:$NF$60=AC$1),0),$E145-1966)</f>
        <v>340647</v>
      </c>
      <c r="AD145" s="12" cm="1">
        <f t="array" ref="AD145">INDEX(GMWQ!$A$2:$NF$60,MATCH(1,(GMWQ!$NE$2:$NE$60=AD$3)*(GMWQ!$ND$2:$ND$60=AD$4)*(GMWQ!$NF$2:$NF$60=AD$1),0),$E145-1966)</f>
        <v>16680</v>
      </c>
      <c r="AE145" s="12" cm="1">
        <f t="array" ref="AE145">INDEX(GMWQ!$A$2:$NF$60,MATCH(1,(GMWQ!$NE$2:$NE$60=AE$3)*(GMWQ!$ND$2:$ND$60=AE$4)*(GMWQ!$NF$2:$NF$60=AE$1),0),$E145-1966)</f>
        <v>29420</v>
      </c>
      <c r="AF145" s="12" cm="1">
        <f t="array" ref="AF145">INDEX(GMWQ!$A$2:$NF$60,MATCH(1,(GMWQ!$NE$2:$NE$60=AF$3)*(GMWQ!$ND$2:$ND$60=AF$4)*(GMWQ!$NF$2:$NF$60=AF$1),0),$E145-1966)</f>
        <v>32218</v>
      </c>
      <c r="AG145" s="12" cm="1">
        <f t="array" ref="AG145">INDEX(GMWQ!$A$2:$NF$60,MATCH(1,(GMWQ!$NE$2:$NE$60=AG$3)*(GMWQ!$ND$2:$ND$60=AG$4)*(GMWQ!$NF$2:$NF$60=AG$1),0),$E145-1966)</f>
        <v>5.3</v>
      </c>
    </row>
    <row r="146" spans="1:33" x14ac:dyDescent="0.25">
      <c r="B146" s="12">
        <f t="shared" si="14"/>
        <v>2007</v>
      </c>
      <c r="C146" s="12">
        <f t="shared" si="14"/>
        <v>2007</v>
      </c>
      <c r="E146" s="12">
        <f t="shared" si="12"/>
        <v>2112</v>
      </c>
      <c r="F146" s="12" cm="1">
        <f t="array" ref="F146">INDEX(GMWQ!$A$2:$NF$60,MATCH(1,(GMWQ!$NE$2:$NE$60=F$3)*(GMWQ!$ND$2:$ND$60=F$4)*(GMWQ!$NF$2:$NF$60=F$1),0),$E146-1966)</f>
        <v>97.96114</v>
      </c>
      <c r="G146" s="12" cm="1">
        <f t="array" ref="G146">INDEX(GMWQ!$A$2:$NF$60,MATCH(1,(GMWQ!$NE$2:$NE$60=G$3)*(GMWQ!$ND$2:$ND$60=G$4)*(GMWQ!$NF$2:$NF$60=G$1),0),$E146-1966)</f>
        <v>17084</v>
      </c>
      <c r="H146" s="12" cm="1">
        <f t="array" ref="H146">INDEX(GMWQ!$A$2:$NF$60,MATCH(1,(GMWQ!$NE$2:$NE$60=H$3)*(GMWQ!$ND$2:$ND$60=H$4)*(GMWQ!$NF$2:$NF$60=H$1),0),$E146-1966)</f>
        <v>425</v>
      </c>
      <c r="I146" s="12" cm="1">
        <f t="array" ref="I146">INDEX(GMWQ!$A$2:$NF$60,MATCH(1,(GMWQ!$NE$2:$NE$60=I$3)*(GMWQ!$ND$2:$ND$60=I$4)*(GMWQ!$NF$2:$NF$60=I$1),0),$E146-1966)</f>
        <v>85474</v>
      </c>
      <c r="J146" s="12" cm="1">
        <f t="array" ref="J146">INDEX(GMWQ!$A$2:$NF$60,MATCH(1,(GMWQ!$NE$2:$NE$60=J$3)*(GMWQ!$ND$2:$ND$60=J$4)*(GMWQ!$NF$2:$NF$60=J$1),0),$E146-1966)</f>
        <v>392244</v>
      </c>
      <c r="K146" s="12" cm="1">
        <f t="array" ref="K146">INDEX(GMWQ!$A$2:$NF$60,MATCH(1,(GMWQ!$NE$2:$NE$60=K$3)*(GMWQ!$ND$2:$ND$60=K$4)*(GMWQ!$NF$2:$NF$60=K$1),0),$E146-1966)</f>
        <v>165275</v>
      </c>
      <c r="L146" s="12" cm="1">
        <f t="array" ref="L146">INDEX(GMWQ!$A$2:$NF$60,MATCH(1,(GMWQ!$NE$2:$NE$60=L$3)*(GMWQ!$ND$2:$ND$60=L$4)*(GMWQ!$NF$2:$NF$60=L$1),0),$E146-1966)</f>
        <v>249640</v>
      </c>
      <c r="M146" s="12" cm="1">
        <f t="array" ref="M146">INDEX(GMWQ!$A$2:$NF$60,MATCH(1,(GMWQ!$NE$2:$NE$60=M$3)*(GMWQ!$ND$2:$ND$60=M$4)*(GMWQ!$NF$2:$NF$60=M$1),0),$E146-1966)</f>
        <v>340314</v>
      </c>
      <c r="N146" s="12" cm="1">
        <f t="array" ref="N146">INDEX(GMWQ!$A$2:$NF$60,MATCH(1,(GMWQ!$NE$2:$NE$60=N$3)*(GMWQ!$ND$2:$ND$60=N$4)*(GMWQ!$NF$2:$NF$60=N$1),0),$E146-1966)</f>
        <v>73.403729999999996</v>
      </c>
      <c r="O146" s="12" cm="1">
        <f t="array" ref="O146">INDEX(GMWQ!$A$2:$NF$60,MATCH(1,(GMWQ!$NE$2:$NE$60=O$3)*(GMWQ!$ND$2:$ND$60=O$4)*(GMWQ!$NF$2:$NF$60=O$1),0),$E146-1966)</f>
        <v>29576</v>
      </c>
      <c r="P146" s="12" cm="1">
        <f t="array" ref="P146">INDEX(GMWQ!$A$2:$NF$60,MATCH(1,(GMWQ!$NE$2:$NE$60=P$3)*(GMWQ!$ND$2:$ND$60=P$4)*(GMWQ!$NF$2:$NF$60=P$1),0),$E146-1966)</f>
        <v>32259</v>
      </c>
      <c r="Q146" s="12" cm="1">
        <f t="array" ref="Q146">INDEX(GMWQ!$A$2:$NF$60,MATCH(1,(GMWQ!$NE$2:$NE$60=Q$3)*(GMWQ!$ND$2:$ND$60=Q$4)*(GMWQ!$NF$2:$NF$60=Q$1),0),$E146-1966)</f>
        <v>5.2</v>
      </c>
      <c r="R146" s="12" cm="1">
        <f t="array" ref="R146">INDEX(GMWQ!$A$2:$NF$60,MATCH(1,(GMWQ!$NE$2:$NE$60=R$3)*(GMWQ!$ND$2:$ND$60=R$4)*(GMWQ!$NF$2:$NF$60=R$1),0),$E146-1966)</f>
        <v>6476.04</v>
      </c>
      <c r="S146" s="12" cm="1">
        <f t="array" ref="S146">INDEX(GMWQ!$A$2:$NF$60,MATCH(1,(GMWQ!$NE$2:$NE$60=S$3)*(GMWQ!$ND$2:$ND$60=S$4)*(GMWQ!$NF$2:$NF$60=S$1),0),$E146-1966)</f>
        <v>540258</v>
      </c>
      <c r="T146" s="12" cm="1">
        <f t="array" ref="T146">INDEX(GMWQ!$A$2:$NF$60,MATCH(1,(GMWQ!$NE$2:$NE$60=T$3)*(GMWQ!$ND$2:$ND$60=T$4)*(GMWQ!$NF$2:$NF$60=T$1),0),$E146-1966)</f>
        <v>29576</v>
      </c>
      <c r="U146" s="12" cm="1">
        <f t="array" ref="U146">INDEX(GMWQ!$A$2:$NF$60,MATCH(1,(GMWQ!$NE$2:$NE$60=U$3)*(GMWQ!$ND$2:$ND$60=U$4)*(GMWQ!$NF$2:$NF$60=U$1),0),$E146-1966)</f>
        <v>6476.04</v>
      </c>
      <c r="V146" s="12" cm="1">
        <f t="array" ref="V146">INDEX(GMWQ!$A$2:$NF$60,MATCH(1,(GMWQ!$NE$2:$NE$60=V$3)*(GMWQ!$ND$2:$ND$60=V$4)*(GMWQ!$NF$2:$NF$60=V$1),0),$E146-1966)</f>
        <v>5.2</v>
      </c>
      <c r="W146" s="12" cm="1">
        <f t="array" ref="W146">INDEX(GMWQ!$A$2:$NF$60,MATCH(1,(GMWQ!$NE$2:$NE$60=W$3)*(GMWQ!$ND$2:$ND$60=W$4)*(GMWQ!$NF$2:$NF$60=W$1),0),$E146-1966)</f>
        <v>340314</v>
      </c>
      <c r="X146" s="12" cm="1">
        <f t="array" ref="X146">INDEX(GMWQ!$A$2:$NF$60,MATCH(1,(GMWQ!$NE$2:$NE$60=X$3)*(GMWQ!$ND$2:$ND$60=X$4)*(GMWQ!$NF$2:$NF$60=X$1),0),$E146-1966)</f>
        <v>17084</v>
      </c>
      <c r="Y146" s="12" cm="1">
        <f t="array" ref="Y146">INDEX(GMWQ!$A$2:$NF$60,MATCH(1,(GMWQ!$NE$2:$NE$60=Y$3)*(GMWQ!$ND$2:$ND$60=Y$4)*(GMWQ!$NF$2:$NF$60=Y$1),0),$E146-1966)</f>
        <v>540258</v>
      </c>
      <c r="Z146" s="12" cm="1">
        <f t="array" ref="Z146">INDEX(GMWQ!$A$2:$NF$60,MATCH(1,(GMWQ!$NE$2:$NE$60=Z$3)*(GMWQ!$ND$2:$ND$60=Z$4)*(GMWQ!$NF$2:$NF$60=Z$1),0),$E146-1966)</f>
        <v>29576</v>
      </c>
      <c r="AA146" s="12" cm="1">
        <f t="array" ref="AA146">INDEX(GMWQ!$A$2:$NF$60,MATCH(1,(GMWQ!$NE$2:$NE$60=AA$3)*(GMWQ!$ND$2:$ND$60=AA$4)*(GMWQ!$NF$2:$NF$60=AA$1),0),$E146-1966)</f>
        <v>6476.04</v>
      </c>
      <c r="AB146" s="12" cm="1">
        <f t="array" ref="AB146">INDEX(GMWQ!$A$2:$NF$60,MATCH(1,(GMWQ!$NE$2:$NE$60=AB$3)*(GMWQ!$ND$2:$ND$60=AB$4)*(GMWQ!$NF$2:$NF$60=AB$1),0),$E146-1966)</f>
        <v>5.2</v>
      </c>
      <c r="AC146" s="12" cm="1">
        <f t="array" ref="AC146">INDEX(GMWQ!$A$2:$NF$60,MATCH(1,(GMWQ!$NE$2:$NE$60=AC$3)*(GMWQ!$ND$2:$ND$60=AC$4)*(GMWQ!$NF$2:$NF$60=AC$1),0),$E146-1966)</f>
        <v>340314</v>
      </c>
      <c r="AD146" s="12" cm="1">
        <f t="array" ref="AD146">INDEX(GMWQ!$A$2:$NF$60,MATCH(1,(GMWQ!$NE$2:$NE$60=AD$3)*(GMWQ!$ND$2:$ND$60=AD$4)*(GMWQ!$NF$2:$NF$60=AD$1),0),$E146-1966)</f>
        <v>17084</v>
      </c>
      <c r="AE146" s="12" cm="1">
        <f t="array" ref="AE146">INDEX(GMWQ!$A$2:$NF$60,MATCH(1,(GMWQ!$NE$2:$NE$60=AE$3)*(GMWQ!$ND$2:$ND$60=AE$4)*(GMWQ!$NF$2:$NF$60=AE$1),0),$E146-1966)</f>
        <v>29576</v>
      </c>
      <c r="AF146" s="12" cm="1">
        <f t="array" ref="AF146">INDEX(GMWQ!$A$2:$NF$60,MATCH(1,(GMWQ!$NE$2:$NE$60=AF$3)*(GMWQ!$ND$2:$ND$60=AF$4)*(GMWQ!$NF$2:$NF$60=AF$1),0),$E146-1966)</f>
        <v>32254</v>
      </c>
      <c r="AG146" s="12" cm="1">
        <f t="array" ref="AG146">INDEX(GMWQ!$A$2:$NF$60,MATCH(1,(GMWQ!$NE$2:$NE$60=AG$3)*(GMWQ!$ND$2:$ND$60=AG$4)*(GMWQ!$NF$2:$NF$60=AG$1),0),$E146-1966)</f>
        <v>5.2</v>
      </c>
    </row>
    <row r="147" spans="1:33" x14ac:dyDescent="0.25">
      <c r="A147" s="12">
        <v>2008</v>
      </c>
      <c r="B147" s="12">
        <f t="shared" si="14"/>
        <v>2008</v>
      </c>
      <c r="C147" s="12">
        <f t="shared" si="14"/>
        <v>2007</v>
      </c>
      <c r="D147" s="12">
        <f t="shared" si="14"/>
        <v>2007</v>
      </c>
      <c r="E147" s="12">
        <f t="shared" si="12"/>
        <v>2113</v>
      </c>
      <c r="F147" s="12" cm="1">
        <f t="array" ref="F147">INDEX(GMWQ!$A$2:$NF$60,MATCH(1,(GMWQ!$NE$2:$NE$60=F$3)*(GMWQ!$ND$2:$ND$60=F$4)*(GMWQ!$NF$2:$NF$60=F$1),0),$E147-1966)</f>
        <v>99.501630000000006</v>
      </c>
      <c r="G147" s="12" cm="1">
        <f t="array" ref="G147">INDEX(GMWQ!$A$2:$NF$60,MATCH(1,(GMWQ!$NE$2:$NE$60=G$3)*(GMWQ!$ND$2:$ND$60=G$4)*(GMWQ!$NF$2:$NF$60=G$1),0),$E147-1966)</f>
        <v>17891</v>
      </c>
      <c r="H147" s="12" cm="1">
        <f t="array" ref="H147">INDEX(GMWQ!$A$2:$NF$60,MATCH(1,(GMWQ!$NE$2:$NE$60=H$3)*(GMWQ!$ND$2:$ND$60=H$4)*(GMWQ!$NF$2:$NF$60=H$1),0),$E147-1966)</f>
        <v>433.66669999999999</v>
      </c>
      <c r="I147" s="12" cm="1">
        <f t="array" ref="I147">INDEX(GMWQ!$A$2:$NF$60,MATCH(1,(GMWQ!$NE$2:$NE$60=I$3)*(GMWQ!$ND$2:$ND$60=I$4)*(GMWQ!$NF$2:$NF$60=I$1),0),$E147-1966)</f>
        <v>84691</v>
      </c>
      <c r="J147" s="12" cm="1">
        <f t="array" ref="J147">INDEX(GMWQ!$A$2:$NF$60,MATCH(1,(GMWQ!$NE$2:$NE$60=J$3)*(GMWQ!$ND$2:$ND$60=J$4)*(GMWQ!$NF$2:$NF$60=J$1),0),$E147-1966)</f>
        <v>397800</v>
      </c>
      <c r="K147" s="12" cm="1">
        <f t="array" ref="K147">INDEX(GMWQ!$A$2:$NF$60,MATCH(1,(GMWQ!$NE$2:$NE$60=K$3)*(GMWQ!$ND$2:$ND$60=K$4)*(GMWQ!$NF$2:$NF$60=K$1),0),$E147-1966)</f>
        <v>168351</v>
      </c>
      <c r="L147" s="12" cm="1">
        <f t="array" ref="L147">INDEX(GMWQ!$A$2:$NF$60,MATCH(1,(GMWQ!$NE$2:$NE$60=L$3)*(GMWQ!$ND$2:$ND$60=L$4)*(GMWQ!$NF$2:$NF$60=L$1),0),$E147-1966)</f>
        <v>249920</v>
      </c>
      <c r="M147" s="12" cm="1">
        <f t="array" ref="M147">INDEX(GMWQ!$A$2:$NF$60,MATCH(1,(GMWQ!$NE$2:$NE$60=M$3)*(GMWQ!$ND$2:$ND$60=M$4)*(GMWQ!$NF$2:$NF$60=M$1),0),$E147-1966)</f>
        <v>335815</v>
      </c>
      <c r="N147" s="12" cm="1">
        <f t="array" ref="N147">INDEX(GMWQ!$A$2:$NF$60,MATCH(1,(GMWQ!$NE$2:$NE$60=N$3)*(GMWQ!$ND$2:$ND$60=N$4)*(GMWQ!$NF$2:$NF$60=N$1),0),$E147-1966)</f>
        <v>74.486329999999995</v>
      </c>
      <c r="O147" s="12" cm="1">
        <f t="array" ref="O147">INDEX(GMWQ!$A$2:$NF$60,MATCH(1,(GMWQ!$NE$2:$NE$60=O$3)*(GMWQ!$ND$2:$ND$60=O$4)*(GMWQ!$NF$2:$NF$60=O$1),0),$E147-1966)</f>
        <v>29684</v>
      </c>
      <c r="P147" s="12" cm="1">
        <f t="array" ref="P147">INDEX(GMWQ!$A$2:$NF$60,MATCH(1,(GMWQ!$NE$2:$NE$60=P$3)*(GMWQ!$ND$2:$ND$60=P$4)*(GMWQ!$NF$2:$NF$60=P$1),0),$E147-1966)</f>
        <v>32277</v>
      </c>
      <c r="Q147" s="12" cm="1">
        <f t="array" ref="Q147">INDEX(GMWQ!$A$2:$NF$60,MATCH(1,(GMWQ!$NE$2:$NE$60=Q$3)*(GMWQ!$ND$2:$ND$60=Q$4)*(GMWQ!$NF$2:$NF$60=Q$1),0),$E147-1966)</f>
        <v>5.2</v>
      </c>
      <c r="R147" s="12" cm="1">
        <f t="array" ref="R147">INDEX(GMWQ!$A$2:$NF$60,MATCH(1,(GMWQ!$NE$2:$NE$60=R$3)*(GMWQ!$ND$2:$ND$60=R$4)*(GMWQ!$NF$2:$NF$60=R$1),0),$E147-1966)</f>
        <v>6580.8379999999997</v>
      </c>
      <c r="S147" s="12" cm="1">
        <f t="array" ref="S147">INDEX(GMWQ!$A$2:$NF$60,MATCH(1,(GMWQ!$NE$2:$NE$60=S$3)*(GMWQ!$ND$2:$ND$60=S$4)*(GMWQ!$NF$2:$NF$60=S$1),0),$E147-1966)</f>
        <v>542804</v>
      </c>
      <c r="T147" s="12" cm="1">
        <f t="array" ref="T147">INDEX(GMWQ!$A$2:$NF$60,MATCH(1,(GMWQ!$NE$2:$NE$60=T$3)*(GMWQ!$ND$2:$ND$60=T$4)*(GMWQ!$NF$2:$NF$60=T$1),0),$E147-1966)</f>
        <v>29684</v>
      </c>
      <c r="U147" s="12" cm="1">
        <f t="array" ref="U147">INDEX(GMWQ!$A$2:$NF$60,MATCH(1,(GMWQ!$NE$2:$NE$60=U$3)*(GMWQ!$ND$2:$ND$60=U$4)*(GMWQ!$NF$2:$NF$60=U$1),0),$E147-1966)</f>
        <v>6580.8379999999997</v>
      </c>
      <c r="V147" s="12" cm="1">
        <f t="array" ref="V147">INDEX(GMWQ!$A$2:$NF$60,MATCH(1,(GMWQ!$NE$2:$NE$60=V$3)*(GMWQ!$ND$2:$ND$60=V$4)*(GMWQ!$NF$2:$NF$60=V$1),0),$E147-1966)</f>
        <v>5.2</v>
      </c>
      <c r="W147" s="12" cm="1">
        <f t="array" ref="W147">INDEX(GMWQ!$A$2:$NF$60,MATCH(1,(GMWQ!$NE$2:$NE$60=W$3)*(GMWQ!$ND$2:$ND$60=W$4)*(GMWQ!$NF$2:$NF$60=W$1),0),$E147-1966)</f>
        <v>335815</v>
      </c>
      <c r="X147" s="12" cm="1">
        <f t="array" ref="X147">INDEX(GMWQ!$A$2:$NF$60,MATCH(1,(GMWQ!$NE$2:$NE$60=X$3)*(GMWQ!$ND$2:$ND$60=X$4)*(GMWQ!$NF$2:$NF$60=X$1),0),$E147-1966)</f>
        <v>17891</v>
      </c>
      <c r="Y147" s="12" cm="1">
        <f t="array" ref="Y147">INDEX(GMWQ!$A$2:$NF$60,MATCH(1,(GMWQ!$NE$2:$NE$60=Y$3)*(GMWQ!$ND$2:$ND$60=Y$4)*(GMWQ!$NF$2:$NF$60=Y$1),0),$E147-1966)</f>
        <v>542804</v>
      </c>
      <c r="Z147" s="12" cm="1">
        <f t="array" ref="Z147">INDEX(GMWQ!$A$2:$NF$60,MATCH(1,(GMWQ!$NE$2:$NE$60=Z$3)*(GMWQ!$ND$2:$ND$60=Z$4)*(GMWQ!$NF$2:$NF$60=Z$1),0),$E147-1966)</f>
        <v>29684</v>
      </c>
      <c r="AA147" s="12" cm="1">
        <f t="array" ref="AA147">INDEX(GMWQ!$A$2:$NF$60,MATCH(1,(GMWQ!$NE$2:$NE$60=AA$3)*(GMWQ!$ND$2:$ND$60=AA$4)*(GMWQ!$NF$2:$NF$60=AA$1),0),$E147-1966)</f>
        <v>6580.8379999999997</v>
      </c>
      <c r="AB147" s="12" cm="1">
        <f t="array" ref="AB147">INDEX(GMWQ!$A$2:$NF$60,MATCH(1,(GMWQ!$NE$2:$NE$60=AB$3)*(GMWQ!$ND$2:$ND$60=AB$4)*(GMWQ!$NF$2:$NF$60=AB$1),0),$E147-1966)</f>
        <v>5.2</v>
      </c>
      <c r="AC147" s="12" cm="1">
        <f t="array" ref="AC147">INDEX(GMWQ!$A$2:$NF$60,MATCH(1,(GMWQ!$NE$2:$NE$60=AC$3)*(GMWQ!$ND$2:$ND$60=AC$4)*(GMWQ!$NF$2:$NF$60=AC$1),0),$E147-1966)</f>
        <v>335815</v>
      </c>
      <c r="AD147" s="12" cm="1">
        <f t="array" ref="AD147">INDEX(GMWQ!$A$2:$NF$60,MATCH(1,(GMWQ!$NE$2:$NE$60=AD$3)*(GMWQ!$ND$2:$ND$60=AD$4)*(GMWQ!$NF$2:$NF$60=AD$1),0),$E147-1966)</f>
        <v>17891</v>
      </c>
      <c r="AE147" s="12" cm="1">
        <f t="array" ref="AE147">INDEX(GMWQ!$A$2:$NF$60,MATCH(1,(GMWQ!$NE$2:$NE$60=AE$3)*(GMWQ!$ND$2:$ND$60=AE$4)*(GMWQ!$NF$2:$NF$60=AE$1),0),$E147-1966)</f>
        <v>29684</v>
      </c>
      <c r="AF147" s="12" cm="1">
        <f t="array" ref="AF147">INDEX(GMWQ!$A$2:$NF$60,MATCH(1,(GMWQ!$NE$2:$NE$60=AF$3)*(GMWQ!$ND$2:$ND$60=AF$4)*(GMWQ!$NF$2:$NF$60=AF$1),0),$E147-1966)</f>
        <v>32285</v>
      </c>
      <c r="AG147" s="12" cm="1">
        <f t="array" ref="AG147">INDEX(GMWQ!$A$2:$NF$60,MATCH(1,(GMWQ!$NE$2:$NE$60=AG$3)*(GMWQ!$ND$2:$ND$60=AG$4)*(GMWQ!$NF$2:$NF$60=AG$1),0),$E147-1966)</f>
        <v>5.2</v>
      </c>
    </row>
    <row r="148" spans="1:33" x14ac:dyDescent="0.25">
      <c r="B148" s="12">
        <f t="shared" si="14"/>
        <v>2008</v>
      </c>
      <c r="C148" s="12">
        <f t="shared" si="14"/>
        <v>2008</v>
      </c>
      <c r="E148" s="12">
        <f t="shared" si="12"/>
        <v>2114</v>
      </c>
      <c r="F148" s="12" cm="1">
        <f t="array" ref="F148">INDEX(GMWQ!$A$2:$NF$60,MATCH(1,(GMWQ!$NE$2:$NE$60=F$3)*(GMWQ!$ND$2:$ND$60=F$4)*(GMWQ!$NF$2:$NF$60=F$1),0),$E148-1966)</f>
        <v>98.887450000000001</v>
      </c>
      <c r="G148" s="12" cm="1">
        <f t="array" ref="G148">INDEX(GMWQ!$A$2:$NF$60,MATCH(1,(GMWQ!$NE$2:$NE$60=G$3)*(GMWQ!$ND$2:$ND$60=G$4)*(GMWQ!$NF$2:$NF$60=G$1),0),$E148-1966)</f>
        <v>17172</v>
      </c>
      <c r="H148" s="12" cm="1">
        <f t="array" ref="H148">INDEX(GMWQ!$A$2:$NF$60,MATCH(1,(GMWQ!$NE$2:$NE$60=H$3)*(GMWQ!$ND$2:$ND$60=H$4)*(GMWQ!$NF$2:$NF$60=H$1),0),$E148-1966)</f>
        <v>433</v>
      </c>
      <c r="I148" s="12" cm="1">
        <f t="array" ref="I148">INDEX(GMWQ!$A$2:$NF$60,MATCH(1,(GMWQ!$NE$2:$NE$60=I$3)*(GMWQ!$ND$2:$ND$60=I$4)*(GMWQ!$NF$2:$NF$60=I$1),0),$E148-1966)</f>
        <v>87843</v>
      </c>
      <c r="J148" s="12" cm="1">
        <f t="array" ref="J148">INDEX(GMWQ!$A$2:$NF$60,MATCH(1,(GMWQ!$NE$2:$NE$60=J$3)*(GMWQ!$ND$2:$ND$60=J$4)*(GMWQ!$NF$2:$NF$60=J$1),0),$E148-1966)</f>
        <v>400685</v>
      </c>
      <c r="K148" s="12" cm="1">
        <f t="array" ref="K148">INDEX(GMWQ!$A$2:$NF$60,MATCH(1,(GMWQ!$NE$2:$NE$60=K$3)*(GMWQ!$ND$2:$ND$60=K$4)*(GMWQ!$NF$2:$NF$60=K$1),0),$E148-1966)</f>
        <v>166617</v>
      </c>
      <c r="L148" s="12" cm="1">
        <f t="array" ref="L148">INDEX(GMWQ!$A$2:$NF$60,MATCH(1,(GMWQ!$NE$2:$NE$60=L$3)*(GMWQ!$ND$2:$ND$60=L$4)*(GMWQ!$NF$2:$NF$60=L$1),0),$E148-1966)</f>
        <v>256466</v>
      </c>
      <c r="M148" s="12" cm="1">
        <f t="array" ref="M148">INDEX(GMWQ!$A$2:$NF$60,MATCH(1,(GMWQ!$NE$2:$NE$60=M$3)*(GMWQ!$ND$2:$ND$60=M$4)*(GMWQ!$NF$2:$NF$60=M$1),0),$E148-1966)</f>
        <v>339732</v>
      </c>
      <c r="N148" s="12" cm="1">
        <f t="array" ref="N148">INDEX(GMWQ!$A$2:$NF$60,MATCH(1,(GMWQ!$NE$2:$NE$60=N$3)*(GMWQ!$ND$2:$ND$60=N$4)*(GMWQ!$NF$2:$NF$60=N$1),0),$E148-1966)</f>
        <v>75.595219999999998</v>
      </c>
      <c r="O148" s="12" cm="1">
        <f t="array" ref="O148">INDEX(GMWQ!$A$2:$NF$60,MATCH(1,(GMWQ!$NE$2:$NE$60=O$3)*(GMWQ!$ND$2:$ND$60=O$4)*(GMWQ!$NF$2:$NF$60=O$1),0),$E148-1966)</f>
        <v>29722</v>
      </c>
      <c r="P148" s="12" cm="1">
        <f t="array" ref="P148">INDEX(GMWQ!$A$2:$NF$60,MATCH(1,(GMWQ!$NE$2:$NE$60=P$3)*(GMWQ!$ND$2:$ND$60=P$4)*(GMWQ!$NF$2:$NF$60=P$1),0),$E148-1966)</f>
        <v>32347</v>
      </c>
      <c r="Q148" s="12" cm="1">
        <f t="array" ref="Q148">INDEX(GMWQ!$A$2:$NF$60,MATCH(1,(GMWQ!$NE$2:$NE$60=Q$3)*(GMWQ!$ND$2:$ND$60=Q$4)*(GMWQ!$NF$2:$NF$60=Q$1),0),$E148-1966)</f>
        <v>5.4</v>
      </c>
      <c r="R148" s="12" cm="1">
        <f t="array" ref="R148">INDEX(GMWQ!$A$2:$NF$60,MATCH(1,(GMWQ!$NE$2:$NE$60=R$3)*(GMWQ!$ND$2:$ND$60=R$4)*(GMWQ!$NF$2:$NF$60=R$1),0),$E148-1966)</f>
        <v>6498.0690000000004</v>
      </c>
      <c r="S148" s="12" cm="1">
        <f t="array" ref="S148">INDEX(GMWQ!$A$2:$NF$60,MATCH(1,(GMWQ!$NE$2:$NE$60=S$3)*(GMWQ!$ND$2:$ND$60=S$4)*(GMWQ!$NF$2:$NF$60=S$1),0),$E148-1966)</f>
        <v>539918</v>
      </c>
      <c r="T148" s="12" cm="1">
        <f t="array" ref="T148">INDEX(GMWQ!$A$2:$NF$60,MATCH(1,(GMWQ!$NE$2:$NE$60=T$3)*(GMWQ!$ND$2:$ND$60=T$4)*(GMWQ!$NF$2:$NF$60=T$1),0),$E148-1966)</f>
        <v>29722</v>
      </c>
      <c r="U148" s="12" cm="1">
        <f t="array" ref="U148">INDEX(GMWQ!$A$2:$NF$60,MATCH(1,(GMWQ!$NE$2:$NE$60=U$3)*(GMWQ!$ND$2:$ND$60=U$4)*(GMWQ!$NF$2:$NF$60=U$1),0),$E148-1966)</f>
        <v>6498.0690000000004</v>
      </c>
      <c r="V148" s="12" cm="1">
        <f t="array" ref="V148">INDEX(GMWQ!$A$2:$NF$60,MATCH(1,(GMWQ!$NE$2:$NE$60=V$3)*(GMWQ!$ND$2:$ND$60=V$4)*(GMWQ!$NF$2:$NF$60=V$1),0),$E148-1966)</f>
        <v>5.4</v>
      </c>
      <c r="W148" s="12" cm="1">
        <f t="array" ref="W148">INDEX(GMWQ!$A$2:$NF$60,MATCH(1,(GMWQ!$NE$2:$NE$60=W$3)*(GMWQ!$ND$2:$ND$60=W$4)*(GMWQ!$NF$2:$NF$60=W$1),0),$E148-1966)</f>
        <v>339732</v>
      </c>
      <c r="X148" s="12" cm="1">
        <f t="array" ref="X148">INDEX(GMWQ!$A$2:$NF$60,MATCH(1,(GMWQ!$NE$2:$NE$60=X$3)*(GMWQ!$ND$2:$ND$60=X$4)*(GMWQ!$NF$2:$NF$60=X$1),0),$E148-1966)</f>
        <v>17172</v>
      </c>
      <c r="Y148" s="12" cm="1">
        <f t="array" ref="Y148">INDEX(GMWQ!$A$2:$NF$60,MATCH(1,(GMWQ!$NE$2:$NE$60=Y$3)*(GMWQ!$ND$2:$ND$60=Y$4)*(GMWQ!$NF$2:$NF$60=Y$1),0),$E148-1966)</f>
        <v>539918</v>
      </c>
      <c r="Z148" s="12" cm="1">
        <f t="array" ref="Z148">INDEX(GMWQ!$A$2:$NF$60,MATCH(1,(GMWQ!$NE$2:$NE$60=Z$3)*(GMWQ!$ND$2:$ND$60=Z$4)*(GMWQ!$NF$2:$NF$60=Z$1),0),$E148-1966)</f>
        <v>29722</v>
      </c>
      <c r="AA148" s="12" cm="1">
        <f t="array" ref="AA148">INDEX(GMWQ!$A$2:$NF$60,MATCH(1,(GMWQ!$NE$2:$NE$60=AA$3)*(GMWQ!$ND$2:$ND$60=AA$4)*(GMWQ!$NF$2:$NF$60=AA$1),0),$E148-1966)</f>
        <v>6498.0690000000004</v>
      </c>
      <c r="AB148" s="12" cm="1">
        <f t="array" ref="AB148">INDEX(GMWQ!$A$2:$NF$60,MATCH(1,(GMWQ!$NE$2:$NE$60=AB$3)*(GMWQ!$ND$2:$ND$60=AB$4)*(GMWQ!$NF$2:$NF$60=AB$1),0),$E148-1966)</f>
        <v>5.4</v>
      </c>
      <c r="AC148" s="12" cm="1">
        <f t="array" ref="AC148">INDEX(GMWQ!$A$2:$NF$60,MATCH(1,(GMWQ!$NE$2:$NE$60=AC$3)*(GMWQ!$ND$2:$ND$60=AC$4)*(GMWQ!$NF$2:$NF$60=AC$1),0),$E148-1966)</f>
        <v>339732</v>
      </c>
      <c r="AD148" s="12" cm="1">
        <f t="array" ref="AD148">INDEX(GMWQ!$A$2:$NF$60,MATCH(1,(GMWQ!$NE$2:$NE$60=AD$3)*(GMWQ!$ND$2:$ND$60=AD$4)*(GMWQ!$NF$2:$NF$60=AD$1),0),$E148-1966)</f>
        <v>17172</v>
      </c>
      <c r="AE148" s="12" cm="1">
        <f t="array" ref="AE148">INDEX(GMWQ!$A$2:$NF$60,MATCH(1,(GMWQ!$NE$2:$NE$60=AE$3)*(GMWQ!$ND$2:$ND$60=AE$4)*(GMWQ!$NF$2:$NF$60=AE$1),0),$E148-1966)</f>
        <v>29722</v>
      </c>
      <c r="AF148" s="12" cm="1">
        <f t="array" ref="AF148">INDEX(GMWQ!$A$2:$NF$60,MATCH(1,(GMWQ!$NE$2:$NE$60=AF$3)*(GMWQ!$ND$2:$ND$60=AF$4)*(GMWQ!$NF$2:$NF$60=AF$1),0),$E148-1966)</f>
        <v>32349</v>
      </c>
      <c r="AG148" s="12" cm="1">
        <f t="array" ref="AG148">INDEX(GMWQ!$A$2:$NF$60,MATCH(1,(GMWQ!$NE$2:$NE$60=AG$3)*(GMWQ!$ND$2:$ND$60=AG$4)*(GMWQ!$NF$2:$NF$60=AG$1),0),$E148-1966)</f>
        <v>5.4</v>
      </c>
    </row>
    <row r="149" spans="1:33" x14ac:dyDescent="0.25">
      <c r="B149" s="12">
        <f t="shared" si="14"/>
        <v>2008</v>
      </c>
      <c r="C149" s="12">
        <f t="shared" si="14"/>
        <v>2008</v>
      </c>
      <c r="E149" s="12">
        <f t="shared" si="12"/>
        <v>2115</v>
      </c>
      <c r="F149" s="12" cm="1">
        <f t="array" ref="F149">INDEX(GMWQ!$A$2:$NF$60,MATCH(1,(GMWQ!$NE$2:$NE$60=F$3)*(GMWQ!$ND$2:$ND$60=F$4)*(GMWQ!$NF$2:$NF$60=F$1),0),$E149-1966)</f>
        <v>100.008</v>
      </c>
      <c r="G149" s="12" cm="1">
        <f t="array" ref="G149">INDEX(GMWQ!$A$2:$NF$60,MATCH(1,(GMWQ!$NE$2:$NE$60=G$3)*(GMWQ!$ND$2:$ND$60=G$4)*(GMWQ!$NF$2:$NF$60=G$1),0),$E149-1966)</f>
        <v>17328</v>
      </c>
      <c r="H149" s="12" cm="1">
        <f t="array" ref="H149">INDEX(GMWQ!$A$2:$NF$60,MATCH(1,(GMWQ!$NE$2:$NE$60=H$3)*(GMWQ!$ND$2:$ND$60=H$4)*(GMWQ!$NF$2:$NF$60=H$1),0),$E149-1966)</f>
        <v>434.66669999999999</v>
      </c>
      <c r="I149" s="12" cm="1">
        <f t="array" ref="I149">INDEX(GMWQ!$A$2:$NF$60,MATCH(1,(GMWQ!$NE$2:$NE$60=I$3)*(GMWQ!$ND$2:$ND$60=I$4)*(GMWQ!$NF$2:$NF$60=I$1),0),$E149-1966)</f>
        <v>90586</v>
      </c>
      <c r="J149" s="12" cm="1">
        <f t="array" ref="J149">INDEX(GMWQ!$A$2:$NF$60,MATCH(1,(GMWQ!$NE$2:$NE$60=J$3)*(GMWQ!$ND$2:$ND$60=J$4)*(GMWQ!$NF$2:$NF$60=J$1),0),$E149-1966)</f>
        <v>399994</v>
      </c>
      <c r="K149" s="12" cm="1">
        <f t="array" ref="K149">INDEX(GMWQ!$A$2:$NF$60,MATCH(1,(GMWQ!$NE$2:$NE$60=K$3)*(GMWQ!$ND$2:$ND$60=K$4)*(GMWQ!$NF$2:$NF$60=K$1),0),$E149-1966)</f>
        <v>166080</v>
      </c>
      <c r="L149" s="12" cm="1">
        <f t="array" ref="L149">INDEX(GMWQ!$A$2:$NF$60,MATCH(1,(GMWQ!$NE$2:$NE$60=L$3)*(GMWQ!$ND$2:$ND$60=L$4)*(GMWQ!$NF$2:$NF$60=L$1),0),$E149-1966)</f>
        <v>255800</v>
      </c>
      <c r="M149" s="12" cm="1">
        <f t="array" ref="M149">INDEX(GMWQ!$A$2:$NF$60,MATCH(1,(GMWQ!$NE$2:$NE$60=M$3)*(GMWQ!$ND$2:$ND$60=M$4)*(GMWQ!$NF$2:$NF$60=M$1),0),$E149-1966)</f>
        <v>333684</v>
      </c>
      <c r="N149" s="12" cm="1">
        <f t="array" ref="N149">INDEX(GMWQ!$A$2:$NF$60,MATCH(1,(GMWQ!$NE$2:$NE$60=N$3)*(GMWQ!$ND$2:$ND$60=N$4)*(GMWQ!$NF$2:$NF$60=N$1),0),$E149-1966)</f>
        <v>76.739900000000006</v>
      </c>
      <c r="O149" s="12" cm="1">
        <f t="array" ref="O149">INDEX(GMWQ!$A$2:$NF$60,MATCH(1,(GMWQ!$NE$2:$NE$60=O$3)*(GMWQ!$ND$2:$ND$60=O$4)*(GMWQ!$NF$2:$NF$60=O$1),0),$E149-1966)</f>
        <v>29580</v>
      </c>
      <c r="P149" s="12" cm="1">
        <f t="array" ref="P149">INDEX(GMWQ!$A$2:$NF$60,MATCH(1,(GMWQ!$NE$2:$NE$60=P$3)*(GMWQ!$ND$2:$ND$60=P$4)*(GMWQ!$NF$2:$NF$60=P$1),0),$E149-1966)</f>
        <v>32317</v>
      </c>
      <c r="Q149" s="12" cm="1">
        <f t="array" ref="Q149">INDEX(GMWQ!$A$2:$NF$60,MATCH(1,(GMWQ!$NE$2:$NE$60=Q$3)*(GMWQ!$ND$2:$ND$60=Q$4)*(GMWQ!$NF$2:$NF$60=Q$1),0),$E149-1966)</f>
        <v>5.9</v>
      </c>
      <c r="R149" s="12" cm="1">
        <f t="array" ref="R149">INDEX(GMWQ!$A$2:$NF$60,MATCH(1,(GMWQ!$NE$2:$NE$60=R$3)*(GMWQ!$ND$2:$ND$60=R$4)*(GMWQ!$NF$2:$NF$60=R$1),0),$E149-1966)</f>
        <v>6496.1270000000004</v>
      </c>
      <c r="S149" s="12" cm="1">
        <f t="array" ref="S149">INDEX(GMWQ!$A$2:$NF$60,MATCH(1,(GMWQ!$NE$2:$NE$60=S$3)*(GMWQ!$ND$2:$ND$60=S$4)*(GMWQ!$NF$2:$NF$60=S$1),0),$E149-1966)</f>
        <v>531619</v>
      </c>
      <c r="T149" s="12" cm="1">
        <f t="array" ref="T149">INDEX(GMWQ!$A$2:$NF$60,MATCH(1,(GMWQ!$NE$2:$NE$60=T$3)*(GMWQ!$ND$2:$ND$60=T$4)*(GMWQ!$NF$2:$NF$60=T$1),0),$E149-1966)</f>
        <v>29580</v>
      </c>
      <c r="U149" s="12" cm="1">
        <f t="array" ref="U149">INDEX(GMWQ!$A$2:$NF$60,MATCH(1,(GMWQ!$NE$2:$NE$60=U$3)*(GMWQ!$ND$2:$ND$60=U$4)*(GMWQ!$NF$2:$NF$60=U$1),0),$E149-1966)</f>
        <v>6496.1270000000004</v>
      </c>
      <c r="V149" s="12" cm="1">
        <f t="array" ref="V149">INDEX(GMWQ!$A$2:$NF$60,MATCH(1,(GMWQ!$NE$2:$NE$60=V$3)*(GMWQ!$ND$2:$ND$60=V$4)*(GMWQ!$NF$2:$NF$60=V$1),0),$E149-1966)</f>
        <v>5.9</v>
      </c>
      <c r="W149" s="12" cm="1">
        <f t="array" ref="W149">INDEX(GMWQ!$A$2:$NF$60,MATCH(1,(GMWQ!$NE$2:$NE$60=W$3)*(GMWQ!$ND$2:$ND$60=W$4)*(GMWQ!$NF$2:$NF$60=W$1),0),$E149-1966)</f>
        <v>333684</v>
      </c>
      <c r="X149" s="12" cm="1">
        <f t="array" ref="X149">INDEX(GMWQ!$A$2:$NF$60,MATCH(1,(GMWQ!$NE$2:$NE$60=X$3)*(GMWQ!$ND$2:$ND$60=X$4)*(GMWQ!$NF$2:$NF$60=X$1),0),$E149-1966)</f>
        <v>17328</v>
      </c>
      <c r="Y149" s="12" cm="1">
        <f t="array" ref="Y149">INDEX(GMWQ!$A$2:$NF$60,MATCH(1,(GMWQ!$NE$2:$NE$60=Y$3)*(GMWQ!$ND$2:$ND$60=Y$4)*(GMWQ!$NF$2:$NF$60=Y$1),0),$E149-1966)</f>
        <v>531619</v>
      </c>
      <c r="Z149" s="12" cm="1">
        <f t="array" ref="Z149">INDEX(GMWQ!$A$2:$NF$60,MATCH(1,(GMWQ!$NE$2:$NE$60=Z$3)*(GMWQ!$ND$2:$ND$60=Z$4)*(GMWQ!$NF$2:$NF$60=Z$1),0),$E149-1966)</f>
        <v>29580</v>
      </c>
      <c r="AA149" s="12" cm="1">
        <f t="array" ref="AA149">INDEX(GMWQ!$A$2:$NF$60,MATCH(1,(GMWQ!$NE$2:$NE$60=AA$3)*(GMWQ!$ND$2:$ND$60=AA$4)*(GMWQ!$NF$2:$NF$60=AA$1),0),$E149-1966)</f>
        <v>6496.1270000000004</v>
      </c>
      <c r="AB149" s="12" cm="1">
        <f t="array" ref="AB149">INDEX(GMWQ!$A$2:$NF$60,MATCH(1,(GMWQ!$NE$2:$NE$60=AB$3)*(GMWQ!$ND$2:$ND$60=AB$4)*(GMWQ!$NF$2:$NF$60=AB$1),0),$E149-1966)</f>
        <v>5.9</v>
      </c>
      <c r="AC149" s="12" cm="1">
        <f t="array" ref="AC149">INDEX(GMWQ!$A$2:$NF$60,MATCH(1,(GMWQ!$NE$2:$NE$60=AC$3)*(GMWQ!$ND$2:$ND$60=AC$4)*(GMWQ!$NF$2:$NF$60=AC$1),0),$E149-1966)</f>
        <v>333684</v>
      </c>
      <c r="AD149" s="12" cm="1">
        <f t="array" ref="AD149">INDEX(GMWQ!$A$2:$NF$60,MATCH(1,(GMWQ!$NE$2:$NE$60=AD$3)*(GMWQ!$ND$2:$ND$60=AD$4)*(GMWQ!$NF$2:$NF$60=AD$1),0),$E149-1966)</f>
        <v>17328</v>
      </c>
      <c r="AE149" s="12" cm="1">
        <f t="array" ref="AE149">INDEX(GMWQ!$A$2:$NF$60,MATCH(1,(GMWQ!$NE$2:$NE$60=AE$3)*(GMWQ!$ND$2:$ND$60=AE$4)*(GMWQ!$NF$2:$NF$60=AE$1),0),$E149-1966)</f>
        <v>29580</v>
      </c>
      <c r="AF149" s="12" cm="1">
        <f t="array" ref="AF149">INDEX(GMWQ!$A$2:$NF$60,MATCH(1,(GMWQ!$NE$2:$NE$60=AF$3)*(GMWQ!$ND$2:$ND$60=AF$4)*(GMWQ!$NF$2:$NF$60=AF$1),0),$E149-1966)</f>
        <v>32313</v>
      </c>
      <c r="AG149" s="12" cm="1">
        <f t="array" ref="AG149">INDEX(GMWQ!$A$2:$NF$60,MATCH(1,(GMWQ!$NE$2:$NE$60=AG$3)*(GMWQ!$ND$2:$ND$60=AG$4)*(GMWQ!$NF$2:$NF$60=AG$1),0),$E149-1966)</f>
        <v>5.9</v>
      </c>
    </row>
    <row r="150" spans="1:33" x14ac:dyDescent="0.25">
      <c r="B150" s="12">
        <f t="shared" si="14"/>
        <v>2008</v>
      </c>
      <c r="C150" s="12">
        <f t="shared" si="14"/>
        <v>2008</v>
      </c>
      <c r="E150" s="12">
        <f t="shared" si="12"/>
        <v>2116</v>
      </c>
      <c r="F150" s="12" cm="1">
        <f t="array" ref="F150">INDEX(GMWQ!$A$2:$NF$60,MATCH(1,(GMWQ!$NE$2:$NE$60=F$3)*(GMWQ!$ND$2:$ND$60=F$4)*(GMWQ!$NF$2:$NF$60=F$1),0),$E150-1966)</f>
        <v>101.60299999999999</v>
      </c>
      <c r="G150" s="12" cm="1">
        <f t="array" ref="G150">INDEX(GMWQ!$A$2:$NF$60,MATCH(1,(GMWQ!$NE$2:$NE$60=G$3)*(GMWQ!$ND$2:$ND$60=G$4)*(GMWQ!$NF$2:$NF$60=G$1),0),$E150-1966)</f>
        <v>17305</v>
      </c>
      <c r="H150" s="12" cm="1">
        <f t="array" ref="H150">INDEX(GMWQ!$A$2:$NF$60,MATCH(1,(GMWQ!$NE$2:$NE$60=H$3)*(GMWQ!$ND$2:$ND$60=H$4)*(GMWQ!$NF$2:$NF$60=H$1),0),$E150-1966)</f>
        <v>436.33330000000001</v>
      </c>
      <c r="I150" s="12" cm="1">
        <f t="array" ref="I150">INDEX(GMWQ!$A$2:$NF$60,MATCH(1,(GMWQ!$NE$2:$NE$60=I$3)*(GMWQ!$ND$2:$ND$60=I$4)*(GMWQ!$NF$2:$NF$60=I$1),0),$E150-1966)</f>
        <v>87779</v>
      </c>
      <c r="J150" s="12" cm="1">
        <f t="array" ref="J150">INDEX(GMWQ!$A$2:$NF$60,MATCH(1,(GMWQ!$NE$2:$NE$60=J$3)*(GMWQ!$ND$2:$ND$60=J$4)*(GMWQ!$NF$2:$NF$60=J$1),0),$E150-1966)</f>
        <v>395121</v>
      </c>
      <c r="K150" s="12" cm="1">
        <f t="array" ref="K150">INDEX(GMWQ!$A$2:$NF$60,MATCH(1,(GMWQ!$NE$2:$NE$60=K$3)*(GMWQ!$ND$2:$ND$60=K$4)*(GMWQ!$NF$2:$NF$60=K$1),0),$E150-1966)</f>
        <v>164352</v>
      </c>
      <c r="L150" s="12" cm="1">
        <f t="array" ref="L150">INDEX(GMWQ!$A$2:$NF$60,MATCH(1,(GMWQ!$NE$2:$NE$60=L$3)*(GMWQ!$ND$2:$ND$60=L$4)*(GMWQ!$NF$2:$NF$60=L$1),0),$E150-1966)</f>
        <v>258834</v>
      </c>
      <c r="M150" s="12" cm="1">
        <f t="array" ref="M150">INDEX(GMWQ!$A$2:$NF$60,MATCH(1,(GMWQ!$NE$2:$NE$60=M$3)*(GMWQ!$ND$2:$ND$60=M$4)*(GMWQ!$NF$2:$NF$60=M$1),0),$E150-1966)</f>
        <v>340023</v>
      </c>
      <c r="N150" s="12" cm="1">
        <f t="array" ref="N150">INDEX(GMWQ!$A$2:$NF$60,MATCH(1,(GMWQ!$NE$2:$NE$60=N$3)*(GMWQ!$ND$2:$ND$60=N$4)*(GMWQ!$NF$2:$NF$60=N$1),0),$E150-1966)</f>
        <v>76.126390000000001</v>
      </c>
      <c r="O150" s="12" cm="1">
        <f t="array" ref="O150">INDEX(GMWQ!$A$2:$NF$60,MATCH(1,(GMWQ!$NE$2:$NE$60=O$3)*(GMWQ!$ND$2:$ND$60=O$4)*(GMWQ!$NF$2:$NF$60=O$1),0),$E150-1966)</f>
        <v>29528</v>
      </c>
      <c r="P150" s="12" cm="1">
        <f t="array" ref="P150">INDEX(GMWQ!$A$2:$NF$60,MATCH(1,(GMWQ!$NE$2:$NE$60=P$3)*(GMWQ!$ND$2:$ND$60=P$4)*(GMWQ!$NF$2:$NF$60=P$1),0),$E150-1966)</f>
        <v>32130</v>
      </c>
      <c r="Q150" s="12" cm="1">
        <f t="array" ref="Q150">INDEX(GMWQ!$A$2:$NF$60,MATCH(1,(GMWQ!$NE$2:$NE$60=Q$3)*(GMWQ!$ND$2:$ND$60=Q$4)*(GMWQ!$NF$2:$NF$60=Q$1),0),$E150-1966)</f>
        <v>6.4</v>
      </c>
      <c r="R150" s="12" cm="1">
        <f t="array" ref="R150">INDEX(GMWQ!$A$2:$NF$60,MATCH(1,(GMWQ!$NE$2:$NE$60=R$3)*(GMWQ!$ND$2:$ND$60=R$4)*(GMWQ!$NF$2:$NF$60=R$1),0),$E150-1966)</f>
        <v>6443.4080000000004</v>
      </c>
      <c r="S150" s="12" cm="1">
        <f t="array" ref="S150">INDEX(GMWQ!$A$2:$NF$60,MATCH(1,(GMWQ!$NE$2:$NE$60=S$3)*(GMWQ!$ND$2:$ND$60=S$4)*(GMWQ!$NF$2:$NF$60=S$1),0),$E150-1966)</f>
        <v>520230</v>
      </c>
      <c r="T150" s="12" cm="1">
        <f t="array" ref="T150">INDEX(GMWQ!$A$2:$NF$60,MATCH(1,(GMWQ!$NE$2:$NE$60=T$3)*(GMWQ!$ND$2:$ND$60=T$4)*(GMWQ!$NF$2:$NF$60=T$1),0),$E150-1966)</f>
        <v>29528</v>
      </c>
      <c r="U150" s="12" cm="1">
        <f t="array" ref="U150">INDEX(GMWQ!$A$2:$NF$60,MATCH(1,(GMWQ!$NE$2:$NE$60=U$3)*(GMWQ!$ND$2:$ND$60=U$4)*(GMWQ!$NF$2:$NF$60=U$1),0),$E150-1966)</f>
        <v>6443.4080000000004</v>
      </c>
      <c r="V150" s="12" cm="1">
        <f t="array" ref="V150">INDEX(GMWQ!$A$2:$NF$60,MATCH(1,(GMWQ!$NE$2:$NE$60=V$3)*(GMWQ!$ND$2:$ND$60=V$4)*(GMWQ!$NF$2:$NF$60=V$1),0),$E150-1966)</f>
        <v>6.4</v>
      </c>
      <c r="W150" s="12" cm="1">
        <f t="array" ref="W150">INDEX(GMWQ!$A$2:$NF$60,MATCH(1,(GMWQ!$NE$2:$NE$60=W$3)*(GMWQ!$ND$2:$ND$60=W$4)*(GMWQ!$NF$2:$NF$60=W$1),0),$E150-1966)</f>
        <v>340023</v>
      </c>
      <c r="X150" s="12" cm="1">
        <f t="array" ref="X150">INDEX(GMWQ!$A$2:$NF$60,MATCH(1,(GMWQ!$NE$2:$NE$60=X$3)*(GMWQ!$ND$2:$ND$60=X$4)*(GMWQ!$NF$2:$NF$60=X$1),0),$E150-1966)</f>
        <v>17305</v>
      </c>
      <c r="Y150" s="12" cm="1">
        <f t="array" ref="Y150">INDEX(GMWQ!$A$2:$NF$60,MATCH(1,(GMWQ!$NE$2:$NE$60=Y$3)*(GMWQ!$ND$2:$ND$60=Y$4)*(GMWQ!$NF$2:$NF$60=Y$1),0),$E150-1966)</f>
        <v>520230</v>
      </c>
      <c r="Z150" s="12" cm="1">
        <f t="array" ref="Z150">INDEX(GMWQ!$A$2:$NF$60,MATCH(1,(GMWQ!$NE$2:$NE$60=Z$3)*(GMWQ!$ND$2:$ND$60=Z$4)*(GMWQ!$NF$2:$NF$60=Z$1),0),$E150-1966)</f>
        <v>29528</v>
      </c>
      <c r="AA150" s="12" cm="1">
        <f t="array" ref="AA150">INDEX(GMWQ!$A$2:$NF$60,MATCH(1,(GMWQ!$NE$2:$NE$60=AA$3)*(GMWQ!$ND$2:$ND$60=AA$4)*(GMWQ!$NF$2:$NF$60=AA$1),0),$E150-1966)</f>
        <v>6443.4080000000004</v>
      </c>
      <c r="AB150" s="12" cm="1">
        <f t="array" ref="AB150">INDEX(GMWQ!$A$2:$NF$60,MATCH(1,(GMWQ!$NE$2:$NE$60=AB$3)*(GMWQ!$ND$2:$ND$60=AB$4)*(GMWQ!$NF$2:$NF$60=AB$1),0),$E150-1966)</f>
        <v>6.4</v>
      </c>
      <c r="AC150" s="12" cm="1">
        <f t="array" ref="AC150">INDEX(GMWQ!$A$2:$NF$60,MATCH(1,(GMWQ!$NE$2:$NE$60=AC$3)*(GMWQ!$ND$2:$ND$60=AC$4)*(GMWQ!$NF$2:$NF$60=AC$1),0),$E150-1966)</f>
        <v>340023</v>
      </c>
      <c r="AD150" s="12" cm="1">
        <f t="array" ref="AD150">INDEX(GMWQ!$A$2:$NF$60,MATCH(1,(GMWQ!$NE$2:$NE$60=AD$3)*(GMWQ!$ND$2:$ND$60=AD$4)*(GMWQ!$NF$2:$NF$60=AD$1),0),$E150-1966)</f>
        <v>17305</v>
      </c>
      <c r="AE150" s="12" cm="1">
        <f t="array" ref="AE150">INDEX(GMWQ!$A$2:$NF$60,MATCH(1,(GMWQ!$NE$2:$NE$60=AE$3)*(GMWQ!$ND$2:$ND$60=AE$4)*(GMWQ!$NF$2:$NF$60=AE$1),0),$E150-1966)</f>
        <v>29528</v>
      </c>
      <c r="AF150" s="12" cm="1">
        <f t="array" ref="AF150">INDEX(GMWQ!$A$2:$NF$60,MATCH(1,(GMWQ!$NE$2:$NE$60=AF$3)*(GMWQ!$ND$2:$ND$60=AF$4)*(GMWQ!$NF$2:$NF$60=AF$1),0),$E150-1966)</f>
        <v>32123</v>
      </c>
      <c r="AG150" s="12" cm="1">
        <f t="array" ref="AG150">INDEX(GMWQ!$A$2:$NF$60,MATCH(1,(GMWQ!$NE$2:$NE$60=AG$3)*(GMWQ!$ND$2:$ND$60=AG$4)*(GMWQ!$NF$2:$NF$60=AG$1),0),$E150-1966)</f>
        <v>6.4</v>
      </c>
    </row>
    <row r="151" spans="1:33" x14ac:dyDescent="0.25">
      <c r="A151" s="12">
        <v>2009</v>
      </c>
      <c r="B151" s="12">
        <f t="shared" si="14"/>
        <v>2009</v>
      </c>
      <c r="C151" s="12">
        <f t="shared" si="14"/>
        <v>2008</v>
      </c>
      <c r="D151" s="12">
        <f t="shared" si="14"/>
        <v>2008</v>
      </c>
      <c r="E151" s="12">
        <f t="shared" si="12"/>
        <v>2117</v>
      </c>
      <c r="F151" s="12" cm="1">
        <f t="array" ref="F151">INDEX(GMWQ!$A$2:$NF$60,MATCH(1,(GMWQ!$NE$2:$NE$60=F$3)*(GMWQ!$ND$2:$ND$60=F$4)*(GMWQ!$NF$2:$NF$60=F$1),0),$E151-1966)</f>
        <v>102.3583</v>
      </c>
      <c r="G151" s="12" cm="1">
        <f t="array" ref="G151">INDEX(GMWQ!$A$2:$NF$60,MATCH(1,(GMWQ!$NE$2:$NE$60=G$3)*(GMWQ!$ND$2:$ND$60=G$4)*(GMWQ!$NF$2:$NF$60=G$1),0),$E151-1966)</f>
        <v>16825</v>
      </c>
      <c r="H151" s="12" cm="1">
        <f t="array" ref="H151">INDEX(GMWQ!$A$2:$NF$60,MATCH(1,(GMWQ!$NE$2:$NE$60=H$3)*(GMWQ!$ND$2:$ND$60=H$4)*(GMWQ!$NF$2:$NF$60=H$1),0),$E151-1966)</f>
        <v>421</v>
      </c>
      <c r="I151" s="12" cm="1">
        <f t="array" ref="I151">INDEX(GMWQ!$A$2:$NF$60,MATCH(1,(GMWQ!$NE$2:$NE$60=I$3)*(GMWQ!$ND$2:$ND$60=I$4)*(GMWQ!$NF$2:$NF$60=I$1),0),$E151-1966)</f>
        <v>87453</v>
      </c>
      <c r="J151" s="12" cm="1">
        <f t="array" ref="J151">INDEX(GMWQ!$A$2:$NF$60,MATCH(1,(GMWQ!$NE$2:$NE$60=J$3)*(GMWQ!$ND$2:$ND$60=J$4)*(GMWQ!$NF$2:$NF$60=J$1),0),$E151-1966)</f>
        <v>386874</v>
      </c>
      <c r="K151" s="12" cm="1">
        <f t="array" ref="K151">INDEX(GMWQ!$A$2:$NF$60,MATCH(1,(GMWQ!$NE$2:$NE$60=K$3)*(GMWQ!$ND$2:$ND$60=K$4)*(GMWQ!$NF$2:$NF$60=K$1),0),$E151-1966)</f>
        <v>161431</v>
      </c>
      <c r="L151" s="12" cm="1">
        <f t="array" ref="L151">INDEX(GMWQ!$A$2:$NF$60,MATCH(1,(GMWQ!$NE$2:$NE$60=L$3)*(GMWQ!$ND$2:$ND$60=L$4)*(GMWQ!$NF$2:$NF$60=L$1),0),$E151-1966)</f>
        <v>256355</v>
      </c>
      <c r="M151" s="12" cm="1">
        <f t="array" ref="M151">INDEX(GMWQ!$A$2:$NF$60,MATCH(1,(GMWQ!$NE$2:$NE$60=M$3)*(GMWQ!$ND$2:$ND$60=M$4)*(GMWQ!$NF$2:$NF$60=M$1),0),$E151-1966)</f>
        <v>335761</v>
      </c>
      <c r="N151" s="12" cm="1">
        <f t="array" ref="N151">INDEX(GMWQ!$A$2:$NF$60,MATCH(1,(GMWQ!$NE$2:$NE$60=N$3)*(GMWQ!$ND$2:$ND$60=N$4)*(GMWQ!$NF$2:$NF$60=N$1),0),$E151-1966)</f>
        <v>76.341520000000003</v>
      </c>
      <c r="O151" s="12" cm="1">
        <f t="array" ref="O151">INDEX(GMWQ!$A$2:$NF$60,MATCH(1,(GMWQ!$NE$2:$NE$60=O$3)*(GMWQ!$ND$2:$ND$60=O$4)*(GMWQ!$NF$2:$NF$60=O$1),0),$E151-1966)</f>
        <v>29366</v>
      </c>
      <c r="P151" s="12" cm="1">
        <f t="array" ref="P151">INDEX(GMWQ!$A$2:$NF$60,MATCH(1,(GMWQ!$NE$2:$NE$60=P$3)*(GMWQ!$ND$2:$ND$60=P$4)*(GMWQ!$NF$2:$NF$60=P$1),0),$E151-1966)</f>
        <v>31906</v>
      </c>
      <c r="Q151" s="12" cm="1">
        <f t="array" ref="Q151">INDEX(GMWQ!$A$2:$NF$60,MATCH(1,(GMWQ!$NE$2:$NE$60=Q$3)*(GMWQ!$ND$2:$ND$60=Q$4)*(GMWQ!$NF$2:$NF$60=Q$1),0),$E151-1966)</f>
        <v>7.1</v>
      </c>
      <c r="R151" s="12" cm="1">
        <f t="array" ref="R151">INDEX(GMWQ!$A$2:$NF$60,MATCH(1,(GMWQ!$NE$2:$NE$60=R$3)*(GMWQ!$ND$2:$ND$60=R$4)*(GMWQ!$NF$2:$NF$60=R$1),0),$E151-1966)</f>
        <v>6371.857</v>
      </c>
      <c r="S151" s="12" cm="1">
        <f t="array" ref="S151">INDEX(GMWQ!$A$2:$NF$60,MATCH(1,(GMWQ!$NE$2:$NE$60=S$3)*(GMWQ!$ND$2:$ND$60=S$4)*(GMWQ!$NF$2:$NF$60=S$1),0),$E151-1966)</f>
        <v>509646</v>
      </c>
      <c r="T151" s="12" cm="1">
        <f t="array" ref="T151">INDEX(GMWQ!$A$2:$NF$60,MATCH(1,(GMWQ!$NE$2:$NE$60=T$3)*(GMWQ!$ND$2:$ND$60=T$4)*(GMWQ!$NF$2:$NF$60=T$1),0),$E151-1966)</f>
        <v>29366</v>
      </c>
      <c r="U151" s="12" cm="1">
        <f t="array" ref="U151">INDEX(GMWQ!$A$2:$NF$60,MATCH(1,(GMWQ!$NE$2:$NE$60=U$3)*(GMWQ!$ND$2:$ND$60=U$4)*(GMWQ!$NF$2:$NF$60=U$1),0),$E151-1966)</f>
        <v>6371.857</v>
      </c>
      <c r="V151" s="12" cm="1">
        <f t="array" ref="V151">INDEX(GMWQ!$A$2:$NF$60,MATCH(1,(GMWQ!$NE$2:$NE$60=V$3)*(GMWQ!$ND$2:$ND$60=V$4)*(GMWQ!$NF$2:$NF$60=V$1),0),$E151-1966)</f>
        <v>7.1</v>
      </c>
      <c r="W151" s="12" cm="1">
        <f t="array" ref="W151">INDEX(GMWQ!$A$2:$NF$60,MATCH(1,(GMWQ!$NE$2:$NE$60=W$3)*(GMWQ!$ND$2:$ND$60=W$4)*(GMWQ!$NF$2:$NF$60=W$1),0),$E151-1966)</f>
        <v>335761</v>
      </c>
      <c r="X151" s="12" cm="1">
        <f t="array" ref="X151">INDEX(GMWQ!$A$2:$NF$60,MATCH(1,(GMWQ!$NE$2:$NE$60=X$3)*(GMWQ!$ND$2:$ND$60=X$4)*(GMWQ!$NF$2:$NF$60=X$1),0),$E151-1966)</f>
        <v>16825</v>
      </c>
      <c r="Y151" s="12" cm="1">
        <f t="array" ref="Y151">INDEX(GMWQ!$A$2:$NF$60,MATCH(1,(GMWQ!$NE$2:$NE$60=Y$3)*(GMWQ!$ND$2:$ND$60=Y$4)*(GMWQ!$NF$2:$NF$60=Y$1),0),$E151-1966)</f>
        <v>509646</v>
      </c>
      <c r="Z151" s="12" cm="1">
        <f t="array" ref="Z151">INDEX(GMWQ!$A$2:$NF$60,MATCH(1,(GMWQ!$NE$2:$NE$60=Z$3)*(GMWQ!$ND$2:$ND$60=Z$4)*(GMWQ!$NF$2:$NF$60=Z$1),0),$E151-1966)</f>
        <v>29366</v>
      </c>
      <c r="AA151" s="12" cm="1">
        <f t="array" ref="AA151">INDEX(GMWQ!$A$2:$NF$60,MATCH(1,(GMWQ!$NE$2:$NE$60=AA$3)*(GMWQ!$ND$2:$ND$60=AA$4)*(GMWQ!$NF$2:$NF$60=AA$1),0),$E151-1966)</f>
        <v>6371.857</v>
      </c>
      <c r="AB151" s="12" cm="1">
        <f t="array" ref="AB151">INDEX(GMWQ!$A$2:$NF$60,MATCH(1,(GMWQ!$NE$2:$NE$60=AB$3)*(GMWQ!$ND$2:$ND$60=AB$4)*(GMWQ!$NF$2:$NF$60=AB$1),0),$E151-1966)</f>
        <v>7.1</v>
      </c>
      <c r="AC151" s="12" cm="1">
        <f t="array" ref="AC151">INDEX(GMWQ!$A$2:$NF$60,MATCH(1,(GMWQ!$NE$2:$NE$60=AC$3)*(GMWQ!$ND$2:$ND$60=AC$4)*(GMWQ!$NF$2:$NF$60=AC$1),0),$E151-1966)</f>
        <v>335761</v>
      </c>
      <c r="AD151" s="12" cm="1">
        <f t="array" ref="AD151">INDEX(GMWQ!$A$2:$NF$60,MATCH(1,(GMWQ!$NE$2:$NE$60=AD$3)*(GMWQ!$ND$2:$ND$60=AD$4)*(GMWQ!$NF$2:$NF$60=AD$1),0),$E151-1966)</f>
        <v>16825</v>
      </c>
      <c r="AE151" s="12" cm="1">
        <f t="array" ref="AE151">INDEX(GMWQ!$A$2:$NF$60,MATCH(1,(GMWQ!$NE$2:$NE$60=AE$3)*(GMWQ!$ND$2:$ND$60=AE$4)*(GMWQ!$NF$2:$NF$60=AE$1),0),$E151-1966)</f>
        <v>29366</v>
      </c>
      <c r="AF151" s="12" cm="1">
        <f t="array" ref="AF151">INDEX(GMWQ!$A$2:$NF$60,MATCH(1,(GMWQ!$NE$2:$NE$60=AF$3)*(GMWQ!$ND$2:$ND$60=AF$4)*(GMWQ!$NF$2:$NF$60=AF$1),0),$E151-1966)</f>
        <v>31915</v>
      </c>
      <c r="AG151" s="12" cm="1">
        <f t="array" ref="AG151">INDEX(GMWQ!$A$2:$NF$60,MATCH(1,(GMWQ!$NE$2:$NE$60=AG$3)*(GMWQ!$ND$2:$ND$60=AG$4)*(GMWQ!$NF$2:$NF$60=AG$1),0),$E151-1966)</f>
        <v>7.1</v>
      </c>
    </row>
    <row r="152" spans="1:33" x14ac:dyDescent="0.25">
      <c r="B152" s="12">
        <f t="shared" si="14"/>
        <v>2009</v>
      </c>
      <c r="C152" s="12">
        <f t="shared" si="14"/>
        <v>2009</v>
      </c>
      <c r="E152" s="12">
        <f t="shared" si="12"/>
        <v>2118</v>
      </c>
      <c r="F152" s="12" cm="1">
        <f t="array" ref="F152">INDEX(GMWQ!$A$2:$NF$60,MATCH(1,(GMWQ!$NE$2:$NE$60=F$3)*(GMWQ!$ND$2:$ND$60=F$4)*(GMWQ!$NF$2:$NF$60=F$1),0),$E152-1966)</f>
        <v>104.1228</v>
      </c>
      <c r="G152" s="12" cm="1">
        <f t="array" ref="G152">INDEX(GMWQ!$A$2:$NF$60,MATCH(1,(GMWQ!$NE$2:$NE$60=G$3)*(GMWQ!$ND$2:$ND$60=G$4)*(GMWQ!$NF$2:$NF$60=G$1),0),$E152-1966)</f>
        <v>17195</v>
      </c>
      <c r="H152" s="12" cm="1">
        <f t="array" ref="H152">INDEX(GMWQ!$A$2:$NF$60,MATCH(1,(GMWQ!$NE$2:$NE$60=H$3)*(GMWQ!$ND$2:$ND$60=H$4)*(GMWQ!$NF$2:$NF$60=H$1),0),$E152-1966)</f>
        <v>437.66669999999999</v>
      </c>
      <c r="I152" s="12" cm="1">
        <f t="array" ref="I152">INDEX(GMWQ!$A$2:$NF$60,MATCH(1,(GMWQ!$NE$2:$NE$60=I$3)*(GMWQ!$ND$2:$ND$60=I$4)*(GMWQ!$NF$2:$NF$60=I$1),0),$E152-1966)</f>
        <v>84343</v>
      </c>
      <c r="J152" s="12" cm="1">
        <f t="array" ref="J152">INDEX(GMWQ!$A$2:$NF$60,MATCH(1,(GMWQ!$NE$2:$NE$60=J$3)*(GMWQ!$ND$2:$ND$60=J$4)*(GMWQ!$NF$2:$NF$60=J$1),0),$E152-1966)</f>
        <v>386553</v>
      </c>
      <c r="K152" s="12" cm="1">
        <f t="array" ref="K152">INDEX(GMWQ!$A$2:$NF$60,MATCH(1,(GMWQ!$NE$2:$NE$60=K$3)*(GMWQ!$ND$2:$ND$60=K$4)*(GMWQ!$NF$2:$NF$60=K$1),0),$E152-1966)</f>
        <v>164197</v>
      </c>
      <c r="L152" s="12" cm="1">
        <f t="array" ref="L152">INDEX(GMWQ!$A$2:$NF$60,MATCH(1,(GMWQ!$NE$2:$NE$60=L$3)*(GMWQ!$ND$2:$ND$60=L$4)*(GMWQ!$NF$2:$NF$60=L$1),0),$E152-1966)</f>
        <v>263934</v>
      </c>
      <c r="M152" s="12" cm="1">
        <f t="array" ref="M152">INDEX(GMWQ!$A$2:$NF$60,MATCH(1,(GMWQ!$NE$2:$NE$60=M$3)*(GMWQ!$ND$2:$ND$60=M$4)*(GMWQ!$NF$2:$NF$60=M$1),0),$E152-1966)</f>
        <v>344826</v>
      </c>
      <c r="N152" s="12" cm="1">
        <f t="array" ref="N152">INDEX(GMWQ!$A$2:$NF$60,MATCH(1,(GMWQ!$NE$2:$NE$60=N$3)*(GMWQ!$ND$2:$ND$60=N$4)*(GMWQ!$NF$2:$NF$60=N$1),0),$E152-1966)</f>
        <v>76.476780000000005</v>
      </c>
      <c r="O152" s="12" cm="1">
        <f t="array" ref="O152">INDEX(GMWQ!$A$2:$NF$60,MATCH(1,(GMWQ!$NE$2:$NE$60=O$3)*(GMWQ!$ND$2:$ND$60=O$4)*(GMWQ!$NF$2:$NF$60=O$1),0),$E152-1966)</f>
        <v>29087</v>
      </c>
      <c r="P152" s="12" cm="1">
        <f t="array" ref="P152">INDEX(GMWQ!$A$2:$NF$60,MATCH(1,(GMWQ!$NE$2:$NE$60=P$3)*(GMWQ!$ND$2:$ND$60=P$4)*(GMWQ!$NF$2:$NF$60=P$1),0),$E152-1966)</f>
        <v>31728</v>
      </c>
      <c r="Q152" s="12" cm="1">
        <f t="array" ref="Q152">INDEX(GMWQ!$A$2:$NF$60,MATCH(1,(GMWQ!$NE$2:$NE$60=Q$3)*(GMWQ!$ND$2:$ND$60=Q$4)*(GMWQ!$NF$2:$NF$60=Q$1),0),$E152-1966)</f>
        <v>7.8</v>
      </c>
      <c r="R152" s="12" cm="1">
        <f t="array" ref="R152">INDEX(GMWQ!$A$2:$NF$60,MATCH(1,(GMWQ!$NE$2:$NE$60=R$3)*(GMWQ!$ND$2:$ND$60=R$4)*(GMWQ!$NF$2:$NF$60=R$1),0),$E152-1966)</f>
        <v>6556.6030000000001</v>
      </c>
      <c r="S152" s="12" cm="1">
        <f t="array" ref="S152">INDEX(GMWQ!$A$2:$NF$60,MATCH(1,(GMWQ!$NE$2:$NE$60=S$3)*(GMWQ!$ND$2:$ND$60=S$4)*(GMWQ!$NF$2:$NF$60=S$1),0),$E152-1966)</f>
        <v>508009</v>
      </c>
      <c r="T152" s="12" cm="1">
        <f t="array" ref="T152">INDEX(GMWQ!$A$2:$NF$60,MATCH(1,(GMWQ!$NE$2:$NE$60=T$3)*(GMWQ!$ND$2:$ND$60=T$4)*(GMWQ!$NF$2:$NF$60=T$1),0),$E152-1966)</f>
        <v>29087</v>
      </c>
      <c r="U152" s="12" cm="1">
        <f t="array" ref="U152">INDEX(GMWQ!$A$2:$NF$60,MATCH(1,(GMWQ!$NE$2:$NE$60=U$3)*(GMWQ!$ND$2:$ND$60=U$4)*(GMWQ!$NF$2:$NF$60=U$1),0),$E152-1966)</f>
        <v>6556.6030000000001</v>
      </c>
      <c r="V152" s="12" cm="1">
        <f t="array" ref="V152">INDEX(GMWQ!$A$2:$NF$60,MATCH(1,(GMWQ!$NE$2:$NE$60=V$3)*(GMWQ!$ND$2:$ND$60=V$4)*(GMWQ!$NF$2:$NF$60=V$1),0),$E152-1966)</f>
        <v>7.8</v>
      </c>
      <c r="W152" s="12" cm="1">
        <f t="array" ref="W152">INDEX(GMWQ!$A$2:$NF$60,MATCH(1,(GMWQ!$NE$2:$NE$60=W$3)*(GMWQ!$ND$2:$ND$60=W$4)*(GMWQ!$NF$2:$NF$60=W$1),0),$E152-1966)</f>
        <v>344826</v>
      </c>
      <c r="X152" s="12" cm="1">
        <f t="array" ref="X152">INDEX(GMWQ!$A$2:$NF$60,MATCH(1,(GMWQ!$NE$2:$NE$60=X$3)*(GMWQ!$ND$2:$ND$60=X$4)*(GMWQ!$NF$2:$NF$60=X$1),0),$E152-1966)</f>
        <v>17195</v>
      </c>
      <c r="Y152" s="12" cm="1">
        <f t="array" ref="Y152">INDEX(GMWQ!$A$2:$NF$60,MATCH(1,(GMWQ!$NE$2:$NE$60=Y$3)*(GMWQ!$ND$2:$ND$60=Y$4)*(GMWQ!$NF$2:$NF$60=Y$1),0),$E152-1966)</f>
        <v>508009</v>
      </c>
      <c r="Z152" s="12" cm="1">
        <f t="array" ref="Z152">INDEX(GMWQ!$A$2:$NF$60,MATCH(1,(GMWQ!$NE$2:$NE$60=Z$3)*(GMWQ!$ND$2:$ND$60=Z$4)*(GMWQ!$NF$2:$NF$60=Z$1),0),$E152-1966)</f>
        <v>29087</v>
      </c>
      <c r="AA152" s="12" cm="1">
        <f t="array" ref="AA152">INDEX(GMWQ!$A$2:$NF$60,MATCH(1,(GMWQ!$NE$2:$NE$60=AA$3)*(GMWQ!$ND$2:$ND$60=AA$4)*(GMWQ!$NF$2:$NF$60=AA$1),0),$E152-1966)</f>
        <v>6556.6030000000001</v>
      </c>
      <c r="AB152" s="12" cm="1">
        <f t="array" ref="AB152">INDEX(GMWQ!$A$2:$NF$60,MATCH(1,(GMWQ!$NE$2:$NE$60=AB$3)*(GMWQ!$ND$2:$ND$60=AB$4)*(GMWQ!$NF$2:$NF$60=AB$1),0),$E152-1966)</f>
        <v>7.8</v>
      </c>
      <c r="AC152" s="12" cm="1">
        <f t="array" ref="AC152">INDEX(GMWQ!$A$2:$NF$60,MATCH(1,(GMWQ!$NE$2:$NE$60=AC$3)*(GMWQ!$ND$2:$ND$60=AC$4)*(GMWQ!$NF$2:$NF$60=AC$1),0),$E152-1966)</f>
        <v>344826</v>
      </c>
      <c r="AD152" s="12" cm="1">
        <f t="array" ref="AD152">INDEX(GMWQ!$A$2:$NF$60,MATCH(1,(GMWQ!$NE$2:$NE$60=AD$3)*(GMWQ!$ND$2:$ND$60=AD$4)*(GMWQ!$NF$2:$NF$60=AD$1),0),$E152-1966)</f>
        <v>17195</v>
      </c>
      <c r="AE152" s="12" cm="1">
        <f t="array" ref="AE152">INDEX(GMWQ!$A$2:$NF$60,MATCH(1,(GMWQ!$NE$2:$NE$60=AE$3)*(GMWQ!$ND$2:$ND$60=AE$4)*(GMWQ!$NF$2:$NF$60=AE$1),0),$E152-1966)</f>
        <v>29087</v>
      </c>
      <c r="AF152" s="12" cm="1">
        <f t="array" ref="AF152">INDEX(GMWQ!$A$2:$NF$60,MATCH(1,(GMWQ!$NE$2:$NE$60=AF$3)*(GMWQ!$ND$2:$ND$60=AF$4)*(GMWQ!$NF$2:$NF$60=AF$1),0),$E152-1966)</f>
        <v>31734</v>
      </c>
      <c r="AG152" s="12" cm="1">
        <f t="array" ref="AG152">INDEX(GMWQ!$A$2:$NF$60,MATCH(1,(GMWQ!$NE$2:$NE$60=AG$3)*(GMWQ!$ND$2:$ND$60=AG$4)*(GMWQ!$NF$2:$NF$60=AG$1),0),$E152-1966)</f>
        <v>7.8</v>
      </c>
    </row>
    <row r="153" spans="1:33" x14ac:dyDescent="0.25">
      <c r="B153" s="12">
        <f t="shared" si="14"/>
        <v>2009</v>
      </c>
      <c r="C153" s="12">
        <f t="shared" si="14"/>
        <v>2009</v>
      </c>
      <c r="E153" s="12">
        <f t="shared" si="12"/>
        <v>2119</v>
      </c>
      <c r="F153" s="12" cm="1">
        <f t="array" ref="F153">INDEX(GMWQ!$A$2:$NF$60,MATCH(1,(GMWQ!$NE$2:$NE$60=F$3)*(GMWQ!$ND$2:$ND$60=F$4)*(GMWQ!$NF$2:$NF$60=F$1),0),$E153-1966)</f>
        <v>103.6772</v>
      </c>
      <c r="G153" s="12" cm="1">
        <f t="array" ref="G153">INDEX(GMWQ!$A$2:$NF$60,MATCH(1,(GMWQ!$NE$2:$NE$60=G$3)*(GMWQ!$ND$2:$ND$60=G$4)*(GMWQ!$NF$2:$NF$60=G$1),0),$E153-1966)</f>
        <v>17157</v>
      </c>
      <c r="H153" s="12" cm="1">
        <f t="array" ref="H153">INDEX(GMWQ!$A$2:$NF$60,MATCH(1,(GMWQ!$NE$2:$NE$60=H$3)*(GMWQ!$ND$2:$ND$60=H$4)*(GMWQ!$NF$2:$NF$60=H$1),0),$E153-1966)</f>
        <v>438</v>
      </c>
      <c r="I153" s="12" cm="1">
        <f t="array" ref="I153">INDEX(GMWQ!$A$2:$NF$60,MATCH(1,(GMWQ!$NE$2:$NE$60=I$3)*(GMWQ!$ND$2:$ND$60=I$4)*(GMWQ!$NF$2:$NF$60=I$1),0),$E153-1966)</f>
        <v>86567</v>
      </c>
      <c r="J153" s="12" cm="1">
        <f t="array" ref="J153">INDEX(GMWQ!$A$2:$NF$60,MATCH(1,(GMWQ!$NE$2:$NE$60=J$3)*(GMWQ!$ND$2:$ND$60=J$4)*(GMWQ!$NF$2:$NF$60=J$1),0),$E153-1966)</f>
        <v>388596</v>
      </c>
      <c r="K153" s="12" cm="1">
        <f t="array" ref="K153">INDEX(GMWQ!$A$2:$NF$60,MATCH(1,(GMWQ!$NE$2:$NE$60=K$3)*(GMWQ!$ND$2:$ND$60=K$4)*(GMWQ!$NF$2:$NF$60=K$1),0),$E153-1966)</f>
        <v>164164</v>
      </c>
      <c r="L153" s="12" cm="1">
        <f t="array" ref="L153">INDEX(GMWQ!$A$2:$NF$60,MATCH(1,(GMWQ!$NE$2:$NE$60=L$3)*(GMWQ!$ND$2:$ND$60=L$4)*(GMWQ!$NF$2:$NF$60=L$1),0),$E153-1966)</f>
        <v>262968</v>
      </c>
      <c r="M153" s="12" cm="1">
        <f t="array" ref="M153">INDEX(GMWQ!$A$2:$NF$60,MATCH(1,(GMWQ!$NE$2:$NE$60=M$3)*(GMWQ!$ND$2:$ND$60=M$4)*(GMWQ!$NF$2:$NF$60=M$1),0),$E153-1966)</f>
        <v>343613</v>
      </c>
      <c r="N153" s="12" cm="1">
        <f t="array" ref="N153">INDEX(GMWQ!$A$2:$NF$60,MATCH(1,(GMWQ!$NE$2:$NE$60=N$3)*(GMWQ!$ND$2:$ND$60=N$4)*(GMWQ!$NF$2:$NF$60=N$1),0),$E153-1966)</f>
        <v>76.458629999999999</v>
      </c>
      <c r="O153" s="12" cm="1">
        <f t="array" ref="O153">INDEX(GMWQ!$A$2:$NF$60,MATCH(1,(GMWQ!$NE$2:$NE$60=O$3)*(GMWQ!$ND$2:$ND$60=O$4)*(GMWQ!$NF$2:$NF$60=O$1),0),$E153-1966)</f>
        <v>29069</v>
      </c>
      <c r="P153" s="12" cm="1">
        <f t="array" ref="P153">INDEX(GMWQ!$A$2:$NF$60,MATCH(1,(GMWQ!$NE$2:$NE$60=P$3)*(GMWQ!$ND$2:$ND$60=P$4)*(GMWQ!$NF$2:$NF$60=P$1),0),$E153-1966)</f>
        <v>31613</v>
      </c>
      <c r="Q153" s="12" cm="1">
        <f t="array" ref="Q153">INDEX(GMWQ!$A$2:$NF$60,MATCH(1,(GMWQ!$NE$2:$NE$60=Q$3)*(GMWQ!$ND$2:$ND$60=Q$4)*(GMWQ!$NF$2:$NF$60=Q$1),0),$E153-1966)</f>
        <v>7.8</v>
      </c>
      <c r="R153" s="12" cm="1">
        <f t="array" ref="R153">INDEX(GMWQ!$A$2:$NF$60,MATCH(1,(GMWQ!$NE$2:$NE$60=R$3)*(GMWQ!$ND$2:$ND$60=R$4)*(GMWQ!$NF$2:$NF$60=R$1),0),$E153-1966)</f>
        <v>6566.0349999999999</v>
      </c>
      <c r="S153" s="12" cm="1">
        <f t="array" ref="S153">INDEX(GMWQ!$A$2:$NF$60,MATCH(1,(GMWQ!$NE$2:$NE$60=S$3)*(GMWQ!$ND$2:$ND$60=S$4)*(GMWQ!$NF$2:$NF$60=S$1),0),$E153-1966)</f>
        <v>508398</v>
      </c>
      <c r="T153" s="12" cm="1">
        <f t="array" ref="T153">INDEX(GMWQ!$A$2:$NF$60,MATCH(1,(GMWQ!$NE$2:$NE$60=T$3)*(GMWQ!$ND$2:$ND$60=T$4)*(GMWQ!$NF$2:$NF$60=T$1),0),$E153-1966)</f>
        <v>29069</v>
      </c>
      <c r="U153" s="12" cm="1">
        <f t="array" ref="U153">INDEX(GMWQ!$A$2:$NF$60,MATCH(1,(GMWQ!$NE$2:$NE$60=U$3)*(GMWQ!$ND$2:$ND$60=U$4)*(GMWQ!$NF$2:$NF$60=U$1),0),$E153-1966)</f>
        <v>6566.0349999999999</v>
      </c>
      <c r="V153" s="12" cm="1">
        <f t="array" ref="V153">INDEX(GMWQ!$A$2:$NF$60,MATCH(1,(GMWQ!$NE$2:$NE$60=V$3)*(GMWQ!$ND$2:$ND$60=V$4)*(GMWQ!$NF$2:$NF$60=V$1),0),$E153-1966)</f>
        <v>7.8</v>
      </c>
      <c r="W153" s="12" cm="1">
        <f t="array" ref="W153">INDEX(GMWQ!$A$2:$NF$60,MATCH(1,(GMWQ!$NE$2:$NE$60=W$3)*(GMWQ!$ND$2:$ND$60=W$4)*(GMWQ!$NF$2:$NF$60=W$1),0),$E153-1966)</f>
        <v>343613</v>
      </c>
      <c r="X153" s="12" cm="1">
        <f t="array" ref="X153">INDEX(GMWQ!$A$2:$NF$60,MATCH(1,(GMWQ!$NE$2:$NE$60=X$3)*(GMWQ!$ND$2:$ND$60=X$4)*(GMWQ!$NF$2:$NF$60=X$1),0),$E153-1966)</f>
        <v>17157</v>
      </c>
      <c r="Y153" s="12" cm="1">
        <f t="array" ref="Y153">INDEX(GMWQ!$A$2:$NF$60,MATCH(1,(GMWQ!$NE$2:$NE$60=Y$3)*(GMWQ!$ND$2:$ND$60=Y$4)*(GMWQ!$NF$2:$NF$60=Y$1),0),$E153-1966)</f>
        <v>508398</v>
      </c>
      <c r="Z153" s="12" cm="1">
        <f t="array" ref="Z153">INDEX(GMWQ!$A$2:$NF$60,MATCH(1,(GMWQ!$NE$2:$NE$60=Z$3)*(GMWQ!$ND$2:$ND$60=Z$4)*(GMWQ!$NF$2:$NF$60=Z$1),0),$E153-1966)</f>
        <v>29069</v>
      </c>
      <c r="AA153" s="12" cm="1">
        <f t="array" ref="AA153">INDEX(GMWQ!$A$2:$NF$60,MATCH(1,(GMWQ!$NE$2:$NE$60=AA$3)*(GMWQ!$ND$2:$ND$60=AA$4)*(GMWQ!$NF$2:$NF$60=AA$1),0),$E153-1966)</f>
        <v>6566.0349999999999</v>
      </c>
      <c r="AB153" s="12" cm="1">
        <f t="array" ref="AB153">INDEX(GMWQ!$A$2:$NF$60,MATCH(1,(GMWQ!$NE$2:$NE$60=AB$3)*(GMWQ!$ND$2:$ND$60=AB$4)*(GMWQ!$NF$2:$NF$60=AB$1),0),$E153-1966)</f>
        <v>7.8</v>
      </c>
      <c r="AC153" s="12" cm="1">
        <f t="array" ref="AC153">INDEX(GMWQ!$A$2:$NF$60,MATCH(1,(GMWQ!$NE$2:$NE$60=AC$3)*(GMWQ!$ND$2:$ND$60=AC$4)*(GMWQ!$NF$2:$NF$60=AC$1),0),$E153-1966)</f>
        <v>343613</v>
      </c>
      <c r="AD153" s="12" cm="1">
        <f t="array" ref="AD153">INDEX(GMWQ!$A$2:$NF$60,MATCH(1,(GMWQ!$NE$2:$NE$60=AD$3)*(GMWQ!$ND$2:$ND$60=AD$4)*(GMWQ!$NF$2:$NF$60=AD$1),0),$E153-1966)</f>
        <v>17157</v>
      </c>
      <c r="AE153" s="12" cm="1">
        <f t="array" ref="AE153">INDEX(GMWQ!$A$2:$NF$60,MATCH(1,(GMWQ!$NE$2:$NE$60=AE$3)*(GMWQ!$ND$2:$ND$60=AE$4)*(GMWQ!$NF$2:$NF$60=AE$1),0),$E153-1966)</f>
        <v>29069</v>
      </c>
      <c r="AF153" s="12" cm="1">
        <f t="array" ref="AF153">INDEX(GMWQ!$A$2:$NF$60,MATCH(1,(GMWQ!$NE$2:$NE$60=AF$3)*(GMWQ!$ND$2:$ND$60=AF$4)*(GMWQ!$NF$2:$NF$60=AF$1),0),$E153-1966)</f>
        <v>31605</v>
      </c>
      <c r="AG153" s="12" cm="1">
        <f t="array" ref="AG153">INDEX(GMWQ!$A$2:$NF$60,MATCH(1,(GMWQ!$NE$2:$NE$60=AG$3)*(GMWQ!$ND$2:$ND$60=AG$4)*(GMWQ!$NF$2:$NF$60=AG$1),0),$E153-1966)</f>
        <v>7.8</v>
      </c>
    </row>
    <row r="154" spans="1:33" x14ac:dyDescent="0.25">
      <c r="B154" s="12">
        <f t="shared" si="14"/>
        <v>2009</v>
      </c>
      <c r="C154" s="12">
        <f t="shared" si="14"/>
        <v>2009</v>
      </c>
      <c r="E154" s="12">
        <f t="shared" si="12"/>
        <v>2120</v>
      </c>
      <c r="F154" s="12" cm="1">
        <f t="array" ref="F154">INDEX(GMWQ!$A$2:$NF$60,MATCH(1,(GMWQ!$NE$2:$NE$60=F$3)*(GMWQ!$ND$2:$ND$60=F$4)*(GMWQ!$NF$2:$NF$60=F$1),0),$E154-1966)</f>
        <v>104.8081</v>
      </c>
      <c r="G154" s="12" cm="1">
        <f t="array" ref="G154">INDEX(GMWQ!$A$2:$NF$60,MATCH(1,(GMWQ!$NE$2:$NE$60=G$3)*(GMWQ!$ND$2:$ND$60=G$4)*(GMWQ!$NF$2:$NF$60=G$1),0),$E154-1966)</f>
        <v>17618</v>
      </c>
      <c r="H154" s="12" cm="1">
        <f t="array" ref="H154">INDEX(GMWQ!$A$2:$NF$60,MATCH(1,(GMWQ!$NE$2:$NE$60=H$3)*(GMWQ!$ND$2:$ND$60=H$4)*(GMWQ!$NF$2:$NF$60=H$1),0),$E154-1966)</f>
        <v>439.66669999999999</v>
      </c>
      <c r="I154" s="12" cm="1">
        <f t="array" ref="I154">INDEX(GMWQ!$A$2:$NF$60,MATCH(1,(GMWQ!$NE$2:$NE$60=I$3)*(GMWQ!$ND$2:$ND$60=I$4)*(GMWQ!$NF$2:$NF$60=I$1),0),$E154-1966)</f>
        <v>81654</v>
      </c>
      <c r="J154" s="12" cm="1">
        <f t="array" ref="J154">INDEX(GMWQ!$A$2:$NF$60,MATCH(1,(GMWQ!$NE$2:$NE$60=J$3)*(GMWQ!$ND$2:$ND$60=J$4)*(GMWQ!$NF$2:$NF$60=J$1),0),$E154-1966)</f>
        <v>386779</v>
      </c>
      <c r="K154" s="12" cm="1">
        <f t="array" ref="K154">INDEX(GMWQ!$A$2:$NF$60,MATCH(1,(GMWQ!$NE$2:$NE$60=K$3)*(GMWQ!$ND$2:$ND$60=K$4)*(GMWQ!$NF$2:$NF$60=K$1),0),$E154-1966)</f>
        <v>164349</v>
      </c>
      <c r="L154" s="12" cm="1">
        <f t="array" ref="L154">INDEX(GMWQ!$A$2:$NF$60,MATCH(1,(GMWQ!$NE$2:$NE$60=L$3)*(GMWQ!$ND$2:$ND$60=L$4)*(GMWQ!$NF$2:$NF$60=L$1),0),$E154-1966)</f>
        <v>263925</v>
      </c>
      <c r="M154" s="12" cm="1">
        <f t="array" ref="M154">INDEX(GMWQ!$A$2:$NF$60,MATCH(1,(GMWQ!$NE$2:$NE$60=M$3)*(GMWQ!$ND$2:$ND$60=M$4)*(GMWQ!$NF$2:$NF$60=M$1),0),$E154-1966)</f>
        <v>346368</v>
      </c>
      <c r="N154" s="12" cm="1">
        <f t="array" ref="N154">INDEX(GMWQ!$A$2:$NF$60,MATCH(1,(GMWQ!$NE$2:$NE$60=N$3)*(GMWQ!$ND$2:$ND$60=N$4)*(GMWQ!$NF$2:$NF$60=N$1),0),$E154-1966)</f>
        <v>76.089389999999995</v>
      </c>
      <c r="O154" s="12" cm="1">
        <f t="array" ref="O154">INDEX(GMWQ!$A$2:$NF$60,MATCH(1,(GMWQ!$NE$2:$NE$60=O$3)*(GMWQ!$ND$2:$ND$60=O$4)*(GMWQ!$NF$2:$NF$60=O$1),0),$E154-1966)</f>
        <v>29102</v>
      </c>
      <c r="P154" s="12" cm="1">
        <f t="array" ref="P154">INDEX(GMWQ!$A$2:$NF$60,MATCH(1,(GMWQ!$NE$2:$NE$60=P$3)*(GMWQ!$ND$2:$ND$60=P$4)*(GMWQ!$NF$2:$NF$60=P$1),0),$E154-1966)</f>
        <v>31478</v>
      </c>
      <c r="Q154" s="12" cm="1">
        <f t="array" ref="Q154">INDEX(GMWQ!$A$2:$NF$60,MATCH(1,(GMWQ!$NE$2:$NE$60=Q$3)*(GMWQ!$ND$2:$ND$60=Q$4)*(GMWQ!$NF$2:$NF$60=Q$1),0),$E154-1966)</f>
        <v>7.8</v>
      </c>
      <c r="R154" s="12" cm="1">
        <f t="array" ref="R154">INDEX(GMWQ!$A$2:$NF$60,MATCH(1,(GMWQ!$NE$2:$NE$60=R$3)*(GMWQ!$ND$2:$ND$60=R$4)*(GMWQ!$NF$2:$NF$60=R$1),0),$E154-1966)</f>
        <v>6577.1170000000002</v>
      </c>
      <c r="S154" s="12" cm="1">
        <f t="array" ref="S154">INDEX(GMWQ!$A$2:$NF$60,MATCH(1,(GMWQ!$NE$2:$NE$60=S$3)*(GMWQ!$ND$2:$ND$60=S$4)*(GMWQ!$NF$2:$NF$60=S$1),0),$E154-1966)</f>
        <v>509889</v>
      </c>
      <c r="T154" s="12" cm="1">
        <f t="array" ref="T154">INDEX(GMWQ!$A$2:$NF$60,MATCH(1,(GMWQ!$NE$2:$NE$60=T$3)*(GMWQ!$ND$2:$ND$60=T$4)*(GMWQ!$NF$2:$NF$60=T$1),0),$E154-1966)</f>
        <v>29102</v>
      </c>
      <c r="U154" s="12" cm="1">
        <f t="array" ref="U154">INDEX(GMWQ!$A$2:$NF$60,MATCH(1,(GMWQ!$NE$2:$NE$60=U$3)*(GMWQ!$ND$2:$ND$60=U$4)*(GMWQ!$NF$2:$NF$60=U$1),0),$E154-1966)</f>
        <v>6577.1170000000002</v>
      </c>
      <c r="V154" s="12" cm="1">
        <f t="array" ref="V154">INDEX(GMWQ!$A$2:$NF$60,MATCH(1,(GMWQ!$NE$2:$NE$60=V$3)*(GMWQ!$ND$2:$ND$60=V$4)*(GMWQ!$NF$2:$NF$60=V$1),0),$E154-1966)</f>
        <v>7.8</v>
      </c>
      <c r="W154" s="12" cm="1">
        <f t="array" ref="W154">INDEX(GMWQ!$A$2:$NF$60,MATCH(1,(GMWQ!$NE$2:$NE$60=W$3)*(GMWQ!$ND$2:$ND$60=W$4)*(GMWQ!$NF$2:$NF$60=W$1),0),$E154-1966)</f>
        <v>346368</v>
      </c>
      <c r="X154" s="12" cm="1">
        <f t="array" ref="X154">INDEX(GMWQ!$A$2:$NF$60,MATCH(1,(GMWQ!$NE$2:$NE$60=X$3)*(GMWQ!$ND$2:$ND$60=X$4)*(GMWQ!$NF$2:$NF$60=X$1),0),$E154-1966)</f>
        <v>17618</v>
      </c>
      <c r="Y154" s="12" cm="1">
        <f t="array" ref="Y154">INDEX(GMWQ!$A$2:$NF$60,MATCH(1,(GMWQ!$NE$2:$NE$60=Y$3)*(GMWQ!$ND$2:$ND$60=Y$4)*(GMWQ!$NF$2:$NF$60=Y$1),0),$E154-1966)</f>
        <v>509889</v>
      </c>
      <c r="Z154" s="12" cm="1">
        <f t="array" ref="Z154">INDEX(GMWQ!$A$2:$NF$60,MATCH(1,(GMWQ!$NE$2:$NE$60=Z$3)*(GMWQ!$ND$2:$ND$60=Z$4)*(GMWQ!$NF$2:$NF$60=Z$1),0),$E154-1966)</f>
        <v>29102</v>
      </c>
      <c r="AA154" s="12" cm="1">
        <f t="array" ref="AA154">INDEX(GMWQ!$A$2:$NF$60,MATCH(1,(GMWQ!$NE$2:$NE$60=AA$3)*(GMWQ!$ND$2:$ND$60=AA$4)*(GMWQ!$NF$2:$NF$60=AA$1),0),$E154-1966)</f>
        <v>6577.1170000000002</v>
      </c>
      <c r="AB154" s="12" cm="1">
        <f t="array" ref="AB154">INDEX(GMWQ!$A$2:$NF$60,MATCH(1,(GMWQ!$NE$2:$NE$60=AB$3)*(GMWQ!$ND$2:$ND$60=AB$4)*(GMWQ!$NF$2:$NF$60=AB$1),0),$E154-1966)</f>
        <v>7.8</v>
      </c>
      <c r="AC154" s="12" cm="1">
        <f t="array" ref="AC154">INDEX(GMWQ!$A$2:$NF$60,MATCH(1,(GMWQ!$NE$2:$NE$60=AC$3)*(GMWQ!$ND$2:$ND$60=AC$4)*(GMWQ!$NF$2:$NF$60=AC$1),0),$E154-1966)</f>
        <v>346368</v>
      </c>
      <c r="AD154" s="12" cm="1">
        <f t="array" ref="AD154">INDEX(GMWQ!$A$2:$NF$60,MATCH(1,(GMWQ!$NE$2:$NE$60=AD$3)*(GMWQ!$ND$2:$ND$60=AD$4)*(GMWQ!$NF$2:$NF$60=AD$1),0),$E154-1966)</f>
        <v>17618</v>
      </c>
      <c r="AE154" s="12" cm="1">
        <f t="array" ref="AE154">INDEX(GMWQ!$A$2:$NF$60,MATCH(1,(GMWQ!$NE$2:$NE$60=AE$3)*(GMWQ!$ND$2:$ND$60=AE$4)*(GMWQ!$NF$2:$NF$60=AE$1),0),$E154-1966)</f>
        <v>29102</v>
      </c>
      <c r="AF154" s="12" cm="1">
        <f t="array" ref="AF154">INDEX(GMWQ!$A$2:$NF$60,MATCH(1,(GMWQ!$NE$2:$NE$60=AF$3)*(GMWQ!$ND$2:$ND$60=AF$4)*(GMWQ!$NF$2:$NF$60=AF$1),0),$E154-1966)</f>
        <v>31470</v>
      </c>
      <c r="AG154" s="12" cm="1">
        <f t="array" ref="AG154">INDEX(GMWQ!$A$2:$NF$60,MATCH(1,(GMWQ!$NE$2:$NE$60=AG$3)*(GMWQ!$ND$2:$ND$60=AG$4)*(GMWQ!$NF$2:$NF$60=AG$1),0),$E154-1966)</f>
        <v>7.8</v>
      </c>
    </row>
    <row r="155" spans="1:33" x14ac:dyDescent="0.25">
      <c r="A155" s="12">
        <v>2010</v>
      </c>
      <c r="B155" s="12">
        <f t="shared" si="14"/>
        <v>2010</v>
      </c>
      <c r="C155" s="12">
        <f t="shared" si="14"/>
        <v>2009</v>
      </c>
      <c r="D155" s="12">
        <f t="shared" si="14"/>
        <v>2009</v>
      </c>
      <c r="E155" s="12">
        <f t="shared" si="12"/>
        <v>2121</v>
      </c>
      <c r="F155" s="12" cm="1">
        <f t="array" ref="F155">INDEX(GMWQ!$A$2:$NF$60,MATCH(1,(GMWQ!$NE$2:$NE$60=F$3)*(GMWQ!$ND$2:$ND$60=F$4)*(GMWQ!$NF$2:$NF$60=F$1),0),$E155-1966)</f>
        <v>104.5424</v>
      </c>
      <c r="G155" s="12" cm="1">
        <f t="array" ref="G155">INDEX(GMWQ!$A$2:$NF$60,MATCH(1,(GMWQ!$NE$2:$NE$60=G$3)*(GMWQ!$ND$2:$ND$60=G$4)*(GMWQ!$NF$2:$NF$60=G$1),0),$E155-1966)</f>
        <v>18831</v>
      </c>
      <c r="H155" s="12" cm="1">
        <f t="array" ref="H155">INDEX(GMWQ!$A$2:$NF$60,MATCH(1,(GMWQ!$NE$2:$NE$60=H$3)*(GMWQ!$ND$2:$ND$60=H$4)*(GMWQ!$NF$2:$NF$60=H$1),0),$E155-1966)</f>
        <v>442</v>
      </c>
      <c r="I155" s="12" cm="1">
        <f t="array" ref="I155">INDEX(GMWQ!$A$2:$NF$60,MATCH(1,(GMWQ!$NE$2:$NE$60=I$3)*(GMWQ!$ND$2:$ND$60=I$4)*(GMWQ!$NF$2:$NF$60=I$1),0),$E155-1966)</f>
        <v>86382</v>
      </c>
      <c r="J155" s="12" cm="1">
        <f t="array" ref="J155">INDEX(GMWQ!$A$2:$NF$60,MATCH(1,(GMWQ!$NE$2:$NE$60=J$3)*(GMWQ!$ND$2:$ND$60=J$4)*(GMWQ!$NF$2:$NF$60=J$1),0),$E155-1966)</f>
        <v>396176</v>
      </c>
      <c r="K155" s="12" cm="1">
        <f t="array" ref="K155">INDEX(GMWQ!$A$2:$NF$60,MATCH(1,(GMWQ!$NE$2:$NE$60=K$3)*(GMWQ!$ND$2:$ND$60=K$4)*(GMWQ!$NF$2:$NF$60=K$1),0),$E155-1966)</f>
        <v>164017</v>
      </c>
      <c r="L155" s="12" cm="1">
        <f t="array" ref="L155">INDEX(GMWQ!$A$2:$NF$60,MATCH(1,(GMWQ!$NE$2:$NE$60=L$3)*(GMWQ!$ND$2:$ND$60=L$4)*(GMWQ!$NF$2:$NF$60=L$1),0),$E155-1966)</f>
        <v>264273</v>
      </c>
      <c r="M155" s="12" cm="1">
        <f t="array" ref="M155">INDEX(GMWQ!$A$2:$NF$60,MATCH(1,(GMWQ!$NE$2:$NE$60=M$3)*(GMWQ!$ND$2:$ND$60=M$4)*(GMWQ!$NF$2:$NF$60=M$1),0),$E155-1966)</f>
        <v>346769</v>
      </c>
      <c r="N155" s="12" cm="1">
        <f t="array" ref="N155">INDEX(GMWQ!$A$2:$NF$60,MATCH(1,(GMWQ!$NE$2:$NE$60=N$3)*(GMWQ!$ND$2:$ND$60=N$4)*(GMWQ!$NF$2:$NF$60=N$1),0),$E155-1966)</f>
        <v>76.08305</v>
      </c>
      <c r="O155" s="12" cm="1">
        <f t="array" ref="O155">INDEX(GMWQ!$A$2:$NF$60,MATCH(1,(GMWQ!$NE$2:$NE$60=O$3)*(GMWQ!$ND$2:$ND$60=O$4)*(GMWQ!$NF$2:$NF$60=O$1),0),$E155-1966)</f>
        <v>29013</v>
      </c>
      <c r="P155" s="12" cm="1">
        <f t="array" ref="P155">INDEX(GMWQ!$A$2:$NF$60,MATCH(1,(GMWQ!$NE$2:$NE$60=P$3)*(GMWQ!$ND$2:$ND$60=P$4)*(GMWQ!$NF$2:$NF$60=P$1),0),$E155-1966)</f>
        <v>31476</v>
      </c>
      <c r="Q155" s="12" cm="1">
        <f t="array" ref="Q155">INDEX(GMWQ!$A$2:$NF$60,MATCH(1,(GMWQ!$NE$2:$NE$60=Q$3)*(GMWQ!$ND$2:$ND$60=Q$4)*(GMWQ!$NF$2:$NF$60=Q$1),0),$E155-1966)</f>
        <v>8</v>
      </c>
      <c r="R155" s="12" cm="1">
        <f t="array" ref="R155">INDEX(GMWQ!$A$2:$NF$60,MATCH(1,(GMWQ!$NE$2:$NE$60=R$3)*(GMWQ!$ND$2:$ND$60=R$4)*(GMWQ!$NF$2:$NF$60=R$1),0),$E155-1966)</f>
        <v>6601.875</v>
      </c>
      <c r="S155" s="12" cm="1">
        <f t="array" ref="S155">INDEX(GMWQ!$A$2:$NF$60,MATCH(1,(GMWQ!$NE$2:$NE$60=S$3)*(GMWQ!$ND$2:$ND$60=S$4)*(GMWQ!$NF$2:$NF$60=S$1),0),$E155-1966)</f>
        <v>514595</v>
      </c>
      <c r="T155" s="12" cm="1">
        <f t="array" ref="T155">INDEX(GMWQ!$A$2:$NF$60,MATCH(1,(GMWQ!$NE$2:$NE$60=T$3)*(GMWQ!$ND$2:$ND$60=T$4)*(GMWQ!$NF$2:$NF$60=T$1),0),$E155-1966)</f>
        <v>29013</v>
      </c>
      <c r="U155" s="12" cm="1">
        <f t="array" ref="U155">INDEX(GMWQ!$A$2:$NF$60,MATCH(1,(GMWQ!$NE$2:$NE$60=U$3)*(GMWQ!$ND$2:$ND$60=U$4)*(GMWQ!$NF$2:$NF$60=U$1),0),$E155-1966)</f>
        <v>6601.875</v>
      </c>
      <c r="V155" s="12" cm="1">
        <f t="array" ref="V155">INDEX(GMWQ!$A$2:$NF$60,MATCH(1,(GMWQ!$NE$2:$NE$60=V$3)*(GMWQ!$ND$2:$ND$60=V$4)*(GMWQ!$NF$2:$NF$60=V$1),0),$E155-1966)</f>
        <v>8</v>
      </c>
      <c r="W155" s="12" cm="1">
        <f t="array" ref="W155">INDEX(GMWQ!$A$2:$NF$60,MATCH(1,(GMWQ!$NE$2:$NE$60=W$3)*(GMWQ!$ND$2:$ND$60=W$4)*(GMWQ!$NF$2:$NF$60=W$1),0),$E155-1966)</f>
        <v>346769</v>
      </c>
      <c r="X155" s="12" cm="1">
        <f t="array" ref="X155">INDEX(GMWQ!$A$2:$NF$60,MATCH(1,(GMWQ!$NE$2:$NE$60=X$3)*(GMWQ!$ND$2:$ND$60=X$4)*(GMWQ!$NF$2:$NF$60=X$1),0),$E155-1966)</f>
        <v>18831</v>
      </c>
      <c r="Y155" s="12" cm="1">
        <f t="array" ref="Y155">INDEX(GMWQ!$A$2:$NF$60,MATCH(1,(GMWQ!$NE$2:$NE$60=Y$3)*(GMWQ!$ND$2:$ND$60=Y$4)*(GMWQ!$NF$2:$NF$60=Y$1),0),$E155-1966)</f>
        <v>514595</v>
      </c>
      <c r="Z155" s="12" cm="1">
        <f t="array" ref="Z155">INDEX(GMWQ!$A$2:$NF$60,MATCH(1,(GMWQ!$NE$2:$NE$60=Z$3)*(GMWQ!$ND$2:$ND$60=Z$4)*(GMWQ!$NF$2:$NF$60=Z$1),0),$E155-1966)</f>
        <v>29013</v>
      </c>
      <c r="AA155" s="12" cm="1">
        <f t="array" ref="AA155">INDEX(GMWQ!$A$2:$NF$60,MATCH(1,(GMWQ!$NE$2:$NE$60=AA$3)*(GMWQ!$ND$2:$ND$60=AA$4)*(GMWQ!$NF$2:$NF$60=AA$1),0),$E155-1966)</f>
        <v>6601.875</v>
      </c>
      <c r="AB155" s="12" cm="1">
        <f t="array" ref="AB155">INDEX(GMWQ!$A$2:$NF$60,MATCH(1,(GMWQ!$NE$2:$NE$60=AB$3)*(GMWQ!$ND$2:$ND$60=AB$4)*(GMWQ!$NF$2:$NF$60=AB$1),0),$E155-1966)</f>
        <v>8</v>
      </c>
      <c r="AC155" s="12" cm="1">
        <f t="array" ref="AC155">INDEX(GMWQ!$A$2:$NF$60,MATCH(1,(GMWQ!$NE$2:$NE$60=AC$3)*(GMWQ!$ND$2:$ND$60=AC$4)*(GMWQ!$NF$2:$NF$60=AC$1),0),$E155-1966)</f>
        <v>346769</v>
      </c>
      <c r="AD155" s="12" cm="1">
        <f t="array" ref="AD155">INDEX(GMWQ!$A$2:$NF$60,MATCH(1,(GMWQ!$NE$2:$NE$60=AD$3)*(GMWQ!$ND$2:$ND$60=AD$4)*(GMWQ!$NF$2:$NF$60=AD$1),0),$E155-1966)</f>
        <v>18831</v>
      </c>
      <c r="AE155" s="12" cm="1">
        <f t="array" ref="AE155">INDEX(GMWQ!$A$2:$NF$60,MATCH(1,(GMWQ!$NE$2:$NE$60=AE$3)*(GMWQ!$ND$2:$ND$60=AE$4)*(GMWQ!$NF$2:$NF$60=AE$1),0),$E155-1966)</f>
        <v>29013</v>
      </c>
      <c r="AF155" s="12" cm="1">
        <f t="array" ref="AF155">INDEX(GMWQ!$A$2:$NF$60,MATCH(1,(GMWQ!$NE$2:$NE$60=AF$3)*(GMWQ!$ND$2:$ND$60=AF$4)*(GMWQ!$NF$2:$NF$60=AF$1),0),$E155-1966)</f>
        <v>31486</v>
      </c>
      <c r="AG155" s="12" cm="1">
        <f t="array" ref="AG155">INDEX(GMWQ!$A$2:$NF$60,MATCH(1,(GMWQ!$NE$2:$NE$60=AG$3)*(GMWQ!$ND$2:$ND$60=AG$4)*(GMWQ!$NF$2:$NF$60=AG$1),0),$E155-1966)</f>
        <v>8</v>
      </c>
    </row>
    <row r="156" spans="1:33" x14ac:dyDescent="0.25">
      <c r="B156" s="12">
        <f t="shared" ref="B156:D171" si="15">+B152+1</f>
        <v>2010</v>
      </c>
      <c r="C156" s="12">
        <f t="shared" si="15"/>
        <v>2010</v>
      </c>
      <c r="E156" s="12">
        <f t="shared" si="12"/>
        <v>2122</v>
      </c>
      <c r="F156" s="12" cm="1">
        <f t="array" ref="F156">INDEX(GMWQ!$A$2:$NF$60,MATCH(1,(GMWQ!$NE$2:$NE$60=F$3)*(GMWQ!$ND$2:$ND$60=F$4)*(GMWQ!$NF$2:$NF$60=F$1),0),$E156-1966)</f>
        <v>103.5501</v>
      </c>
      <c r="G156" s="12" cm="1">
        <f t="array" ref="G156">INDEX(GMWQ!$A$2:$NF$60,MATCH(1,(GMWQ!$NE$2:$NE$60=G$3)*(GMWQ!$ND$2:$ND$60=G$4)*(GMWQ!$NF$2:$NF$60=G$1),0),$E156-1966)</f>
        <v>17422</v>
      </c>
      <c r="H156" s="12" cm="1">
        <f t="array" ref="H156">INDEX(GMWQ!$A$2:$NF$60,MATCH(1,(GMWQ!$NE$2:$NE$60=H$3)*(GMWQ!$ND$2:$ND$60=H$4)*(GMWQ!$NF$2:$NF$60=H$1),0),$E156-1966)</f>
        <v>442</v>
      </c>
      <c r="I156" s="12" cm="1">
        <f t="array" ref="I156">INDEX(GMWQ!$A$2:$NF$60,MATCH(1,(GMWQ!$NE$2:$NE$60=I$3)*(GMWQ!$ND$2:$ND$60=I$4)*(GMWQ!$NF$2:$NF$60=I$1),0),$E156-1966)</f>
        <v>85496</v>
      </c>
      <c r="J156" s="12" cm="1">
        <f t="array" ref="J156">INDEX(GMWQ!$A$2:$NF$60,MATCH(1,(GMWQ!$NE$2:$NE$60=J$3)*(GMWQ!$ND$2:$ND$60=J$4)*(GMWQ!$NF$2:$NF$60=J$1),0),$E156-1966)</f>
        <v>401223</v>
      </c>
      <c r="K156" s="12" cm="1">
        <f t="array" ref="K156">INDEX(GMWQ!$A$2:$NF$60,MATCH(1,(GMWQ!$NE$2:$NE$60=K$3)*(GMWQ!$ND$2:$ND$60=K$4)*(GMWQ!$NF$2:$NF$60=K$1),0),$E156-1966)</f>
        <v>163805</v>
      </c>
      <c r="L156" s="12" cm="1">
        <f t="array" ref="L156">INDEX(GMWQ!$A$2:$NF$60,MATCH(1,(GMWQ!$NE$2:$NE$60=L$3)*(GMWQ!$ND$2:$ND$60=L$4)*(GMWQ!$NF$2:$NF$60=L$1),0),$E156-1966)</f>
        <v>267166</v>
      </c>
      <c r="M156" s="12" cm="1">
        <f t="array" ref="M156">INDEX(GMWQ!$A$2:$NF$60,MATCH(1,(GMWQ!$NE$2:$NE$60=M$3)*(GMWQ!$ND$2:$ND$60=M$4)*(GMWQ!$NF$2:$NF$60=M$1),0),$E156-1966)</f>
        <v>347421</v>
      </c>
      <c r="N156" s="12" cm="1">
        <f t="array" ref="N156">INDEX(GMWQ!$A$2:$NF$60,MATCH(1,(GMWQ!$NE$2:$NE$60=N$3)*(GMWQ!$ND$2:$ND$60=N$4)*(GMWQ!$NF$2:$NF$60=N$1),0),$E156-1966)</f>
        <v>76.802760000000006</v>
      </c>
      <c r="O156" s="12" cm="1">
        <f t="array" ref="O156">INDEX(GMWQ!$A$2:$NF$60,MATCH(1,(GMWQ!$NE$2:$NE$60=O$3)*(GMWQ!$ND$2:$ND$60=O$4)*(GMWQ!$NF$2:$NF$60=O$1),0),$E156-1966)</f>
        <v>29192</v>
      </c>
      <c r="P156" s="12" cm="1">
        <f t="array" ref="P156">INDEX(GMWQ!$A$2:$NF$60,MATCH(1,(GMWQ!$NE$2:$NE$60=P$3)*(GMWQ!$ND$2:$ND$60=P$4)*(GMWQ!$NF$2:$NF$60=P$1),0),$E156-1966)</f>
        <v>31558</v>
      </c>
      <c r="Q156" s="12" cm="1">
        <f t="array" ref="Q156">INDEX(GMWQ!$A$2:$NF$60,MATCH(1,(GMWQ!$NE$2:$NE$60=Q$3)*(GMWQ!$ND$2:$ND$60=Q$4)*(GMWQ!$NF$2:$NF$60=Q$1),0),$E156-1966)</f>
        <v>7.9</v>
      </c>
      <c r="R156" s="12" cm="1">
        <f t="array" ref="R156">INDEX(GMWQ!$A$2:$NF$60,MATCH(1,(GMWQ!$NE$2:$NE$60=R$3)*(GMWQ!$ND$2:$ND$60=R$4)*(GMWQ!$NF$2:$NF$60=R$1),0),$E156-1966)</f>
        <v>6547.2240000000002</v>
      </c>
      <c r="S156" s="12" cm="1">
        <f t="array" ref="S156">INDEX(GMWQ!$A$2:$NF$60,MATCH(1,(GMWQ!$NE$2:$NE$60=S$3)*(GMWQ!$ND$2:$ND$60=S$4)*(GMWQ!$NF$2:$NF$60=S$1),0),$E156-1966)</f>
        <v>520128</v>
      </c>
      <c r="T156" s="12" cm="1">
        <f t="array" ref="T156">INDEX(GMWQ!$A$2:$NF$60,MATCH(1,(GMWQ!$NE$2:$NE$60=T$3)*(GMWQ!$ND$2:$ND$60=T$4)*(GMWQ!$NF$2:$NF$60=T$1),0),$E156-1966)</f>
        <v>29192</v>
      </c>
      <c r="U156" s="12" cm="1">
        <f t="array" ref="U156">INDEX(GMWQ!$A$2:$NF$60,MATCH(1,(GMWQ!$NE$2:$NE$60=U$3)*(GMWQ!$ND$2:$ND$60=U$4)*(GMWQ!$NF$2:$NF$60=U$1),0),$E156-1966)</f>
        <v>6547.2240000000002</v>
      </c>
      <c r="V156" s="12" cm="1">
        <f t="array" ref="V156">INDEX(GMWQ!$A$2:$NF$60,MATCH(1,(GMWQ!$NE$2:$NE$60=V$3)*(GMWQ!$ND$2:$ND$60=V$4)*(GMWQ!$NF$2:$NF$60=V$1),0),$E156-1966)</f>
        <v>7.9</v>
      </c>
      <c r="W156" s="12" cm="1">
        <f t="array" ref="W156">INDEX(GMWQ!$A$2:$NF$60,MATCH(1,(GMWQ!$NE$2:$NE$60=W$3)*(GMWQ!$ND$2:$ND$60=W$4)*(GMWQ!$NF$2:$NF$60=W$1),0),$E156-1966)</f>
        <v>347421</v>
      </c>
      <c r="X156" s="12" cm="1">
        <f t="array" ref="X156">INDEX(GMWQ!$A$2:$NF$60,MATCH(1,(GMWQ!$NE$2:$NE$60=X$3)*(GMWQ!$ND$2:$ND$60=X$4)*(GMWQ!$NF$2:$NF$60=X$1),0),$E156-1966)</f>
        <v>17422</v>
      </c>
      <c r="Y156" s="12" cm="1">
        <f t="array" ref="Y156">INDEX(GMWQ!$A$2:$NF$60,MATCH(1,(GMWQ!$NE$2:$NE$60=Y$3)*(GMWQ!$ND$2:$ND$60=Y$4)*(GMWQ!$NF$2:$NF$60=Y$1),0),$E156-1966)</f>
        <v>520128</v>
      </c>
      <c r="Z156" s="12" cm="1">
        <f t="array" ref="Z156">INDEX(GMWQ!$A$2:$NF$60,MATCH(1,(GMWQ!$NE$2:$NE$60=Z$3)*(GMWQ!$ND$2:$ND$60=Z$4)*(GMWQ!$NF$2:$NF$60=Z$1),0),$E156-1966)</f>
        <v>29192</v>
      </c>
      <c r="AA156" s="12" cm="1">
        <f t="array" ref="AA156">INDEX(GMWQ!$A$2:$NF$60,MATCH(1,(GMWQ!$NE$2:$NE$60=AA$3)*(GMWQ!$ND$2:$ND$60=AA$4)*(GMWQ!$NF$2:$NF$60=AA$1),0),$E156-1966)</f>
        <v>6547.2240000000002</v>
      </c>
      <c r="AB156" s="12" cm="1">
        <f t="array" ref="AB156">INDEX(GMWQ!$A$2:$NF$60,MATCH(1,(GMWQ!$NE$2:$NE$60=AB$3)*(GMWQ!$ND$2:$ND$60=AB$4)*(GMWQ!$NF$2:$NF$60=AB$1),0),$E156-1966)</f>
        <v>7.9</v>
      </c>
      <c r="AC156" s="12" cm="1">
        <f t="array" ref="AC156">INDEX(GMWQ!$A$2:$NF$60,MATCH(1,(GMWQ!$NE$2:$NE$60=AC$3)*(GMWQ!$ND$2:$ND$60=AC$4)*(GMWQ!$NF$2:$NF$60=AC$1),0),$E156-1966)</f>
        <v>347421</v>
      </c>
      <c r="AD156" s="12" cm="1">
        <f t="array" ref="AD156">INDEX(GMWQ!$A$2:$NF$60,MATCH(1,(GMWQ!$NE$2:$NE$60=AD$3)*(GMWQ!$ND$2:$ND$60=AD$4)*(GMWQ!$NF$2:$NF$60=AD$1),0),$E156-1966)</f>
        <v>17422</v>
      </c>
      <c r="AE156" s="12" cm="1">
        <f t="array" ref="AE156">INDEX(GMWQ!$A$2:$NF$60,MATCH(1,(GMWQ!$NE$2:$NE$60=AE$3)*(GMWQ!$ND$2:$ND$60=AE$4)*(GMWQ!$NF$2:$NF$60=AE$1),0),$E156-1966)</f>
        <v>29192</v>
      </c>
      <c r="AF156" s="12" cm="1">
        <f t="array" ref="AF156">INDEX(GMWQ!$A$2:$NF$60,MATCH(1,(GMWQ!$NE$2:$NE$60=AF$3)*(GMWQ!$ND$2:$ND$60=AF$4)*(GMWQ!$NF$2:$NF$60=AF$1),0),$E156-1966)</f>
        <v>31563</v>
      </c>
      <c r="AG156" s="12" cm="1">
        <f t="array" ref="AG156">INDEX(GMWQ!$A$2:$NF$60,MATCH(1,(GMWQ!$NE$2:$NE$60=AG$3)*(GMWQ!$ND$2:$ND$60=AG$4)*(GMWQ!$NF$2:$NF$60=AG$1),0),$E156-1966)</f>
        <v>7.9</v>
      </c>
    </row>
    <row r="157" spans="1:33" x14ac:dyDescent="0.25">
      <c r="B157" s="12">
        <f t="shared" si="15"/>
        <v>2010</v>
      </c>
      <c r="C157" s="12">
        <f t="shared" si="15"/>
        <v>2010</v>
      </c>
      <c r="E157" s="12">
        <f t="shared" si="12"/>
        <v>2123</v>
      </c>
      <c r="F157" s="12" cm="1">
        <f t="array" ref="F157">INDEX(GMWQ!$A$2:$NF$60,MATCH(1,(GMWQ!$NE$2:$NE$60=F$3)*(GMWQ!$ND$2:$ND$60=F$4)*(GMWQ!$NF$2:$NF$60=F$1),0),$E157-1966)</f>
        <v>103.9633</v>
      </c>
      <c r="G157" s="12" cm="1">
        <f t="array" ref="G157">INDEX(GMWQ!$A$2:$NF$60,MATCH(1,(GMWQ!$NE$2:$NE$60=G$3)*(GMWQ!$ND$2:$ND$60=G$4)*(GMWQ!$NF$2:$NF$60=G$1),0),$E157-1966)</f>
        <v>17548</v>
      </c>
      <c r="H157" s="12" cm="1">
        <f t="array" ref="H157">INDEX(GMWQ!$A$2:$NF$60,MATCH(1,(GMWQ!$NE$2:$NE$60=H$3)*(GMWQ!$ND$2:$ND$60=H$4)*(GMWQ!$NF$2:$NF$60=H$1),0),$E157-1966)</f>
        <v>444.66669999999999</v>
      </c>
      <c r="I157" s="12" cm="1">
        <f t="array" ref="I157">INDEX(GMWQ!$A$2:$NF$60,MATCH(1,(GMWQ!$NE$2:$NE$60=I$3)*(GMWQ!$ND$2:$ND$60=I$4)*(GMWQ!$NF$2:$NF$60=I$1),0),$E157-1966)</f>
        <v>90085</v>
      </c>
      <c r="J157" s="12" cm="1">
        <f t="array" ref="J157">INDEX(GMWQ!$A$2:$NF$60,MATCH(1,(GMWQ!$NE$2:$NE$60=J$3)*(GMWQ!$ND$2:$ND$60=J$4)*(GMWQ!$NF$2:$NF$60=J$1),0),$E157-1966)</f>
        <v>404365</v>
      </c>
      <c r="K157" s="12" cm="1">
        <f t="array" ref="K157">INDEX(GMWQ!$A$2:$NF$60,MATCH(1,(GMWQ!$NE$2:$NE$60=K$3)*(GMWQ!$ND$2:$ND$60=K$4)*(GMWQ!$NF$2:$NF$60=K$1),0),$E157-1966)</f>
        <v>165789</v>
      </c>
      <c r="L157" s="12" cm="1">
        <f t="array" ref="L157">INDEX(GMWQ!$A$2:$NF$60,MATCH(1,(GMWQ!$NE$2:$NE$60=L$3)*(GMWQ!$ND$2:$ND$60=L$4)*(GMWQ!$NF$2:$NF$60=L$1),0),$E157-1966)</f>
        <v>267993</v>
      </c>
      <c r="M157" s="12" cm="1">
        <f t="array" ref="M157">INDEX(GMWQ!$A$2:$NF$60,MATCH(1,(GMWQ!$NE$2:$NE$60=M$3)*(GMWQ!$ND$2:$ND$60=M$4)*(GMWQ!$NF$2:$NF$60=M$1),0),$E157-1966)</f>
        <v>346091</v>
      </c>
      <c r="N157" s="12" cm="1">
        <f t="array" ref="N157">INDEX(GMWQ!$A$2:$NF$60,MATCH(1,(GMWQ!$NE$2:$NE$60=N$3)*(GMWQ!$ND$2:$ND$60=N$4)*(GMWQ!$NF$2:$NF$60=N$1),0),$E157-1966)</f>
        <v>77.31653</v>
      </c>
      <c r="O157" s="12" cm="1">
        <f t="array" ref="O157">INDEX(GMWQ!$A$2:$NF$60,MATCH(1,(GMWQ!$NE$2:$NE$60=O$3)*(GMWQ!$ND$2:$ND$60=O$4)*(GMWQ!$NF$2:$NF$60=O$1),0),$E157-1966)</f>
        <v>29385</v>
      </c>
      <c r="P157" s="12" cm="1">
        <f t="array" ref="P157">INDEX(GMWQ!$A$2:$NF$60,MATCH(1,(GMWQ!$NE$2:$NE$60=P$3)*(GMWQ!$ND$2:$ND$60=P$4)*(GMWQ!$NF$2:$NF$60=P$1),0),$E157-1966)</f>
        <v>31514</v>
      </c>
      <c r="Q157" s="12" cm="1">
        <f t="array" ref="Q157">INDEX(GMWQ!$A$2:$NF$60,MATCH(1,(GMWQ!$NE$2:$NE$60=Q$3)*(GMWQ!$ND$2:$ND$60=Q$4)*(GMWQ!$NF$2:$NF$60=Q$1),0),$E157-1966)</f>
        <v>7.8</v>
      </c>
      <c r="R157" s="12" cm="1">
        <f t="array" ref="R157">INDEX(GMWQ!$A$2:$NF$60,MATCH(1,(GMWQ!$NE$2:$NE$60=R$3)*(GMWQ!$ND$2:$ND$60=R$4)*(GMWQ!$NF$2:$NF$60=R$1),0),$E157-1966)</f>
        <v>6603.5609999999997</v>
      </c>
      <c r="S157" s="12" cm="1">
        <f t="array" ref="S157">INDEX(GMWQ!$A$2:$NF$60,MATCH(1,(GMWQ!$NE$2:$NE$60=S$3)*(GMWQ!$ND$2:$ND$60=S$4)*(GMWQ!$NF$2:$NF$60=S$1),0),$E157-1966)</f>
        <v>523173</v>
      </c>
      <c r="T157" s="12" cm="1">
        <f t="array" ref="T157">INDEX(GMWQ!$A$2:$NF$60,MATCH(1,(GMWQ!$NE$2:$NE$60=T$3)*(GMWQ!$ND$2:$ND$60=T$4)*(GMWQ!$NF$2:$NF$60=T$1),0),$E157-1966)</f>
        <v>29385</v>
      </c>
      <c r="U157" s="12" cm="1">
        <f t="array" ref="U157">INDEX(GMWQ!$A$2:$NF$60,MATCH(1,(GMWQ!$NE$2:$NE$60=U$3)*(GMWQ!$ND$2:$ND$60=U$4)*(GMWQ!$NF$2:$NF$60=U$1),0),$E157-1966)</f>
        <v>6603.5609999999997</v>
      </c>
      <c r="V157" s="12" cm="1">
        <f t="array" ref="V157">INDEX(GMWQ!$A$2:$NF$60,MATCH(1,(GMWQ!$NE$2:$NE$60=V$3)*(GMWQ!$ND$2:$ND$60=V$4)*(GMWQ!$NF$2:$NF$60=V$1),0),$E157-1966)</f>
        <v>7.8</v>
      </c>
      <c r="W157" s="12" cm="1">
        <f t="array" ref="W157">INDEX(GMWQ!$A$2:$NF$60,MATCH(1,(GMWQ!$NE$2:$NE$60=W$3)*(GMWQ!$ND$2:$ND$60=W$4)*(GMWQ!$NF$2:$NF$60=W$1),0),$E157-1966)</f>
        <v>346091</v>
      </c>
      <c r="X157" s="12" cm="1">
        <f t="array" ref="X157">INDEX(GMWQ!$A$2:$NF$60,MATCH(1,(GMWQ!$NE$2:$NE$60=X$3)*(GMWQ!$ND$2:$ND$60=X$4)*(GMWQ!$NF$2:$NF$60=X$1),0),$E157-1966)</f>
        <v>17548</v>
      </c>
      <c r="Y157" s="12" cm="1">
        <f t="array" ref="Y157">INDEX(GMWQ!$A$2:$NF$60,MATCH(1,(GMWQ!$NE$2:$NE$60=Y$3)*(GMWQ!$ND$2:$ND$60=Y$4)*(GMWQ!$NF$2:$NF$60=Y$1),0),$E157-1966)</f>
        <v>523173</v>
      </c>
      <c r="Z157" s="12" cm="1">
        <f t="array" ref="Z157">INDEX(GMWQ!$A$2:$NF$60,MATCH(1,(GMWQ!$NE$2:$NE$60=Z$3)*(GMWQ!$ND$2:$ND$60=Z$4)*(GMWQ!$NF$2:$NF$60=Z$1),0),$E157-1966)</f>
        <v>29385</v>
      </c>
      <c r="AA157" s="12" cm="1">
        <f t="array" ref="AA157">INDEX(GMWQ!$A$2:$NF$60,MATCH(1,(GMWQ!$NE$2:$NE$60=AA$3)*(GMWQ!$ND$2:$ND$60=AA$4)*(GMWQ!$NF$2:$NF$60=AA$1),0),$E157-1966)</f>
        <v>6603.5609999999997</v>
      </c>
      <c r="AB157" s="12" cm="1">
        <f t="array" ref="AB157">INDEX(GMWQ!$A$2:$NF$60,MATCH(1,(GMWQ!$NE$2:$NE$60=AB$3)*(GMWQ!$ND$2:$ND$60=AB$4)*(GMWQ!$NF$2:$NF$60=AB$1),0),$E157-1966)</f>
        <v>7.8</v>
      </c>
      <c r="AC157" s="12" cm="1">
        <f t="array" ref="AC157">INDEX(GMWQ!$A$2:$NF$60,MATCH(1,(GMWQ!$NE$2:$NE$60=AC$3)*(GMWQ!$ND$2:$ND$60=AC$4)*(GMWQ!$NF$2:$NF$60=AC$1),0),$E157-1966)</f>
        <v>346091</v>
      </c>
      <c r="AD157" s="12" cm="1">
        <f t="array" ref="AD157">INDEX(GMWQ!$A$2:$NF$60,MATCH(1,(GMWQ!$NE$2:$NE$60=AD$3)*(GMWQ!$ND$2:$ND$60=AD$4)*(GMWQ!$NF$2:$NF$60=AD$1),0),$E157-1966)</f>
        <v>17548</v>
      </c>
      <c r="AE157" s="12" cm="1">
        <f t="array" ref="AE157">INDEX(GMWQ!$A$2:$NF$60,MATCH(1,(GMWQ!$NE$2:$NE$60=AE$3)*(GMWQ!$ND$2:$ND$60=AE$4)*(GMWQ!$NF$2:$NF$60=AE$1),0),$E157-1966)</f>
        <v>29385</v>
      </c>
      <c r="AF157" s="12" cm="1">
        <f t="array" ref="AF157">INDEX(GMWQ!$A$2:$NF$60,MATCH(1,(GMWQ!$NE$2:$NE$60=AF$3)*(GMWQ!$ND$2:$ND$60=AF$4)*(GMWQ!$NF$2:$NF$60=AF$1),0),$E157-1966)</f>
        <v>31505</v>
      </c>
      <c r="AG157" s="12" cm="1">
        <f t="array" ref="AG157">INDEX(GMWQ!$A$2:$NF$60,MATCH(1,(GMWQ!$NE$2:$NE$60=AG$3)*(GMWQ!$ND$2:$ND$60=AG$4)*(GMWQ!$NF$2:$NF$60=AG$1),0),$E157-1966)</f>
        <v>7.8</v>
      </c>
    </row>
    <row r="158" spans="1:33" x14ac:dyDescent="0.25">
      <c r="B158" s="12">
        <f t="shared" si="15"/>
        <v>2010</v>
      </c>
      <c r="C158" s="12">
        <f t="shared" si="15"/>
        <v>2010</v>
      </c>
      <c r="E158" s="12">
        <f t="shared" si="12"/>
        <v>2124</v>
      </c>
      <c r="F158" s="12" cm="1">
        <f t="array" ref="F158">INDEX(GMWQ!$A$2:$NF$60,MATCH(1,(GMWQ!$NE$2:$NE$60=F$3)*(GMWQ!$ND$2:$ND$60=F$4)*(GMWQ!$NF$2:$NF$60=F$1),0),$E158-1966)</f>
        <v>103.9308</v>
      </c>
      <c r="G158" s="12" cm="1">
        <f t="array" ref="G158">INDEX(GMWQ!$A$2:$NF$60,MATCH(1,(GMWQ!$NE$2:$NE$60=G$3)*(GMWQ!$ND$2:$ND$60=G$4)*(GMWQ!$NF$2:$NF$60=G$1),0),$E158-1966)</f>
        <v>17762</v>
      </c>
      <c r="H158" s="12" cm="1">
        <f t="array" ref="H158">INDEX(GMWQ!$A$2:$NF$60,MATCH(1,(GMWQ!$NE$2:$NE$60=H$3)*(GMWQ!$ND$2:$ND$60=H$4)*(GMWQ!$NF$2:$NF$60=H$1),0),$E158-1966)</f>
        <v>448</v>
      </c>
      <c r="I158" s="12" cm="1">
        <f t="array" ref="I158">INDEX(GMWQ!$A$2:$NF$60,MATCH(1,(GMWQ!$NE$2:$NE$60=I$3)*(GMWQ!$ND$2:$ND$60=I$4)*(GMWQ!$NF$2:$NF$60=I$1),0),$E158-1966)</f>
        <v>91218</v>
      </c>
      <c r="J158" s="12" cm="1">
        <f t="array" ref="J158">INDEX(GMWQ!$A$2:$NF$60,MATCH(1,(GMWQ!$NE$2:$NE$60=J$3)*(GMWQ!$ND$2:$ND$60=J$4)*(GMWQ!$NF$2:$NF$60=J$1),0),$E158-1966)</f>
        <v>406789</v>
      </c>
      <c r="K158" s="12" cm="1">
        <f t="array" ref="K158">INDEX(GMWQ!$A$2:$NF$60,MATCH(1,(GMWQ!$NE$2:$NE$60=K$3)*(GMWQ!$ND$2:$ND$60=K$4)*(GMWQ!$NF$2:$NF$60=K$1),0),$E158-1966)</f>
        <v>166084</v>
      </c>
      <c r="L158" s="12" cm="1">
        <f t="array" ref="L158">INDEX(GMWQ!$A$2:$NF$60,MATCH(1,(GMWQ!$NE$2:$NE$60=L$3)*(GMWQ!$ND$2:$ND$60=L$4)*(GMWQ!$NF$2:$NF$60=L$1),0),$E158-1966)</f>
        <v>268198</v>
      </c>
      <c r="M158" s="12" cm="1">
        <f t="array" ref="M158">INDEX(GMWQ!$A$2:$NF$60,MATCH(1,(GMWQ!$NE$2:$NE$60=M$3)*(GMWQ!$ND$2:$ND$60=M$4)*(GMWQ!$NF$2:$NF$60=M$1),0),$E158-1966)</f>
        <v>343460</v>
      </c>
      <c r="N158" s="12" cm="1">
        <f t="array" ref="N158">INDEX(GMWQ!$A$2:$NF$60,MATCH(1,(GMWQ!$NE$2:$NE$60=N$3)*(GMWQ!$ND$2:$ND$60=N$4)*(GMWQ!$NF$2:$NF$60=N$1),0),$E158-1966)</f>
        <v>77.98997</v>
      </c>
      <c r="O158" s="12" cm="1">
        <f t="array" ref="O158">INDEX(GMWQ!$A$2:$NF$60,MATCH(1,(GMWQ!$NE$2:$NE$60=O$3)*(GMWQ!$ND$2:$ND$60=O$4)*(GMWQ!$NF$2:$NF$60=O$1),0),$E158-1966)</f>
        <v>29324</v>
      </c>
      <c r="P158" s="12" cm="1">
        <f t="array" ref="P158">INDEX(GMWQ!$A$2:$NF$60,MATCH(1,(GMWQ!$NE$2:$NE$60=P$3)*(GMWQ!$ND$2:$ND$60=P$4)*(GMWQ!$NF$2:$NF$60=P$1),0),$E158-1966)</f>
        <v>31567</v>
      </c>
      <c r="Q158" s="12" cm="1">
        <f t="array" ref="Q158">INDEX(GMWQ!$A$2:$NF$60,MATCH(1,(GMWQ!$NE$2:$NE$60=Q$3)*(GMWQ!$ND$2:$ND$60=Q$4)*(GMWQ!$NF$2:$NF$60=Q$1),0),$E158-1966)</f>
        <v>7.9</v>
      </c>
      <c r="R158" s="12" cm="1">
        <f t="array" ref="R158">INDEX(GMWQ!$A$2:$NF$60,MATCH(1,(GMWQ!$NE$2:$NE$60=R$3)*(GMWQ!$ND$2:$ND$60=R$4)*(GMWQ!$NF$2:$NF$60=R$1),0),$E158-1966)</f>
        <v>6617.42</v>
      </c>
      <c r="S158" s="12" cm="1">
        <f t="array" ref="S158">INDEX(GMWQ!$A$2:$NF$60,MATCH(1,(GMWQ!$NE$2:$NE$60=S$3)*(GMWQ!$ND$2:$ND$60=S$4)*(GMWQ!$NF$2:$NF$60=S$1),0),$E158-1966)</f>
        <v>523515</v>
      </c>
      <c r="T158" s="12" cm="1">
        <f t="array" ref="T158">INDEX(GMWQ!$A$2:$NF$60,MATCH(1,(GMWQ!$NE$2:$NE$60=T$3)*(GMWQ!$ND$2:$ND$60=T$4)*(GMWQ!$NF$2:$NF$60=T$1),0),$E158-1966)</f>
        <v>29324</v>
      </c>
      <c r="U158" s="12" cm="1">
        <f t="array" ref="U158">INDEX(GMWQ!$A$2:$NF$60,MATCH(1,(GMWQ!$NE$2:$NE$60=U$3)*(GMWQ!$ND$2:$ND$60=U$4)*(GMWQ!$NF$2:$NF$60=U$1),0),$E158-1966)</f>
        <v>6617.42</v>
      </c>
      <c r="V158" s="12" cm="1">
        <f t="array" ref="V158">INDEX(GMWQ!$A$2:$NF$60,MATCH(1,(GMWQ!$NE$2:$NE$60=V$3)*(GMWQ!$ND$2:$ND$60=V$4)*(GMWQ!$NF$2:$NF$60=V$1),0),$E158-1966)</f>
        <v>7.9</v>
      </c>
      <c r="W158" s="12" cm="1">
        <f t="array" ref="W158">INDEX(GMWQ!$A$2:$NF$60,MATCH(1,(GMWQ!$NE$2:$NE$60=W$3)*(GMWQ!$ND$2:$ND$60=W$4)*(GMWQ!$NF$2:$NF$60=W$1),0),$E158-1966)</f>
        <v>343460</v>
      </c>
      <c r="X158" s="12" cm="1">
        <f t="array" ref="X158">INDEX(GMWQ!$A$2:$NF$60,MATCH(1,(GMWQ!$NE$2:$NE$60=X$3)*(GMWQ!$ND$2:$ND$60=X$4)*(GMWQ!$NF$2:$NF$60=X$1),0),$E158-1966)</f>
        <v>17762</v>
      </c>
      <c r="Y158" s="12" cm="1">
        <f t="array" ref="Y158">INDEX(GMWQ!$A$2:$NF$60,MATCH(1,(GMWQ!$NE$2:$NE$60=Y$3)*(GMWQ!$ND$2:$ND$60=Y$4)*(GMWQ!$NF$2:$NF$60=Y$1),0),$E158-1966)</f>
        <v>523515</v>
      </c>
      <c r="Z158" s="12" cm="1">
        <f t="array" ref="Z158">INDEX(GMWQ!$A$2:$NF$60,MATCH(1,(GMWQ!$NE$2:$NE$60=Z$3)*(GMWQ!$ND$2:$ND$60=Z$4)*(GMWQ!$NF$2:$NF$60=Z$1),0),$E158-1966)</f>
        <v>29324</v>
      </c>
      <c r="AA158" s="12" cm="1">
        <f t="array" ref="AA158">INDEX(GMWQ!$A$2:$NF$60,MATCH(1,(GMWQ!$NE$2:$NE$60=AA$3)*(GMWQ!$ND$2:$ND$60=AA$4)*(GMWQ!$NF$2:$NF$60=AA$1),0),$E158-1966)</f>
        <v>6617.42</v>
      </c>
      <c r="AB158" s="12" cm="1">
        <f t="array" ref="AB158">INDEX(GMWQ!$A$2:$NF$60,MATCH(1,(GMWQ!$NE$2:$NE$60=AB$3)*(GMWQ!$ND$2:$ND$60=AB$4)*(GMWQ!$NF$2:$NF$60=AB$1),0),$E158-1966)</f>
        <v>7.9</v>
      </c>
      <c r="AC158" s="12" cm="1">
        <f t="array" ref="AC158">INDEX(GMWQ!$A$2:$NF$60,MATCH(1,(GMWQ!$NE$2:$NE$60=AC$3)*(GMWQ!$ND$2:$ND$60=AC$4)*(GMWQ!$NF$2:$NF$60=AC$1),0),$E158-1966)</f>
        <v>343460</v>
      </c>
      <c r="AD158" s="12" cm="1">
        <f t="array" ref="AD158">INDEX(GMWQ!$A$2:$NF$60,MATCH(1,(GMWQ!$NE$2:$NE$60=AD$3)*(GMWQ!$ND$2:$ND$60=AD$4)*(GMWQ!$NF$2:$NF$60=AD$1),0),$E158-1966)</f>
        <v>17762</v>
      </c>
      <c r="AE158" s="12" cm="1">
        <f t="array" ref="AE158">INDEX(GMWQ!$A$2:$NF$60,MATCH(1,(GMWQ!$NE$2:$NE$60=AE$3)*(GMWQ!$ND$2:$ND$60=AE$4)*(GMWQ!$NF$2:$NF$60=AE$1),0),$E158-1966)</f>
        <v>29324</v>
      </c>
      <c r="AF158" s="12" cm="1">
        <f t="array" ref="AF158">INDEX(GMWQ!$A$2:$NF$60,MATCH(1,(GMWQ!$NE$2:$NE$60=AF$3)*(GMWQ!$ND$2:$ND$60=AF$4)*(GMWQ!$NF$2:$NF$60=AF$1),0),$E158-1966)</f>
        <v>31561</v>
      </c>
      <c r="AG158" s="12" cm="1">
        <f t="array" ref="AG158">INDEX(GMWQ!$A$2:$NF$60,MATCH(1,(GMWQ!$NE$2:$NE$60=AG$3)*(GMWQ!$ND$2:$ND$60=AG$4)*(GMWQ!$NF$2:$NF$60=AG$1),0),$E158-1966)</f>
        <v>7.9</v>
      </c>
    </row>
    <row r="159" spans="1:33" x14ac:dyDescent="0.25">
      <c r="A159" s="12">
        <v>2011</v>
      </c>
      <c r="B159" s="12">
        <f t="shared" si="15"/>
        <v>2011</v>
      </c>
      <c r="C159" s="12">
        <f t="shared" si="15"/>
        <v>2010</v>
      </c>
      <c r="D159" s="12">
        <f t="shared" si="15"/>
        <v>2010</v>
      </c>
      <c r="E159" s="12">
        <f t="shared" si="12"/>
        <v>2125</v>
      </c>
      <c r="F159" s="12" cm="1">
        <f t="array" ref="F159">INDEX(GMWQ!$A$2:$NF$60,MATCH(1,(GMWQ!$NE$2:$NE$60=F$3)*(GMWQ!$ND$2:$ND$60=F$4)*(GMWQ!$NF$2:$NF$60=F$1),0),$E159-1966)</f>
        <v>106.2204</v>
      </c>
      <c r="G159" s="12" cm="1">
        <f t="array" ref="G159">INDEX(GMWQ!$A$2:$NF$60,MATCH(1,(GMWQ!$NE$2:$NE$60=G$3)*(GMWQ!$ND$2:$ND$60=G$4)*(GMWQ!$NF$2:$NF$60=G$1),0),$E159-1966)</f>
        <v>18475</v>
      </c>
      <c r="H159" s="12" cm="1">
        <f t="array" ref="H159">INDEX(GMWQ!$A$2:$NF$60,MATCH(1,(GMWQ!$NE$2:$NE$60=H$3)*(GMWQ!$ND$2:$ND$60=H$4)*(GMWQ!$NF$2:$NF$60=H$1),0),$E159-1966)</f>
        <v>454.66669999999999</v>
      </c>
      <c r="I159" s="12" cm="1">
        <f t="array" ref="I159">INDEX(GMWQ!$A$2:$NF$60,MATCH(1,(GMWQ!$NE$2:$NE$60=I$3)*(GMWQ!$ND$2:$ND$60=I$4)*(GMWQ!$NF$2:$NF$60=I$1),0),$E159-1966)</f>
        <v>89806</v>
      </c>
      <c r="J159" s="12" cm="1">
        <f t="array" ref="J159">INDEX(GMWQ!$A$2:$NF$60,MATCH(1,(GMWQ!$NE$2:$NE$60=J$3)*(GMWQ!$ND$2:$ND$60=J$4)*(GMWQ!$NF$2:$NF$60=J$1),0),$E159-1966)</f>
        <v>414806</v>
      </c>
      <c r="K159" s="12" cm="1">
        <f t="array" ref="K159">INDEX(GMWQ!$A$2:$NF$60,MATCH(1,(GMWQ!$NE$2:$NE$60=K$3)*(GMWQ!$ND$2:$ND$60=K$4)*(GMWQ!$NF$2:$NF$60=K$1),0),$E159-1966)</f>
        <v>170699</v>
      </c>
      <c r="L159" s="12" cm="1">
        <f t="array" ref="L159">INDEX(GMWQ!$A$2:$NF$60,MATCH(1,(GMWQ!$NE$2:$NE$60=L$3)*(GMWQ!$ND$2:$ND$60=L$4)*(GMWQ!$NF$2:$NF$60=L$1),0),$E159-1966)</f>
        <v>265811</v>
      </c>
      <c r="M159" s="12" cm="1">
        <f t="array" ref="M159">INDEX(GMWQ!$A$2:$NF$60,MATCH(1,(GMWQ!$NE$2:$NE$60=M$3)*(GMWQ!$ND$2:$ND$60=M$4)*(GMWQ!$NF$2:$NF$60=M$1),0),$E159-1966)</f>
        <v>334416</v>
      </c>
      <c r="N159" s="12" cm="1">
        <f t="array" ref="N159">INDEX(GMWQ!$A$2:$NF$60,MATCH(1,(GMWQ!$NE$2:$NE$60=N$3)*(GMWQ!$ND$2:$ND$60=N$4)*(GMWQ!$NF$2:$NF$60=N$1),0),$E159-1966)</f>
        <v>79.4221</v>
      </c>
      <c r="O159" s="12" cm="1">
        <f t="array" ref="O159">INDEX(GMWQ!$A$2:$NF$60,MATCH(1,(GMWQ!$NE$2:$NE$60=O$3)*(GMWQ!$ND$2:$ND$60=O$4)*(GMWQ!$NF$2:$NF$60=O$1),0),$E159-1966)</f>
        <v>29441</v>
      </c>
      <c r="P159" s="12" cm="1">
        <f t="array" ref="P159">INDEX(GMWQ!$A$2:$NF$60,MATCH(1,(GMWQ!$NE$2:$NE$60=P$3)*(GMWQ!$ND$2:$ND$60=P$4)*(GMWQ!$NF$2:$NF$60=P$1),0),$E159-1966)</f>
        <v>31634</v>
      </c>
      <c r="Q159" s="12" cm="1">
        <f t="array" ref="Q159">INDEX(GMWQ!$A$2:$NF$60,MATCH(1,(GMWQ!$NE$2:$NE$60=Q$3)*(GMWQ!$ND$2:$ND$60=Q$4)*(GMWQ!$NF$2:$NF$60=Q$1),0),$E159-1966)</f>
        <v>7.8</v>
      </c>
      <c r="R159" s="12" cm="1">
        <f t="array" ref="R159">INDEX(GMWQ!$A$2:$NF$60,MATCH(1,(GMWQ!$NE$2:$NE$60=R$3)*(GMWQ!$ND$2:$ND$60=R$4)*(GMWQ!$NF$2:$NF$60=R$1),0),$E159-1966)</f>
        <v>6764.375</v>
      </c>
      <c r="S159" s="12" cm="1">
        <f t="array" ref="S159">INDEX(GMWQ!$A$2:$NF$60,MATCH(1,(GMWQ!$NE$2:$NE$60=S$3)*(GMWQ!$ND$2:$ND$60=S$4)*(GMWQ!$NF$2:$NF$60=S$1),0),$E159-1966)</f>
        <v>524955</v>
      </c>
      <c r="T159" s="12" cm="1">
        <f t="array" ref="T159">INDEX(GMWQ!$A$2:$NF$60,MATCH(1,(GMWQ!$NE$2:$NE$60=T$3)*(GMWQ!$ND$2:$ND$60=T$4)*(GMWQ!$NF$2:$NF$60=T$1),0),$E159-1966)</f>
        <v>29441</v>
      </c>
      <c r="U159" s="12" cm="1">
        <f t="array" ref="U159">INDEX(GMWQ!$A$2:$NF$60,MATCH(1,(GMWQ!$NE$2:$NE$60=U$3)*(GMWQ!$ND$2:$ND$60=U$4)*(GMWQ!$NF$2:$NF$60=U$1),0),$E159-1966)</f>
        <v>6764.375</v>
      </c>
      <c r="V159" s="12" cm="1">
        <f t="array" ref="V159">INDEX(GMWQ!$A$2:$NF$60,MATCH(1,(GMWQ!$NE$2:$NE$60=V$3)*(GMWQ!$ND$2:$ND$60=V$4)*(GMWQ!$NF$2:$NF$60=V$1),0),$E159-1966)</f>
        <v>7.8</v>
      </c>
      <c r="W159" s="12" cm="1">
        <f t="array" ref="W159">INDEX(GMWQ!$A$2:$NF$60,MATCH(1,(GMWQ!$NE$2:$NE$60=W$3)*(GMWQ!$ND$2:$ND$60=W$4)*(GMWQ!$NF$2:$NF$60=W$1),0),$E159-1966)</f>
        <v>334416</v>
      </c>
      <c r="X159" s="12" cm="1">
        <f t="array" ref="X159">INDEX(GMWQ!$A$2:$NF$60,MATCH(1,(GMWQ!$NE$2:$NE$60=X$3)*(GMWQ!$ND$2:$ND$60=X$4)*(GMWQ!$NF$2:$NF$60=X$1),0),$E159-1966)</f>
        <v>18475</v>
      </c>
      <c r="Y159" s="12" cm="1">
        <f t="array" ref="Y159">INDEX(GMWQ!$A$2:$NF$60,MATCH(1,(GMWQ!$NE$2:$NE$60=Y$3)*(GMWQ!$ND$2:$ND$60=Y$4)*(GMWQ!$NF$2:$NF$60=Y$1),0),$E159-1966)</f>
        <v>524955</v>
      </c>
      <c r="Z159" s="12" cm="1">
        <f t="array" ref="Z159">INDEX(GMWQ!$A$2:$NF$60,MATCH(1,(GMWQ!$NE$2:$NE$60=Z$3)*(GMWQ!$ND$2:$ND$60=Z$4)*(GMWQ!$NF$2:$NF$60=Z$1),0),$E159-1966)</f>
        <v>29441</v>
      </c>
      <c r="AA159" s="12" cm="1">
        <f t="array" ref="AA159">INDEX(GMWQ!$A$2:$NF$60,MATCH(1,(GMWQ!$NE$2:$NE$60=AA$3)*(GMWQ!$ND$2:$ND$60=AA$4)*(GMWQ!$NF$2:$NF$60=AA$1),0),$E159-1966)</f>
        <v>6764.375</v>
      </c>
      <c r="AB159" s="12" cm="1">
        <f t="array" ref="AB159">INDEX(GMWQ!$A$2:$NF$60,MATCH(1,(GMWQ!$NE$2:$NE$60=AB$3)*(GMWQ!$ND$2:$ND$60=AB$4)*(GMWQ!$NF$2:$NF$60=AB$1),0),$E159-1966)</f>
        <v>7.8</v>
      </c>
      <c r="AC159" s="12" cm="1">
        <f t="array" ref="AC159">INDEX(GMWQ!$A$2:$NF$60,MATCH(1,(GMWQ!$NE$2:$NE$60=AC$3)*(GMWQ!$ND$2:$ND$60=AC$4)*(GMWQ!$NF$2:$NF$60=AC$1),0),$E159-1966)</f>
        <v>334416</v>
      </c>
      <c r="AD159" s="12" cm="1">
        <f t="array" ref="AD159">INDEX(GMWQ!$A$2:$NF$60,MATCH(1,(GMWQ!$NE$2:$NE$60=AD$3)*(GMWQ!$ND$2:$ND$60=AD$4)*(GMWQ!$NF$2:$NF$60=AD$1),0),$E159-1966)</f>
        <v>18475</v>
      </c>
      <c r="AE159" s="12" cm="1">
        <f t="array" ref="AE159">INDEX(GMWQ!$A$2:$NF$60,MATCH(1,(GMWQ!$NE$2:$NE$60=AE$3)*(GMWQ!$ND$2:$ND$60=AE$4)*(GMWQ!$NF$2:$NF$60=AE$1),0),$E159-1966)</f>
        <v>29441</v>
      </c>
      <c r="AF159" s="12" cm="1">
        <f t="array" ref="AF159">INDEX(GMWQ!$A$2:$NF$60,MATCH(1,(GMWQ!$NE$2:$NE$60=AF$3)*(GMWQ!$ND$2:$ND$60=AF$4)*(GMWQ!$NF$2:$NF$60=AF$1),0),$E159-1966)</f>
        <v>31640</v>
      </c>
      <c r="AG159" s="12" cm="1">
        <f t="array" ref="AG159">INDEX(GMWQ!$A$2:$NF$60,MATCH(1,(GMWQ!$NE$2:$NE$60=AG$3)*(GMWQ!$ND$2:$ND$60=AG$4)*(GMWQ!$NF$2:$NF$60=AG$1),0),$E159-1966)</f>
        <v>7.8</v>
      </c>
    </row>
    <row r="160" spans="1:33" x14ac:dyDescent="0.25">
      <c r="B160" s="12">
        <f t="shared" si="15"/>
        <v>2011</v>
      </c>
      <c r="C160" s="12">
        <f t="shared" si="15"/>
        <v>2011</v>
      </c>
      <c r="E160" s="12">
        <f t="shared" si="12"/>
        <v>2126</v>
      </c>
      <c r="F160" s="12" cm="1">
        <f t="array" ref="F160">INDEX(GMWQ!$A$2:$NF$60,MATCH(1,(GMWQ!$NE$2:$NE$60=F$3)*(GMWQ!$ND$2:$ND$60=F$4)*(GMWQ!$NF$2:$NF$60=F$1),0),$E160-1966)</f>
        <v>105.1857</v>
      </c>
      <c r="G160" s="12" cm="1">
        <f t="array" ref="G160">INDEX(GMWQ!$A$2:$NF$60,MATCH(1,(GMWQ!$NE$2:$NE$60=G$3)*(GMWQ!$ND$2:$ND$60=G$4)*(GMWQ!$NF$2:$NF$60=G$1),0),$E160-1966)</f>
        <v>18242</v>
      </c>
      <c r="H160" s="12" cm="1">
        <f t="array" ref="H160">INDEX(GMWQ!$A$2:$NF$60,MATCH(1,(GMWQ!$NE$2:$NE$60=H$3)*(GMWQ!$ND$2:$ND$60=H$4)*(GMWQ!$NF$2:$NF$60=H$1),0),$E160-1966)</f>
        <v>453.33330000000001</v>
      </c>
      <c r="I160" s="12" cm="1">
        <f t="array" ref="I160">INDEX(GMWQ!$A$2:$NF$60,MATCH(1,(GMWQ!$NE$2:$NE$60=I$3)*(GMWQ!$ND$2:$ND$60=I$4)*(GMWQ!$NF$2:$NF$60=I$1),0),$E160-1966)</f>
        <v>90019</v>
      </c>
      <c r="J160" s="12" cm="1">
        <f t="array" ref="J160">INDEX(GMWQ!$A$2:$NF$60,MATCH(1,(GMWQ!$NE$2:$NE$60=J$3)*(GMWQ!$ND$2:$ND$60=J$4)*(GMWQ!$NF$2:$NF$60=J$1),0),$E160-1966)</f>
        <v>412364</v>
      </c>
      <c r="K160" s="12" cm="1">
        <f t="array" ref="K160">INDEX(GMWQ!$A$2:$NF$60,MATCH(1,(GMWQ!$NE$2:$NE$60=K$3)*(GMWQ!$ND$2:$ND$60=K$4)*(GMWQ!$NF$2:$NF$60=K$1),0),$E160-1966)</f>
        <v>168973</v>
      </c>
      <c r="L160" s="12" cm="1">
        <f t="array" ref="L160">INDEX(GMWQ!$A$2:$NF$60,MATCH(1,(GMWQ!$NE$2:$NE$60=L$3)*(GMWQ!$ND$2:$ND$60=L$4)*(GMWQ!$NF$2:$NF$60=L$1),0),$E160-1966)</f>
        <v>271167</v>
      </c>
      <c r="M160" s="12" cm="1">
        <f t="array" ref="M160">INDEX(GMWQ!$A$2:$NF$60,MATCH(1,(GMWQ!$NE$2:$NE$60=M$3)*(GMWQ!$ND$2:$ND$60=M$4)*(GMWQ!$NF$2:$NF$60=M$1),0),$E160-1966)</f>
        <v>339976</v>
      </c>
      <c r="N160" s="12" cm="1">
        <f t="array" ref="N160">INDEX(GMWQ!$A$2:$NF$60,MATCH(1,(GMWQ!$NE$2:$NE$60=N$3)*(GMWQ!$ND$2:$ND$60=N$4)*(GMWQ!$NF$2:$NF$60=N$1),0),$E160-1966)</f>
        <v>79.756460000000004</v>
      </c>
      <c r="O160" s="12" cm="1">
        <f t="array" ref="O160">INDEX(GMWQ!$A$2:$NF$60,MATCH(1,(GMWQ!$NE$2:$NE$60=O$3)*(GMWQ!$ND$2:$ND$60=O$4)*(GMWQ!$NF$2:$NF$60=O$1),0),$E160-1966)</f>
        <v>29447</v>
      </c>
      <c r="P160" s="12" cm="1">
        <f t="array" ref="P160">INDEX(GMWQ!$A$2:$NF$60,MATCH(1,(GMWQ!$NE$2:$NE$60=P$3)*(GMWQ!$ND$2:$ND$60=P$4)*(GMWQ!$NF$2:$NF$60=P$1),0),$E160-1966)</f>
        <v>31557</v>
      </c>
      <c r="Q160" s="12" cm="1">
        <f t="array" ref="Q160">INDEX(GMWQ!$A$2:$NF$60,MATCH(1,(GMWQ!$NE$2:$NE$60=Q$3)*(GMWQ!$ND$2:$ND$60=Q$4)*(GMWQ!$NF$2:$NF$60=Q$1),0),$E160-1966)</f>
        <v>7.9</v>
      </c>
      <c r="R160" s="12" cm="1">
        <f t="array" ref="R160">INDEX(GMWQ!$A$2:$NF$60,MATCH(1,(GMWQ!$NE$2:$NE$60=R$3)*(GMWQ!$ND$2:$ND$60=R$4)*(GMWQ!$NF$2:$NF$60=R$1),0),$E160-1966)</f>
        <v>6692.7950000000001</v>
      </c>
      <c r="S160" s="12" cm="1">
        <f t="array" ref="S160">INDEX(GMWQ!$A$2:$NF$60,MATCH(1,(GMWQ!$NE$2:$NE$60=S$3)*(GMWQ!$ND$2:$ND$60=S$4)*(GMWQ!$NF$2:$NF$60=S$1),0),$E160-1966)</f>
        <v>525418</v>
      </c>
      <c r="T160" s="12" cm="1">
        <f t="array" ref="T160">INDEX(GMWQ!$A$2:$NF$60,MATCH(1,(GMWQ!$NE$2:$NE$60=T$3)*(GMWQ!$ND$2:$ND$60=T$4)*(GMWQ!$NF$2:$NF$60=T$1),0),$E160-1966)</f>
        <v>29447</v>
      </c>
      <c r="U160" s="12" cm="1">
        <f t="array" ref="U160">INDEX(GMWQ!$A$2:$NF$60,MATCH(1,(GMWQ!$NE$2:$NE$60=U$3)*(GMWQ!$ND$2:$ND$60=U$4)*(GMWQ!$NF$2:$NF$60=U$1),0),$E160-1966)</f>
        <v>6692.7950000000001</v>
      </c>
      <c r="V160" s="12" cm="1">
        <f t="array" ref="V160">INDEX(GMWQ!$A$2:$NF$60,MATCH(1,(GMWQ!$NE$2:$NE$60=V$3)*(GMWQ!$ND$2:$ND$60=V$4)*(GMWQ!$NF$2:$NF$60=V$1),0),$E160-1966)</f>
        <v>7.9</v>
      </c>
      <c r="W160" s="12" cm="1">
        <f t="array" ref="W160">INDEX(GMWQ!$A$2:$NF$60,MATCH(1,(GMWQ!$NE$2:$NE$60=W$3)*(GMWQ!$ND$2:$ND$60=W$4)*(GMWQ!$NF$2:$NF$60=W$1),0),$E160-1966)</f>
        <v>339976</v>
      </c>
      <c r="X160" s="12" cm="1">
        <f t="array" ref="X160">INDEX(GMWQ!$A$2:$NF$60,MATCH(1,(GMWQ!$NE$2:$NE$60=X$3)*(GMWQ!$ND$2:$ND$60=X$4)*(GMWQ!$NF$2:$NF$60=X$1),0),$E160-1966)</f>
        <v>18242</v>
      </c>
      <c r="Y160" s="12" cm="1">
        <f t="array" ref="Y160">INDEX(GMWQ!$A$2:$NF$60,MATCH(1,(GMWQ!$NE$2:$NE$60=Y$3)*(GMWQ!$ND$2:$ND$60=Y$4)*(GMWQ!$NF$2:$NF$60=Y$1),0),$E160-1966)</f>
        <v>525418</v>
      </c>
      <c r="Z160" s="12" cm="1">
        <f t="array" ref="Z160">INDEX(GMWQ!$A$2:$NF$60,MATCH(1,(GMWQ!$NE$2:$NE$60=Z$3)*(GMWQ!$ND$2:$ND$60=Z$4)*(GMWQ!$NF$2:$NF$60=Z$1),0),$E160-1966)</f>
        <v>29447</v>
      </c>
      <c r="AA160" s="12" cm="1">
        <f t="array" ref="AA160">INDEX(GMWQ!$A$2:$NF$60,MATCH(1,(GMWQ!$NE$2:$NE$60=AA$3)*(GMWQ!$ND$2:$ND$60=AA$4)*(GMWQ!$NF$2:$NF$60=AA$1),0),$E160-1966)</f>
        <v>6692.7950000000001</v>
      </c>
      <c r="AB160" s="12" cm="1">
        <f t="array" ref="AB160">INDEX(GMWQ!$A$2:$NF$60,MATCH(1,(GMWQ!$NE$2:$NE$60=AB$3)*(GMWQ!$ND$2:$ND$60=AB$4)*(GMWQ!$NF$2:$NF$60=AB$1),0),$E160-1966)</f>
        <v>7.9</v>
      </c>
      <c r="AC160" s="12" cm="1">
        <f t="array" ref="AC160">INDEX(GMWQ!$A$2:$NF$60,MATCH(1,(GMWQ!$NE$2:$NE$60=AC$3)*(GMWQ!$ND$2:$ND$60=AC$4)*(GMWQ!$NF$2:$NF$60=AC$1),0),$E160-1966)</f>
        <v>339976</v>
      </c>
      <c r="AD160" s="12" cm="1">
        <f t="array" ref="AD160">INDEX(GMWQ!$A$2:$NF$60,MATCH(1,(GMWQ!$NE$2:$NE$60=AD$3)*(GMWQ!$ND$2:$ND$60=AD$4)*(GMWQ!$NF$2:$NF$60=AD$1),0),$E160-1966)</f>
        <v>18242</v>
      </c>
      <c r="AE160" s="12" cm="1">
        <f t="array" ref="AE160">INDEX(GMWQ!$A$2:$NF$60,MATCH(1,(GMWQ!$NE$2:$NE$60=AE$3)*(GMWQ!$ND$2:$ND$60=AE$4)*(GMWQ!$NF$2:$NF$60=AE$1),0),$E160-1966)</f>
        <v>29447</v>
      </c>
      <c r="AF160" s="12" cm="1">
        <f t="array" ref="AF160">INDEX(GMWQ!$A$2:$NF$60,MATCH(1,(GMWQ!$NE$2:$NE$60=AF$3)*(GMWQ!$ND$2:$ND$60=AF$4)*(GMWQ!$NF$2:$NF$60=AF$1),0),$E160-1966)</f>
        <v>31560</v>
      </c>
      <c r="AG160" s="12" cm="1">
        <f t="array" ref="AG160">INDEX(GMWQ!$A$2:$NF$60,MATCH(1,(GMWQ!$NE$2:$NE$60=AG$3)*(GMWQ!$ND$2:$ND$60=AG$4)*(GMWQ!$NF$2:$NF$60=AG$1),0),$E160-1966)</f>
        <v>7.9</v>
      </c>
    </row>
    <row r="161" spans="1:33" x14ac:dyDescent="0.25">
      <c r="B161" s="12">
        <f t="shared" si="15"/>
        <v>2011</v>
      </c>
      <c r="C161" s="12">
        <f t="shared" si="15"/>
        <v>2011</v>
      </c>
      <c r="E161" s="12">
        <f t="shared" si="12"/>
        <v>2127</v>
      </c>
      <c r="F161" s="12" cm="1">
        <f t="array" ref="F161">INDEX(GMWQ!$A$2:$NF$60,MATCH(1,(GMWQ!$NE$2:$NE$60=F$3)*(GMWQ!$ND$2:$ND$60=F$4)*(GMWQ!$NF$2:$NF$60=F$1),0),$E161-1966)</f>
        <v>104.4241</v>
      </c>
      <c r="G161" s="12" cm="1">
        <f t="array" ref="G161">INDEX(GMWQ!$A$2:$NF$60,MATCH(1,(GMWQ!$NE$2:$NE$60=G$3)*(GMWQ!$ND$2:$ND$60=G$4)*(GMWQ!$NF$2:$NF$60=G$1),0),$E161-1966)</f>
        <v>18350</v>
      </c>
      <c r="H161" s="12" cm="1">
        <f t="array" ref="H161">INDEX(GMWQ!$A$2:$NF$60,MATCH(1,(GMWQ!$NE$2:$NE$60=H$3)*(GMWQ!$ND$2:$ND$60=H$4)*(GMWQ!$NF$2:$NF$60=H$1),0),$E161-1966)</f>
        <v>454.66669999999999</v>
      </c>
      <c r="I161" s="12" cm="1">
        <f t="array" ref="I161">INDEX(GMWQ!$A$2:$NF$60,MATCH(1,(GMWQ!$NE$2:$NE$60=I$3)*(GMWQ!$ND$2:$ND$60=I$4)*(GMWQ!$NF$2:$NF$60=I$1),0),$E161-1966)</f>
        <v>91757</v>
      </c>
      <c r="J161" s="12" cm="1">
        <f t="array" ref="J161">INDEX(GMWQ!$A$2:$NF$60,MATCH(1,(GMWQ!$NE$2:$NE$60=J$3)*(GMWQ!$ND$2:$ND$60=J$4)*(GMWQ!$NF$2:$NF$60=J$1),0),$E161-1966)</f>
        <v>416115</v>
      </c>
      <c r="K161" s="12" cm="1">
        <f t="array" ref="K161">INDEX(GMWQ!$A$2:$NF$60,MATCH(1,(GMWQ!$NE$2:$NE$60=K$3)*(GMWQ!$ND$2:$ND$60=K$4)*(GMWQ!$NF$2:$NF$60=K$1),0),$E161-1966)</f>
        <v>168143</v>
      </c>
      <c r="L161" s="12" cm="1">
        <f t="array" ref="L161">INDEX(GMWQ!$A$2:$NF$60,MATCH(1,(GMWQ!$NE$2:$NE$60=L$3)*(GMWQ!$ND$2:$ND$60=L$4)*(GMWQ!$NF$2:$NF$60=L$1),0),$E161-1966)</f>
        <v>273285</v>
      </c>
      <c r="M161" s="12" cm="1">
        <f t="array" ref="M161">INDEX(GMWQ!$A$2:$NF$60,MATCH(1,(GMWQ!$NE$2:$NE$60=M$3)*(GMWQ!$ND$2:$ND$60=M$4)*(GMWQ!$NF$2:$NF$60=M$1),0),$E161-1966)</f>
        <v>339972</v>
      </c>
      <c r="N161" s="12" cm="1">
        <f t="array" ref="N161">INDEX(GMWQ!$A$2:$NF$60,MATCH(1,(GMWQ!$NE$2:$NE$60=N$3)*(GMWQ!$ND$2:$ND$60=N$4)*(GMWQ!$NF$2:$NF$60=N$1),0),$E161-1966)</f>
        <v>80.362750000000005</v>
      </c>
      <c r="O161" s="12" cm="1">
        <f t="array" ref="O161">INDEX(GMWQ!$A$2:$NF$60,MATCH(1,(GMWQ!$NE$2:$NE$60=O$3)*(GMWQ!$ND$2:$ND$60=O$4)*(GMWQ!$NF$2:$NF$60=O$1),0),$E161-1966)</f>
        <v>29284</v>
      </c>
      <c r="P161" s="12" cm="1">
        <f t="array" ref="P161">INDEX(GMWQ!$A$2:$NF$60,MATCH(1,(GMWQ!$NE$2:$NE$60=P$3)*(GMWQ!$ND$2:$ND$60=P$4)*(GMWQ!$NF$2:$NF$60=P$1),0),$E161-1966)</f>
        <v>31785</v>
      </c>
      <c r="Q161" s="12" cm="1">
        <f t="array" ref="Q161">INDEX(GMWQ!$A$2:$NF$60,MATCH(1,(GMWQ!$NE$2:$NE$60=Q$3)*(GMWQ!$ND$2:$ND$60=Q$4)*(GMWQ!$NF$2:$NF$60=Q$1),0),$E161-1966)</f>
        <v>8.3000000000000007</v>
      </c>
      <c r="R161" s="12" cm="1">
        <f t="array" ref="R161">INDEX(GMWQ!$A$2:$NF$60,MATCH(1,(GMWQ!$NE$2:$NE$60=R$3)*(GMWQ!$ND$2:$ND$60=R$4)*(GMWQ!$NF$2:$NF$60=R$1),0),$E161-1966)</f>
        <v>6733.2610000000004</v>
      </c>
      <c r="S161" s="12" cm="1">
        <f t="array" ref="S161">INDEX(GMWQ!$A$2:$NF$60,MATCH(1,(GMWQ!$NE$2:$NE$60=S$3)*(GMWQ!$ND$2:$ND$60=S$4)*(GMWQ!$NF$2:$NF$60=S$1),0),$E161-1966)</f>
        <v>527034</v>
      </c>
      <c r="T161" s="12" cm="1">
        <f t="array" ref="T161">INDEX(GMWQ!$A$2:$NF$60,MATCH(1,(GMWQ!$NE$2:$NE$60=T$3)*(GMWQ!$ND$2:$ND$60=T$4)*(GMWQ!$NF$2:$NF$60=T$1),0),$E161-1966)</f>
        <v>29283</v>
      </c>
      <c r="U161" s="12" cm="1">
        <f t="array" ref="U161">INDEX(GMWQ!$A$2:$NF$60,MATCH(1,(GMWQ!$NE$2:$NE$60=U$3)*(GMWQ!$ND$2:$ND$60=U$4)*(GMWQ!$NF$2:$NF$60=U$1),0),$E161-1966)</f>
        <v>6733.2610000000004</v>
      </c>
      <c r="V161" s="12" cm="1">
        <f t="array" ref="V161">INDEX(GMWQ!$A$2:$NF$60,MATCH(1,(GMWQ!$NE$2:$NE$60=V$3)*(GMWQ!$ND$2:$ND$60=V$4)*(GMWQ!$NF$2:$NF$60=V$1),0),$E161-1966)</f>
        <v>8.3000000000000007</v>
      </c>
      <c r="W161" s="12" cm="1">
        <f t="array" ref="W161">INDEX(GMWQ!$A$2:$NF$60,MATCH(1,(GMWQ!$NE$2:$NE$60=W$3)*(GMWQ!$ND$2:$ND$60=W$4)*(GMWQ!$NF$2:$NF$60=W$1),0),$E161-1966)</f>
        <v>339972</v>
      </c>
      <c r="X161" s="12" cm="1">
        <f t="array" ref="X161">INDEX(GMWQ!$A$2:$NF$60,MATCH(1,(GMWQ!$NE$2:$NE$60=X$3)*(GMWQ!$ND$2:$ND$60=X$4)*(GMWQ!$NF$2:$NF$60=X$1),0),$E161-1966)</f>
        <v>18350</v>
      </c>
      <c r="Y161" s="12" cm="1">
        <f t="array" ref="Y161">INDEX(GMWQ!$A$2:$NF$60,MATCH(1,(GMWQ!$NE$2:$NE$60=Y$3)*(GMWQ!$ND$2:$ND$60=Y$4)*(GMWQ!$NF$2:$NF$60=Y$1),0),$E161-1966)</f>
        <v>527034</v>
      </c>
      <c r="Z161" s="12" cm="1">
        <f t="array" ref="Z161">INDEX(GMWQ!$A$2:$NF$60,MATCH(1,(GMWQ!$NE$2:$NE$60=Z$3)*(GMWQ!$ND$2:$ND$60=Z$4)*(GMWQ!$NF$2:$NF$60=Z$1),0),$E161-1966)</f>
        <v>29283</v>
      </c>
      <c r="AA161" s="12" cm="1">
        <f t="array" ref="AA161">INDEX(GMWQ!$A$2:$NF$60,MATCH(1,(GMWQ!$NE$2:$NE$60=AA$3)*(GMWQ!$ND$2:$ND$60=AA$4)*(GMWQ!$NF$2:$NF$60=AA$1),0),$E161-1966)</f>
        <v>6733.2610000000004</v>
      </c>
      <c r="AB161" s="12" cm="1">
        <f t="array" ref="AB161">INDEX(GMWQ!$A$2:$NF$60,MATCH(1,(GMWQ!$NE$2:$NE$60=AB$3)*(GMWQ!$ND$2:$ND$60=AB$4)*(GMWQ!$NF$2:$NF$60=AB$1),0),$E161-1966)</f>
        <v>8.3000000000000007</v>
      </c>
      <c r="AC161" s="12" cm="1">
        <f t="array" ref="AC161">INDEX(GMWQ!$A$2:$NF$60,MATCH(1,(GMWQ!$NE$2:$NE$60=AC$3)*(GMWQ!$ND$2:$ND$60=AC$4)*(GMWQ!$NF$2:$NF$60=AC$1),0),$E161-1966)</f>
        <v>339972</v>
      </c>
      <c r="AD161" s="12" cm="1">
        <f t="array" ref="AD161">INDEX(GMWQ!$A$2:$NF$60,MATCH(1,(GMWQ!$NE$2:$NE$60=AD$3)*(GMWQ!$ND$2:$ND$60=AD$4)*(GMWQ!$NF$2:$NF$60=AD$1),0),$E161-1966)</f>
        <v>18350</v>
      </c>
      <c r="AE161" s="12" cm="1">
        <f t="array" ref="AE161">INDEX(GMWQ!$A$2:$NF$60,MATCH(1,(GMWQ!$NE$2:$NE$60=AE$3)*(GMWQ!$ND$2:$ND$60=AE$4)*(GMWQ!$NF$2:$NF$60=AE$1),0),$E161-1966)</f>
        <v>29283</v>
      </c>
      <c r="AF161" s="12" cm="1">
        <f t="array" ref="AF161">INDEX(GMWQ!$A$2:$NF$60,MATCH(1,(GMWQ!$NE$2:$NE$60=AF$3)*(GMWQ!$ND$2:$ND$60=AF$4)*(GMWQ!$NF$2:$NF$60=AF$1),0),$E161-1966)</f>
        <v>31780</v>
      </c>
      <c r="AG161" s="12" cm="1">
        <f t="array" ref="AG161">INDEX(GMWQ!$A$2:$NF$60,MATCH(1,(GMWQ!$NE$2:$NE$60=AG$3)*(GMWQ!$ND$2:$ND$60=AG$4)*(GMWQ!$NF$2:$NF$60=AG$1),0),$E161-1966)</f>
        <v>8.3000000000000007</v>
      </c>
    </row>
    <row r="162" spans="1:33" x14ac:dyDescent="0.25">
      <c r="B162" s="12">
        <f t="shared" si="15"/>
        <v>2011</v>
      </c>
      <c r="C162" s="12">
        <f t="shared" si="15"/>
        <v>2011</v>
      </c>
      <c r="E162" s="12">
        <f t="shared" si="12"/>
        <v>2128</v>
      </c>
      <c r="F162" s="12" cm="1">
        <f t="array" ref="F162">INDEX(GMWQ!$A$2:$NF$60,MATCH(1,(GMWQ!$NE$2:$NE$60=F$3)*(GMWQ!$ND$2:$ND$60=F$4)*(GMWQ!$NF$2:$NF$60=F$1),0),$E162-1966)</f>
        <v>104.49979999999999</v>
      </c>
      <c r="G162" s="12" cm="1">
        <f t="array" ref="G162">INDEX(GMWQ!$A$2:$NF$60,MATCH(1,(GMWQ!$NE$2:$NE$60=G$3)*(GMWQ!$ND$2:$ND$60=G$4)*(GMWQ!$NF$2:$NF$60=G$1),0),$E162-1966)</f>
        <v>18382</v>
      </c>
      <c r="H162" s="12" cm="1">
        <f t="array" ref="H162">INDEX(GMWQ!$A$2:$NF$60,MATCH(1,(GMWQ!$NE$2:$NE$60=H$3)*(GMWQ!$ND$2:$ND$60=H$4)*(GMWQ!$NF$2:$NF$60=H$1),0),$E162-1966)</f>
        <v>456.66669999999999</v>
      </c>
      <c r="I162" s="12" cm="1">
        <f t="array" ref="I162">INDEX(GMWQ!$A$2:$NF$60,MATCH(1,(GMWQ!$NE$2:$NE$60=I$3)*(GMWQ!$ND$2:$ND$60=I$4)*(GMWQ!$NF$2:$NF$60=I$1),0),$E162-1966)</f>
        <v>95118</v>
      </c>
      <c r="J162" s="12" cm="1">
        <f t="array" ref="J162">INDEX(GMWQ!$A$2:$NF$60,MATCH(1,(GMWQ!$NE$2:$NE$60=J$3)*(GMWQ!$ND$2:$ND$60=J$4)*(GMWQ!$NF$2:$NF$60=J$1),0),$E162-1966)</f>
        <v>419305</v>
      </c>
      <c r="K162" s="12" cm="1">
        <f t="array" ref="K162">INDEX(GMWQ!$A$2:$NF$60,MATCH(1,(GMWQ!$NE$2:$NE$60=K$3)*(GMWQ!$ND$2:$ND$60=K$4)*(GMWQ!$NF$2:$NF$60=K$1),0),$E162-1966)</f>
        <v>168220</v>
      </c>
      <c r="L162" s="12" cm="1">
        <f t="array" ref="L162">INDEX(GMWQ!$A$2:$NF$60,MATCH(1,(GMWQ!$NE$2:$NE$60=L$3)*(GMWQ!$ND$2:$ND$60=L$4)*(GMWQ!$NF$2:$NF$60=L$1),0),$E162-1966)</f>
        <v>273407</v>
      </c>
      <c r="M162" s="12" cm="1">
        <f t="array" ref="M162">INDEX(GMWQ!$A$2:$NF$60,MATCH(1,(GMWQ!$NE$2:$NE$60=M$3)*(GMWQ!$ND$2:$ND$60=M$4)*(GMWQ!$NF$2:$NF$60=M$1),0),$E162-1966)</f>
        <v>337625</v>
      </c>
      <c r="N162" s="12" cm="1">
        <f t="array" ref="N162">INDEX(GMWQ!$A$2:$NF$60,MATCH(1,(GMWQ!$NE$2:$NE$60=N$3)*(GMWQ!$ND$2:$ND$60=N$4)*(GMWQ!$NF$2:$NF$60=N$1),0),$E162-1966)</f>
        <v>80.965869999999995</v>
      </c>
      <c r="O162" s="12" cm="1">
        <f t="array" ref="O162">INDEX(GMWQ!$A$2:$NF$60,MATCH(1,(GMWQ!$NE$2:$NE$60=O$3)*(GMWQ!$ND$2:$ND$60=O$4)*(GMWQ!$NF$2:$NF$60=O$1),0),$E162-1966)</f>
        <v>29352</v>
      </c>
      <c r="P162" s="12" cm="1">
        <f t="array" ref="P162">INDEX(GMWQ!$A$2:$NF$60,MATCH(1,(GMWQ!$NE$2:$NE$60=P$3)*(GMWQ!$ND$2:$ND$60=P$4)*(GMWQ!$NF$2:$NF$60=P$1),0),$E162-1966)</f>
        <v>31803</v>
      </c>
      <c r="Q162" s="12" cm="1">
        <f t="array" ref="Q162">INDEX(GMWQ!$A$2:$NF$60,MATCH(1,(GMWQ!$NE$2:$NE$60=Q$3)*(GMWQ!$ND$2:$ND$60=Q$4)*(GMWQ!$NF$2:$NF$60=Q$1),0),$E162-1966)</f>
        <v>8.4</v>
      </c>
      <c r="R162" s="12" cm="1">
        <f t="array" ref="R162">INDEX(GMWQ!$A$2:$NF$60,MATCH(1,(GMWQ!$NE$2:$NE$60=R$3)*(GMWQ!$ND$2:$ND$60=R$4)*(GMWQ!$NF$2:$NF$60=R$1),0),$E162-1966)</f>
        <v>6724.4960000000001</v>
      </c>
      <c r="S162" s="12" cm="1">
        <f t="array" ref="S162">INDEX(GMWQ!$A$2:$NF$60,MATCH(1,(GMWQ!$NE$2:$NE$60=S$3)*(GMWQ!$ND$2:$ND$60=S$4)*(GMWQ!$NF$2:$NF$60=S$1),0),$E162-1966)</f>
        <v>527698</v>
      </c>
      <c r="T162" s="12" cm="1">
        <f t="array" ref="T162">INDEX(GMWQ!$A$2:$NF$60,MATCH(1,(GMWQ!$NE$2:$NE$60=T$3)*(GMWQ!$ND$2:$ND$60=T$4)*(GMWQ!$NF$2:$NF$60=T$1),0),$E162-1966)</f>
        <v>29349</v>
      </c>
      <c r="U162" s="12" cm="1">
        <f t="array" ref="U162">INDEX(GMWQ!$A$2:$NF$60,MATCH(1,(GMWQ!$NE$2:$NE$60=U$3)*(GMWQ!$ND$2:$ND$60=U$4)*(GMWQ!$NF$2:$NF$60=U$1),0),$E162-1966)</f>
        <v>6724.4960000000001</v>
      </c>
      <c r="V162" s="12" cm="1">
        <f t="array" ref="V162">INDEX(GMWQ!$A$2:$NF$60,MATCH(1,(GMWQ!$NE$2:$NE$60=V$3)*(GMWQ!$ND$2:$ND$60=V$4)*(GMWQ!$NF$2:$NF$60=V$1),0),$E162-1966)</f>
        <v>8.4</v>
      </c>
      <c r="W162" s="12" cm="1">
        <f t="array" ref="W162">INDEX(GMWQ!$A$2:$NF$60,MATCH(1,(GMWQ!$NE$2:$NE$60=W$3)*(GMWQ!$ND$2:$ND$60=W$4)*(GMWQ!$NF$2:$NF$60=W$1),0),$E162-1966)</f>
        <v>337625</v>
      </c>
      <c r="X162" s="12" cm="1">
        <f t="array" ref="X162">INDEX(GMWQ!$A$2:$NF$60,MATCH(1,(GMWQ!$NE$2:$NE$60=X$3)*(GMWQ!$ND$2:$ND$60=X$4)*(GMWQ!$NF$2:$NF$60=X$1),0),$E162-1966)</f>
        <v>18382</v>
      </c>
      <c r="Y162" s="12" cm="1">
        <f t="array" ref="Y162">INDEX(GMWQ!$A$2:$NF$60,MATCH(1,(GMWQ!$NE$2:$NE$60=Y$3)*(GMWQ!$ND$2:$ND$60=Y$4)*(GMWQ!$NF$2:$NF$60=Y$1),0),$E162-1966)</f>
        <v>527698</v>
      </c>
      <c r="Z162" s="12" cm="1">
        <f t="array" ref="Z162">INDEX(GMWQ!$A$2:$NF$60,MATCH(1,(GMWQ!$NE$2:$NE$60=Z$3)*(GMWQ!$ND$2:$ND$60=Z$4)*(GMWQ!$NF$2:$NF$60=Z$1),0),$E162-1966)</f>
        <v>29349</v>
      </c>
      <c r="AA162" s="12" cm="1">
        <f t="array" ref="AA162">INDEX(GMWQ!$A$2:$NF$60,MATCH(1,(GMWQ!$NE$2:$NE$60=AA$3)*(GMWQ!$ND$2:$ND$60=AA$4)*(GMWQ!$NF$2:$NF$60=AA$1),0),$E162-1966)</f>
        <v>6724.4960000000001</v>
      </c>
      <c r="AB162" s="12" cm="1">
        <f t="array" ref="AB162">INDEX(GMWQ!$A$2:$NF$60,MATCH(1,(GMWQ!$NE$2:$NE$60=AB$3)*(GMWQ!$ND$2:$ND$60=AB$4)*(GMWQ!$NF$2:$NF$60=AB$1),0),$E162-1966)</f>
        <v>8.4</v>
      </c>
      <c r="AC162" s="12" cm="1">
        <f t="array" ref="AC162">INDEX(GMWQ!$A$2:$NF$60,MATCH(1,(GMWQ!$NE$2:$NE$60=AC$3)*(GMWQ!$ND$2:$ND$60=AC$4)*(GMWQ!$NF$2:$NF$60=AC$1),0),$E162-1966)</f>
        <v>337625</v>
      </c>
      <c r="AD162" s="12" cm="1">
        <f t="array" ref="AD162">INDEX(GMWQ!$A$2:$NF$60,MATCH(1,(GMWQ!$NE$2:$NE$60=AD$3)*(GMWQ!$ND$2:$ND$60=AD$4)*(GMWQ!$NF$2:$NF$60=AD$1),0),$E162-1966)</f>
        <v>18382</v>
      </c>
      <c r="AE162" s="12" cm="1">
        <f t="array" ref="AE162">INDEX(GMWQ!$A$2:$NF$60,MATCH(1,(GMWQ!$NE$2:$NE$60=AE$3)*(GMWQ!$ND$2:$ND$60=AE$4)*(GMWQ!$NF$2:$NF$60=AE$1),0),$E162-1966)</f>
        <v>29349</v>
      </c>
      <c r="AF162" s="12" cm="1">
        <f t="array" ref="AF162">INDEX(GMWQ!$A$2:$NF$60,MATCH(1,(GMWQ!$NE$2:$NE$60=AF$3)*(GMWQ!$ND$2:$ND$60=AF$4)*(GMWQ!$NF$2:$NF$60=AF$1),0),$E162-1966)</f>
        <v>31797</v>
      </c>
      <c r="AG162" s="12" cm="1">
        <f t="array" ref="AG162">INDEX(GMWQ!$A$2:$NF$60,MATCH(1,(GMWQ!$NE$2:$NE$60=AG$3)*(GMWQ!$ND$2:$ND$60=AG$4)*(GMWQ!$NF$2:$NF$60=AG$1),0),$E162-1966)</f>
        <v>8.4</v>
      </c>
    </row>
    <row r="163" spans="1:33" x14ac:dyDescent="0.25">
      <c r="A163" s="12">
        <v>2012</v>
      </c>
      <c r="B163" s="12">
        <f t="shared" si="15"/>
        <v>2012</v>
      </c>
      <c r="C163" s="12">
        <f t="shared" si="15"/>
        <v>2011</v>
      </c>
      <c r="D163" s="12">
        <f t="shared" si="15"/>
        <v>2011</v>
      </c>
      <c r="E163" s="12">
        <f t="shared" si="12"/>
        <v>2129</v>
      </c>
      <c r="F163" s="12" cm="1">
        <f t="array" ref="F163">INDEX(GMWQ!$A$2:$NF$60,MATCH(1,(GMWQ!$NE$2:$NE$60=F$3)*(GMWQ!$ND$2:$ND$60=F$4)*(GMWQ!$NF$2:$NF$60=F$1),0),$E163-1966)</f>
        <v>105.1093</v>
      </c>
      <c r="G163" s="12" cm="1">
        <f t="array" ref="G163">INDEX(GMWQ!$A$2:$NF$60,MATCH(1,(GMWQ!$NE$2:$NE$60=G$3)*(GMWQ!$ND$2:$ND$60=G$4)*(GMWQ!$NF$2:$NF$60=G$1),0),$E163-1966)</f>
        <v>18603</v>
      </c>
      <c r="H163" s="12" cm="1">
        <f t="array" ref="H163">INDEX(GMWQ!$A$2:$NF$60,MATCH(1,(GMWQ!$NE$2:$NE$60=H$3)*(GMWQ!$ND$2:$ND$60=H$4)*(GMWQ!$NF$2:$NF$60=H$1),0),$E163-1966)</f>
        <v>457</v>
      </c>
      <c r="I163" s="12" cm="1">
        <f t="array" ref="I163">INDEX(GMWQ!$A$2:$NF$60,MATCH(1,(GMWQ!$NE$2:$NE$60=I$3)*(GMWQ!$ND$2:$ND$60=I$4)*(GMWQ!$NF$2:$NF$60=I$1),0),$E163-1966)</f>
        <v>93359</v>
      </c>
      <c r="J163" s="12" cm="1">
        <f t="array" ref="J163">INDEX(GMWQ!$A$2:$NF$60,MATCH(1,(GMWQ!$NE$2:$NE$60=J$3)*(GMWQ!$ND$2:$ND$60=J$4)*(GMWQ!$NF$2:$NF$60=J$1),0),$E163-1966)</f>
        <v>424540</v>
      </c>
      <c r="K163" s="12" cm="1">
        <f t="array" ref="K163">INDEX(GMWQ!$A$2:$NF$60,MATCH(1,(GMWQ!$NE$2:$NE$60=K$3)*(GMWQ!$ND$2:$ND$60=K$4)*(GMWQ!$NF$2:$NF$60=K$1),0),$E163-1966)</f>
        <v>170232</v>
      </c>
      <c r="L163" s="12" cm="1">
        <f t="array" ref="L163">INDEX(GMWQ!$A$2:$NF$60,MATCH(1,(GMWQ!$NE$2:$NE$60=L$3)*(GMWQ!$ND$2:$ND$60=L$4)*(GMWQ!$NF$2:$NF$60=L$1),0),$E163-1966)</f>
        <v>279309</v>
      </c>
      <c r="M163" s="12" cm="1">
        <f t="array" ref="M163">INDEX(GMWQ!$A$2:$NF$60,MATCH(1,(GMWQ!$NE$2:$NE$60=M$3)*(GMWQ!$ND$2:$ND$60=M$4)*(GMWQ!$NF$2:$NF$60=M$1),0),$E163-1966)</f>
        <v>344680</v>
      </c>
      <c r="N163" s="12" cm="1">
        <f t="array" ref="N163">INDEX(GMWQ!$A$2:$NF$60,MATCH(1,(GMWQ!$NE$2:$NE$60=N$3)*(GMWQ!$ND$2:$ND$60=N$4)*(GMWQ!$NF$2:$NF$60=N$1),0),$E163-1966)</f>
        <v>81.013279999999995</v>
      </c>
      <c r="O163" s="12" cm="1">
        <f t="array" ref="O163">INDEX(GMWQ!$A$2:$NF$60,MATCH(1,(GMWQ!$NE$2:$NE$60=O$3)*(GMWQ!$ND$2:$ND$60=O$4)*(GMWQ!$NF$2:$NF$60=O$1),0),$E163-1966)</f>
        <v>29470</v>
      </c>
      <c r="P163" s="12" cm="1">
        <f t="array" ref="P163">INDEX(GMWQ!$A$2:$NF$60,MATCH(1,(GMWQ!$NE$2:$NE$60=P$3)*(GMWQ!$ND$2:$ND$60=P$4)*(GMWQ!$NF$2:$NF$60=P$1),0),$E163-1966)</f>
        <v>32147</v>
      </c>
      <c r="Q163" s="12" cm="1">
        <f t="array" ref="Q163">INDEX(GMWQ!$A$2:$NF$60,MATCH(1,(GMWQ!$NE$2:$NE$60=Q$3)*(GMWQ!$ND$2:$ND$60=Q$4)*(GMWQ!$NF$2:$NF$60=Q$1),0),$E163-1966)</f>
        <v>8.1999999999999993</v>
      </c>
      <c r="R163" s="12" cm="1">
        <f t="array" ref="R163">INDEX(GMWQ!$A$2:$NF$60,MATCH(1,(GMWQ!$NE$2:$NE$60=R$3)*(GMWQ!$ND$2:$ND$60=R$4)*(GMWQ!$NF$2:$NF$60=R$1),0),$E163-1966)</f>
        <v>6797.8590000000004</v>
      </c>
      <c r="S163" s="12" cm="1">
        <f t="array" ref="S163">INDEX(GMWQ!$A$2:$NF$60,MATCH(1,(GMWQ!$NE$2:$NE$60=S$3)*(GMWQ!$ND$2:$ND$60=S$4)*(GMWQ!$NF$2:$NF$60=S$1),0),$E163-1966)</f>
        <v>532300</v>
      </c>
      <c r="T163" s="12" cm="1">
        <f t="array" ref="T163">INDEX(GMWQ!$A$2:$NF$60,MATCH(1,(GMWQ!$NE$2:$NE$60=T$3)*(GMWQ!$ND$2:$ND$60=T$4)*(GMWQ!$NF$2:$NF$60=T$1),0),$E163-1966)</f>
        <v>29464</v>
      </c>
      <c r="U163" s="12" cm="1">
        <f t="array" ref="U163">INDEX(GMWQ!$A$2:$NF$60,MATCH(1,(GMWQ!$NE$2:$NE$60=U$3)*(GMWQ!$ND$2:$ND$60=U$4)*(GMWQ!$NF$2:$NF$60=U$1),0),$E163-1966)</f>
        <v>6797.8590000000004</v>
      </c>
      <c r="V163" s="12" cm="1">
        <f t="array" ref="V163">INDEX(GMWQ!$A$2:$NF$60,MATCH(1,(GMWQ!$NE$2:$NE$60=V$3)*(GMWQ!$ND$2:$ND$60=V$4)*(GMWQ!$NF$2:$NF$60=V$1),0),$E163-1966)</f>
        <v>8.1999999999999993</v>
      </c>
      <c r="W163" s="12" cm="1">
        <f t="array" ref="W163">INDEX(GMWQ!$A$2:$NF$60,MATCH(1,(GMWQ!$NE$2:$NE$60=W$3)*(GMWQ!$ND$2:$ND$60=W$4)*(GMWQ!$NF$2:$NF$60=W$1),0),$E163-1966)</f>
        <v>344680</v>
      </c>
      <c r="X163" s="12" cm="1">
        <f t="array" ref="X163">INDEX(GMWQ!$A$2:$NF$60,MATCH(1,(GMWQ!$NE$2:$NE$60=X$3)*(GMWQ!$ND$2:$ND$60=X$4)*(GMWQ!$NF$2:$NF$60=X$1),0),$E163-1966)</f>
        <v>18603</v>
      </c>
      <c r="Y163" s="12" cm="1">
        <f t="array" ref="Y163">INDEX(GMWQ!$A$2:$NF$60,MATCH(1,(GMWQ!$NE$2:$NE$60=Y$3)*(GMWQ!$ND$2:$ND$60=Y$4)*(GMWQ!$NF$2:$NF$60=Y$1),0),$E163-1966)</f>
        <v>532300</v>
      </c>
      <c r="Z163" s="12" cm="1">
        <f t="array" ref="Z163">INDEX(GMWQ!$A$2:$NF$60,MATCH(1,(GMWQ!$NE$2:$NE$60=Z$3)*(GMWQ!$ND$2:$ND$60=Z$4)*(GMWQ!$NF$2:$NF$60=Z$1),0),$E163-1966)</f>
        <v>29464</v>
      </c>
      <c r="AA163" s="12" cm="1">
        <f t="array" ref="AA163">INDEX(GMWQ!$A$2:$NF$60,MATCH(1,(GMWQ!$NE$2:$NE$60=AA$3)*(GMWQ!$ND$2:$ND$60=AA$4)*(GMWQ!$NF$2:$NF$60=AA$1),0),$E163-1966)</f>
        <v>6797.8590000000004</v>
      </c>
      <c r="AB163" s="12" cm="1">
        <f t="array" ref="AB163">INDEX(GMWQ!$A$2:$NF$60,MATCH(1,(GMWQ!$NE$2:$NE$60=AB$3)*(GMWQ!$ND$2:$ND$60=AB$4)*(GMWQ!$NF$2:$NF$60=AB$1),0),$E163-1966)</f>
        <v>8.1999999999999993</v>
      </c>
      <c r="AC163" s="12" cm="1">
        <f t="array" ref="AC163">INDEX(GMWQ!$A$2:$NF$60,MATCH(1,(GMWQ!$NE$2:$NE$60=AC$3)*(GMWQ!$ND$2:$ND$60=AC$4)*(GMWQ!$NF$2:$NF$60=AC$1),0),$E163-1966)</f>
        <v>344680</v>
      </c>
      <c r="AD163" s="12" cm="1">
        <f t="array" ref="AD163">INDEX(GMWQ!$A$2:$NF$60,MATCH(1,(GMWQ!$NE$2:$NE$60=AD$3)*(GMWQ!$ND$2:$ND$60=AD$4)*(GMWQ!$NF$2:$NF$60=AD$1),0),$E163-1966)</f>
        <v>18603</v>
      </c>
      <c r="AE163" s="12" cm="1">
        <f t="array" ref="AE163">INDEX(GMWQ!$A$2:$NF$60,MATCH(1,(GMWQ!$NE$2:$NE$60=AE$3)*(GMWQ!$ND$2:$ND$60=AE$4)*(GMWQ!$NF$2:$NF$60=AE$1),0),$E163-1966)</f>
        <v>29464</v>
      </c>
      <c r="AF163" s="12" cm="1">
        <f t="array" ref="AF163">INDEX(GMWQ!$A$2:$NF$60,MATCH(1,(GMWQ!$NE$2:$NE$60=AF$3)*(GMWQ!$ND$2:$ND$60=AF$4)*(GMWQ!$NF$2:$NF$60=AF$1),0),$E163-1966)</f>
        <v>32156</v>
      </c>
      <c r="AG163" s="12" cm="1">
        <f t="array" ref="AG163">INDEX(GMWQ!$A$2:$NF$60,MATCH(1,(GMWQ!$NE$2:$NE$60=AG$3)*(GMWQ!$ND$2:$ND$60=AG$4)*(GMWQ!$NF$2:$NF$60=AG$1),0),$E163-1966)</f>
        <v>8.1999999999999993</v>
      </c>
    </row>
    <row r="164" spans="1:33" x14ac:dyDescent="0.25">
      <c r="B164" s="12">
        <f t="shared" si="15"/>
        <v>2012</v>
      </c>
      <c r="C164" s="12">
        <f t="shared" si="15"/>
        <v>2012</v>
      </c>
      <c r="E164" s="12">
        <f t="shared" si="12"/>
        <v>2130</v>
      </c>
      <c r="F164" s="12" cm="1">
        <f t="array" ref="F164">INDEX(GMWQ!$A$2:$NF$60,MATCH(1,(GMWQ!$NE$2:$NE$60=F$3)*(GMWQ!$ND$2:$ND$60=F$4)*(GMWQ!$NF$2:$NF$60=F$1),0),$E164-1966)</f>
        <v>105.9355</v>
      </c>
      <c r="G164" s="12" cm="1">
        <f t="array" ref="G164">INDEX(GMWQ!$A$2:$NF$60,MATCH(1,(GMWQ!$NE$2:$NE$60=G$3)*(GMWQ!$ND$2:$ND$60=G$4)*(GMWQ!$NF$2:$NF$60=G$1),0),$E164-1966)</f>
        <v>19029</v>
      </c>
      <c r="H164" s="12" cm="1">
        <f t="array" ref="H164">INDEX(GMWQ!$A$2:$NF$60,MATCH(1,(GMWQ!$NE$2:$NE$60=H$3)*(GMWQ!$ND$2:$ND$60=H$4)*(GMWQ!$NF$2:$NF$60=H$1),0),$E164-1966)</f>
        <v>460.66669999999999</v>
      </c>
      <c r="I164" s="12" cm="1">
        <f t="array" ref="I164">INDEX(GMWQ!$A$2:$NF$60,MATCH(1,(GMWQ!$NE$2:$NE$60=I$3)*(GMWQ!$ND$2:$ND$60=I$4)*(GMWQ!$NF$2:$NF$60=I$1),0),$E164-1966)</f>
        <v>92968</v>
      </c>
      <c r="J164" s="12" cm="1">
        <f t="array" ref="J164">INDEX(GMWQ!$A$2:$NF$60,MATCH(1,(GMWQ!$NE$2:$NE$60=J$3)*(GMWQ!$ND$2:$ND$60=J$4)*(GMWQ!$NF$2:$NF$60=J$1),0),$E164-1966)</f>
        <v>424939</v>
      </c>
      <c r="K164" s="12" cm="1">
        <f t="array" ref="K164">INDEX(GMWQ!$A$2:$NF$60,MATCH(1,(GMWQ!$NE$2:$NE$60=K$3)*(GMWQ!$ND$2:$ND$60=K$4)*(GMWQ!$NF$2:$NF$60=K$1),0),$E164-1966)</f>
        <v>171221</v>
      </c>
      <c r="L164" s="12" cm="1">
        <f t="array" ref="L164">INDEX(GMWQ!$A$2:$NF$60,MATCH(1,(GMWQ!$NE$2:$NE$60=L$3)*(GMWQ!$ND$2:$ND$60=L$4)*(GMWQ!$NF$2:$NF$60=L$1),0),$E164-1966)</f>
        <v>283629</v>
      </c>
      <c r="M164" s="12" cm="1">
        <f t="array" ref="M164">INDEX(GMWQ!$A$2:$NF$60,MATCH(1,(GMWQ!$NE$2:$NE$60=M$3)*(GMWQ!$ND$2:$ND$60=M$4)*(GMWQ!$NF$2:$NF$60=M$1),0),$E164-1966)</f>
        <v>348062</v>
      </c>
      <c r="N164" s="12" cm="1">
        <f t="array" ref="N164">INDEX(GMWQ!$A$2:$NF$60,MATCH(1,(GMWQ!$NE$2:$NE$60=N$3)*(GMWQ!$ND$2:$ND$60=N$4)*(GMWQ!$NF$2:$NF$60=N$1),0),$E164-1966)</f>
        <v>81.476389999999995</v>
      </c>
      <c r="O164" s="12" cm="1">
        <f t="array" ref="O164">INDEX(GMWQ!$A$2:$NF$60,MATCH(1,(GMWQ!$NE$2:$NE$60=O$3)*(GMWQ!$ND$2:$ND$60=O$4)*(GMWQ!$NF$2:$NF$60=O$1),0),$E164-1966)</f>
        <v>29689</v>
      </c>
      <c r="P164" s="12" cm="1">
        <f t="array" ref="P164">INDEX(GMWQ!$A$2:$NF$60,MATCH(1,(GMWQ!$NE$2:$NE$60=P$3)*(GMWQ!$ND$2:$ND$60=P$4)*(GMWQ!$NF$2:$NF$60=P$1),0),$E164-1966)</f>
        <v>32093</v>
      </c>
      <c r="Q164" s="12" cm="1">
        <f t="array" ref="Q164">INDEX(GMWQ!$A$2:$NF$60,MATCH(1,(GMWQ!$NE$2:$NE$60=Q$3)*(GMWQ!$ND$2:$ND$60=Q$4)*(GMWQ!$NF$2:$NF$60=Q$1),0),$E164-1966)</f>
        <v>8</v>
      </c>
      <c r="R164" s="12" cm="1">
        <f t="array" ref="R164">INDEX(GMWQ!$A$2:$NF$60,MATCH(1,(GMWQ!$NE$2:$NE$60=R$3)*(GMWQ!$ND$2:$ND$60=R$4)*(GMWQ!$NF$2:$NF$60=R$1),0),$E164-1966)</f>
        <v>6797.991</v>
      </c>
      <c r="S164" s="12" cm="1">
        <f t="array" ref="S164">INDEX(GMWQ!$A$2:$NF$60,MATCH(1,(GMWQ!$NE$2:$NE$60=S$3)*(GMWQ!$ND$2:$ND$60=S$4)*(GMWQ!$NF$2:$NF$60=S$1),0),$E164-1966)</f>
        <v>531663</v>
      </c>
      <c r="T164" s="12" cm="1">
        <f t="array" ref="T164">INDEX(GMWQ!$A$2:$NF$60,MATCH(1,(GMWQ!$NE$2:$NE$60=T$3)*(GMWQ!$ND$2:$ND$60=T$4)*(GMWQ!$NF$2:$NF$60=T$1),0),$E164-1966)</f>
        <v>29681</v>
      </c>
      <c r="U164" s="12" cm="1">
        <f t="array" ref="U164">INDEX(GMWQ!$A$2:$NF$60,MATCH(1,(GMWQ!$NE$2:$NE$60=U$3)*(GMWQ!$ND$2:$ND$60=U$4)*(GMWQ!$NF$2:$NF$60=U$1),0),$E164-1966)</f>
        <v>6797.991</v>
      </c>
      <c r="V164" s="12" cm="1">
        <f t="array" ref="V164">INDEX(GMWQ!$A$2:$NF$60,MATCH(1,(GMWQ!$NE$2:$NE$60=V$3)*(GMWQ!$ND$2:$ND$60=V$4)*(GMWQ!$NF$2:$NF$60=V$1),0),$E164-1966)</f>
        <v>8</v>
      </c>
      <c r="W164" s="12" cm="1">
        <f t="array" ref="W164">INDEX(GMWQ!$A$2:$NF$60,MATCH(1,(GMWQ!$NE$2:$NE$60=W$3)*(GMWQ!$ND$2:$ND$60=W$4)*(GMWQ!$NF$2:$NF$60=W$1),0),$E164-1966)</f>
        <v>348062</v>
      </c>
      <c r="X164" s="12" cm="1">
        <f t="array" ref="X164">INDEX(GMWQ!$A$2:$NF$60,MATCH(1,(GMWQ!$NE$2:$NE$60=X$3)*(GMWQ!$ND$2:$ND$60=X$4)*(GMWQ!$NF$2:$NF$60=X$1),0),$E164-1966)</f>
        <v>19029</v>
      </c>
      <c r="Y164" s="12" cm="1">
        <f t="array" ref="Y164">INDEX(GMWQ!$A$2:$NF$60,MATCH(1,(GMWQ!$NE$2:$NE$60=Y$3)*(GMWQ!$ND$2:$ND$60=Y$4)*(GMWQ!$NF$2:$NF$60=Y$1),0),$E164-1966)</f>
        <v>531663</v>
      </c>
      <c r="Z164" s="12" cm="1">
        <f t="array" ref="Z164">INDEX(GMWQ!$A$2:$NF$60,MATCH(1,(GMWQ!$NE$2:$NE$60=Z$3)*(GMWQ!$ND$2:$ND$60=Z$4)*(GMWQ!$NF$2:$NF$60=Z$1),0),$E164-1966)</f>
        <v>29681</v>
      </c>
      <c r="AA164" s="12" cm="1">
        <f t="array" ref="AA164">INDEX(GMWQ!$A$2:$NF$60,MATCH(1,(GMWQ!$NE$2:$NE$60=AA$3)*(GMWQ!$ND$2:$ND$60=AA$4)*(GMWQ!$NF$2:$NF$60=AA$1),0),$E164-1966)</f>
        <v>6797.991</v>
      </c>
      <c r="AB164" s="12" cm="1">
        <f t="array" ref="AB164">INDEX(GMWQ!$A$2:$NF$60,MATCH(1,(GMWQ!$NE$2:$NE$60=AB$3)*(GMWQ!$ND$2:$ND$60=AB$4)*(GMWQ!$NF$2:$NF$60=AB$1),0),$E164-1966)</f>
        <v>8</v>
      </c>
      <c r="AC164" s="12" cm="1">
        <f t="array" ref="AC164">INDEX(GMWQ!$A$2:$NF$60,MATCH(1,(GMWQ!$NE$2:$NE$60=AC$3)*(GMWQ!$ND$2:$ND$60=AC$4)*(GMWQ!$NF$2:$NF$60=AC$1),0),$E164-1966)</f>
        <v>348062</v>
      </c>
      <c r="AD164" s="12" cm="1">
        <f t="array" ref="AD164">INDEX(GMWQ!$A$2:$NF$60,MATCH(1,(GMWQ!$NE$2:$NE$60=AD$3)*(GMWQ!$ND$2:$ND$60=AD$4)*(GMWQ!$NF$2:$NF$60=AD$1),0),$E164-1966)</f>
        <v>19029</v>
      </c>
      <c r="AE164" s="12" cm="1">
        <f t="array" ref="AE164">INDEX(GMWQ!$A$2:$NF$60,MATCH(1,(GMWQ!$NE$2:$NE$60=AE$3)*(GMWQ!$ND$2:$ND$60=AE$4)*(GMWQ!$NF$2:$NF$60=AE$1),0),$E164-1966)</f>
        <v>29681</v>
      </c>
      <c r="AF164" s="12" cm="1">
        <f t="array" ref="AF164">INDEX(GMWQ!$A$2:$NF$60,MATCH(1,(GMWQ!$NE$2:$NE$60=AF$3)*(GMWQ!$ND$2:$ND$60=AF$4)*(GMWQ!$NF$2:$NF$60=AF$1),0),$E164-1966)</f>
        <v>32094</v>
      </c>
      <c r="AG164" s="12" cm="1">
        <f t="array" ref="AG164">INDEX(GMWQ!$A$2:$NF$60,MATCH(1,(GMWQ!$NE$2:$NE$60=AG$3)*(GMWQ!$ND$2:$ND$60=AG$4)*(GMWQ!$NF$2:$NF$60=AG$1),0),$E164-1966)</f>
        <v>8</v>
      </c>
    </row>
    <row r="165" spans="1:33" x14ac:dyDescent="0.25">
      <c r="B165" s="12">
        <f t="shared" si="15"/>
        <v>2012</v>
      </c>
      <c r="C165" s="12">
        <f t="shared" si="15"/>
        <v>2012</v>
      </c>
      <c r="E165" s="12">
        <f t="shared" si="12"/>
        <v>2131</v>
      </c>
      <c r="F165" s="12" cm="1">
        <f t="array" ref="F165">INDEX(GMWQ!$A$2:$NF$60,MATCH(1,(GMWQ!$NE$2:$NE$60=F$3)*(GMWQ!$ND$2:$ND$60=F$4)*(GMWQ!$NF$2:$NF$60=F$1),0),$E165-1966)</f>
        <v>105.08540000000001</v>
      </c>
      <c r="G165" s="12" cm="1">
        <f t="array" ref="G165">INDEX(GMWQ!$A$2:$NF$60,MATCH(1,(GMWQ!$NE$2:$NE$60=G$3)*(GMWQ!$ND$2:$ND$60=G$4)*(GMWQ!$NF$2:$NF$60=G$1),0),$E165-1966)</f>
        <v>19095</v>
      </c>
      <c r="H165" s="12" cm="1">
        <f t="array" ref="H165">INDEX(GMWQ!$A$2:$NF$60,MATCH(1,(GMWQ!$NE$2:$NE$60=H$3)*(GMWQ!$ND$2:$ND$60=H$4)*(GMWQ!$NF$2:$NF$60=H$1),0),$E165-1966)</f>
        <v>463</v>
      </c>
      <c r="I165" s="12" cm="1">
        <f t="array" ref="I165">INDEX(GMWQ!$A$2:$NF$60,MATCH(1,(GMWQ!$NE$2:$NE$60=I$3)*(GMWQ!$ND$2:$ND$60=I$4)*(GMWQ!$NF$2:$NF$60=I$1),0),$E165-1966)</f>
        <v>98031</v>
      </c>
      <c r="J165" s="12" cm="1">
        <f t="array" ref="J165">INDEX(GMWQ!$A$2:$NF$60,MATCH(1,(GMWQ!$NE$2:$NE$60=J$3)*(GMWQ!$ND$2:$ND$60=J$4)*(GMWQ!$NF$2:$NF$60=J$1),0),$E165-1966)</f>
        <v>430964</v>
      </c>
      <c r="K165" s="12" cm="1">
        <f t="array" ref="K165">INDEX(GMWQ!$A$2:$NF$60,MATCH(1,(GMWQ!$NE$2:$NE$60=K$3)*(GMWQ!$ND$2:$ND$60=K$4)*(GMWQ!$NF$2:$NF$60=K$1),0),$E165-1966)</f>
        <v>171212</v>
      </c>
      <c r="L165" s="12" cm="1">
        <f t="array" ref="L165">INDEX(GMWQ!$A$2:$NF$60,MATCH(1,(GMWQ!$NE$2:$NE$60=L$3)*(GMWQ!$ND$2:$ND$60=L$4)*(GMWQ!$NF$2:$NF$60=L$1),0),$E165-1966)</f>
        <v>282123</v>
      </c>
      <c r="M165" s="12" cm="1">
        <f t="array" ref="M165">INDEX(GMWQ!$A$2:$NF$60,MATCH(1,(GMWQ!$NE$2:$NE$60=M$3)*(GMWQ!$ND$2:$ND$60=M$4)*(GMWQ!$NF$2:$NF$60=M$1),0),$E165-1966)</f>
        <v>346678</v>
      </c>
      <c r="N165" s="12" cm="1">
        <f t="array" ref="N165">INDEX(GMWQ!$A$2:$NF$60,MATCH(1,(GMWQ!$NE$2:$NE$60=N$3)*(GMWQ!$ND$2:$ND$60=N$4)*(GMWQ!$NF$2:$NF$60=N$1),0),$E165-1966)</f>
        <v>81.39188</v>
      </c>
      <c r="O165" s="12" cm="1">
        <f t="array" ref="O165">INDEX(GMWQ!$A$2:$NF$60,MATCH(1,(GMWQ!$NE$2:$NE$60=O$3)*(GMWQ!$ND$2:$ND$60=O$4)*(GMWQ!$NF$2:$NF$60=O$1),0),$E165-1966)</f>
        <v>29788</v>
      </c>
      <c r="P165" s="12" cm="1">
        <f t="array" ref="P165">INDEX(GMWQ!$A$2:$NF$60,MATCH(1,(GMWQ!$NE$2:$NE$60=P$3)*(GMWQ!$ND$2:$ND$60=P$4)*(GMWQ!$NF$2:$NF$60=P$1),0),$E165-1966)</f>
        <v>32035</v>
      </c>
      <c r="Q165" s="12" cm="1">
        <f t="array" ref="Q165">INDEX(GMWQ!$A$2:$NF$60,MATCH(1,(GMWQ!$NE$2:$NE$60=Q$3)*(GMWQ!$ND$2:$ND$60=Q$4)*(GMWQ!$NF$2:$NF$60=Q$1),0),$E165-1966)</f>
        <v>7.8</v>
      </c>
      <c r="R165" s="12" cm="1">
        <f t="array" ref="R165">INDEX(GMWQ!$A$2:$NF$60,MATCH(1,(GMWQ!$NE$2:$NE$60=R$3)*(GMWQ!$ND$2:$ND$60=R$4)*(GMWQ!$NF$2:$NF$60=R$1),0),$E165-1966)</f>
        <v>6779.3310000000001</v>
      </c>
      <c r="S165" s="12" cm="1">
        <f t="array" ref="S165">INDEX(GMWQ!$A$2:$NF$60,MATCH(1,(GMWQ!$NE$2:$NE$60=S$3)*(GMWQ!$ND$2:$ND$60=S$4)*(GMWQ!$NF$2:$NF$60=S$1),0),$E165-1966)</f>
        <v>536720</v>
      </c>
      <c r="T165" s="12" cm="1">
        <f t="array" ref="T165">INDEX(GMWQ!$A$2:$NF$60,MATCH(1,(GMWQ!$NE$2:$NE$60=T$3)*(GMWQ!$ND$2:$ND$60=T$4)*(GMWQ!$NF$2:$NF$60=T$1),0),$E165-1966)</f>
        <v>29778</v>
      </c>
      <c r="U165" s="12" cm="1">
        <f t="array" ref="U165">INDEX(GMWQ!$A$2:$NF$60,MATCH(1,(GMWQ!$NE$2:$NE$60=U$3)*(GMWQ!$ND$2:$ND$60=U$4)*(GMWQ!$NF$2:$NF$60=U$1),0),$E165-1966)</f>
        <v>6779.3310000000001</v>
      </c>
      <c r="V165" s="12" cm="1">
        <f t="array" ref="V165">INDEX(GMWQ!$A$2:$NF$60,MATCH(1,(GMWQ!$NE$2:$NE$60=V$3)*(GMWQ!$ND$2:$ND$60=V$4)*(GMWQ!$NF$2:$NF$60=V$1),0),$E165-1966)</f>
        <v>7.9</v>
      </c>
      <c r="W165" s="12" cm="1">
        <f t="array" ref="W165">INDEX(GMWQ!$A$2:$NF$60,MATCH(1,(GMWQ!$NE$2:$NE$60=W$3)*(GMWQ!$ND$2:$ND$60=W$4)*(GMWQ!$NF$2:$NF$60=W$1),0),$E165-1966)</f>
        <v>346678</v>
      </c>
      <c r="X165" s="12" cm="1">
        <f t="array" ref="X165">INDEX(GMWQ!$A$2:$NF$60,MATCH(1,(GMWQ!$NE$2:$NE$60=X$3)*(GMWQ!$ND$2:$ND$60=X$4)*(GMWQ!$NF$2:$NF$60=X$1),0),$E165-1966)</f>
        <v>19095</v>
      </c>
      <c r="Y165" s="12" cm="1">
        <f t="array" ref="Y165">INDEX(GMWQ!$A$2:$NF$60,MATCH(1,(GMWQ!$NE$2:$NE$60=Y$3)*(GMWQ!$ND$2:$ND$60=Y$4)*(GMWQ!$NF$2:$NF$60=Y$1),0),$E165-1966)</f>
        <v>536720</v>
      </c>
      <c r="Z165" s="12" cm="1">
        <f t="array" ref="Z165">INDEX(GMWQ!$A$2:$NF$60,MATCH(1,(GMWQ!$NE$2:$NE$60=Z$3)*(GMWQ!$ND$2:$ND$60=Z$4)*(GMWQ!$NF$2:$NF$60=Z$1),0),$E165-1966)</f>
        <v>29778</v>
      </c>
      <c r="AA165" s="12" cm="1">
        <f t="array" ref="AA165">INDEX(GMWQ!$A$2:$NF$60,MATCH(1,(GMWQ!$NE$2:$NE$60=AA$3)*(GMWQ!$ND$2:$ND$60=AA$4)*(GMWQ!$NF$2:$NF$60=AA$1),0),$E165-1966)</f>
        <v>6779.3310000000001</v>
      </c>
      <c r="AB165" s="12" cm="1">
        <f t="array" ref="AB165">INDEX(GMWQ!$A$2:$NF$60,MATCH(1,(GMWQ!$NE$2:$NE$60=AB$3)*(GMWQ!$ND$2:$ND$60=AB$4)*(GMWQ!$NF$2:$NF$60=AB$1),0),$E165-1966)</f>
        <v>7.9</v>
      </c>
      <c r="AC165" s="12" cm="1">
        <f t="array" ref="AC165">INDEX(GMWQ!$A$2:$NF$60,MATCH(1,(GMWQ!$NE$2:$NE$60=AC$3)*(GMWQ!$ND$2:$ND$60=AC$4)*(GMWQ!$NF$2:$NF$60=AC$1),0),$E165-1966)</f>
        <v>346678</v>
      </c>
      <c r="AD165" s="12" cm="1">
        <f t="array" ref="AD165">INDEX(GMWQ!$A$2:$NF$60,MATCH(1,(GMWQ!$NE$2:$NE$60=AD$3)*(GMWQ!$ND$2:$ND$60=AD$4)*(GMWQ!$NF$2:$NF$60=AD$1),0),$E165-1966)</f>
        <v>19095</v>
      </c>
      <c r="AE165" s="12" cm="1">
        <f t="array" ref="AE165">INDEX(GMWQ!$A$2:$NF$60,MATCH(1,(GMWQ!$NE$2:$NE$60=AE$3)*(GMWQ!$ND$2:$ND$60=AE$4)*(GMWQ!$NF$2:$NF$60=AE$1),0),$E165-1966)</f>
        <v>29778</v>
      </c>
      <c r="AF165" s="12" cm="1">
        <f t="array" ref="AF165">INDEX(GMWQ!$A$2:$NF$60,MATCH(1,(GMWQ!$NE$2:$NE$60=AF$3)*(GMWQ!$ND$2:$ND$60=AF$4)*(GMWQ!$NF$2:$NF$60=AF$1),0),$E165-1966)</f>
        <v>32030</v>
      </c>
      <c r="AG165" s="12" cm="1">
        <f t="array" ref="AG165">INDEX(GMWQ!$A$2:$NF$60,MATCH(1,(GMWQ!$NE$2:$NE$60=AG$3)*(GMWQ!$ND$2:$ND$60=AG$4)*(GMWQ!$NF$2:$NF$60=AG$1),0),$E165-1966)</f>
        <v>7.9</v>
      </c>
    </row>
    <row r="166" spans="1:33" x14ac:dyDescent="0.25">
      <c r="B166" s="12">
        <f t="shared" si="15"/>
        <v>2012</v>
      </c>
      <c r="C166" s="12">
        <f t="shared" si="15"/>
        <v>2012</v>
      </c>
      <c r="E166" s="12">
        <f t="shared" si="12"/>
        <v>2132</v>
      </c>
      <c r="F166" s="12" cm="1">
        <f t="array" ref="F166">INDEX(GMWQ!$A$2:$NF$60,MATCH(1,(GMWQ!$NE$2:$NE$60=F$3)*(GMWQ!$ND$2:$ND$60=F$4)*(GMWQ!$NF$2:$NF$60=F$1),0),$E166-1966)</f>
        <v>105.78</v>
      </c>
      <c r="G166" s="12" cm="1">
        <f t="array" ref="G166">INDEX(GMWQ!$A$2:$NF$60,MATCH(1,(GMWQ!$NE$2:$NE$60=G$3)*(GMWQ!$ND$2:$ND$60=G$4)*(GMWQ!$NF$2:$NF$60=G$1),0),$E166-1966)</f>
        <v>18982</v>
      </c>
      <c r="H166" s="12" cm="1">
        <f t="array" ref="H166">INDEX(GMWQ!$A$2:$NF$60,MATCH(1,(GMWQ!$NE$2:$NE$60=H$3)*(GMWQ!$ND$2:$ND$60=H$4)*(GMWQ!$NF$2:$NF$60=H$1),0),$E166-1966)</f>
        <v>462</v>
      </c>
      <c r="I166" s="12" cm="1">
        <f t="array" ref="I166">INDEX(GMWQ!$A$2:$NF$60,MATCH(1,(GMWQ!$NE$2:$NE$60=I$3)*(GMWQ!$ND$2:$ND$60=I$4)*(GMWQ!$NF$2:$NF$60=I$1),0),$E166-1966)</f>
        <v>98174</v>
      </c>
      <c r="J166" s="12" cm="1">
        <f t="array" ref="J166">INDEX(GMWQ!$A$2:$NF$60,MATCH(1,(GMWQ!$NE$2:$NE$60=J$3)*(GMWQ!$ND$2:$ND$60=J$4)*(GMWQ!$NF$2:$NF$60=J$1),0),$E166-1966)</f>
        <v>433272</v>
      </c>
      <c r="K166" s="12" cm="1">
        <f t="array" ref="K166">INDEX(GMWQ!$A$2:$NF$60,MATCH(1,(GMWQ!$NE$2:$NE$60=K$3)*(GMWQ!$ND$2:$ND$60=K$4)*(GMWQ!$NF$2:$NF$60=K$1),0),$E166-1966)</f>
        <v>172650</v>
      </c>
      <c r="L166" s="12" cm="1">
        <f t="array" ref="L166">INDEX(GMWQ!$A$2:$NF$60,MATCH(1,(GMWQ!$NE$2:$NE$60=L$3)*(GMWQ!$ND$2:$ND$60=L$4)*(GMWQ!$NF$2:$NF$60=L$1),0),$E166-1966)</f>
        <v>283875</v>
      </c>
      <c r="M166" s="12" cm="1">
        <f t="array" ref="M166">INDEX(GMWQ!$A$2:$NF$60,MATCH(1,(GMWQ!$NE$2:$NE$60=M$3)*(GMWQ!$ND$2:$ND$60=M$4)*(GMWQ!$NF$2:$NF$60=M$1),0),$E166-1966)</f>
        <v>345765</v>
      </c>
      <c r="N166" s="12" cm="1">
        <f t="array" ref="N166">INDEX(GMWQ!$A$2:$NF$60,MATCH(1,(GMWQ!$NE$2:$NE$60=N$3)*(GMWQ!$ND$2:$ND$60=N$4)*(GMWQ!$NF$2:$NF$60=N$1),0),$E166-1966)</f>
        <v>81.973290000000006</v>
      </c>
      <c r="O166" s="12" cm="1">
        <f t="array" ref="O166">INDEX(GMWQ!$A$2:$NF$60,MATCH(1,(GMWQ!$NE$2:$NE$60=O$3)*(GMWQ!$ND$2:$ND$60=O$4)*(GMWQ!$NF$2:$NF$60=O$1),0),$E166-1966)</f>
        <v>29945</v>
      </c>
      <c r="P166" s="12" cm="1">
        <f t="array" ref="P166">INDEX(GMWQ!$A$2:$NF$60,MATCH(1,(GMWQ!$NE$2:$NE$60=P$3)*(GMWQ!$ND$2:$ND$60=P$4)*(GMWQ!$NF$2:$NF$60=P$1),0),$E166-1966)</f>
        <v>31990</v>
      </c>
      <c r="Q166" s="12" cm="1">
        <f t="array" ref="Q166">INDEX(GMWQ!$A$2:$NF$60,MATCH(1,(GMWQ!$NE$2:$NE$60=Q$3)*(GMWQ!$ND$2:$ND$60=Q$4)*(GMWQ!$NF$2:$NF$60=Q$1),0),$E166-1966)</f>
        <v>7.8</v>
      </c>
      <c r="R166" s="12" cm="1">
        <f t="array" ref="R166">INDEX(GMWQ!$A$2:$NF$60,MATCH(1,(GMWQ!$NE$2:$NE$60=R$3)*(GMWQ!$ND$2:$ND$60=R$4)*(GMWQ!$NF$2:$NF$60=R$1),0),$E166-1966)</f>
        <v>6805.55</v>
      </c>
      <c r="S166" s="12" cm="1">
        <f t="array" ref="S166">INDEX(GMWQ!$A$2:$NF$60,MATCH(1,(GMWQ!$NE$2:$NE$60=S$3)*(GMWQ!$ND$2:$ND$60=S$4)*(GMWQ!$NF$2:$NF$60=S$1),0),$E166-1966)</f>
        <v>536188</v>
      </c>
      <c r="T166" s="12" cm="1">
        <f t="array" ref="T166">INDEX(GMWQ!$A$2:$NF$60,MATCH(1,(GMWQ!$NE$2:$NE$60=T$3)*(GMWQ!$ND$2:$ND$60=T$4)*(GMWQ!$NF$2:$NF$60=T$1),0),$E166-1966)</f>
        <v>29932</v>
      </c>
      <c r="U166" s="12" cm="1">
        <f t="array" ref="U166">INDEX(GMWQ!$A$2:$NF$60,MATCH(1,(GMWQ!$NE$2:$NE$60=U$3)*(GMWQ!$ND$2:$ND$60=U$4)*(GMWQ!$NF$2:$NF$60=U$1),0),$E166-1966)</f>
        <v>6805.55</v>
      </c>
      <c r="V166" s="12" cm="1">
        <f t="array" ref="V166">INDEX(GMWQ!$A$2:$NF$60,MATCH(1,(GMWQ!$NE$2:$NE$60=V$3)*(GMWQ!$ND$2:$ND$60=V$4)*(GMWQ!$NF$2:$NF$60=V$1),0),$E166-1966)</f>
        <v>7.8</v>
      </c>
      <c r="W166" s="12" cm="1">
        <f t="array" ref="W166">INDEX(GMWQ!$A$2:$NF$60,MATCH(1,(GMWQ!$NE$2:$NE$60=W$3)*(GMWQ!$ND$2:$ND$60=W$4)*(GMWQ!$NF$2:$NF$60=W$1),0),$E166-1966)</f>
        <v>345765</v>
      </c>
      <c r="X166" s="12" cm="1">
        <f t="array" ref="X166">INDEX(GMWQ!$A$2:$NF$60,MATCH(1,(GMWQ!$NE$2:$NE$60=X$3)*(GMWQ!$ND$2:$ND$60=X$4)*(GMWQ!$NF$2:$NF$60=X$1),0),$E166-1966)</f>
        <v>18982</v>
      </c>
      <c r="Y166" s="12" cm="1">
        <f t="array" ref="Y166">INDEX(GMWQ!$A$2:$NF$60,MATCH(1,(GMWQ!$NE$2:$NE$60=Y$3)*(GMWQ!$ND$2:$ND$60=Y$4)*(GMWQ!$NF$2:$NF$60=Y$1),0),$E166-1966)</f>
        <v>536188</v>
      </c>
      <c r="Z166" s="12" cm="1">
        <f t="array" ref="Z166">INDEX(GMWQ!$A$2:$NF$60,MATCH(1,(GMWQ!$NE$2:$NE$60=Z$3)*(GMWQ!$ND$2:$ND$60=Z$4)*(GMWQ!$NF$2:$NF$60=Z$1),0),$E166-1966)</f>
        <v>29932</v>
      </c>
      <c r="AA166" s="12" cm="1">
        <f t="array" ref="AA166">INDEX(GMWQ!$A$2:$NF$60,MATCH(1,(GMWQ!$NE$2:$NE$60=AA$3)*(GMWQ!$ND$2:$ND$60=AA$4)*(GMWQ!$NF$2:$NF$60=AA$1),0),$E166-1966)</f>
        <v>6805.55</v>
      </c>
      <c r="AB166" s="12" cm="1">
        <f t="array" ref="AB166">INDEX(GMWQ!$A$2:$NF$60,MATCH(1,(GMWQ!$NE$2:$NE$60=AB$3)*(GMWQ!$ND$2:$ND$60=AB$4)*(GMWQ!$NF$2:$NF$60=AB$1),0),$E166-1966)</f>
        <v>7.8</v>
      </c>
      <c r="AC166" s="12" cm="1">
        <f t="array" ref="AC166">INDEX(GMWQ!$A$2:$NF$60,MATCH(1,(GMWQ!$NE$2:$NE$60=AC$3)*(GMWQ!$ND$2:$ND$60=AC$4)*(GMWQ!$NF$2:$NF$60=AC$1),0),$E166-1966)</f>
        <v>345765</v>
      </c>
      <c r="AD166" s="12" cm="1">
        <f t="array" ref="AD166">INDEX(GMWQ!$A$2:$NF$60,MATCH(1,(GMWQ!$NE$2:$NE$60=AD$3)*(GMWQ!$ND$2:$ND$60=AD$4)*(GMWQ!$NF$2:$NF$60=AD$1),0),$E166-1966)</f>
        <v>18982</v>
      </c>
      <c r="AE166" s="12" cm="1">
        <f t="array" ref="AE166">INDEX(GMWQ!$A$2:$NF$60,MATCH(1,(GMWQ!$NE$2:$NE$60=AE$3)*(GMWQ!$ND$2:$ND$60=AE$4)*(GMWQ!$NF$2:$NF$60=AE$1),0),$E166-1966)</f>
        <v>29932</v>
      </c>
      <c r="AF166" s="12" cm="1">
        <f t="array" ref="AF166">INDEX(GMWQ!$A$2:$NF$60,MATCH(1,(GMWQ!$NE$2:$NE$60=AF$3)*(GMWQ!$ND$2:$ND$60=AF$4)*(GMWQ!$NF$2:$NF$60=AF$1),0),$E166-1966)</f>
        <v>31986</v>
      </c>
      <c r="AG166" s="12" cm="1">
        <f t="array" ref="AG166">INDEX(GMWQ!$A$2:$NF$60,MATCH(1,(GMWQ!$NE$2:$NE$60=AG$3)*(GMWQ!$ND$2:$ND$60=AG$4)*(GMWQ!$NF$2:$NF$60=AG$1),0),$E166-1966)</f>
        <v>7.8</v>
      </c>
    </row>
    <row r="167" spans="1:33" x14ac:dyDescent="0.25">
      <c r="A167" s="12">
        <v>2013</v>
      </c>
      <c r="B167" s="12">
        <f t="shared" si="15"/>
        <v>2013</v>
      </c>
      <c r="C167" s="12">
        <f t="shared" si="15"/>
        <v>2012</v>
      </c>
      <c r="D167" s="12">
        <f t="shared" si="15"/>
        <v>2012</v>
      </c>
      <c r="E167" s="12">
        <f t="shared" si="12"/>
        <v>2133</v>
      </c>
      <c r="F167" s="12" cm="1">
        <f t="array" ref="F167">INDEX(GMWQ!$A$2:$NF$60,MATCH(1,(GMWQ!$NE$2:$NE$60=F$3)*(GMWQ!$ND$2:$ND$60=F$4)*(GMWQ!$NF$2:$NF$60=F$1),0),$E167-1966)</f>
        <v>105.813</v>
      </c>
      <c r="G167" s="12" cm="1">
        <f t="array" ref="G167">INDEX(GMWQ!$A$2:$NF$60,MATCH(1,(GMWQ!$NE$2:$NE$60=G$3)*(GMWQ!$ND$2:$ND$60=G$4)*(GMWQ!$NF$2:$NF$60=G$1),0),$E167-1966)</f>
        <v>18597</v>
      </c>
      <c r="H167" s="12" cm="1">
        <f t="array" ref="H167">INDEX(GMWQ!$A$2:$NF$60,MATCH(1,(GMWQ!$NE$2:$NE$60=H$3)*(GMWQ!$ND$2:$ND$60=H$4)*(GMWQ!$NF$2:$NF$60=H$1),0),$E167-1966)</f>
        <v>459.33330000000001</v>
      </c>
      <c r="I167" s="12" cm="1">
        <f t="array" ref="I167">INDEX(GMWQ!$A$2:$NF$60,MATCH(1,(GMWQ!$NE$2:$NE$60=I$3)*(GMWQ!$ND$2:$ND$60=I$4)*(GMWQ!$NF$2:$NF$60=I$1),0),$E167-1966)</f>
        <v>100765</v>
      </c>
      <c r="J167" s="12" cm="1">
        <f t="array" ref="J167">INDEX(GMWQ!$A$2:$NF$60,MATCH(1,(GMWQ!$NE$2:$NE$60=J$3)*(GMWQ!$ND$2:$ND$60=J$4)*(GMWQ!$NF$2:$NF$60=J$1),0),$E167-1966)</f>
        <v>438283</v>
      </c>
      <c r="K167" s="12" cm="1">
        <f t="array" ref="K167">INDEX(GMWQ!$A$2:$NF$60,MATCH(1,(GMWQ!$NE$2:$NE$60=K$3)*(GMWQ!$ND$2:$ND$60=K$4)*(GMWQ!$NF$2:$NF$60=K$1),0),$E167-1966)</f>
        <v>173499</v>
      </c>
      <c r="L167" s="12" cm="1">
        <f t="array" ref="L167">INDEX(GMWQ!$A$2:$NF$60,MATCH(1,(GMWQ!$NE$2:$NE$60=L$3)*(GMWQ!$ND$2:$ND$60=L$4)*(GMWQ!$NF$2:$NF$60=L$1),0),$E167-1966)</f>
        <v>284075</v>
      </c>
      <c r="M167" s="12" cm="1">
        <f t="array" ref="M167">INDEX(GMWQ!$A$2:$NF$60,MATCH(1,(GMWQ!$NE$2:$NE$60=M$3)*(GMWQ!$ND$2:$ND$60=M$4)*(GMWQ!$NF$2:$NF$60=M$1),0),$E167-1966)</f>
        <v>342890</v>
      </c>
      <c r="N167" s="12" cm="1">
        <f t="array" ref="N167">INDEX(GMWQ!$A$2:$NF$60,MATCH(1,(GMWQ!$NE$2:$NE$60=N$3)*(GMWQ!$ND$2:$ND$60=N$4)*(GMWQ!$NF$2:$NF$60=N$1),0),$E167-1966)</f>
        <v>82.801770000000005</v>
      </c>
      <c r="O167" s="12" cm="1">
        <f t="array" ref="O167">INDEX(GMWQ!$A$2:$NF$60,MATCH(1,(GMWQ!$NE$2:$NE$60=O$3)*(GMWQ!$ND$2:$ND$60=O$4)*(GMWQ!$NF$2:$NF$60=O$1),0),$E167-1966)</f>
        <v>29884</v>
      </c>
      <c r="P167" s="12" cm="1">
        <f t="array" ref="P167">INDEX(GMWQ!$A$2:$NF$60,MATCH(1,(GMWQ!$NE$2:$NE$60=P$3)*(GMWQ!$ND$2:$ND$60=P$4)*(GMWQ!$NF$2:$NF$60=P$1),0),$E167-1966)</f>
        <v>32173</v>
      </c>
      <c r="Q167" s="12" cm="1">
        <f t="array" ref="Q167">INDEX(GMWQ!$A$2:$NF$60,MATCH(1,(GMWQ!$NE$2:$NE$60=Q$3)*(GMWQ!$ND$2:$ND$60=Q$4)*(GMWQ!$NF$2:$NF$60=Q$1),0),$E167-1966)</f>
        <v>7.8</v>
      </c>
      <c r="R167" s="12" cm="1">
        <f t="array" ref="R167">INDEX(GMWQ!$A$2:$NF$60,MATCH(1,(GMWQ!$NE$2:$NE$60=R$3)*(GMWQ!$ND$2:$ND$60=R$4)*(GMWQ!$NF$2:$NF$60=R$1),0),$E167-1966)</f>
        <v>6831.2070000000003</v>
      </c>
      <c r="S167" s="12" cm="1">
        <f t="array" ref="S167">INDEX(GMWQ!$A$2:$NF$60,MATCH(1,(GMWQ!$NE$2:$NE$60=S$3)*(GMWQ!$ND$2:$ND$60=S$4)*(GMWQ!$NF$2:$NF$60=S$1),0),$E167-1966)</f>
        <v>537974</v>
      </c>
      <c r="T167" s="12" cm="1">
        <f t="array" ref="T167">INDEX(GMWQ!$A$2:$NF$60,MATCH(1,(GMWQ!$NE$2:$NE$60=T$3)*(GMWQ!$ND$2:$ND$60=T$4)*(GMWQ!$NF$2:$NF$60=T$1),0),$E167-1966)</f>
        <v>29869</v>
      </c>
      <c r="U167" s="12" cm="1">
        <f t="array" ref="U167">INDEX(GMWQ!$A$2:$NF$60,MATCH(1,(GMWQ!$NE$2:$NE$60=U$3)*(GMWQ!$ND$2:$ND$60=U$4)*(GMWQ!$NF$2:$NF$60=U$1),0),$E167-1966)</f>
        <v>6831.2070000000003</v>
      </c>
      <c r="V167" s="12" cm="1">
        <f t="array" ref="V167">INDEX(GMWQ!$A$2:$NF$60,MATCH(1,(GMWQ!$NE$2:$NE$60=V$3)*(GMWQ!$ND$2:$ND$60=V$4)*(GMWQ!$NF$2:$NF$60=V$1),0),$E167-1966)</f>
        <v>7.9</v>
      </c>
      <c r="W167" s="12" cm="1">
        <f t="array" ref="W167">INDEX(GMWQ!$A$2:$NF$60,MATCH(1,(GMWQ!$NE$2:$NE$60=W$3)*(GMWQ!$ND$2:$ND$60=W$4)*(GMWQ!$NF$2:$NF$60=W$1),0),$E167-1966)</f>
        <v>342890</v>
      </c>
      <c r="X167" s="12" cm="1">
        <f t="array" ref="X167">INDEX(GMWQ!$A$2:$NF$60,MATCH(1,(GMWQ!$NE$2:$NE$60=X$3)*(GMWQ!$ND$2:$ND$60=X$4)*(GMWQ!$NF$2:$NF$60=X$1),0),$E167-1966)</f>
        <v>18597</v>
      </c>
      <c r="Y167" s="12" cm="1">
        <f t="array" ref="Y167">INDEX(GMWQ!$A$2:$NF$60,MATCH(1,(GMWQ!$NE$2:$NE$60=Y$3)*(GMWQ!$ND$2:$ND$60=Y$4)*(GMWQ!$NF$2:$NF$60=Y$1),0),$E167-1966)</f>
        <v>537974</v>
      </c>
      <c r="Z167" s="12" cm="1">
        <f t="array" ref="Z167">INDEX(GMWQ!$A$2:$NF$60,MATCH(1,(GMWQ!$NE$2:$NE$60=Z$3)*(GMWQ!$ND$2:$ND$60=Z$4)*(GMWQ!$NF$2:$NF$60=Z$1),0),$E167-1966)</f>
        <v>29869</v>
      </c>
      <c r="AA167" s="12" cm="1">
        <f t="array" ref="AA167">INDEX(GMWQ!$A$2:$NF$60,MATCH(1,(GMWQ!$NE$2:$NE$60=AA$3)*(GMWQ!$ND$2:$ND$60=AA$4)*(GMWQ!$NF$2:$NF$60=AA$1),0),$E167-1966)</f>
        <v>6831.2070000000003</v>
      </c>
      <c r="AB167" s="12" cm="1">
        <f t="array" ref="AB167">INDEX(GMWQ!$A$2:$NF$60,MATCH(1,(GMWQ!$NE$2:$NE$60=AB$3)*(GMWQ!$ND$2:$ND$60=AB$4)*(GMWQ!$NF$2:$NF$60=AB$1),0),$E167-1966)</f>
        <v>7.9</v>
      </c>
      <c r="AC167" s="12" cm="1">
        <f t="array" ref="AC167">INDEX(GMWQ!$A$2:$NF$60,MATCH(1,(GMWQ!$NE$2:$NE$60=AC$3)*(GMWQ!$ND$2:$ND$60=AC$4)*(GMWQ!$NF$2:$NF$60=AC$1),0),$E167-1966)</f>
        <v>342890</v>
      </c>
      <c r="AD167" s="12" cm="1">
        <f t="array" ref="AD167">INDEX(GMWQ!$A$2:$NF$60,MATCH(1,(GMWQ!$NE$2:$NE$60=AD$3)*(GMWQ!$ND$2:$ND$60=AD$4)*(GMWQ!$NF$2:$NF$60=AD$1),0),$E167-1966)</f>
        <v>18597</v>
      </c>
      <c r="AE167" s="12" cm="1">
        <f t="array" ref="AE167">INDEX(GMWQ!$A$2:$NF$60,MATCH(1,(GMWQ!$NE$2:$NE$60=AE$3)*(GMWQ!$ND$2:$ND$60=AE$4)*(GMWQ!$NF$2:$NF$60=AE$1),0),$E167-1966)</f>
        <v>29869</v>
      </c>
      <c r="AF167" s="12" cm="1">
        <f t="array" ref="AF167">INDEX(GMWQ!$A$2:$NF$60,MATCH(1,(GMWQ!$NE$2:$NE$60=AF$3)*(GMWQ!$ND$2:$ND$60=AF$4)*(GMWQ!$NF$2:$NF$60=AF$1),0),$E167-1966)</f>
        <v>32180</v>
      </c>
      <c r="AG167" s="12" cm="1">
        <f t="array" ref="AG167">INDEX(GMWQ!$A$2:$NF$60,MATCH(1,(GMWQ!$NE$2:$NE$60=AG$3)*(GMWQ!$ND$2:$ND$60=AG$4)*(GMWQ!$NF$2:$NF$60=AG$1),0),$E167-1966)</f>
        <v>7.9</v>
      </c>
    </row>
    <row r="168" spans="1:33" x14ac:dyDescent="0.25">
      <c r="B168" s="12">
        <f t="shared" si="15"/>
        <v>2013</v>
      </c>
      <c r="C168" s="12">
        <f t="shared" si="15"/>
        <v>2013</v>
      </c>
      <c r="E168" s="12">
        <f t="shared" si="12"/>
        <v>2134</v>
      </c>
      <c r="F168" s="12" cm="1">
        <f t="array" ref="F168">INDEX(GMWQ!$A$2:$NF$60,MATCH(1,(GMWQ!$NE$2:$NE$60=F$3)*(GMWQ!$ND$2:$ND$60=F$4)*(GMWQ!$NF$2:$NF$60=F$1),0),$E168-1966)</f>
        <v>108.6726</v>
      </c>
      <c r="G168" s="12" cm="1">
        <f t="array" ref="G168">INDEX(GMWQ!$A$2:$NF$60,MATCH(1,(GMWQ!$NE$2:$NE$60=G$3)*(GMWQ!$ND$2:$ND$60=G$4)*(GMWQ!$NF$2:$NF$60=G$1),0),$E168-1966)</f>
        <v>19598</v>
      </c>
      <c r="H168" s="12" cm="1">
        <f t="array" ref="H168">INDEX(GMWQ!$A$2:$NF$60,MATCH(1,(GMWQ!$NE$2:$NE$60=H$3)*(GMWQ!$ND$2:$ND$60=H$4)*(GMWQ!$NF$2:$NF$60=H$1),0),$E168-1966)</f>
        <v>470.33330000000001</v>
      </c>
      <c r="I168" s="12" cm="1">
        <f t="array" ref="I168">INDEX(GMWQ!$A$2:$NF$60,MATCH(1,(GMWQ!$NE$2:$NE$60=I$3)*(GMWQ!$ND$2:$ND$60=I$4)*(GMWQ!$NF$2:$NF$60=I$1),0),$E168-1966)</f>
        <v>96733</v>
      </c>
      <c r="J168" s="12" cm="1">
        <f t="array" ref="J168">INDEX(GMWQ!$A$2:$NF$60,MATCH(1,(GMWQ!$NE$2:$NE$60=J$3)*(GMWQ!$ND$2:$ND$60=J$4)*(GMWQ!$NF$2:$NF$60=J$1),0),$E168-1966)</f>
        <v>442095</v>
      </c>
      <c r="K168" s="12" cm="1">
        <f t="array" ref="K168">INDEX(GMWQ!$A$2:$NF$60,MATCH(1,(GMWQ!$NE$2:$NE$60=K$3)*(GMWQ!$ND$2:$ND$60=K$4)*(GMWQ!$NF$2:$NF$60=K$1),0),$E168-1966)</f>
        <v>179878</v>
      </c>
      <c r="L168" s="12" cm="1">
        <f t="array" ref="L168">INDEX(GMWQ!$A$2:$NF$60,MATCH(1,(GMWQ!$NE$2:$NE$60=L$3)*(GMWQ!$ND$2:$ND$60=L$4)*(GMWQ!$NF$2:$NF$60=L$1),0),$E168-1966)</f>
        <v>292417</v>
      </c>
      <c r="M168" s="12" cm="1">
        <f t="array" ref="M168">INDEX(GMWQ!$A$2:$NF$60,MATCH(1,(GMWQ!$NE$2:$NE$60=M$3)*(GMWQ!$ND$2:$ND$60=M$4)*(GMWQ!$NF$2:$NF$60=M$1),0),$E168-1966)</f>
        <v>350923</v>
      </c>
      <c r="N168" s="12" cm="1">
        <f t="array" ref="N168">INDEX(GMWQ!$A$2:$NF$60,MATCH(1,(GMWQ!$NE$2:$NE$60=N$3)*(GMWQ!$ND$2:$ND$60=N$4)*(GMWQ!$NF$2:$NF$60=N$1),0),$E168-1966)</f>
        <v>83.297870000000003</v>
      </c>
      <c r="O168" s="12" cm="1">
        <f t="array" ref="O168">INDEX(GMWQ!$A$2:$NF$60,MATCH(1,(GMWQ!$NE$2:$NE$60=O$3)*(GMWQ!$ND$2:$ND$60=O$4)*(GMWQ!$NF$2:$NF$60=O$1),0),$E168-1966)</f>
        <v>29990</v>
      </c>
      <c r="P168" s="12" cm="1">
        <f t="array" ref="P168">INDEX(GMWQ!$A$2:$NF$60,MATCH(1,(GMWQ!$NE$2:$NE$60=P$3)*(GMWQ!$ND$2:$ND$60=P$4)*(GMWQ!$NF$2:$NF$60=P$1),0),$E168-1966)</f>
        <v>32236</v>
      </c>
      <c r="Q168" s="12" cm="1">
        <f t="array" ref="Q168">INDEX(GMWQ!$A$2:$NF$60,MATCH(1,(GMWQ!$NE$2:$NE$60=Q$3)*(GMWQ!$ND$2:$ND$60=Q$4)*(GMWQ!$NF$2:$NF$60=Q$1),0),$E168-1966)</f>
        <v>7.7</v>
      </c>
      <c r="R168" s="12" cm="1">
        <f t="array" ref="R168">INDEX(GMWQ!$A$2:$NF$60,MATCH(1,(GMWQ!$NE$2:$NE$60=R$3)*(GMWQ!$ND$2:$ND$60=R$4)*(GMWQ!$NF$2:$NF$60=R$1),0),$E168-1966)</f>
        <v>7064.567</v>
      </c>
      <c r="S168" s="12" cm="1">
        <f t="array" ref="S168">INDEX(GMWQ!$A$2:$NF$60,MATCH(1,(GMWQ!$NE$2:$NE$60=S$3)*(GMWQ!$ND$2:$ND$60=S$4)*(GMWQ!$NF$2:$NF$60=S$1),0),$E168-1966)</f>
        <v>541586</v>
      </c>
      <c r="T168" s="12" cm="1">
        <f t="array" ref="T168">INDEX(GMWQ!$A$2:$NF$60,MATCH(1,(GMWQ!$NE$2:$NE$60=T$3)*(GMWQ!$ND$2:$ND$60=T$4)*(GMWQ!$NF$2:$NF$60=T$1),0),$E168-1966)</f>
        <v>29974</v>
      </c>
      <c r="U168" s="12" cm="1">
        <f t="array" ref="U168">INDEX(GMWQ!$A$2:$NF$60,MATCH(1,(GMWQ!$NE$2:$NE$60=U$3)*(GMWQ!$ND$2:$ND$60=U$4)*(GMWQ!$NF$2:$NF$60=U$1),0),$E168-1966)</f>
        <v>7064.567</v>
      </c>
      <c r="V168" s="12" cm="1">
        <f t="array" ref="V168">INDEX(GMWQ!$A$2:$NF$60,MATCH(1,(GMWQ!$NE$2:$NE$60=V$3)*(GMWQ!$ND$2:$ND$60=V$4)*(GMWQ!$NF$2:$NF$60=V$1),0),$E168-1966)</f>
        <v>7.8</v>
      </c>
      <c r="W168" s="12" cm="1">
        <f t="array" ref="W168">INDEX(GMWQ!$A$2:$NF$60,MATCH(1,(GMWQ!$NE$2:$NE$60=W$3)*(GMWQ!$ND$2:$ND$60=W$4)*(GMWQ!$NF$2:$NF$60=W$1),0),$E168-1966)</f>
        <v>350923</v>
      </c>
      <c r="X168" s="12" cm="1">
        <f t="array" ref="X168">INDEX(GMWQ!$A$2:$NF$60,MATCH(1,(GMWQ!$NE$2:$NE$60=X$3)*(GMWQ!$ND$2:$ND$60=X$4)*(GMWQ!$NF$2:$NF$60=X$1),0),$E168-1966)</f>
        <v>19598</v>
      </c>
      <c r="Y168" s="12" cm="1">
        <f t="array" ref="Y168">INDEX(GMWQ!$A$2:$NF$60,MATCH(1,(GMWQ!$NE$2:$NE$60=Y$3)*(GMWQ!$ND$2:$ND$60=Y$4)*(GMWQ!$NF$2:$NF$60=Y$1),0),$E168-1966)</f>
        <v>541586</v>
      </c>
      <c r="Z168" s="12" cm="1">
        <f t="array" ref="Z168">INDEX(GMWQ!$A$2:$NF$60,MATCH(1,(GMWQ!$NE$2:$NE$60=Z$3)*(GMWQ!$ND$2:$ND$60=Z$4)*(GMWQ!$NF$2:$NF$60=Z$1),0),$E168-1966)</f>
        <v>29974</v>
      </c>
      <c r="AA168" s="12" cm="1">
        <f t="array" ref="AA168">INDEX(GMWQ!$A$2:$NF$60,MATCH(1,(GMWQ!$NE$2:$NE$60=AA$3)*(GMWQ!$ND$2:$ND$60=AA$4)*(GMWQ!$NF$2:$NF$60=AA$1),0),$E168-1966)</f>
        <v>7064.567</v>
      </c>
      <c r="AB168" s="12" cm="1">
        <f t="array" ref="AB168">INDEX(GMWQ!$A$2:$NF$60,MATCH(1,(GMWQ!$NE$2:$NE$60=AB$3)*(GMWQ!$ND$2:$ND$60=AB$4)*(GMWQ!$NF$2:$NF$60=AB$1),0),$E168-1966)</f>
        <v>7.8</v>
      </c>
      <c r="AC168" s="12" cm="1">
        <f t="array" ref="AC168">INDEX(GMWQ!$A$2:$NF$60,MATCH(1,(GMWQ!$NE$2:$NE$60=AC$3)*(GMWQ!$ND$2:$ND$60=AC$4)*(GMWQ!$NF$2:$NF$60=AC$1),0),$E168-1966)</f>
        <v>350923</v>
      </c>
      <c r="AD168" s="12" cm="1">
        <f t="array" ref="AD168">INDEX(GMWQ!$A$2:$NF$60,MATCH(1,(GMWQ!$NE$2:$NE$60=AD$3)*(GMWQ!$ND$2:$ND$60=AD$4)*(GMWQ!$NF$2:$NF$60=AD$1),0),$E168-1966)</f>
        <v>19598</v>
      </c>
      <c r="AE168" s="12" cm="1">
        <f t="array" ref="AE168">INDEX(GMWQ!$A$2:$NF$60,MATCH(1,(GMWQ!$NE$2:$NE$60=AE$3)*(GMWQ!$ND$2:$ND$60=AE$4)*(GMWQ!$NF$2:$NF$60=AE$1),0),$E168-1966)</f>
        <v>29974</v>
      </c>
      <c r="AF168" s="12" cm="1">
        <f t="array" ref="AF168">INDEX(GMWQ!$A$2:$NF$60,MATCH(1,(GMWQ!$NE$2:$NE$60=AF$3)*(GMWQ!$ND$2:$ND$60=AF$4)*(GMWQ!$NF$2:$NF$60=AF$1),0),$E168-1966)</f>
        <v>32237</v>
      </c>
      <c r="AG168" s="12" cm="1">
        <f t="array" ref="AG168">INDEX(GMWQ!$A$2:$NF$60,MATCH(1,(GMWQ!$NE$2:$NE$60=AG$3)*(GMWQ!$ND$2:$ND$60=AG$4)*(GMWQ!$NF$2:$NF$60=AG$1),0),$E168-1966)</f>
        <v>7.8</v>
      </c>
    </row>
    <row r="169" spans="1:33" x14ac:dyDescent="0.25">
      <c r="B169" s="12">
        <f t="shared" si="15"/>
        <v>2013</v>
      </c>
      <c r="C169" s="12">
        <f t="shared" si="15"/>
        <v>2013</v>
      </c>
      <c r="E169" s="12">
        <f t="shared" si="12"/>
        <v>2135</v>
      </c>
      <c r="F169" s="12" cm="1">
        <f t="array" ref="F169">INDEX(GMWQ!$A$2:$NF$60,MATCH(1,(GMWQ!$NE$2:$NE$60=F$3)*(GMWQ!$ND$2:$ND$60=F$4)*(GMWQ!$NF$2:$NF$60=F$1),0),$E169-1966)</f>
        <v>108.0243</v>
      </c>
      <c r="G169" s="12" cm="1">
        <f t="array" ref="G169">INDEX(GMWQ!$A$2:$NF$60,MATCH(1,(GMWQ!$NE$2:$NE$60=G$3)*(GMWQ!$ND$2:$ND$60=G$4)*(GMWQ!$NF$2:$NF$60=G$1),0),$E169-1966)</f>
        <v>19195</v>
      </c>
      <c r="H169" s="12" cm="1">
        <f t="array" ref="H169">INDEX(GMWQ!$A$2:$NF$60,MATCH(1,(GMWQ!$NE$2:$NE$60=H$3)*(GMWQ!$ND$2:$ND$60=H$4)*(GMWQ!$NF$2:$NF$60=H$1),0),$E169-1966)</f>
        <v>466</v>
      </c>
      <c r="I169" s="12" cm="1">
        <f t="array" ref="I169">INDEX(GMWQ!$A$2:$NF$60,MATCH(1,(GMWQ!$NE$2:$NE$60=I$3)*(GMWQ!$ND$2:$ND$60=I$4)*(GMWQ!$NF$2:$NF$60=I$1),0),$E169-1966)</f>
        <v>99537</v>
      </c>
      <c r="J169" s="12" cm="1">
        <f t="array" ref="J169">INDEX(GMWQ!$A$2:$NF$60,MATCH(1,(GMWQ!$NE$2:$NE$60=J$3)*(GMWQ!$ND$2:$ND$60=J$4)*(GMWQ!$NF$2:$NF$60=J$1),0),$E169-1966)</f>
        <v>448800</v>
      </c>
      <c r="K169" s="12" cm="1">
        <f t="array" ref="K169">INDEX(GMWQ!$A$2:$NF$60,MATCH(1,(GMWQ!$NE$2:$NE$60=K$3)*(GMWQ!$ND$2:$ND$60=K$4)*(GMWQ!$NF$2:$NF$60=K$1),0),$E169-1966)</f>
        <v>180937</v>
      </c>
      <c r="L169" s="12" cm="1">
        <f t="array" ref="L169">INDEX(GMWQ!$A$2:$NF$60,MATCH(1,(GMWQ!$NE$2:$NE$60=L$3)*(GMWQ!$ND$2:$ND$60=L$4)*(GMWQ!$NF$2:$NF$60=L$1),0),$E169-1966)</f>
        <v>298338</v>
      </c>
      <c r="M169" s="12" cm="1">
        <f t="array" ref="M169">INDEX(GMWQ!$A$2:$NF$60,MATCH(1,(GMWQ!$NE$2:$NE$60=M$3)*(GMWQ!$ND$2:$ND$60=M$4)*(GMWQ!$NF$2:$NF$60=M$1),0),$E169-1966)</f>
        <v>357263</v>
      </c>
      <c r="N169" s="12" cm="1">
        <f t="array" ref="N169">INDEX(GMWQ!$A$2:$NF$60,MATCH(1,(GMWQ!$NE$2:$NE$60=N$3)*(GMWQ!$ND$2:$ND$60=N$4)*(GMWQ!$NF$2:$NF$60=N$1),0),$E169-1966)</f>
        <v>83.487459999999999</v>
      </c>
      <c r="O169" s="12" cm="1">
        <f t="array" ref="O169">INDEX(GMWQ!$A$2:$NF$60,MATCH(1,(GMWQ!$NE$2:$NE$60=O$3)*(GMWQ!$ND$2:$ND$60=O$4)*(GMWQ!$NF$2:$NF$60=O$1),0),$E169-1966)</f>
        <v>30163</v>
      </c>
      <c r="P169" s="12" cm="1">
        <f t="array" ref="P169">INDEX(GMWQ!$A$2:$NF$60,MATCH(1,(GMWQ!$NE$2:$NE$60=P$3)*(GMWQ!$ND$2:$ND$60=P$4)*(GMWQ!$NF$2:$NF$60=P$1),0),$E169-1966)</f>
        <v>32464</v>
      </c>
      <c r="Q169" s="12" cm="1">
        <f t="array" ref="Q169">INDEX(GMWQ!$A$2:$NF$60,MATCH(1,(GMWQ!$NE$2:$NE$60=Q$3)*(GMWQ!$ND$2:$ND$60=Q$4)*(GMWQ!$NF$2:$NF$60=Q$1),0),$E169-1966)</f>
        <v>7.6</v>
      </c>
      <c r="R169" s="12" cm="1">
        <f t="array" ref="R169">INDEX(GMWQ!$A$2:$NF$60,MATCH(1,(GMWQ!$NE$2:$NE$60=R$3)*(GMWQ!$ND$2:$ND$60=R$4)*(GMWQ!$NF$2:$NF$60=R$1),0),$E169-1966)</f>
        <v>7073.6540000000005</v>
      </c>
      <c r="S169" s="12" cm="1">
        <f t="array" ref="S169">INDEX(GMWQ!$A$2:$NF$60,MATCH(1,(GMWQ!$NE$2:$NE$60=S$3)*(GMWQ!$ND$2:$ND$60=S$4)*(GMWQ!$NF$2:$NF$60=S$1),0),$E169-1966)</f>
        <v>546064</v>
      </c>
      <c r="T169" s="12" cm="1">
        <f t="array" ref="T169">INDEX(GMWQ!$A$2:$NF$60,MATCH(1,(GMWQ!$NE$2:$NE$60=T$3)*(GMWQ!$ND$2:$ND$60=T$4)*(GMWQ!$NF$2:$NF$60=T$1),0),$E169-1966)</f>
        <v>30144</v>
      </c>
      <c r="U169" s="12" cm="1">
        <f t="array" ref="U169">INDEX(GMWQ!$A$2:$NF$60,MATCH(1,(GMWQ!$NE$2:$NE$60=U$3)*(GMWQ!$ND$2:$ND$60=U$4)*(GMWQ!$NF$2:$NF$60=U$1),0),$E169-1966)</f>
        <v>7073.6540000000005</v>
      </c>
      <c r="V169" s="12" cm="1">
        <f t="array" ref="V169">INDEX(GMWQ!$A$2:$NF$60,MATCH(1,(GMWQ!$NE$2:$NE$60=V$3)*(GMWQ!$ND$2:$ND$60=V$4)*(GMWQ!$NF$2:$NF$60=V$1),0),$E169-1966)</f>
        <v>7.6</v>
      </c>
      <c r="W169" s="12" cm="1">
        <f t="array" ref="W169">INDEX(GMWQ!$A$2:$NF$60,MATCH(1,(GMWQ!$NE$2:$NE$60=W$3)*(GMWQ!$ND$2:$ND$60=W$4)*(GMWQ!$NF$2:$NF$60=W$1),0),$E169-1966)</f>
        <v>357263</v>
      </c>
      <c r="X169" s="12" cm="1">
        <f t="array" ref="X169">INDEX(GMWQ!$A$2:$NF$60,MATCH(1,(GMWQ!$NE$2:$NE$60=X$3)*(GMWQ!$ND$2:$ND$60=X$4)*(GMWQ!$NF$2:$NF$60=X$1),0),$E169-1966)</f>
        <v>19195</v>
      </c>
      <c r="Y169" s="12" cm="1">
        <f t="array" ref="Y169">INDEX(GMWQ!$A$2:$NF$60,MATCH(1,(GMWQ!$NE$2:$NE$60=Y$3)*(GMWQ!$ND$2:$ND$60=Y$4)*(GMWQ!$NF$2:$NF$60=Y$1),0),$E169-1966)</f>
        <v>546064</v>
      </c>
      <c r="Z169" s="12" cm="1">
        <f t="array" ref="Z169">INDEX(GMWQ!$A$2:$NF$60,MATCH(1,(GMWQ!$NE$2:$NE$60=Z$3)*(GMWQ!$ND$2:$ND$60=Z$4)*(GMWQ!$NF$2:$NF$60=Z$1),0),$E169-1966)</f>
        <v>30144</v>
      </c>
      <c r="AA169" s="12" cm="1">
        <f t="array" ref="AA169">INDEX(GMWQ!$A$2:$NF$60,MATCH(1,(GMWQ!$NE$2:$NE$60=AA$3)*(GMWQ!$ND$2:$ND$60=AA$4)*(GMWQ!$NF$2:$NF$60=AA$1),0),$E169-1966)</f>
        <v>7073.6540000000005</v>
      </c>
      <c r="AB169" s="12" cm="1">
        <f t="array" ref="AB169">INDEX(GMWQ!$A$2:$NF$60,MATCH(1,(GMWQ!$NE$2:$NE$60=AB$3)*(GMWQ!$ND$2:$ND$60=AB$4)*(GMWQ!$NF$2:$NF$60=AB$1),0),$E169-1966)</f>
        <v>7.6</v>
      </c>
      <c r="AC169" s="12" cm="1">
        <f t="array" ref="AC169">INDEX(GMWQ!$A$2:$NF$60,MATCH(1,(GMWQ!$NE$2:$NE$60=AC$3)*(GMWQ!$ND$2:$ND$60=AC$4)*(GMWQ!$NF$2:$NF$60=AC$1),0),$E169-1966)</f>
        <v>357263</v>
      </c>
      <c r="AD169" s="12" cm="1">
        <f t="array" ref="AD169">INDEX(GMWQ!$A$2:$NF$60,MATCH(1,(GMWQ!$NE$2:$NE$60=AD$3)*(GMWQ!$ND$2:$ND$60=AD$4)*(GMWQ!$NF$2:$NF$60=AD$1),0),$E169-1966)</f>
        <v>19195</v>
      </c>
      <c r="AE169" s="12" cm="1">
        <f t="array" ref="AE169">INDEX(GMWQ!$A$2:$NF$60,MATCH(1,(GMWQ!$NE$2:$NE$60=AE$3)*(GMWQ!$ND$2:$ND$60=AE$4)*(GMWQ!$NF$2:$NF$60=AE$1),0),$E169-1966)</f>
        <v>30144</v>
      </c>
      <c r="AF169" s="12" cm="1">
        <f t="array" ref="AF169">INDEX(GMWQ!$A$2:$NF$60,MATCH(1,(GMWQ!$NE$2:$NE$60=AF$3)*(GMWQ!$ND$2:$ND$60=AF$4)*(GMWQ!$NF$2:$NF$60=AF$1),0),$E169-1966)</f>
        <v>32461</v>
      </c>
      <c r="AG169" s="12" cm="1">
        <f t="array" ref="AG169">INDEX(GMWQ!$A$2:$NF$60,MATCH(1,(GMWQ!$NE$2:$NE$60=AG$3)*(GMWQ!$ND$2:$ND$60=AG$4)*(GMWQ!$NF$2:$NF$60=AG$1),0),$E169-1966)</f>
        <v>7.6</v>
      </c>
    </row>
    <row r="170" spans="1:33" x14ac:dyDescent="0.25">
      <c r="B170" s="12">
        <f t="shared" si="15"/>
        <v>2013</v>
      </c>
      <c r="C170" s="12">
        <f t="shared" si="15"/>
        <v>2013</v>
      </c>
      <c r="E170" s="12">
        <f t="shared" si="12"/>
        <v>2136</v>
      </c>
      <c r="F170" s="12" cm="1">
        <f t="array" ref="F170">INDEX(GMWQ!$A$2:$NF$60,MATCH(1,(GMWQ!$NE$2:$NE$60=F$3)*(GMWQ!$ND$2:$ND$60=F$4)*(GMWQ!$NF$2:$NF$60=F$1),0),$E170-1966)</f>
        <v>108.1934</v>
      </c>
      <c r="G170" s="12" cm="1">
        <f t="array" ref="G170">INDEX(GMWQ!$A$2:$NF$60,MATCH(1,(GMWQ!$NE$2:$NE$60=G$3)*(GMWQ!$ND$2:$ND$60=G$4)*(GMWQ!$NF$2:$NF$60=G$1),0),$E170-1966)</f>
        <v>19482</v>
      </c>
      <c r="H170" s="12" cm="1">
        <f t="array" ref="H170">INDEX(GMWQ!$A$2:$NF$60,MATCH(1,(GMWQ!$NE$2:$NE$60=H$3)*(GMWQ!$ND$2:$ND$60=H$4)*(GMWQ!$NF$2:$NF$60=H$1),0),$E170-1966)</f>
        <v>466.66669999999999</v>
      </c>
      <c r="I170" s="12" cm="1">
        <f t="array" ref="I170">INDEX(GMWQ!$A$2:$NF$60,MATCH(1,(GMWQ!$NE$2:$NE$60=I$3)*(GMWQ!$ND$2:$ND$60=I$4)*(GMWQ!$NF$2:$NF$60=I$1),0),$E170-1966)</f>
        <v>99553</v>
      </c>
      <c r="J170" s="12" cm="1">
        <f t="array" ref="J170">INDEX(GMWQ!$A$2:$NF$60,MATCH(1,(GMWQ!$NE$2:$NE$60=J$3)*(GMWQ!$ND$2:$ND$60=J$4)*(GMWQ!$NF$2:$NF$60=J$1),0),$E170-1966)</f>
        <v>452183</v>
      </c>
      <c r="K170" s="12" cm="1">
        <f t="array" ref="K170">INDEX(GMWQ!$A$2:$NF$60,MATCH(1,(GMWQ!$NE$2:$NE$60=K$3)*(GMWQ!$ND$2:$ND$60=K$4)*(GMWQ!$NF$2:$NF$60=K$1),0),$E170-1966)</f>
        <v>183254</v>
      </c>
      <c r="L170" s="12" cm="1">
        <f t="array" ref="L170">INDEX(GMWQ!$A$2:$NF$60,MATCH(1,(GMWQ!$NE$2:$NE$60=L$3)*(GMWQ!$ND$2:$ND$60=L$4)*(GMWQ!$NF$2:$NF$60=L$1),0),$E170-1966)</f>
        <v>300976</v>
      </c>
      <c r="M170" s="12" cm="1">
        <f t="array" ref="M170">INDEX(GMWQ!$A$2:$NF$60,MATCH(1,(GMWQ!$NE$2:$NE$60=M$3)*(GMWQ!$ND$2:$ND$60=M$4)*(GMWQ!$NF$2:$NF$60=M$1),0),$E170-1966)</f>
        <v>360126</v>
      </c>
      <c r="N170" s="12" cm="1">
        <f t="array" ref="N170">INDEX(GMWQ!$A$2:$NF$60,MATCH(1,(GMWQ!$NE$2:$NE$60=N$3)*(GMWQ!$ND$2:$ND$60=N$4)*(GMWQ!$NF$2:$NF$60=N$1),0),$E170-1966)</f>
        <v>83.510570000000001</v>
      </c>
      <c r="O170" s="12" cm="1">
        <f t="array" ref="O170">INDEX(GMWQ!$A$2:$NF$60,MATCH(1,(GMWQ!$NE$2:$NE$60=O$3)*(GMWQ!$ND$2:$ND$60=O$4)*(GMWQ!$NF$2:$NF$60=O$1),0),$E170-1966)</f>
        <v>30350</v>
      </c>
      <c r="P170" s="12" cm="1">
        <f t="array" ref="P170">INDEX(GMWQ!$A$2:$NF$60,MATCH(1,(GMWQ!$NE$2:$NE$60=P$3)*(GMWQ!$ND$2:$ND$60=P$4)*(GMWQ!$NF$2:$NF$60=P$1),0),$E170-1966)</f>
        <v>32836</v>
      </c>
      <c r="Q170" s="12" cm="1">
        <f t="array" ref="Q170">INDEX(GMWQ!$A$2:$NF$60,MATCH(1,(GMWQ!$NE$2:$NE$60=Q$3)*(GMWQ!$ND$2:$ND$60=Q$4)*(GMWQ!$NF$2:$NF$60=Q$1),0),$E170-1966)</f>
        <v>7.2</v>
      </c>
      <c r="R170" s="12" cm="1">
        <f t="array" ref="R170">INDEX(GMWQ!$A$2:$NF$60,MATCH(1,(GMWQ!$NE$2:$NE$60=R$3)*(GMWQ!$ND$2:$ND$60=R$4)*(GMWQ!$NF$2:$NF$60=R$1),0),$E170-1966)</f>
        <v>7154.1670000000004</v>
      </c>
      <c r="S170" s="12" cm="1">
        <f t="array" ref="S170">INDEX(GMWQ!$A$2:$NF$60,MATCH(1,(GMWQ!$NE$2:$NE$60=S$3)*(GMWQ!$ND$2:$ND$60=S$4)*(GMWQ!$NF$2:$NF$60=S$1),0),$E170-1966)</f>
        <v>549709</v>
      </c>
      <c r="T170" s="12" cm="1">
        <f t="array" ref="T170">INDEX(GMWQ!$A$2:$NF$60,MATCH(1,(GMWQ!$NE$2:$NE$60=T$3)*(GMWQ!$ND$2:$ND$60=T$4)*(GMWQ!$NF$2:$NF$60=T$1),0),$E170-1966)</f>
        <v>30330</v>
      </c>
      <c r="U170" s="12" cm="1">
        <f t="array" ref="U170">INDEX(GMWQ!$A$2:$NF$60,MATCH(1,(GMWQ!$NE$2:$NE$60=U$3)*(GMWQ!$ND$2:$ND$60=U$4)*(GMWQ!$NF$2:$NF$60=U$1),0),$E170-1966)</f>
        <v>7154.1670000000004</v>
      </c>
      <c r="V170" s="12" cm="1">
        <f t="array" ref="V170">INDEX(GMWQ!$A$2:$NF$60,MATCH(1,(GMWQ!$NE$2:$NE$60=V$3)*(GMWQ!$ND$2:$ND$60=V$4)*(GMWQ!$NF$2:$NF$60=V$1),0),$E170-1966)</f>
        <v>7.2</v>
      </c>
      <c r="W170" s="12" cm="1">
        <f t="array" ref="W170">INDEX(GMWQ!$A$2:$NF$60,MATCH(1,(GMWQ!$NE$2:$NE$60=W$3)*(GMWQ!$ND$2:$ND$60=W$4)*(GMWQ!$NF$2:$NF$60=W$1),0),$E170-1966)</f>
        <v>360126</v>
      </c>
      <c r="X170" s="12" cm="1">
        <f t="array" ref="X170">INDEX(GMWQ!$A$2:$NF$60,MATCH(1,(GMWQ!$NE$2:$NE$60=X$3)*(GMWQ!$ND$2:$ND$60=X$4)*(GMWQ!$NF$2:$NF$60=X$1),0),$E170-1966)</f>
        <v>19482</v>
      </c>
      <c r="Y170" s="12" cm="1">
        <f t="array" ref="Y170">INDEX(GMWQ!$A$2:$NF$60,MATCH(1,(GMWQ!$NE$2:$NE$60=Y$3)*(GMWQ!$ND$2:$ND$60=Y$4)*(GMWQ!$NF$2:$NF$60=Y$1),0),$E170-1966)</f>
        <v>549709</v>
      </c>
      <c r="Z170" s="12" cm="1">
        <f t="array" ref="Z170">INDEX(GMWQ!$A$2:$NF$60,MATCH(1,(GMWQ!$NE$2:$NE$60=Z$3)*(GMWQ!$ND$2:$ND$60=Z$4)*(GMWQ!$NF$2:$NF$60=Z$1),0),$E170-1966)</f>
        <v>30330</v>
      </c>
      <c r="AA170" s="12" cm="1">
        <f t="array" ref="AA170">INDEX(GMWQ!$A$2:$NF$60,MATCH(1,(GMWQ!$NE$2:$NE$60=AA$3)*(GMWQ!$ND$2:$ND$60=AA$4)*(GMWQ!$NF$2:$NF$60=AA$1),0),$E170-1966)</f>
        <v>7154.1670000000004</v>
      </c>
      <c r="AB170" s="12" cm="1">
        <f t="array" ref="AB170">INDEX(GMWQ!$A$2:$NF$60,MATCH(1,(GMWQ!$NE$2:$NE$60=AB$3)*(GMWQ!$ND$2:$ND$60=AB$4)*(GMWQ!$NF$2:$NF$60=AB$1),0),$E170-1966)</f>
        <v>7.2</v>
      </c>
      <c r="AC170" s="12" cm="1">
        <f t="array" ref="AC170">INDEX(GMWQ!$A$2:$NF$60,MATCH(1,(GMWQ!$NE$2:$NE$60=AC$3)*(GMWQ!$ND$2:$ND$60=AC$4)*(GMWQ!$NF$2:$NF$60=AC$1),0),$E170-1966)</f>
        <v>360126</v>
      </c>
      <c r="AD170" s="12" cm="1">
        <f t="array" ref="AD170">INDEX(GMWQ!$A$2:$NF$60,MATCH(1,(GMWQ!$NE$2:$NE$60=AD$3)*(GMWQ!$ND$2:$ND$60=AD$4)*(GMWQ!$NF$2:$NF$60=AD$1),0),$E170-1966)</f>
        <v>19482</v>
      </c>
      <c r="AE170" s="12" cm="1">
        <f t="array" ref="AE170">INDEX(GMWQ!$A$2:$NF$60,MATCH(1,(GMWQ!$NE$2:$NE$60=AE$3)*(GMWQ!$ND$2:$ND$60=AE$4)*(GMWQ!$NF$2:$NF$60=AE$1),0),$E170-1966)</f>
        <v>30330</v>
      </c>
      <c r="AF170" s="12" cm="1">
        <f t="array" ref="AF170">INDEX(GMWQ!$A$2:$NF$60,MATCH(1,(GMWQ!$NE$2:$NE$60=AF$3)*(GMWQ!$ND$2:$ND$60=AF$4)*(GMWQ!$NF$2:$NF$60=AF$1),0),$E170-1966)</f>
        <v>32833</v>
      </c>
      <c r="AG170" s="12" cm="1">
        <f t="array" ref="AG170">INDEX(GMWQ!$A$2:$NF$60,MATCH(1,(GMWQ!$NE$2:$NE$60=AG$3)*(GMWQ!$ND$2:$ND$60=AG$4)*(GMWQ!$NF$2:$NF$60=AG$1),0),$E170-1966)</f>
        <v>7.2</v>
      </c>
    </row>
    <row r="171" spans="1:33" x14ac:dyDescent="0.25">
      <c r="A171" s="12">
        <v>2014</v>
      </c>
      <c r="B171" s="12">
        <f t="shared" si="15"/>
        <v>2014</v>
      </c>
      <c r="C171" s="12">
        <f t="shared" si="15"/>
        <v>2013</v>
      </c>
      <c r="D171" s="12">
        <f t="shared" si="15"/>
        <v>2013</v>
      </c>
      <c r="E171" s="12">
        <f t="shared" si="12"/>
        <v>2137</v>
      </c>
      <c r="F171" s="12" cm="1">
        <f t="array" ref="F171">INDEX(GMWQ!$A$2:$NF$60,MATCH(1,(GMWQ!$NE$2:$NE$60=F$3)*(GMWQ!$ND$2:$ND$60=F$4)*(GMWQ!$NF$2:$NF$60=F$1),0),$E171-1966)</f>
        <v>108.4132</v>
      </c>
      <c r="G171" s="12" cm="1">
        <f t="array" ref="G171">INDEX(GMWQ!$A$2:$NF$60,MATCH(1,(GMWQ!$NE$2:$NE$60=G$3)*(GMWQ!$ND$2:$ND$60=G$4)*(GMWQ!$NF$2:$NF$60=G$1),0),$E171-1966)</f>
        <v>19571</v>
      </c>
      <c r="H171" s="12" cm="1">
        <f t="array" ref="H171">INDEX(GMWQ!$A$2:$NF$60,MATCH(1,(GMWQ!$NE$2:$NE$60=H$3)*(GMWQ!$ND$2:$ND$60=H$4)*(GMWQ!$NF$2:$NF$60=H$1),0),$E171-1966)</f>
        <v>467.33330000000001</v>
      </c>
      <c r="I171" s="12" cm="1">
        <f t="array" ref="I171">INDEX(GMWQ!$A$2:$NF$60,MATCH(1,(GMWQ!$NE$2:$NE$60=I$3)*(GMWQ!$ND$2:$ND$60=I$4)*(GMWQ!$NF$2:$NF$60=I$1),0),$E171-1966)</f>
        <v>99297</v>
      </c>
      <c r="J171" s="12" cm="1">
        <f t="array" ref="J171">INDEX(GMWQ!$A$2:$NF$60,MATCH(1,(GMWQ!$NE$2:$NE$60=J$3)*(GMWQ!$ND$2:$ND$60=J$4)*(GMWQ!$NF$2:$NF$60=J$1),0),$E171-1966)</f>
        <v>457683</v>
      </c>
      <c r="K171" s="12" cm="1">
        <f t="array" ref="K171">INDEX(GMWQ!$A$2:$NF$60,MATCH(1,(GMWQ!$NE$2:$NE$60=K$3)*(GMWQ!$ND$2:$ND$60=K$4)*(GMWQ!$NF$2:$NF$60=K$1),0),$E171-1966)</f>
        <v>185644</v>
      </c>
      <c r="L171" s="12" cm="1">
        <f t="array" ref="L171">INDEX(GMWQ!$A$2:$NF$60,MATCH(1,(GMWQ!$NE$2:$NE$60=L$3)*(GMWQ!$ND$2:$ND$60=L$4)*(GMWQ!$NF$2:$NF$60=L$1),0),$E171-1966)</f>
        <v>301406</v>
      </c>
      <c r="M171" s="12" cm="1">
        <f t="array" ref="M171">INDEX(GMWQ!$A$2:$NF$60,MATCH(1,(GMWQ!$NE$2:$NE$60=M$3)*(GMWQ!$ND$2:$ND$60=M$4)*(GMWQ!$NF$2:$NF$60=M$1),0),$E171-1966)</f>
        <v>359009</v>
      </c>
      <c r="N171" s="12" cm="1">
        <f t="array" ref="N171">INDEX(GMWQ!$A$2:$NF$60,MATCH(1,(GMWQ!$NE$2:$NE$60=N$3)*(GMWQ!$ND$2:$ND$60=N$4)*(GMWQ!$NF$2:$NF$60=N$1),0),$E171-1966)</f>
        <v>83.915139999999994</v>
      </c>
      <c r="O171" s="12" cm="1">
        <f t="array" ref="O171">INDEX(GMWQ!$A$2:$NF$60,MATCH(1,(GMWQ!$NE$2:$NE$60=O$3)*(GMWQ!$ND$2:$ND$60=O$4)*(GMWQ!$NF$2:$NF$60=O$1),0),$E171-1966)</f>
        <v>30595</v>
      </c>
      <c r="P171" s="12" cm="1">
        <f t="array" ref="P171">INDEX(GMWQ!$A$2:$NF$60,MATCH(1,(GMWQ!$NE$2:$NE$60=P$3)*(GMWQ!$ND$2:$ND$60=P$4)*(GMWQ!$NF$2:$NF$60=P$1),0),$E171-1966)</f>
        <v>33134</v>
      </c>
      <c r="Q171" s="12" cm="1">
        <f t="array" ref="Q171">INDEX(GMWQ!$A$2:$NF$60,MATCH(1,(GMWQ!$NE$2:$NE$60=Q$3)*(GMWQ!$ND$2:$ND$60=Q$4)*(GMWQ!$NF$2:$NF$60=Q$1),0),$E171-1966)</f>
        <v>6.7</v>
      </c>
      <c r="R171" s="12" cm="1">
        <f t="array" ref="R171">INDEX(GMWQ!$A$2:$NF$60,MATCH(1,(GMWQ!$NE$2:$NE$60=R$3)*(GMWQ!$ND$2:$ND$60=R$4)*(GMWQ!$NF$2:$NF$60=R$1),0),$E171-1966)</f>
        <v>7221.8159999999998</v>
      </c>
      <c r="S171" s="12" cm="1">
        <f t="array" ref="S171">INDEX(GMWQ!$A$2:$NF$60,MATCH(1,(GMWQ!$NE$2:$NE$60=S$3)*(GMWQ!$ND$2:$ND$60=S$4)*(GMWQ!$NF$2:$NF$60=S$1),0),$E171-1966)</f>
        <v>554183</v>
      </c>
      <c r="T171" s="12" cm="1">
        <f t="array" ref="T171">INDEX(GMWQ!$A$2:$NF$60,MATCH(1,(GMWQ!$NE$2:$NE$60=T$3)*(GMWQ!$ND$2:$ND$60=T$4)*(GMWQ!$NF$2:$NF$60=T$1),0),$E171-1966)</f>
        <v>30573</v>
      </c>
      <c r="U171" s="12" cm="1">
        <f t="array" ref="U171">INDEX(GMWQ!$A$2:$NF$60,MATCH(1,(GMWQ!$NE$2:$NE$60=U$3)*(GMWQ!$ND$2:$ND$60=U$4)*(GMWQ!$NF$2:$NF$60=U$1),0),$E171-1966)</f>
        <v>7221.8159999999998</v>
      </c>
      <c r="V171" s="12" cm="1">
        <f t="array" ref="V171">INDEX(GMWQ!$A$2:$NF$60,MATCH(1,(GMWQ!$NE$2:$NE$60=V$3)*(GMWQ!$ND$2:$ND$60=V$4)*(GMWQ!$NF$2:$NF$60=V$1),0),$E171-1966)</f>
        <v>6.8</v>
      </c>
      <c r="W171" s="12" cm="1">
        <f t="array" ref="W171">INDEX(GMWQ!$A$2:$NF$60,MATCH(1,(GMWQ!$NE$2:$NE$60=W$3)*(GMWQ!$ND$2:$ND$60=W$4)*(GMWQ!$NF$2:$NF$60=W$1),0),$E171-1966)</f>
        <v>359009</v>
      </c>
      <c r="X171" s="12" cm="1">
        <f t="array" ref="X171">INDEX(GMWQ!$A$2:$NF$60,MATCH(1,(GMWQ!$NE$2:$NE$60=X$3)*(GMWQ!$ND$2:$ND$60=X$4)*(GMWQ!$NF$2:$NF$60=X$1),0),$E171-1966)</f>
        <v>19571</v>
      </c>
      <c r="Y171" s="12" cm="1">
        <f t="array" ref="Y171">INDEX(GMWQ!$A$2:$NF$60,MATCH(1,(GMWQ!$NE$2:$NE$60=Y$3)*(GMWQ!$ND$2:$ND$60=Y$4)*(GMWQ!$NF$2:$NF$60=Y$1),0),$E171-1966)</f>
        <v>554183</v>
      </c>
      <c r="Z171" s="12" cm="1">
        <f t="array" ref="Z171">INDEX(GMWQ!$A$2:$NF$60,MATCH(1,(GMWQ!$NE$2:$NE$60=Z$3)*(GMWQ!$ND$2:$ND$60=Z$4)*(GMWQ!$NF$2:$NF$60=Z$1),0),$E171-1966)</f>
        <v>30573</v>
      </c>
      <c r="AA171" s="12" cm="1">
        <f t="array" ref="AA171">INDEX(GMWQ!$A$2:$NF$60,MATCH(1,(GMWQ!$NE$2:$NE$60=AA$3)*(GMWQ!$ND$2:$ND$60=AA$4)*(GMWQ!$NF$2:$NF$60=AA$1),0),$E171-1966)</f>
        <v>7221.8159999999998</v>
      </c>
      <c r="AB171" s="12" cm="1">
        <f t="array" ref="AB171">INDEX(GMWQ!$A$2:$NF$60,MATCH(1,(GMWQ!$NE$2:$NE$60=AB$3)*(GMWQ!$ND$2:$ND$60=AB$4)*(GMWQ!$NF$2:$NF$60=AB$1),0),$E171-1966)</f>
        <v>6.8</v>
      </c>
      <c r="AC171" s="12" cm="1">
        <f t="array" ref="AC171">INDEX(GMWQ!$A$2:$NF$60,MATCH(1,(GMWQ!$NE$2:$NE$60=AC$3)*(GMWQ!$ND$2:$ND$60=AC$4)*(GMWQ!$NF$2:$NF$60=AC$1),0),$E171-1966)</f>
        <v>359009</v>
      </c>
      <c r="AD171" s="12" cm="1">
        <f t="array" ref="AD171">INDEX(GMWQ!$A$2:$NF$60,MATCH(1,(GMWQ!$NE$2:$NE$60=AD$3)*(GMWQ!$ND$2:$ND$60=AD$4)*(GMWQ!$NF$2:$NF$60=AD$1),0),$E171-1966)</f>
        <v>19571</v>
      </c>
      <c r="AE171" s="12" cm="1">
        <f t="array" ref="AE171">INDEX(GMWQ!$A$2:$NF$60,MATCH(1,(GMWQ!$NE$2:$NE$60=AE$3)*(GMWQ!$ND$2:$ND$60=AE$4)*(GMWQ!$NF$2:$NF$60=AE$1),0),$E171-1966)</f>
        <v>30573</v>
      </c>
      <c r="AF171" s="12" cm="1">
        <f t="array" ref="AF171">INDEX(GMWQ!$A$2:$NF$60,MATCH(1,(GMWQ!$NE$2:$NE$60=AF$3)*(GMWQ!$ND$2:$ND$60=AF$4)*(GMWQ!$NF$2:$NF$60=AF$1),0),$E171-1966)</f>
        <v>33138</v>
      </c>
      <c r="AG171" s="12" cm="1">
        <f t="array" ref="AG171">INDEX(GMWQ!$A$2:$NF$60,MATCH(1,(GMWQ!$NE$2:$NE$60=AG$3)*(GMWQ!$ND$2:$ND$60=AG$4)*(GMWQ!$NF$2:$NF$60=AG$1),0),$E171-1966)</f>
        <v>6.8</v>
      </c>
    </row>
    <row r="172" spans="1:33" x14ac:dyDescent="0.25">
      <c r="B172" s="12">
        <f t="shared" ref="B172:D187" si="16">+B168+1</f>
        <v>2014</v>
      </c>
      <c r="C172" s="12">
        <f t="shared" si="16"/>
        <v>2014</v>
      </c>
      <c r="E172" s="12">
        <f t="shared" si="12"/>
        <v>2138</v>
      </c>
      <c r="F172" s="12" cm="1">
        <f t="array" ref="F172">INDEX(GMWQ!$A$2:$NF$60,MATCH(1,(GMWQ!$NE$2:$NE$60=F$3)*(GMWQ!$ND$2:$ND$60=F$4)*(GMWQ!$NF$2:$NF$60=F$1),0),$E172-1966)</f>
        <v>107.0247</v>
      </c>
      <c r="G172" s="12" cm="1">
        <f t="array" ref="G172">INDEX(GMWQ!$A$2:$NF$60,MATCH(1,(GMWQ!$NE$2:$NE$60=G$3)*(GMWQ!$ND$2:$ND$60=G$4)*(GMWQ!$NF$2:$NF$60=G$1),0),$E172-1966)</f>
        <v>19575</v>
      </c>
      <c r="H172" s="12" cm="1">
        <f t="array" ref="H172">INDEX(GMWQ!$A$2:$NF$60,MATCH(1,(GMWQ!$NE$2:$NE$60=H$3)*(GMWQ!$ND$2:$ND$60=H$4)*(GMWQ!$NF$2:$NF$60=H$1),0),$E172-1966)</f>
        <v>469.33330000000001</v>
      </c>
      <c r="I172" s="12" cm="1">
        <f t="array" ref="I172">INDEX(GMWQ!$A$2:$NF$60,MATCH(1,(GMWQ!$NE$2:$NE$60=I$3)*(GMWQ!$ND$2:$ND$60=I$4)*(GMWQ!$NF$2:$NF$60=I$1),0),$E172-1966)</f>
        <v>103492</v>
      </c>
      <c r="J172" s="12" cm="1">
        <f t="array" ref="J172">INDEX(GMWQ!$A$2:$NF$60,MATCH(1,(GMWQ!$NE$2:$NE$60=J$3)*(GMWQ!$ND$2:$ND$60=J$4)*(GMWQ!$NF$2:$NF$60=J$1),0),$E172-1966)</f>
        <v>461549</v>
      </c>
      <c r="K172" s="12" cm="1">
        <f t="array" ref="K172">INDEX(GMWQ!$A$2:$NF$60,MATCH(1,(GMWQ!$NE$2:$NE$60=K$3)*(GMWQ!$ND$2:$ND$60=K$4)*(GMWQ!$NF$2:$NF$60=K$1),0),$E172-1966)</f>
        <v>185557</v>
      </c>
      <c r="L172" s="12" cm="1">
        <f t="array" ref="L172">INDEX(GMWQ!$A$2:$NF$60,MATCH(1,(GMWQ!$NE$2:$NE$60=L$3)*(GMWQ!$ND$2:$ND$60=L$4)*(GMWQ!$NF$2:$NF$60=L$1),0),$E172-1966)</f>
        <v>304476</v>
      </c>
      <c r="M172" s="12" cm="1">
        <f t="array" ref="M172">INDEX(GMWQ!$A$2:$NF$60,MATCH(1,(GMWQ!$NE$2:$NE$60=M$3)*(GMWQ!$ND$2:$ND$60=M$4)*(GMWQ!$NF$2:$NF$60=M$1),0),$E172-1966)</f>
        <v>359599</v>
      </c>
      <c r="N172" s="12" cm="1">
        <f t="array" ref="N172">INDEX(GMWQ!$A$2:$NF$60,MATCH(1,(GMWQ!$NE$2:$NE$60=N$3)*(GMWQ!$ND$2:$ND$60=N$4)*(GMWQ!$NF$2:$NF$60=N$1),0),$E172-1966)</f>
        <v>84.584509999999995</v>
      </c>
      <c r="O172" s="12" cm="1">
        <f t="array" ref="O172">INDEX(GMWQ!$A$2:$NF$60,MATCH(1,(GMWQ!$NE$2:$NE$60=O$3)*(GMWQ!$ND$2:$ND$60=O$4)*(GMWQ!$NF$2:$NF$60=O$1),0),$E172-1966)</f>
        <v>30771</v>
      </c>
      <c r="P172" s="12" cm="1">
        <f t="array" ref="P172">INDEX(GMWQ!$A$2:$NF$60,MATCH(1,(GMWQ!$NE$2:$NE$60=P$3)*(GMWQ!$ND$2:$ND$60=P$4)*(GMWQ!$NF$2:$NF$60=P$1),0),$E172-1966)</f>
        <v>33446</v>
      </c>
      <c r="Q172" s="12" cm="1">
        <f t="array" ref="Q172">INDEX(GMWQ!$A$2:$NF$60,MATCH(1,(GMWQ!$NE$2:$NE$60=Q$3)*(GMWQ!$ND$2:$ND$60=Q$4)*(GMWQ!$NF$2:$NF$60=Q$1),0),$E172-1966)</f>
        <v>6.3</v>
      </c>
      <c r="R172" s="12" cm="1">
        <f t="array" ref="R172">INDEX(GMWQ!$A$2:$NF$60,MATCH(1,(GMWQ!$NE$2:$NE$60=R$3)*(GMWQ!$ND$2:$ND$60=R$4)*(GMWQ!$NF$2:$NF$60=R$1),0),$E172-1966)</f>
        <v>7176</v>
      </c>
      <c r="S172" s="12" cm="1">
        <f t="array" ref="S172">INDEX(GMWQ!$A$2:$NF$60,MATCH(1,(GMWQ!$NE$2:$NE$60=S$3)*(GMWQ!$ND$2:$ND$60=S$4)*(GMWQ!$NF$2:$NF$60=S$1),0),$E172-1966)</f>
        <v>559331</v>
      </c>
      <c r="T172" s="12" cm="1">
        <f t="array" ref="T172">INDEX(GMWQ!$A$2:$NF$60,MATCH(1,(GMWQ!$NE$2:$NE$60=T$3)*(GMWQ!$ND$2:$ND$60=T$4)*(GMWQ!$NF$2:$NF$60=T$1),0),$E172-1966)</f>
        <v>30747</v>
      </c>
      <c r="U172" s="12" cm="1">
        <f t="array" ref="U172">INDEX(GMWQ!$A$2:$NF$60,MATCH(1,(GMWQ!$NE$2:$NE$60=U$3)*(GMWQ!$ND$2:$ND$60=U$4)*(GMWQ!$NF$2:$NF$60=U$1),0),$E172-1966)</f>
        <v>7176</v>
      </c>
      <c r="V172" s="12" cm="1">
        <f t="array" ref="V172">INDEX(GMWQ!$A$2:$NF$60,MATCH(1,(GMWQ!$NE$2:$NE$60=V$3)*(GMWQ!$ND$2:$ND$60=V$4)*(GMWQ!$NF$2:$NF$60=V$1),0),$E172-1966)</f>
        <v>6.3</v>
      </c>
      <c r="W172" s="12" cm="1">
        <f t="array" ref="W172">INDEX(GMWQ!$A$2:$NF$60,MATCH(1,(GMWQ!$NE$2:$NE$60=W$3)*(GMWQ!$ND$2:$ND$60=W$4)*(GMWQ!$NF$2:$NF$60=W$1),0),$E172-1966)</f>
        <v>359599</v>
      </c>
      <c r="X172" s="12" cm="1">
        <f t="array" ref="X172">INDEX(GMWQ!$A$2:$NF$60,MATCH(1,(GMWQ!$NE$2:$NE$60=X$3)*(GMWQ!$ND$2:$ND$60=X$4)*(GMWQ!$NF$2:$NF$60=X$1),0),$E172-1966)</f>
        <v>19575</v>
      </c>
      <c r="Y172" s="12" cm="1">
        <f t="array" ref="Y172">INDEX(GMWQ!$A$2:$NF$60,MATCH(1,(GMWQ!$NE$2:$NE$60=Y$3)*(GMWQ!$ND$2:$ND$60=Y$4)*(GMWQ!$NF$2:$NF$60=Y$1),0),$E172-1966)</f>
        <v>559331</v>
      </c>
      <c r="Z172" s="12" cm="1">
        <f t="array" ref="Z172">INDEX(GMWQ!$A$2:$NF$60,MATCH(1,(GMWQ!$NE$2:$NE$60=Z$3)*(GMWQ!$ND$2:$ND$60=Z$4)*(GMWQ!$NF$2:$NF$60=Z$1),0),$E172-1966)</f>
        <v>30747</v>
      </c>
      <c r="AA172" s="12" cm="1">
        <f t="array" ref="AA172">INDEX(GMWQ!$A$2:$NF$60,MATCH(1,(GMWQ!$NE$2:$NE$60=AA$3)*(GMWQ!$ND$2:$ND$60=AA$4)*(GMWQ!$NF$2:$NF$60=AA$1),0),$E172-1966)</f>
        <v>7176</v>
      </c>
      <c r="AB172" s="12" cm="1">
        <f t="array" ref="AB172">INDEX(GMWQ!$A$2:$NF$60,MATCH(1,(GMWQ!$NE$2:$NE$60=AB$3)*(GMWQ!$ND$2:$ND$60=AB$4)*(GMWQ!$NF$2:$NF$60=AB$1),0),$E172-1966)</f>
        <v>6.3</v>
      </c>
      <c r="AC172" s="12" cm="1">
        <f t="array" ref="AC172">INDEX(GMWQ!$A$2:$NF$60,MATCH(1,(GMWQ!$NE$2:$NE$60=AC$3)*(GMWQ!$ND$2:$ND$60=AC$4)*(GMWQ!$NF$2:$NF$60=AC$1),0),$E172-1966)</f>
        <v>359599</v>
      </c>
      <c r="AD172" s="12" cm="1">
        <f t="array" ref="AD172">INDEX(GMWQ!$A$2:$NF$60,MATCH(1,(GMWQ!$NE$2:$NE$60=AD$3)*(GMWQ!$ND$2:$ND$60=AD$4)*(GMWQ!$NF$2:$NF$60=AD$1),0),$E172-1966)</f>
        <v>19575</v>
      </c>
      <c r="AE172" s="12" cm="1">
        <f t="array" ref="AE172">INDEX(GMWQ!$A$2:$NF$60,MATCH(1,(GMWQ!$NE$2:$NE$60=AE$3)*(GMWQ!$ND$2:$ND$60=AE$4)*(GMWQ!$NF$2:$NF$60=AE$1),0),$E172-1966)</f>
        <v>30747</v>
      </c>
      <c r="AF172" s="12" cm="1">
        <f t="array" ref="AF172">INDEX(GMWQ!$A$2:$NF$60,MATCH(1,(GMWQ!$NE$2:$NE$60=AF$3)*(GMWQ!$ND$2:$ND$60=AF$4)*(GMWQ!$NF$2:$NF$60=AF$1),0),$E172-1966)</f>
        <v>33445</v>
      </c>
      <c r="AG172" s="12" cm="1">
        <f t="array" ref="AG172">INDEX(GMWQ!$A$2:$NF$60,MATCH(1,(GMWQ!$NE$2:$NE$60=AG$3)*(GMWQ!$ND$2:$ND$60=AG$4)*(GMWQ!$NF$2:$NF$60=AG$1),0),$E172-1966)</f>
        <v>6.3</v>
      </c>
    </row>
    <row r="173" spans="1:33" x14ac:dyDescent="0.25">
      <c r="B173" s="12">
        <f t="shared" si="16"/>
        <v>2014</v>
      </c>
      <c r="C173" s="12">
        <f t="shared" si="16"/>
        <v>2014</v>
      </c>
      <c r="E173" s="12">
        <f t="shared" si="12"/>
        <v>2139</v>
      </c>
      <c r="F173" s="12" cm="1">
        <f t="array" ref="F173">INDEX(GMWQ!$A$2:$NF$60,MATCH(1,(GMWQ!$NE$2:$NE$60=F$3)*(GMWQ!$ND$2:$ND$60=F$4)*(GMWQ!$NF$2:$NF$60=F$1),0),$E173-1966)</f>
        <v>105.9806</v>
      </c>
      <c r="G173" s="12" cm="1">
        <f t="array" ref="G173">INDEX(GMWQ!$A$2:$NF$60,MATCH(1,(GMWQ!$NE$2:$NE$60=G$3)*(GMWQ!$ND$2:$ND$60=G$4)*(GMWQ!$NF$2:$NF$60=G$1),0),$E173-1966)</f>
        <v>19825</v>
      </c>
      <c r="H173" s="12" cm="1">
        <f t="array" ref="H173">INDEX(GMWQ!$A$2:$NF$60,MATCH(1,(GMWQ!$NE$2:$NE$60=H$3)*(GMWQ!$ND$2:$ND$60=H$4)*(GMWQ!$NF$2:$NF$60=H$1),0),$E173-1966)</f>
        <v>470</v>
      </c>
      <c r="I173" s="12" cm="1">
        <f t="array" ref="I173">INDEX(GMWQ!$A$2:$NF$60,MATCH(1,(GMWQ!$NE$2:$NE$60=I$3)*(GMWQ!$ND$2:$ND$60=I$4)*(GMWQ!$NF$2:$NF$60=I$1),0),$E173-1966)</f>
        <v>111995</v>
      </c>
      <c r="J173" s="12" cm="1">
        <f t="array" ref="J173">INDEX(GMWQ!$A$2:$NF$60,MATCH(1,(GMWQ!$NE$2:$NE$60=J$3)*(GMWQ!$ND$2:$ND$60=J$4)*(GMWQ!$NF$2:$NF$60=J$1),0),$E173-1966)</f>
        <v>470624</v>
      </c>
      <c r="K173" s="12" cm="1">
        <f t="array" ref="K173">INDEX(GMWQ!$A$2:$NF$60,MATCH(1,(GMWQ!$NE$2:$NE$60=K$3)*(GMWQ!$ND$2:$ND$60=K$4)*(GMWQ!$NF$2:$NF$60=K$1),0),$E173-1966)</f>
        <v>185399</v>
      </c>
      <c r="L173" s="12" cm="1">
        <f t="array" ref="L173">INDEX(GMWQ!$A$2:$NF$60,MATCH(1,(GMWQ!$NE$2:$NE$60=L$3)*(GMWQ!$ND$2:$ND$60=L$4)*(GMWQ!$NF$2:$NF$60=L$1),0),$E173-1966)</f>
        <v>303765</v>
      </c>
      <c r="M173" s="12" cm="1">
        <f t="array" ref="M173">INDEX(GMWQ!$A$2:$NF$60,MATCH(1,(GMWQ!$NE$2:$NE$60=M$3)*(GMWQ!$ND$2:$ND$60=M$4)*(GMWQ!$NF$2:$NF$60=M$1),0),$E173-1966)</f>
        <v>359708</v>
      </c>
      <c r="N173" s="12" cm="1">
        <f t="array" ref="N173">INDEX(GMWQ!$A$2:$NF$60,MATCH(1,(GMWQ!$NE$2:$NE$60=N$3)*(GMWQ!$ND$2:$ND$60=N$4)*(GMWQ!$NF$2:$NF$60=N$1),0),$E173-1966)</f>
        <v>84.351870000000005</v>
      </c>
      <c r="O173" s="12" cm="1">
        <f t="array" ref="O173">INDEX(GMWQ!$A$2:$NF$60,MATCH(1,(GMWQ!$NE$2:$NE$60=O$3)*(GMWQ!$ND$2:$ND$60=O$4)*(GMWQ!$NF$2:$NF$60=O$1),0),$E173-1966)</f>
        <v>30899</v>
      </c>
      <c r="P173" s="12" cm="1">
        <f t="array" ref="P173">INDEX(GMWQ!$A$2:$NF$60,MATCH(1,(GMWQ!$NE$2:$NE$60=P$3)*(GMWQ!$ND$2:$ND$60=P$4)*(GMWQ!$NF$2:$NF$60=P$1),0),$E173-1966)</f>
        <v>33575</v>
      </c>
      <c r="Q173" s="12" cm="1">
        <f t="array" ref="Q173">INDEX(GMWQ!$A$2:$NF$60,MATCH(1,(GMWQ!$NE$2:$NE$60=Q$3)*(GMWQ!$ND$2:$ND$60=Q$4)*(GMWQ!$NF$2:$NF$60=Q$1),0),$E173-1966)</f>
        <v>6</v>
      </c>
      <c r="R173" s="12" cm="1">
        <f t="array" ref="R173">INDEX(GMWQ!$A$2:$NF$60,MATCH(1,(GMWQ!$NE$2:$NE$60=R$3)*(GMWQ!$ND$2:$ND$60=R$4)*(GMWQ!$NF$2:$NF$60=R$1),0),$E173-1966)</f>
        <v>7114.8590000000004</v>
      </c>
      <c r="S173" s="12" cm="1">
        <f t="array" ref="S173">INDEX(GMWQ!$A$2:$NF$60,MATCH(1,(GMWQ!$NE$2:$NE$60=S$3)*(GMWQ!$ND$2:$ND$60=S$4)*(GMWQ!$NF$2:$NF$60=S$1),0),$E173-1966)</f>
        <v>563694</v>
      </c>
      <c r="T173" s="12" cm="1">
        <f t="array" ref="T173">INDEX(GMWQ!$A$2:$NF$60,MATCH(1,(GMWQ!$NE$2:$NE$60=T$3)*(GMWQ!$ND$2:$ND$60=T$4)*(GMWQ!$NF$2:$NF$60=T$1),0),$E173-1966)</f>
        <v>30873</v>
      </c>
      <c r="U173" s="12" cm="1">
        <f t="array" ref="U173">INDEX(GMWQ!$A$2:$NF$60,MATCH(1,(GMWQ!$NE$2:$NE$60=U$3)*(GMWQ!$ND$2:$ND$60=U$4)*(GMWQ!$NF$2:$NF$60=U$1),0),$E173-1966)</f>
        <v>7114.8590000000004</v>
      </c>
      <c r="V173" s="12" cm="1">
        <f t="array" ref="V173">INDEX(GMWQ!$A$2:$NF$60,MATCH(1,(GMWQ!$NE$2:$NE$60=V$3)*(GMWQ!$ND$2:$ND$60=V$4)*(GMWQ!$NF$2:$NF$60=V$1),0),$E173-1966)</f>
        <v>6</v>
      </c>
      <c r="W173" s="12" cm="1">
        <f t="array" ref="W173">INDEX(GMWQ!$A$2:$NF$60,MATCH(1,(GMWQ!$NE$2:$NE$60=W$3)*(GMWQ!$ND$2:$ND$60=W$4)*(GMWQ!$NF$2:$NF$60=W$1),0),$E173-1966)</f>
        <v>359708</v>
      </c>
      <c r="X173" s="12" cm="1">
        <f t="array" ref="X173">INDEX(GMWQ!$A$2:$NF$60,MATCH(1,(GMWQ!$NE$2:$NE$60=X$3)*(GMWQ!$ND$2:$ND$60=X$4)*(GMWQ!$NF$2:$NF$60=X$1),0),$E173-1966)</f>
        <v>19825</v>
      </c>
      <c r="Y173" s="12" cm="1">
        <f t="array" ref="Y173">INDEX(GMWQ!$A$2:$NF$60,MATCH(1,(GMWQ!$NE$2:$NE$60=Y$3)*(GMWQ!$ND$2:$ND$60=Y$4)*(GMWQ!$NF$2:$NF$60=Y$1),0),$E173-1966)</f>
        <v>563694</v>
      </c>
      <c r="Z173" s="12" cm="1">
        <f t="array" ref="Z173">INDEX(GMWQ!$A$2:$NF$60,MATCH(1,(GMWQ!$NE$2:$NE$60=Z$3)*(GMWQ!$ND$2:$ND$60=Z$4)*(GMWQ!$NF$2:$NF$60=Z$1),0),$E173-1966)</f>
        <v>30873</v>
      </c>
      <c r="AA173" s="12" cm="1">
        <f t="array" ref="AA173">INDEX(GMWQ!$A$2:$NF$60,MATCH(1,(GMWQ!$NE$2:$NE$60=AA$3)*(GMWQ!$ND$2:$ND$60=AA$4)*(GMWQ!$NF$2:$NF$60=AA$1),0),$E173-1966)</f>
        <v>7114.8590000000004</v>
      </c>
      <c r="AB173" s="12" cm="1">
        <f t="array" ref="AB173">INDEX(GMWQ!$A$2:$NF$60,MATCH(1,(GMWQ!$NE$2:$NE$60=AB$3)*(GMWQ!$ND$2:$ND$60=AB$4)*(GMWQ!$NF$2:$NF$60=AB$1),0),$E173-1966)</f>
        <v>6</v>
      </c>
      <c r="AC173" s="12" cm="1">
        <f t="array" ref="AC173">INDEX(GMWQ!$A$2:$NF$60,MATCH(1,(GMWQ!$NE$2:$NE$60=AC$3)*(GMWQ!$ND$2:$ND$60=AC$4)*(GMWQ!$NF$2:$NF$60=AC$1),0),$E173-1966)</f>
        <v>359708</v>
      </c>
      <c r="AD173" s="12" cm="1">
        <f t="array" ref="AD173">INDEX(GMWQ!$A$2:$NF$60,MATCH(1,(GMWQ!$NE$2:$NE$60=AD$3)*(GMWQ!$ND$2:$ND$60=AD$4)*(GMWQ!$NF$2:$NF$60=AD$1),0),$E173-1966)</f>
        <v>19825</v>
      </c>
      <c r="AE173" s="12" cm="1">
        <f t="array" ref="AE173">INDEX(GMWQ!$A$2:$NF$60,MATCH(1,(GMWQ!$NE$2:$NE$60=AE$3)*(GMWQ!$ND$2:$ND$60=AE$4)*(GMWQ!$NF$2:$NF$60=AE$1),0),$E173-1966)</f>
        <v>30873</v>
      </c>
      <c r="AF173" s="12" cm="1">
        <f t="array" ref="AF173">INDEX(GMWQ!$A$2:$NF$60,MATCH(1,(GMWQ!$NE$2:$NE$60=AF$3)*(GMWQ!$ND$2:$ND$60=AF$4)*(GMWQ!$NF$2:$NF$60=AF$1),0),$E173-1966)</f>
        <v>33574</v>
      </c>
      <c r="AG173" s="12" cm="1">
        <f t="array" ref="AG173">INDEX(GMWQ!$A$2:$NF$60,MATCH(1,(GMWQ!$NE$2:$NE$60=AG$3)*(GMWQ!$ND$2:$ND$60=AG$4)*(GMWQ!$NF$2:$NF$60=AG$1),0),$E173-1966)</f>
        <v>6</v>
      </c>
    </row>
    <row r="174" spans="1:33" x14ac:dyDescent="0.25">
      <c r="B174" s="12">
        <f t="shared" si="16"/>
        <v>2014</v>
      </c>
      <c r="C174" s="12">
        <f t="shared" si="16"/>
        <v>2014</v>
      </c>
      <c r="E174" s="12">
        <f t="shared" si="12"/>
        <v>2140</v>
      </c>
      <c r="F174" s="12" cm="1">
        <f t="array" ref="F174">INDEX(GMWQ!$A$2:$NF$60,MATCH(1,(GMWQ!$NE$2:$NE$60=F$3)*(GMWQ!$ND$2:$ND$60=F$4)*(GMWQ!$NF$2:$NF$60=F$1),0),$E174-1966)</f>
        <v>106.4263</v>
      </c>
      <c r="G174" s="12" cm="1">
        <f t="array" ref="G174">INDEX(GMWQ!$A$2:$NF$60,MATCH(1,(GMWQ!$NE$2:$NE$60=G$3)*(GMWQ!$ND$2:$ND$60=G$4)*(GMWQ!$NF$2:$NF$60=G$1),0),$E174-1966)</f>
        <v>19993</v>
      </c>
      <c r="H174" s="12" cm="1">
        <f t="array" ref="H174">INDEX(GMWQ!$A$2:$NF$60,MATCH(1,(GMWQ!$NE$2:$NE$60=H$3)*(GMWQ!$ND$2:$ND$60=H$4)*(GMWQ!$NF$2:$NF$60=H$1),0),$E174-1966)</f>
        <v>476</v>
      </c>
      <c r="I174" s="12" cm="1">
        <f t="array" ref="I174">INDEX(GMWQ!$A$2:$NF$60,MATCH(1,(GMWQ!$NE$2:$NE$60=I$3)*(GMWQ!$ND$2:$ND$60=I$4)*(GMWQ!$NF$2:$NF$60=I$1),0),$E174-1966)</f>
        <v>110568</v>
      </c>
      <c r="J174" s="12" cm="1">
        <f t="array" ref="J174">INDEX(GMWQ!$A$2:$NF$60,MATCH(1,(GMWQ!$NE$2:$NE$60=J$3)*(GMWQ!$ND$2:$ND$60=J$4)*(GMWQ!$NF$2:$NF$60=J$1),0),$E174-1966)</f>
        <v>472658</v>
      </c>
      <c r="K174" s="12" cm="1">
        <f t="array" ref="K174">INDEX(GMWQ!$A$2:$NF$60,MATCH(1,(GMWQ!$NE$2:$NE$60=K$3)*(GMWQ!$ND$2:$ND$60=K$4)*(GMWQ!$NF$2:$NF$60=K$1),0),$E174-1966)</f>
        <v>187477</v>
      </c>
      <c r="L174" s="12" cm="1">
        <f t="array" ref="L174">INDEX(GMWQ!$A$2:$NF$60,MATCH(1,(GMWQ!$NE$2:$NE$60=L$3)*(GMWQ!$ND$2:$ND$60=L$4)*(GMWQ!$NF$2:$NF$60=L$1),0),$E174-1966)</f>
        <v>307306</v>
      </c>
      <c r="M174" s="12" cm="1">
        <f t="array" ref="M174">INDEX(GMWQ!$A$2:$NF$60,MATCH(1,(GMWQ!$NE$2:$NE$60=M$3)*(GMWQ!$ND$2:$ND$60=M$4)*(GMWQ!$NF$2:$NF$60=M$1),0),$E174-1966)</f>
        <v>364730</v>
      </c>
      <c r="N174" s="12" cm="1">
        <f t="array" ref="N174">INDEX(GMWQ!$A$2:$NF$60,MATCH(1,(GMWQ!$NE$2:$NE$60=N$3)*(GMWQ!$ND$2:$ND$60=N$4)*(GMWQ!$NF$2:$NF$60=N$1),0),$E174-1966)</f>
        <v>84.100880000000004</v>
      </c>
      <c r="O174" s="12" cm="1">
        <f t="array" ref="O174">INDEX(GMWQ!$A$2:$NF$60,MATCH(1,(GMWQ!$NE$2:$NE$60=O$3)*(GMWQ!$ND$2:$ND$60=O$4)*(GMWQ!$NF$2:$NF$60=O$1),0),$E174-1966)</f>
        <v>31008</v>
      </c>
      <c r="P174" s="12" cm="1">
        <f t="array" ref="P174">INDEX(GMWQ!$A$2:$NF$60,MATCH(1,(GMWQ!$NE$2:$NE$60=P$3)*(GMWQ!$ND$2:$ND$60=P$4)*(GMWQ!$NF$2:$NF$60=P$1),0),$E174-1966)</f>
        <v>33686</v>
      </c>
      <c r="Q174" s="12" cm="1">
        <f t="array" ref="Q174">INDEX(GMWQ!$A$2:$NF$60,MATCH(1,(GMWQ!$NE$2:$NE$60=Q$3)*(GMWQ!$ND$2:$ND$60=Q$4)*(GMWQ!$NF$2:$NF$60=Q$1),0),$E174-1966)</f>
        <v>5.7</v>
      </c>
      <c r="R174" s="12" cm="1">
        <f t="array" ref="R174">INDEX(GMWQ!$A$2:$NF$60,MATCH(1,(GMWQ!$NE$2:$NE$60=R$3)*(GMWQ!$ND$2:$ND$60=R$4)*(GMWQ!$NF$2:$NF$60=R$1),0),$E174-1966)</f>
        <v>7151.2439999999997</v>
      </c>
      <c r="S174" s="12" cm="1">
        <f t="array" ref="S174">INDEX(GMWQ!$A$2:$NF$60,MATCH(1,(GMWQ!$NE$2:$NE$60=S$3)*(GMWQ!$ND$2:$ND$60=S$4)*(GMWQ!$NF$2:$NF$60=S$1),0),$E174-1966)</f>
        <v>567619</v>
      </c>
      <c r="T174" s="12" cm="1">
        <f t="array" ref="T174">INDEX(GMWQ!$A$2:$NF$60,MATCH(1,(GMWQ!$NE$2:$NE$60=T$3)*(GMWQ!$ND$2:$ND$60=T$4)*(GMWQ!$NF$2:$NF$60=T$1),0),$E174-1966)</f>
        <v>30981</v>
      </c>
      <c r="U174" s="12" cm="1">
        <f t="array" ref="U174">INDEX(GMWQ!$A$2:$NF$60,MATCH(1,(GMWQ!$NE$2:$NE$60=U$3)*(GMWQ!$ND$2:$ND$60=U$4)*(GMWQ!$NF$2:$NF$60=U$1),0),$E174-1966)</f>
        <v>7151.2439999999997</v>
      </c>
      <c r="V174" s="12" cm="1">
        <f t="array" ref="V174">INDEX(GMWQ!$A$2:$NF$60,MATCH(1,(GMWQ!$NE$2:$NE$60=V$3)*(GMWQ!$ND$2:$ND$60=V$4)*(GMWQ!$NF$2:$NF$60=V$1),0),$E174-1966)</f>
        <v>5.7</v>
      </c>
      <c r="W174" s="12" cm="1">
        <f t="array" ref="W174">INDEX(GMWQ!$A$2:$NF$60,MATCH(1,(GMWQ!$NE$2:$NE$60=W$3)*(GMWQ!$ND$2:$ND$60=W$4)*(GMWQ!$NF$2:$NF$60=W$1),0),$E174-1966)</f>
        <v>364730</v>
      </c>
      <c r="X174" s="12" cm="1">
        <f t="array" ref="X174">INDEX(GMWQ!$A$2:$NF$60,MATCH(1,(GMWQ!$NE$2:$NE$60=X$3)*(GMWQ!$ND$2:$ND$60=X$4)*(GMWQ!$NF$2:$NF$60=X$1),0),$E174-1966)</f>
        <v>19993</v>
      </c>
      <c r="Y174" s="12" cm="1">
        <f t="array" ref="Y174">INDEX(GMWQ!$A$2:$NF$60,MATCH(1,(GMWQ!$NE$2:$NE$60=Y$3)*(GMWQ!$ND$2:$ND$60=Y$4)*(GMWQ!$NF$2:$NF$60=Y$1),0),$E174-1966)</f>
        <v>567619</v>
      </c>
      <c r="Z174" s="12" cm="1">
        <f t="array" ref="Z174">INDEX(GMWQ!$A$2:$NF$60,MATCH(1,(GMWQ!$NE$2:$NE$60=Z$3)*(GMWQ!$ND$2:$ND$60=Z$4)*(GMWQ!$NF$2:$NF$60=Z$1),0),$E174-1966)</f>
        <v>30981</v>
      </c>
      <c r="AA174" s="12" cm="1">
        <f t="array" ref="AA174">INDEX(GMWQ!$A$2:$NF$60,MATCH(1,(GMWQ!$NE$2:$NE$60=AA$3)*(GMWQ!$ND$2:$ND$60=AA$4)*(GMWQ!$NF$2:$NF$60=AA$1),0),$E174-1966)</f>
        <v>7151.2439999999997</v>
      </c>
      <c r="AB174" s="12" cm="1">
        <f t="array" ref="AB174">INDEX(GMWQ!$A$2:$NF$60,MATCH(1,(GMWQ!$NE$2:$NE$60=AB$3)*(GMWQ!$ND$2:$ND$60=AB$4)*(GMWQ!$NF$2:$NF$60=AB$1),0),$E174-1966)</f>
        <v>5.7</v>
      </c>
      <c r="AC174" s="12" cm="1">
        <f t="array" ref="AC174">INDEX(GMWQ!$A$2:$NF$60,MATCH(1,(GMWQ!$NE$2:$NE$60=AC$3)*(GMWQ!$ND$2:$ND$60=AC$4)*(GMWQ!$NF$2:$NF$60=AC$1),0),$E174-1966)</f>
        <v>364730</v>
      </c>
      <c r="AD174" s="12" cm="1">
        <f t="array" ref="AD174">INDEX(GMWQ!$A$2:$NF$60,MATCH(1,(GMWQ!$NE$2:$NE$60=AD$3)*(GMWQ!$ND$2:$ND$60=AD$4)*(GMWQ!$NF$2:$NF$60=AD$1),0),$E174-1966)</f>
        <v>19993</v>
      </c>
      <c r="AE174" s="12" cm="1">
        <f t="array" ref="AE174">INDEX(GMWQ!$A$2:$NF$60,MATCH(1,(GMWQ!$NE$2:$NE$60=AE$3)*(GMWQ!$ND$2:$ND$60=AE$4)*(GMWQ!$NF$2:$NF$60=AE$1),0),$E174-1966)</f>
        <v>30981</v>
      </c>
      <c r="AF174" s="12" cm="1">
        <f t="array" ref="AF174">INDEX(GMWQ!$A$2:$NF$60,MATCH(1,(GMWQ!$NE$2:$NE$60=AF$3)*(GMWQ!$ND$2:$ND$60=AF$4)*(GMWQ!$NF$2:$NF$60=AF$1),0),$E174-1966)</f>
        <v>33686</v>
      </c>
      <c r="AG174" s="12" cm="1">
        <f t="array" ref="AG174">INDEX(GMWQ!$A$2:$NF$60,MATCH(1,(GMWQ!$NE$2:$NE$60=AG$3)*(GMWQ!$ND$2:$ND$60=AG$4)*(GMWQ!$NF$2:$NF$60=AG$1),0),$E174-1966)</f>
        <v>5.7</v>
      </c>
    </row>
    <row r="175" spans="1:33" x14ac:dyDescent="0.25">
      <c r="A175" s="12">
        <v>2015</v>
      </c>
      <c r="B175" s="12">
        <f t="shared" si="16"/>
        <v>2015</v>
      </c>
      <c r="C175" s="12">
        <f t="shared" si="16"/>
        <v>2014</v>
      </c>
      <c r="D175" s="12">
        <f t="shared" si="16"/>
        <v>2014</v>
      </c>
      <c r="E175" s="12">
        <f t="shared" si="12"/>
        <v>2141</v>
      </c>
      <c r="F175" s="12" cm="1">
        <f t="array" ref="F175">INDEX(GMWQ!$A$2:$NF$60,MATCH(1,(GMWQ!$NE$2:$NE$60=F$3)*(GMWQ!$ND$2:$ND$60=F$4)*(GMWQ!$NF$2:$NF$60=F$1),0),$E175-1966)</f>
        <v>107.6554</v>
      </c>
      <c r="G175" s="12" cm="1">
        <f t="array" ref="G175">INDEX(GMWQ!$A$2:$NF$60,MATCH(1,(GMWQ!$NE$2:$NE$60=G$3)*(GMWQ!$ND$2:$ND$60=G$4)*(GMWQ!$NF$2:$NF$60=G$1),0),$E175-1966)</f>
        <v>20426</v>
      </c>
      <c r="H175" s="12" cm="1">
        <f t="array" ref="H175">INDEX(GMWQ!$A$2:$NF$60,MATCH(1,(GMWQ!$NE$2:$NE$60=H$3)*(GMWQ!$ND$2:$ND$60=H$4)*(GMWQ!$NF$2:$NF$60=H$1),0),$E175-1966)</f>
        <v>478</v>
      </c>
      <c r="I175" s="12" cm="1">
        <f t="array" ref="I175">INDEX(GMWQ!$A$2:$NF$60,MATCH(1,(GMWQ!$NE$2:$NE$60=I$3)*(GMWQ!$ND$2:$ND$60=I$4)*(GMWQ!$NF$2:$NF$60=I$1),0),$E175-1966)</f>
        <v>108361</v>
      </c>
      <c r="J175" s="12" cm="1">
        <f t="array" ref="J175">INDEX(GMWQ!$A$2:$NF$60,MATCH(1,(GMWQ!$NE$2:$NE$60=J$3)*(GMWQ!$ND$2:$ND$60=J$4)*(GMWQ!$NF$2:$NF$60=J$1),0),$E175-1966)</f>
        <v>474680</v>
      </c>
      <c r="K175" s="12" cm="1">
        <f t="array" ref="K175">INDEX(GMWQ!$A$2:$NF$60,MATCH(1,(GMWQ!$NE$2:$NE$60=K$3)*(GMWQ!$ND$2:$ND$60=K$4)*(GMWQ!$NF$2:$NF$60=K$1),0),$E175-1966)</f>
        <v>190040</v>
      </c>
      <c r="L175" s="12" cm="1">
        <f t="array" ref="L175">INDEX(GMWQ!$A$2:$NF$60,MATCH(1,(GMWQ!$NE$2:$NE$60=L$3)*(GMWQ!$ND$2:$ND$60=L$4)*(GMWQ!$NF$2:$NF$60=L$1),0),$E175-1966)</f>
        <v>311832</v>
      </c>
      <c r="M175" s="12" cm="1">
        <f t="array" ref="M175">INDEX(GMWQ!$A$2:$NF$60,MATCH(1,(GMWQ!$NE$2:$NE$60=M$3)*(GMWQ!$ND$2:$ND$60=M$4)*(GMWQ!$NF$2:$NF$60=M$1),0),$E175-1966)</f>
        <v>372232</v>
      </c>
      <c r="N175" s="12" cm="1">
        <f t="array" ref="N175">INDEX(GMWQ!$A$2:$NF$60,MATCH(1,(GMWQ!$NE$2:$NE$60=N$3)*(GMWQ!$ND$2:$ND$60=N$4)*(GMWQ!$NF$2:$NF$60=N$1),0),$E175-1966)</f>
        <v>83.648219999999995</v>
      </c>
      <c r="O175" s="12" cm="1">
        <f t="array" ref="O175">INDEX(GMWQ!$A$2:$NF$60,MATCH(1,(GMWQ!$NE$2:$NE$60=O$3)*(GMWQ!$ND$2:$ND$60=O$4)*(GMWQ!$NF$2:$NF$60=O$1),0),$E175-1966)</f>
        <v>31218</v>
      </c>
      <c r="P175" s="12" cm="1">
        <f t="array" ref="P175">INDEX(GMWQ!$A$2:$NF$60,MATCH(1,(GMWQ!$NE$2:$NE$60=P$3)*(GMWQ!$ND$2:$ND$60=P$4)*(GMWQ!$NF$2:$NF$60=P$1),0),$E175-1966)</f>
        <v>33806</v>
      </c>
      <c r="Q175" s="12" cm="1">
        <f t="array" ref="Q175">INDEX(GMWQ!$A$2:$NF$60,MATCH(1,(GMWQ!$NE$2:$NE$60=Q$3)*(GMWQ!$ND$2:$ND$60=Q$4)*(GMWQ!$NF$2:$NF$60=Q$1),0),$E175-1966)</f>
        <v>5.5</v>
      </c>
      <c r="R175" s="12" cm="1">
        <f t="array" ref="R175">INDEX(GMWQ!$A$2:$NF$60,MATCH(1,(GMWQ!$NE$2:$NE$60=R$3)*(GMWQ!$ND$2:$ND$60=R$4)*(GMWQ!$NF$2:$NF$60=R$1),0),$E175-1966)</f>
        <v>7196.0320000000002</v>
      </c>
      <c r="S175" s="12" cm="1">
        <f t="array" ref="S175">INDEX(GMWQ!$A$2:$NF$60,MATCH(1,(GMWQ!$NE$2:$NE$60=S$3)*(GMWQ!$ND$2:$ND$60=S$4)*(GMWQ!$NF$2:$NF$60=S$1),0),$E175-1966)</f>
        <v>569150</v>
      </c>
      <c r="T175" s="12" cm="1">
        <f t="array" ref="T175">INDEX(GMWQ!$A$2:$NF$60,MATCH(1,(GMWQ!$NE$2:$NE$60=T$3)*(GMWQ!$ND$2:$ND$60=T$4)*(GMWQ!$NF$2:$NF$60=T$1),0),$E175-1966)</f>
        <v>31188</v>
      </c>
      <c r="U175" s="12" cm="1">
        <f t="array" ref="U175">INDEX(GMWQ!$A$2:$NF$60,MATCH(1,(GMWQ!$NE$2:$NE$60=U$3)*(GMWQ!$ND$2:$ND$60=U$4)*(GMWQ!$NF$2:$NF$60=U$1),0),$E175-1966)</f>
        <v>7196.0320000000002</v>
      </c>
      <c r="V175" s="12" cm="1">
        <f t="array" ref="V175">INDEX(GMWQ!$A$2:$NF$60,MATCH(1,(GMWQ!$NE$2:$NE$60=V$3)*(GMWQ!$ND$2:$ND$60=V$4)*(GMWQ!$NF$2:$NF$60=V$1),0),$E175-1966)</f>
        <v>5.6</v>
      </c>
      <c r="W175" s="12" cm="1">
        <f t="array" ref="W175">INDEX(GMWQ!$A$2:$NF$60,MATCH(1,(GMWQ!$NE$2:$NE$60=W$3)*(GMWQ!$ND$2:$ND$60=W$4)*(GMWQ!$NF$2:$NF$60=W$1),0),$E175-1966)</f>
        <v>372232</v>
      </c>
      <c r="X175" s="12" cm="1">
        <f t="array" ref="X175">INDEX(GMWQ!$A$2:$NF$60,MATCH(1,(GMWQ!$NE$2:$NE$60=X$3)*(GMWQ!$ND$2:$ND$60=X$4)*(GMWQ!$NF$2:$NF$60=X$1),0),$E175-1966)</f>
        <v>20426</v>
      </c>
      <c r="Y175" s="12" cm="1">
        <f t="array" ref="Y175">INDEX(GMWQ!$A$2:$NF$60,MATCH(1,(GMWQ!$NE$2:$NE$60=Y$3)*(GMWQ!$ND$2:$ND$60=Y$4)*(GMWQ!$NF$2:$NF$60=Y$1),0),$E175-1966)</f>
        <v>569150</v>
      </c>
      <c r="Z175" s="12" cm="1">
        <f t="array" ref="Z175">INDEX(GMWQ!$A$2:$NF$60,MATCH(1,(GMWQ!$NE$2:$NE$60=Z$3)*(GMWQ!$ND$2:$ND$60=Z$4)*(GMWQ!$NF$2:$NF$60=Z$1),0),$E175-1966)</f>
        <v>31188</v>
      </c>
      <c r="AA175" s="12" cm="1">
        <f t="array" ref="AA175">INDEX(GMWQ!$A$2:$NF$60,MATCH(1,(GMWQ!$NE$2:$NE$60=AA$3)*(GMWQ!$ND$2:$ND$60=AA$4)*(GMWQ!$NF$2:$NF$60=AA$1),0),$E175-1966)</f>
        <v>7196.0320000000002</v>
      </c>
      <c r="AB175" s="12" cm="1">
        <f t="array" ref="AB175">INDEX(GMWQ!$A$2:$NF$60,MATCH(1,(GMWQ!$NE$2:$NE$60=AB$3)*(GMWQ!$ND$2:$ND$60=AB$4)*(GMWQ!$NF$2:$NF$60=AB$1),0),$E175-1966)</f>
        <v>5.6</v>
      </c>
      <c r="AC175" s="12" cm="1">
        <f t="array" ref="AC175">INDEX(GMWQ!$A$2:$NF$60,MATCH(1,(GMWQ!$NE$2:$NE$60=AC$3)*(GMWQ!$ND$2:$ND$60=AC$4)*(GMWQ!$NF$2:$NF$60=AC$1),0),$E175-1966)</f>
        <v>372232</v>
      </c>
      <c r="AD175" s="12" cm="1">
        <f t="array" ref="AD175">INDEX(GMWQ!$A$2:$NF$60,MATCH(1,(GMWQ!$NE$2:$NE$60=AD$3)*(GMWQ!$ND$2:$ND$60=AD$4)*(GMWQ!$NF$2:$NF$60=AD$1),0),$E175-1966)</f>
        <v>20426</v>
      </c>
      <c r="AE175" s="12" cm="1">
        <f t="array" ref="AE175">INDEX(GMWQ!$A$2:$NF$60,MATCH(1,(GMWQ!$NE$2:$NE$60=AE$3)*(GMWQ!$ND$2:$ND$60=AE$4)*(GMWQ!$NF$2:$NF$60=AE$1),0),$E175-1966)</f>
        <v>31188</v>
      </c>
      <c r="AF175" s="12" cm="1">
        <f t="array" ref="AF175">INDEX(GMWQ!$A$2:$NF$60,MATCH(1,(GMWQ!$NE$2:$NE$60=AF$3)*(GMWQ!$ND$2:$ND$60=AF$4)*(GMWQ!$NF$2:$NF$60=AF$1),0),$E175-1966)</f>
        <v>33805</v>
      </c>
      <c r="AG175" s="12" cm="1">
        <f t="array" ref="AG175">INDEX(GMWQ!$A$2:$NF$60,MATCH(1,(GMWQ!$NE$2:$NE$60=AG$3)*(GMWQ!$ND$2:$ND$60=AG$4)*(GMWQ!$NF$2:$NF$60=AG$1),0),$E175-1966)</f>
        <v>5.6</v>
      </c>
    </row>
    <row r="176" spans="1:33" x14ac:dyDescent="0.25">
      <c r="B176" s="12">
        <f t="shared" si="16"/>
        <v>2015</v>
      </c>
      <c r="C176" s="12">
        <f t="shared" si="16"/>
        <v>2015</v>
      </c>
      <c r="E176" s="12">
        <f t="shared" si="12"/>
        <v>2142</v>
      </c>
      <c r="F176" s="12" cm="1">
        <f t="array" ref="F176">INDEX(GMWQ!$A$2:$NF$60,MATCH(1,(GMWQ!$NE$2:$NE$60=F$3)*(GMWQ!$ND$2:$ND$60=F$4)*(GMWQ!$NF$2:$NF$60=F$1),0),$E176-1966)</f>
        <v>107.7436</v>
      </c>
      <c r="G176" s="12" cm="1">
        <f t="array" ref="G176">INDEX(GMWQ!$A$2:$NF$60,MATCH(1,(GMWQ!$NE$2:$NE$60=G$3)*(GMWQ!$ND$2:$ND$60=G$4)*(GMWQ!$NF$2:$NF$60=G$1),0),$E176-1966)</f>
        <v>20839</v>
      </c>
      <c r="H176" s="12" cm="1">
        <f t="array" ref="H176">INDEX(GMWQ!$A$2:$NF$60,MATCH(1,(GMWQ!$NE$2:$NE$60=H$3)*(GMWQ!$ND$2:$ND$60=H$4)*(GMWQ!$NF$2:$NF$60=H$1),0),$E176-1966)</f>
        <v>481.33330000000001</v>
      </c>
      <c r="I176" s="12" cm="1">
        <f t="array" ref="I176">INDEX(GMWQ!$A$2:$NF$60,MATCH(1,(GMWQ!$NE$2:$NE$60=I$3)*(GMWQ!$ND$2:$ND$60=I$4)*(GMWQ!$NF$2:$NF$60=I$1),0),$E176-1966)</f>
        <v>106717</v>
      </c>
      <c r="J176" s="12" cm="1">
        <f t="array" ref="J176">INDEX(GMWQ!$A$2:$NF$60,MATCH(1,(GMWQ!$NE$2:$NE$60=J$3)*(GMWQ!$ND$2:$ND$60=J$4)*(GMWQ!$NF$2:$NF$60=J$1),0),$E176-1966)</f>
        <v>476591</v>
      </c>
      <c r="K176" s="12" cm="1">
        <f t="array" ref="K176">INDEX(GMWQ!$A$2:$NF$60,MATCH(1,(GMWQ!$NE$2:$NE$60=K$3)*(GMWQ!$ND$2:$ND$60=K$4)*(GMWQ!$NF$2:$NF$60=K$1),0),$E176-1966)</f>
        <v>190920</v>
      </c>
      <c r="L176" s="12" cm="1">
        <f t="array" ref="L176">INDEX(GMWQ!$A$2:$NF$60,MATCH(1,(GMWQ!$NE$2:$NE$60=L$3)*(GMWQ!$ND$2:$ND$60=L$4)*(GMWQ!$NF$2:$NF$60=L$1),0),$E176-1966)</f>
        <v>319853</v>
      </c>
      <c r="M176" s="12" cm="1">
        <f t="array" ref="M176">INDEX(GMWQ!$A$2:$NF$60,MATCH(1,(GMWQ!$NE$2:$NE$60=M$3)*(GMWQ!$ND$2:$ND$60=M$4)*(GMWQ!$NF$2:$NF$60=M$1),0),$E176-1966)</f>
        <v>381179</v>
      </c>
      <c r="N176" s="12" cm="1">
        <f t="array" ref="N176">INDEX(GMWQ!$A$2:$NF$60,MATCH(1,(GMWQ!$NE$2:$NE$60=N$3)*(GMWQ!$ND$2:$ND$60=N$4)*(GMWQ!$NF$2:$NF$60=N$1),0),$E176-1966)</f>
        <v>83.837639999999993</v>
      </c>
      <c r="O176" s="12" cm="1">
        <f t="array" ref="O176">INDEX(GMWQ!$A$2:$NF$60,MATCH(1,(GMWQ!$NE$2:$NE$60=O$3)*(GMWQ!$ND$2:$ND$60=O$4)*(GMWQ!$NF$2:$NF$60=O$1),0),$E176-1966)</f>
        <v>31170</v>
      </c>
      <c r="P176" s="12" cm="1">
        <f t="array" ref="P176">INDEX(GMWQ!$A$2:$NF$60,MATCH(1,(GMWQ!$NE$2:$NE$60=P$3)*(GMWQ!$ND$2:$ND$60=P$4)*(GMWQ!$NF$2:$NF$60=P$1),0),$E176-1966)</f>
        <v>33892</v>
      </c>
      <c r="Q176" s="12" cm="1">
        <f t="array" ref="Q176">INDEX(GMWQ!$A$2:$NF$60,MATCH(1,(GMWQ!$NE$2:$NE$60=Q$3)*(GMWQ!$ND$2:$ND$60=Q$4)*(GMWQ!$NF$2:$NF$60=Q$1),0),$E176-1966)</f>
        <v>5.6</v>
      </c>
      <c r="R176" s="12" cm="1">
        <f t="array" ref="R176">INDEX(GMWQ!$A$2:$NF$60,MATCH(1,(GMWQ!$NE$2:$NE$60=R$3)*(GMWQ!$ND$2:$ND$60=R$4)*(GMWQ!$NF$2:$NF$60=R$1),0),$E176-1966)</f>
        <v>7235.93</v>
      </c>
      <c r="S176" s="12" cm="1">
        <f t="array" ref="S176">INDEX(GMWQ!$A$2:$NF$60,MATCH(1,(GMWQ!$NE$2:$NE$60=S$3)*(GMWQ!$ND$2:$ND$60=S$4)*(GMWQ!$NF$2:$NF$60=S$1),0),$E176-1966)</f>
        <v>572673</v>
      </c>
      <c r="T176" s="12" cm="1">
        <f t="array" ref="T176">INDEX(GMWQ!$A$2:$NF$60,MATCH(1,(GMWQ!$NE$2:$NE$60=T$3)*(GMWQ!$ND$2:$ND$60=T$4)*(GMWQ!$NF$2:$NF$60=T$1),0),$E176-1966)</f>
        <v>31140</v>
      </c>
      <c r="U176" s="12" cm="1">
        <f t="array" ref="U176">INDEX(GMWQ!$A$2:$NF$60,MATCH(1,(GMWQ!$NE$2:$NE$60=U$3)*(GMWQ!$ND$2:$ND$60=U$4)*(GMWQ!$NF$2:$NF$60=U$1),0),$E176-1966)</f>
        <v>7235.93</v>
      </c>
      <c r="V176" s="12" cm="1">
        <f t="array" ref="V176">INDEX(GMWQ!$A$2:$NF$60,MATCH(1,(GMWQ!$NE$2:$NE$60=V$3)*(GMWQ!$ND$2:$ND$60=V$4)*(GMWQ!$NF$2:$NF$60=V$1),0),$E176-1966)</f>
        <v>5.6</v>
      </c>
      <c r="W176" s="12" cm="1">
        <f t="array" ref="W176">INDEX(GMWQ!$A$2:$NF$60,MATCH(1,(GMWQ!$NE$2:$NE$60=W$3)*(GMWQ!$ND$2:$ND$60=W$4)*(GMWQ!$NF$2:$NF$60=W$1),0),$E176-1966)</f>
        <v>381179</v>
      </c>
      <c r="X176" s="12" cm="1">
        <f t="array" ref="X176">INDEX(GMWQ!$A$2:$NF$60,MATCH(1,(GMWQ!$NE$2:$NE$60=X$3)*(GMWQ!$ND$2:$ND$60=X$4)*(GMWQ!$NF$2:$NF$60=X$1),0),$E176-1966)</f>
        <v>20839</v>
      </c>
      <c r="Y176" s="12" cm="1">
        <f t="array" ref="Y176">INDEX(GMWQ!$A$2:$NF$60,MATCH(1,(GMWQ!$NE$2:$NE$60=Y$3)*(GMWQ!$ND$2:$ND$60=Y$4)*(GMWQ!$NF$2:$NF$60=Y$1),0),$E176-1966)</f>
        <v>572673</v>
      </c>
      <c r="Z176" s="12" cm="1">
        <f t="array" ref="Z176">INDEX(GMWQ!$A$2:$NF$60,MATCH(1,(GMWQ!$NE$2:$NE$60=Z$3)*(GMWQ!$ND$2:$ND$60=Z$4)*(GMWQ!$NF$2:$NF$60=Z$1),0),$E176-1966)</f>
        <v>31140</v>
      </c>
      <c r="AA176" s="12" cm="1">
        <f t="array" ref="AA176">INDEX(GMWQ!$A$2:$NF$60,MATCH(1,(GMWQ!$NE$2:$NE$60=AA$3)*(GMWQ!$ND$2:$ND$60=AA$4)*(GMWQ!$NF$2:$NF$60=AA$1),0),$E176-1966)</f>
        <v>7235.93</v>
      </c>
      <c r="AB176" s="12" cm="1">
        <f t="array" ref="AB176">INDEX(GMWQ!$A$2:$NF$60,MATCH(1,(GMWQ!$NE$2:$NE$60=AB$3)*(GMWQ!$ND$2:$ND$60=AB$4)*(GMWQ!$NF$2:$NF$60=AB$1),0),$E176-1966)</f>
        <v>5.6</v>
      </c>
      <c r="AC176" s="12" cm="1">
        <f t="array" ref="AC176">INDEX(GMWQ!$A$2:$NF$60,MATCH(1,(GMWQ!$NE$2:$NE$60=AC$3)*(GMWQ!$ND$2:$ND$60=AC$4)*(GMWQ!$NF$2:$NF$60=AC$1),0),$E176-1966)</f>
        <v>381179</v>
      </c>
      <c r="AD176" s="12" cm="1">
        <f t="array" ref="AD176">INDEX(GMWQ!$A$2:$NF$60,MATCH(1,(GMWQ!$NE$2:$NE$60=AD$3)*(GMWQ!$ND$2:$ND$60=AD$4)*(GMWQ!$NF$2:$NF$60=AD$1),0),$E176-1966)</f>
        <v>20839</v>
      </c>
      <c r="AE176" s="12" cm="1">
        <f t="array" ref="AE176">INDEX(GMWQ!$A$2:$NF$60,MATCH(1,(GMWQ!$NE$2:$NE$60=AE$3)*(GMWQ!$ND$2:$ND$60=AE$4)*(GMWQ!$NF$2:$NF$60=AE$1),0),$E176-1966)</f>
        <v>31140</v>
      </c>
      <c r="AF176" s="12" cm="1">
        <f t="array" ref="AF176">INDEX(GMWQ!$A$2:$NF$60,MATCH(1,(GMWQ!$NE$2:$NE$60=AF$3)*(GMWQ!$ND$2:$ND$60=AF$4)*(GMWQ!$NF$2:$NF$60=AF$1),0),$E176-1966)</f>
        <v>33893</v>
      </c>
      <c r="AG176" s="12" cm="1">
        <f t="array" ref="AG176">INDEX(GMWQ!$A$2:$NF$60,MATCH(1,(GMWQ!$NE$2:$NE$60=AG$3)*(GMWQ!$ND$2:$ND$60=AG$4)*(GMWQ!$NF$2:$NF$60=AG$1),0),$E176-1966)</f>
        <v>5.6</v>
      </c>
    </row>
    <row r="177" spans="1:33" x14ac:dyDescent="0.25">
      <c r="B177" s="12">
        <f t="shared" si="16"/>
        <v>2015</v>
      </c>
      <c r="C177" s="12">
        <f t="shared" si="16"/>
        <v>2015</v>
      </c>
      <c r="E177" s="12">
        <f t="shared" ref="E177:E240" si="17">+E176+1</f>
        <v>2143</v>
      </c>
      <c r="F177" s="12" cm="1">
        <f t="array" ref="F177">INDEX(GMWQ!$A$2:$NF$60,MATCH(1,(GMWQ!$NE$2:$NE$60=F$3)*(GMWQ!$ND$2:$ND$60=F$4)*(GMWQ!$NF$2:$NF$60=F$1),0),$E177-1966)</f>
        <v>108.6159</v>
      </c>
      <c r="G177" s="12" cm="1">
        <f t="array" ref="G177">INDEX(GMWQ!$A$2:$NF$60,MATCH(1,(GMWQ!$NE$2:$NE$60=G$3)*(GMWQ!$ND$2:$ND$60=G$4)*(GMWQ!$NF$2:$NF$60=G$1),0),$E177-1966)</f>
        <v>20846</v>
      </c>
      <c r="H177" s="12" cm="1">
        <f t="array" ref="H177">INDEX(GMWQ!$A$2:$NF$60,MATCH(1,(GMWQ!$NE$2:$NE$60=H$3)*(GMWQ!$ND$2:$ND$60=H$4)*(GMWQ!$NF$2:$NF$60=H$1),0),$E177-1966)</f>
        <v>483.66669999999999</v>
      </c>
      <c r="I177" s="12" cm="1">
        <f t="array" ref="I177">INDEX(GMWQ!$A$2:$NF$60,MATCH(1,(GMWQ!$NE$2:$NE$60=I$3)*(GMWQ!$ND$2:$ND$60=I$4)*(GMWQ!$NF$2:$NF$60=I$1),0),$E177-1966)</f>
        <v>103717</v>
      </c>
      <c r="J177" s="12" cm="1">
        <f t="array" ref="J177">INDEX(GMWQ!$A$2:$NF$60,MATCH(1,(GMWQ!$NE$2:$NE$60=J$3)*(GMWQ!$ND$2:$ND$60=J$4)*(GMWQ!$NF$2:$NF$60=J$1),0),$E177-1966)</f>
        <v>479924</v>
      </c>
      <c r="K177" s="12" cm="1">
        <f t="array" ref="K177">INDEX(GMWQ!$A$2:$NF$60,MATCH(1,(GMWQ!$NE$2:$NE$60=K$3)*(GMWQ!$ND$2:$ND$60=K$4)*(GMWQ!$NF$2:$NF$60=K$1),0),$E177-1966)</f>
        <v>193493</v>
      </c>
      <c r="L177" s="12" cm="1">
        <f t="array" ref="L177">INDEX(GMWQ!$A$2:$NF$60,MATCH(1,(GMWQ!$NE$2:$NE$60=L$3)*(GMWQ!$ND$2:$ND$60=L$4)*(GMWQ!$NF$2:$NF$60=L$1),0),$E177-1966)</f>
        <v>327096</v>
      </c>
      <c r="M177" s="12" cm="1">
        <f t="array" ref="M177">INDEX(GMWQ!$A$2:$NF$60,MATCH(1,(GMWQ!$NE$2:$NE$60=M$3)*(GMWQ!$ND$2:$ND$60=M$4)*(GMWQ!$NF$2:$NF$60=M$1),0),$E177-1966)</f>
        <v>388638</v>
      </c>
      <c r="N177" s="12" cm="1">
        <f t="array" ref="N177">INDEX(GMWQ!$A$2:$NF$60,MATCH(1,(GMWQ!$NE$2:$NE$60=N$3)*(GMWQ!$ND$2:$ND$60=N$4)*(GMWQ!$NF$2:$NF$60=N$1),0),$E177-1966)</f>
        <v>84.055049999999994</v>
      </c>
      <c r="O177" s="12" cm="1">
        <f t="array" ref="O177">INDEX(GMWQ!$A$2:$NF$60,MATCH(1,(GMWQ!$NE$2:$NE$60=O$3)*(GMWQ!$ND$2:$ND$60=O$4)*(GMWQ!$NF$2:$NF$60=O$1),0),$E177-1966)</f>
        <v>31393</v>
      </c>
      <c r="P177" s="12" cm="1">
        <f t="array" ref="P177">INDEX(GMWQ!$A$2:$NF$60,MATCH(1,(GMWQ!$NE$2:$NE$60=P$3)*(GMWQ!$ND$2:$ND$60=P$4)*(GMWQ!$NF$2:$NF$60=P$1),0),$E177-1966)</f>
        <v>34083</v>
      </c>
      <c r="Q177" s="12" cm="1">
        <f t="array" ref="Q177">INDEX(GMWQ!$A$2:$NF$60,MATCH(1,(GMWQ!$NE$2:$NE$60=Q$3)*(GMWQ!$ND$2:$ND$60=Q$4)*(GMWQ!$NF$2:$NF$60=Q$1),0),$E177-1966)</f>
        <v>5.3</v>
      </c>
      <c r="R177" s="12" cm="1">
        <f t="array" ref="R177">INDEX(GMWQ!$A$2:$NF$60,MATCH(1,(GMWQ!$NE$2:$NE$60=R$3)*(GMWQ!$ND$2:$ND$60=R$4)*(GMWQ!$NF$2:$NF$60=R$1),0),$E177-1966)</f>
        <v>7286.7740000000003</v>
      </c>
      <c r="S177" s="12" cm="1">
        <f t="array" ref="S177">INDEX(GMWQ!$A$2:$NF$60,MATCH(1,(GMWQ!$NE$2:$NE$60=S$3)*(GMWQ!$ND$2:$ND$60=S$4)*(GMWQ!$NF$2:$NF$60=S$1),0),$E177-1966)</f>
        <v>574836</v>
      </c>
      <c r="T177" s="12" cm="1">
        <f t="array" ref="T177">INDEX(GMWQ!$A$2:$NF$60,MATCH(1,(GMWQ!$NE$2:$NE$60=T$3)*(GMWQ!$ND$2:$ND$60=T$4)*(GMWQ!$NF$2:$NF$60=T$1),0),$E177-1966)</f>
        <v>31361</v>
      </c>
      <c r="U177" s="12" cm="1">
        <f t="array" ref="U177">INDEX(GMWQ!$A$2:$NF$60,MATCH(1,(GMWQ!$NE$2:$NE$60=U$3)*(GMWQ!$ND$2:$ND$60=U$4)*(GMWQ!$NF$2:$NF$60=U$1),0),$E177-1966)</f>
        <v>7286.7740000000003</v>
      </c>
      <c r="V177" s="12" cm="1">
        <f t="array" ref="V177">INDEX(GMWQ!$A$2:$NF$60,MATCH(1,(GMWQ!$NE$2:$NE$60=V$3)*(GMWQ!$ND$2:$ND$60=V$4)*(GMWQ!$NF$2:$NF$60=V$1),0),$E177-1966)</f>
        <v>5.4</v>
      </c>
      <c r="W177" s="12" cm="1">
        <f t="array" ref="W177">INDEX(GMWQ!$A$2:$NF$60,MATCH(1,(GMWQ!$NE$2:$NE$60=W$3)*(GMWQ!$ND$2:$ND$60=W$4)*(GMWQ!$NF$2:$NF$60=W$1),0),$E177-1966)</f>
        <v>388638</v>
      </c>
      <c r="X177" s="12" cm="1">
        <f t="array" ref="X177">INDEX(GMWQ!$A$2:$NF$60,MATCH(1,(GMWQ!$NE$2:$NE$60=X$3)*(GMWQ!$ND$2:$ND$60=X$4)*(GMWQ!$NF$2:$NF$60=X$1),0),$E177-1966)</f>
        <v>20846</v>
      </c>
      <c r="Y177" s="12" cm="1">
        <f t="array" ref="Y177">INDEX(GMWQ!$A$2:$NF$60,MATCH(1,(GMWQ!$NE$2:$NE$60=Y$3)*(GMWQ!$ND$2:$ND$60=Y$4)*(GMWQ!$NF$2:$NF$60=Y$1),0),$E177-1966)</f>
        <v>574836</v>
      </c>
      <c r="Z177" s="12" cm="1">
        <f t="array" ref="Z177">INDEX(GMWQ!$A$2:$NF$60,MATCH(1,(GMWQ!$NE$2:$NE$60=Z$3)*(GMWQ!$ND$2:$ND$60=Z$4)*(GMWQ!$NF$2:$NF$60=Z$1),0),$E177-1966)</f>
        <v>31361</v>
      </c>
      <c r="AA177" s="12" cm="1">
        <f t="array" ref="AA177">INDEX(GMWQ!$A$2:$NF$60,MATCH(1,(GMWQ!$NE$2:$NE$60=AA$3)*(GMWQ!$ND$2:$ND$60=AA$4)*(GMWQ!$NF$2:$NF$60=AA$1),0),$E177-1966)</f>
        <v>7286.7740000000003</v>
      </c>
      <c r="AB177" s="12" cm="1">
        <f t="array" ref="AB177">INDEX(GMWQ!$A$2:$NF$60,MATCH(1,(GMWQ!$NE$2:$NE$60=AB$3)*(GMWQ!$ND$2:$ND$60=AB$4)*(GMWQ!$NF$2:$NF$60=AB$1),0),$E177-1966)</f>
        <v>5.4</v>
      </c>
      <c r="AC177" s="12" cm="1">
        <f t="array" ref="AC177">INDEX(GMWQ!$A$2:$NF$60,MATCH(1,(GMWQ!$NE$2:$NE$60=AC$3)*(GMWQ!$ND$2:$ND$60=AC$4)*(GMWQ!$NF$2:$NF$60=AC$1),0),$E177-1966)</f>
        <v>388638</v>
      </c>
      <c r="AD177" s="12" cm="1">
        <f t="array" ref="AD177">INDEX(GMWQ!$A$2:$NF$60,MATCH(1,(GMWQ!$NE$2:$NE$60=AD$3)*(GMWQ!$ND$2:$ND$60=AD$4)*(GMWQ!$NF$2:$NF$60=AD$1),0),$E177-1966)</f>
        <v>20846</v>
      </c>
      <c r="AE177" s="12" cm="1">
        <f t="array" ref="AE177">INDEX(GMWQ!$A$2:$NF$60,MATCH(1,(GMWQ!$NE$2:$NE$60=AE$3)*(GMWQ!$ND$2:$ND$60=AE$4)*(GMWQ!$NF$2:$NF$60=AE$1),0),$E177-1966)</f>
        <v>31361</v>
      </c>
      <c r="AF177" s="12" cm="1">
        <f t="array" ref="AF177">INDEX(GMWQ!$A$2:$NF$60,MATCH(1,(GMWQ!$NE$2:$NE$60=AF$3)*(GMWQ!$ND$2:$ND$60=AF$4)*(GMWQ!$NF$2:$NF$60=AF$1),0),$E177-1966)</f>
        <v>34085</v>
      </c>
      <c r="AG177" s="12" cm="1">
        <f t="array" ref="AG177">INDEX(GMWQ!$A$2:$NF$60,MATCH(1,(GMWQ!$NE$2:$NE$60=AG$3)*(GMWQ!$ND$2:$ND$60=AG$4)*(GMWQ!$NF$2:$NF$60=AG$1),0),$E177-1966)</f>
        <v>5.4</v>
      </c>
    </row>
    <row r="178" spans="1:33" x14ac:dyDescent="0.25">
      <c r="B178" s="12">
        <f t="shared" si="16"/>
        <v>2015</v>
      </c>
      <c r="C178" s="12">
        <f t="shared" si="16"/>
        <v>2015</v>
      </c>
      <c r="E178" s="12">
        <f t="shared" si="17"/>
        <v>2144</v>
      </c>
      <c r="F178" s="12" cm="1">
        <f t="array" ref="F178">INDEX(GMWQ!$A$2:$NF$60,MATCH(1,(GMWQ!$NE$2:$NE$60=F$3)*(GMWQ!$ND$2:$ND$60=F$4)*(GMWQ!$NF$2:$NF$60=F$1),0),$E178-1966)</f>
        <v>108.54730000000001</v>
      </c>
      <c r="G178" s="12" cm="1">
        <f t="array" ref="G178">INDEX(GMWQ!$A$2:$NF$60,MATCH(1,(GMWQ!$NE$2:$NE$60=G$3)*(GMWQ!$ND$2:$ND$60=G$4)*(GMWQ!$NF$2:$NF$60=G$1),0),$E178-1966)</f>
        <v>21129</v>
      </c>
      <c r="H178" s="12" cm="1">
        <f t="array" ref="H178">INDEX(GMWQ!$A$2:$NF$60,MATCH(1,(GMWQ!$NE$2:$NE$60=H$3)*(GMWQ!$ND$2:$ND$60=H$4)*(GMWQ!$NF$2:$NF$60=H$1),0),$E178-1966)</f>
        <v>485</v>
      </c>
      <c r="I178" s="12" cm="1">
        <f t="array" ref="I178">INDEX(GMWQ!$A$2:$NF$60,MATCH(1,(GMWQ!$NE$2:$NE$60=I$3)*(GMWQ!$ND$2:$ND$60=I$4)*(GMWQ!$NF$2:$NF$60=I$1),0),$E178-1966)</f>
        <v>107050</v>
      </c>
      <c r="J178" s="12" cm="1">
        <f t="array" ref="J178">INDEX(GMWQ!$A$2:$NF$60,MATCH(1,(GMWQ!$NE$2:$NE$60=J$3)*(GMWQ!$ND$2:$ND$60=J$4)*(GMWQ!$NF$2:$NF$60=J$1),0),$E178-1966)</f>
        <v>485256</v>
      </c>
      <c r="K178" s="12" cm="1">
        <f t="array" ref="K178">INDEX(GMWQ!$A$2:$NF$60,MATCH(1,(GMWQ!$NE$2:$NE$60=K$3)*(GMWQ!$ND$2:$ND$60=K$4)*(GMWQ!$NF$2:$NF$60=K$1),0),$E178-1966)</f>
        <v>194472</v>
      </c>
      <c r="L178" s="12" cm="1">
        <f t="array" ref="L178">INDEX(GMWQ!$A$2:$NF$60,MATCH(1,(GMWQ!$NE$2:$NE$60=L$3)*(GMWQ!$ND$2:$ND$60=L$4)*(GMWQ!$NF$2:$NF$60=L$1),0),$E178-1966)</f>
        <v>327429</v>
      </c>
      <c r="M178" s="12" cm="1">
        <f t="array" ref="M178">INDEX(GMWQ!$A$2:$NF$60,MATCH(1,(GMWQ!$NE$2:$NE$60=M$3)*(GMWQ!$ND$2:$ND$60=M$4)*(GMWQ!$NF$2:$NF$60=M$1),0),$E178-1966)</f>
        <v>388470</v>
      </c>
      <c r="N178" s="12" cm="1">
        <f t="array" ref="N178">INDEX(GMWQ!$A$2:$NF$60,MATCH(1,(GMWQ!$NE$2:$NE$60=N$3)*(GMWQ!$ND$2:$ND$60=N$4)*(GMWQ!$NF$2:$NF$60=N$1),0),$E178-1966)</f>
        <v>84.16037</v>
      </c>
      <c r="O178" s="12" cm="1">
        <f t="array" ref="O178">INDEX(GMWQ!$A$2:$NF$60,MATCH(1,(GMWQ!$NE$2:$NE$60=O$3)*(GMWQ!$ND$2:$ND$60=O$4)*(GMWQ!$NF$2:$NF$60=O$1),0),$E178-1966)</f>
        <v>31602</v>
      </c>
      <c r="P178" s="12" cm="1">
        <f t="array" ref="P178">INDEX(GMWQ!$A$2:$NF$60,MATCH(1,(GMWQ!$NE$2:$NE$60=P$3)*(GMWQ!$ND$2:$ND$60=P$4)*(GMWQ!$NF$2:$NF$60=P$1),0),$E178-1966)</f>
        <v>34157</v>
      </c>
      <c r="Q178" s="12" cm="1">
        <f t="array" ref="Q178">INDEX(GMWQ!$A$2:$NF$60,MATCH(1,(GMWQ!$NE$2:$NE$60=Q$3)*(GMWQ!$ND$2:$ND$60=Q$4)*(GMWQ!$NF$2:$NF$60=Q$1),0),$E178-1966)</f>
        <v>5.0999999999999996</v>
      </c>
      <c r="R178" s="12" cm="1">
        <f t="array" ref="R178">INDEX(GMWQ!$A$2:$NF$60,MATCH(1,(GMWQ!$NE$2:$NE$60=R$3)*(GMWQ!$ND$2:$ND$60=R$4)*(GMWQ!$NF$2:$NF$60=R$1),0),$E178-1966)</f>
        <v>7292.8819999999996</v>
      </c>
      <c r="S178" s="12" cm="1">
        <f t="array" ref="S178">INDEX(GMWQ!$A$2:$NF$60,MATCH(1,(GMWQ!$NE$2:$NE$60=S$3)*(GMWQ!$ND$2:$ND$60=S$4)*(GMWQ!$NF$2:$NF$60=S$1),0),$E178-1966)</f>
        <v>578068</v>
      </c>
      <c r="T178" s="12" cm="1">
        <f t="array" ref="T178">INDEX(GMWQ!$A$2:$NF$60,MATCH(1,(GMWQ!$NE$2:$NE$60=T$3)*(GMWQ!$ND$2:$ND$60=T$4)*(GMWQ!$NF$2:$NF$60=T$1),0),$E178-1966)</f>
        <v>31569</v>
      </c>
      <c r="U178" s="12" cm="1">
        <f t="array" ref="U178">INDEX(GMWQ!$A$2:$NF$60,MATCH(1,(GMWQ!$NE$2:$NE$60=U$3)*(GMWQ!$ND$2:$ND$60=U$4)*(GMWQ!$NF$2:$NF$60=U$1),0),$E178-1966)</f>
        <v>7292.8819999999996</v>
      </c>
      <c r="V178" s="12" cm="1">
        <f t="array" ref="V178">INDEX(GMWQ!$A$2:$NF$60,MATCH(1,(GMWQ!$NE$2:$NE$60=V$3)*(GMWQ!$ND$2:$ND$60=V$4)*(GMWQ!$NF$2:$NF$60=V$1),0),$E178-1966)</f>
        <v>5.0999999999999996</v>
      </c>
      <c r="W178" s="12" cm="1">
        <f t="array" ref="W178">INDEX(GMWQ!$A$2:$NF$60,MATCH(1,(GMWQ!$NE$2:$NE$60=W$3)*(GMWQ!$ND$2:$ND$60=W$4)*(GMWQ!$NF$2:$NF$60=W$1),0),$E178-1966)</f>
        <v>388470</v>
      </c>
      <c r="X178" s="12" cm="1">
        <f t="array" ref="X178">INDEX(GMWQ!$A$2:$NF$60,MATCH(1,(GMWQ!$NE$2:$NE$60=X$3)*(GMWQ!$ND$2:$ND$60=X$4)*(GMWQ!$NF$2:$NF$60=X$1),0),$E178-1966)</f>
        <v>21129</v>
      </c>
      <c r="Y178" s="12" cm="1">
        <f t="array" ref="Y178">INDEX(GMWQ!$A$2:$NF$60,MATCH(1,(GMWQ!$NE$2:$NE$60=Y$3)*(GMWQ!$ND$2:$ND$60=Y$4)*(GMWQ!$NF$2:$NF$60=Y$1),0),$E178-1966)</f>
        <v>578068</v>
      </c>
      <c r="Z178" s="12" cm="1">
        <f t="array" ref="Z178">INDEX(GMWQ!$A$2:$NF$60,MATCH(1,(GMWQ!$NE$2:$NE$60=Z$3)*(GMWQ!$ND$2:$ND$60=Z$4)*(GMWQ!$NF$2:$NF$60=Z$1),0),$E178-1966)</f>
        <v>31569</v>
      </c>
      <c r="AA178" s="12" cm="1">
        <f t="array" ref="AA178">INDEX(GMWQ!$A$2:$NF$60,MATCH(1,(GMWQ!$NE$2:$NE$60=AA$3)*(GMWQ!$ND$2:$ND$60=AA$4)*(GMWQ!$NF$2:$NF$60=AA$1),0),$E178-1966)</f>
        <v>7292.8819999999996</v>
      </c>
      <c r="AB178" s="12" cm="1">
        <f t="array" ref="AB178">INDEX(GMWQ!$A$2:$NF$60,MATCH(1,(GMWQ!$NE$2:$NE$60=AB$3)*(GMWQ!$ND$2:$ND$60=AB$4)*(GMWQ!$NF$2:$NF$60=AB$1),0),$E178-1966)</f>
        <v>5.0999999999999996</v>
      </c>
      <c r="AC178" s="12" cm="1">
        <f t="array" ref="AC178">INDEX(GMWQ!$A$2:$NF$60,MATCH(1,(GMWQ!$NE$2:$NE$60=AC$3)*(GMWQ!$ND$2:$ND$60=AC$4)*(GMWQ!$NF$2:$NF$60=AC$1),0),$E178-1966)</f>
        <v>388470</v>
      </c>
      <c r="AD178" s="12" cm="1">
        <f t="array" ref="AD178">INDEX(GMWQ!$A$2:$NF$60,MATCH(1,(GMWQ!$NE$2:$NE$60=AD$3)*(GMWQ!$ND$2:$ND$60=AD$4)*(GMWQ!$NF$2:$NF$60=AD$1),0),$E178-1966)</f>
        <v>21129</v>
      </c>
      <c r="AE178" s="12" cm="1">
        <f t="array" ref="AE178">INDEX(GMWQ!$A$2:$NF$60,MATCH(1,(GMWQ!$NE$2:$NE$60=AE$3)*(GMWQ!$ND$2:$ND$60=AE$4)*(GMWQ!$NF$2:$NF$60=AE$1),0),$E178-1966)</f>
        <v>31569</v>
      </c>
      <c r="AF178" s="12" cm="1">
        <f t="array" ref="AF178">INDEX(GMWQ!$A$2:$NF$60,MATCH(1,(GMWQ!$NE$2:$NE$60=AF$3)*(GMWQ!$ND$2:$ND$60=AF$4)*(GMWQ!$NF$2:$NF$60=AF$1),0),$E178-1966)</f>
        <v>34158</v>
      </c>
      <c r="AG178" s="12" cm="1">
        <f t="array" ref="AG178">INDEX(GMWQ!$A$2:$NF$60,MATCH(1,(GMWQ!$NE$2:$NE$60=AG$3)*(GMWQ!$ND$2:$ND$60=AG$4)*(GMWQ!$NF$2:$NF$60=AG$1),0),$E178-1966)</f>
        <v>5.0999999999999996</v>
      </c>
    </row>
    <row r="179" spans="1:33" x14ac:dyDescent="0.25">
      <c r="A179" s="12">
        <v>2016</v>
      </c>
      <c r="B179" s="12">
        <f t="shared" si="16"/>
        <v>2016</v>
      </c>
      <c r="C179" s="12">
        <f t="shared" si="16"/>
        <v>2015</v>
      </c>
      <c r="D179" s="12">
        <f t="shared" si="16"/>
        <v>2015</v>
      </c>
      <c r="E179" s="12">
        <f t="shared" si="17"/>
        <v>2145</v>
      </c>
      <c r="F179" s="12" cm="1">
        <f t="array" ref="F179">INDEX(GMWQ!$A$2:$NF$60,MATCH(1,(GMWQ!$NE$2:$NE$60=F$3)*(GMWQ!$ND$2:$ND$60=F$4)*(GMWQ!$NF$2:$NF$60=F$1),0),$E179-1966)</f>
        <v>109.2957</v>
      </c>
      <c r="G179" s="12" cm="1">
        <f t="array" ref="G179">INDEX(GMWQ!$A$2:$NF$60,MATCH(1,(GMWQ!$NE$2:$NE$60=G$3)*(GMWQ!$ND$2:$ND$60=G$4)*(GMWQ!$NF$2:$NF$60=G$1),0),$E179-1966)</f>
        <v>20549</v>
      </c>
      <c r="H179" s="12" cm="1">
        <f t="array" ref="H179">INDEX(GMWQ!$A$2:$NF$60,MATCH(1,(GMWQ!$NE$2:$NE$60=H$3)*(GMWQ!$ND$2:$ND$60=H$4)*(GMWQ!$NF$2:$NF$60=H$1),0),$E179-1966)</f>
        <v>488.33330000000001</v>
      </c>
      <c r="I179" s="12" cm="1">
        <f t="array" ref="I179">INDEX(GMWQ!$A$2:$NF$60,MATCH(1,(GMWQ!$NE$2:$NE$60=I$3)*(GMWQ!$ND$2:$ND$60=I$4)*(GMWQ!$NF$2:$NF$60=I$1),0),$E179-1966)</f>
        <v>107542</v>
      </c>
      <c r="J179" s="12" cm="1">
        <f t="array" ref="J179">INDEX(GMWQ!$A$2:$NF$60,MATCH(1,(GMWQ!$NE$2:$NE$60=J$3)*(GMWQ!$ND$2:$ND$60=J$4)*(GMWQ!$NF$2:$NF$60=J$1),0),$E179-1966)</f>
        <v>489683</v>
      </c>
      <c r="K179" s="12" cm="1">
        <f t="array" ref="K179">INDEX(GMWQ!$A$2:$NF$60,MATCH(1,(GMWQ!$NE$2:$NE$60=K$3)*(GMWQ!$ND$2:$ND$60=K$4)*(GMWQ!$NF$2:$NF$60=K$1),0),$E179-1966)</f>
        <v>196738</v>
      </c>
      <c r="L179" s="12" cm="1">
        <f t="array" ref="L179">INDEX(GMWQ!$A$2:$NF$60,MATCH(1,(GMWQ!$NE$2:$NE$60=L$3)*(GMWQ!$ND$2:$ND$60=L$4)*(GMWQ!$NF$2:$NF$60=L$1),0),$E179-1966)</f>
        <v>326493</v>
      </c>
      <c r="M179" s="12" cm="1">
        <f t="array" ref="M179">INDEX(GMWQ!$A$2:$NF$60,MATCH(1,(GMWQ!$NE$2:$NE$60=M$3)*(GMWQ!$ND$2:$ND$60=M$4)*(GMWQ!$NF$2:$NF$60=M$1),0),$E179-1966)</f>
        <v>386874</v>
      </c>
      <c r="N179" s="12" cm="1">
        <f t="array" ref="N179">INDEX(GMWQ!$A$2:$NF$60,MATCH(1,(GMWQ!$NE$2:$NE$60=N$3)*(GMWQ!$ND$2:$ND$60=N$4)*(GMWQ!$NF$2:$NF$60=N$1),0),$E179-1966)</f>
        <v>84.271649999999994</v>
      </c>
      <c r="O179" s="12" cm="1">
        <f t="array" ref="O179">INDEX(GMWQ!$A$2:$NF$60,MATCH(1,(GMWQ!$NE$2:$NE$60=O$3)*(GMWQ!$ND$2:$ND$60=O$4)*(GMWQ!$NF$2:$NF$60=O$1),0),$E179-1966)</f>
        <v>31636</v>
      </c>
      <c r="P179" s="12" cm="1">
        <f t="array" ref="P179">INDEX(GMWQ!$A$2:$NF$60,MATCH(1,(GMWQ!$NE$2:$NE$60=P$3)*(GMWQ!$ND$2:$ND$60=P$4)*(GMWQ!$NF$2:$NF$60=P$1),0),$E179-1966)</f>
        <v>34369</v>
      </c>
      <c r="Q179" s="12" cm="1">
        <f t="array" ref="Q179">INDEX(GMWQ!$A$2:$NF$60,MATCH(1,(GMWQ!$NE$2:$NE$60=Q$3)*(GMWQ!$ND$2:$ND$60=Q$4)*(GMWQ!$NF$2:$NF$60=Q$1),0),$E179-1966)</f>
        <v>5.0999999999999996</v>
      </c>
      <c r="R179" s="12" cm="1">
        <f t="array" ref="R179">INDEX(GMWQ!$A$2:$NF$60,MATCH(1,(GMWQ!$NE$2:$NE$60=R$3)*(GMWQ!$ND$2:$ND$60=R$4)*(GMWQ!$NF$2:$NF$60=R$1),0),$E179-1966)</f>
        <v>7378.1360000000004</v>
      </c>
      <c r="S179" s="12" cm="1">
        <f t="array" ref="S179">INDEX(GMWQ!$A$2:$NF$60,MATCH(1,(GMWQ!$NE$2:$NE$60=S$3)*(GMWQ!$ND$2:$ND$60=S$4)*(GMWQ!$NF$2:$NF$60=S$1),0),$E179-1966)</f>
        <v>580110</v>
      </c>
      <c r="T179" s="12" cm="1">
        <f t="array" ref="T179">INDEX(GMWQ!$A$2:$NF$60,MATCH(1,(GMWQ!$NE$2:$NE$60=T$3)*(GMWQ!$ND$2:$ND$60=T$4)*(GMWQ!$NF$2:$NF$60=T$1),0),$E179-1966)</f>
        <v>31603</v>
      </c>
      <c r="U179" s="12" cm="1">
        <f t="array" ref="U179">INDEX(GMWQ!$A$2:$NF$60,MATCH(1,(GMWQ!$NE$2:$NE$60=U$3)*(GMWQ!$ND$2:$ND$60=U$4)*(GMWQ!$NF$2:$NF$60=U$1),0),$E179-1966)</f>
        <v>7378.1360000000004</v>
      </c>
      <c r="V179" s="12" cm="1">
        <f t="array" ref="V179">INDEX(GMWQ!$A$2:$NF$60,MATCH(1,(GMWQ!$NE$2:$NE$60=V$3)*(GMWQ!$ND$2:$ND$60=V$4)*(GMWQ!$NF$2:$NF$60=V$1),0),$E179-1966)</f>
        <v>5.0999999999999996</v>
      </c>
      <c r="W179" s="12" cm="1">
        <f t="array" ref="W179">INDEX(GMWQ!$A$2:$NF$60,MATCH(1,(GMWQ!$NE$2:$NE$60=W$3)*(GMWQ!$ND$2:$ND$60=W$4)*(GMWQ!$NF$2:$NF$60=W$1),0),$E179-1966)</f>
        <v>386874</v>
      </c>
      <c r="X179" s="12" cm="1">
        <f t="array" ref="X179">INDEX(GMWQ!$A$2:$NF$60,MATCH(1,(GMWQ!$NE$2:$NE$60=X$3)*(GMWQ!$ND$2:$ND$60=X$4)*(GMWQ!$NF$2:$NF$60=X$1),0),$E179-1966)</f>
        <v>20549</v>
      </c>
      <c r="Y179" s="12" cm="1">
        <f t="array" ref="Y179">INDEX(GMWQ!$A$2:$NF$60,MATCH(1,(GMWQ!$NE$2:$NE$60=Y$3)*(GMWQ!$ND$2:$ND$60=Y$4)*(GMWQ!$NF$2:$NF$60=Y$1),0),$E179-1966)</f>
        <v>580110</v>
      </c>
      <c r="Z179" s="12" cm="1">
        <f t="array" ref="Z179">INDEX(GMWQ!$A$2:$NF$60,MATCH(1,(GMWQ!$NE$2:$NE$60=Z$3)*(GMWQ!$ND$2:$ND$60=Z$4)*(GMWQ!$NF$2:$NF$60=Z$1),0),$E179-1966)</f>
        <v>31603</v>
      </c>
      <c r="AA179" s="12" cm="1">
        <f t="array" ref="AA179">INDEX(GMWQ!$A$2:$NF$60,MATCH(1,(GMWQ!$NE$2:$NE$60=AA$3)*(GMWQ!$ND$2:$ND$60=AA$4)*(GMWQ!$NF$2:$NF$60=AA$1),0),$E179-1966)</f>
        <v>7378.1360000000004</v>
      </c>
      <c r="AB179" s="12" cm="1">
        <f t="array" ref="AB179">INDEX(GMWQ!$A$2:$NF$60,MATCH(1,(GMWQ!$NE$2:$NE$60=AB$3)*(GMWQ!$ND$2:$ND$60=AB$4)*(GMWQ!$NF$2:$NF$60=AB$1),0),$E179-1966)</f>
        <v>5.0999999999999996</v>
      </c>
      <c r="AC179" s="12" cm="1">
        <f t="array" ref="AC179">INDEX(GMWQ!$A$2:$NF$60,MATCH(1,(GMWQ!$NE$2:$NE$60=AC$3)*(GMWQ!$ND$2:$ND$60=AC$4)*(GMWQ!$NF$2:$NF$60=AC$1),0),$E179-1966)</f>
        <v>386874</v>
      </c>
      <c r="AD179" s="12" cm="1">
        <f t="array" ref="AD179">INDEX(GMWQ!$A$2:$NF$60,MATCH(1,(GMWQ!$NE$2:$NE$60=AD$3)*(GMWQ!$ND$2:$ND$60=AD$4)*(GMWQ!$NF$2:$NF$60=AD$1),0),$E179-1966)</f>
        <v>20549</v>
      </c>
      <c r="AE179" s="12" cm="1">
        <f t="array" ref="AE179">INDEX(GMWQ!$A$2:$NF$60,MATCH(1,(GMWQ!$NE$2:$NE$60=AE$3)*(GMWQ!$ND$2:$ND$60=AE$4)*(GMWQ!$NF$2:$NF$60=AE$1),0),$E179-1966)</f>
        <v>31603</v>
      </c>
      <c r="AF179" s="12" cm="1">
        <f t="array" ref="AF179">INDEX(GMWQ!$A$2:$NF$60,MATCH(1,(GMWQ!$NE$2:$NE$60=AF$3)*(GMWQ!$ND$2:$ND$60=AF$4)*(GMWQ!$NF$2:$NF$60=AF$1),0),$E179-1966)</f>
        <v>34364</v>
      </c>
      <c r="AG179" s="12" cm="1">
        <f t="array" ref="AG179">INDEX(GMWQ!$A$2:$NF$60,MATCH(1,(GMWQ!$NE$2:$NE$60=AG$3)*(GMWQ!$ND$2:$ND$60=AG$4)*(GMWQ!$NF$2:$NF$60=AG$1),0),$E179-1966)</f>
        <v>5.0999999999999996</v>
      </c>
    </row>
    <row r="180" spans="1:33" x14ac:dyDescent="0.25">
      <c r="B180" s="12">
        <f t="shared" si="16"/>
        <v>2016</v>
      </c>
      <c r="C180" s="12">
        <f t="shared" si="16"/>
        <v>2016</v>
      </c>
      <c r="E180" s="12">
        <f t="shared" si="17"/>
        <v>2146</v>
      </c>
      <c r="F180" s="12" cm="1">
        <f t="array" ref="F180">INDEX(GMWQ!$A$2:$NF$60,MATCH(1,(GMWQ!$NE$2:$NE$60=F$3)*(GMWQ!$ND$2:$ND$60=F$4)*(GMWQ!$NF$2:$NF$60=F$1),0),$E180-1966)</f>
        <v>110.5784</v>
      </c>
      <c r="G180" s="12" cm="1">
        <f t="array" ref="G180">INDEX(GMWQ!$A$2:$NF$60,MATCH(1,(GMWQ!$NE$2:$NE$60=G$3)*(GMWQ!$ND$2:$ND$60=G$4)*(GMWQ!$NF$2:$NF$60=G$1),0),$E180-1966)</f>
        <v>22462</v>
      </c>
      <c r="H180" s="12" cm="1">
        <f t="array" ref="H180">INDEX(GMWQ!$A$2:$NF$60,MATCH(1,(GMWQ!$NE$2:$NE$60=H$3)*(GMWQ!$ND$2:$ND$60=H$4)*(GMWQ!$NF$2:$NF$60=H$1),0),$E180-1966)</f>
        <v>493.66669999999999</v>
      </c>
      <c r="I180" s="12" cm="1">
        <f t="array" ref="I180">INDEX(GMWQ!$A$2:$NF$60,MATCH(1,(GMWQ!$NE$2:$NE$60=I$3)*(GMWQ!$ND$2:$ND$60=I$4)*(GMWQ!$NF$2:$NF$60=I$1),0),$E180-1966)</f>
        <v>106640</v>
      </c>
      <c r="J180" s="12" cm="1">
        <f t="array" ref="J180">INDEX(GMWQ!$A$2:$NF$60,MATCH(1,(GMWQ!$NE$2:$NE$60=J$3)*(GMWQ!$ND$2:$ND$60=J$4)*(GMWQ!$NF$2:$NF$60=J$1),0),$E180-1966)</f>
        <v>493710</v>
      </c>
      <c r="K180" s="12" cm="1">
        <f t="array" ref="K180">INDEX(GMWQ!$A$2:$NF$60,MATCH(1,(GMWQ!$NE$2:$NE$60=K$3)*(GMWQ!$ND$2:$ND$60=K$4)*(GMWQ!$NF$2:$NF$60=K$1),0),$E180-1966)</f>
        <v>198487</v>
      </c>
      <c r="L180" s="12" cm="1">
        <f t="array" ref="L180">INDEX(GMWQ!$A$2:$NF$60,MATCH(1,(GMWQ!$NE$2:$NE$60=L$3)*(GMWQ!$ND$2:$ND$60=L$4)*(GMWQ!$NF$2:$NF$60=L$1),0),$E180-1966)</f>
        <v>328471</v>
      </c>
      <c r="M180" s="12" cm="1">
        <f t="array" ref="M180">INDEX(GMWQ!$A$2:$NF$60,MATCH(1,(GMWQ!$NE$2:$NE$60=M$3)*(GMWQ!$ND$2:$ND$60=M$4)*(GMWQ!$NF$2:$NF$60=M$1),0),$E180-1966)</f>
        <v>387633</v>
      </c>
      <c r="N180" s="12" cm="1">
        <f t="array" ref="N180">INDEX(GMWQ!$A$2:$NF$60,MATCH(1,(GMWQ!$NE$2:$NE$60=N$3)*(GMWQ!$ND$2:$ND$60=N$4)*(GMWQ!$NF$2:$NF$60=N$1),0),$E180-1966)</f>
        <v>84.642039999999994</v>
      </c>
      <c r="O180" s="12" cm="1">
        <f t="array" ref="O180">INDEX(GMWQ!$A$2:$NF$60,MATCH(1,(GMWQ!$NE$2:$NE$60=O$3)*(GMWQ!$ND$2:$ND$60=O$4)*(GMWQ!$NF$2:$NF$60=O$1),0),$E180-1966)</f>
        <v>31813</v>
      </c>
      <c r="P180" s="12" cm="1">
        <f t="array" ref="P180">INDEX(GMWQ!$A$2:$NF$60,MATCH(1,(GMWQ!$NE$2:$NE$60=P$3)*(GMWQ!$ND$2:$ND$60=P$4)*(GMWQ!$NF$2:$NF$60=P$1),0),$E180-1966)</f>
        <v>34562</v>
      </c>
      <c r="Q180" s="12" cm="1">
        <f t="array" ref="Q180">INDEX(GMWQ!$A$2:$NF$60,MATCH(1,(GMWQ!$NE$2:$NE$60=Q$3)*(GMWQ!$ND$2:$ND$60=Q$4)*(GMWQ!$NF$2:$NF$60=Q$1),0),$E180-1966)</f>
        <v>4.9000000000000004</v>
      </c>
      <c r="R180" s="12" cm="1">
        <f t="array" ref="R180">INDEX(GMWQ!$A$2:$NF$60,MATCH(1,(GMWQ!$NE$2:$NE$60=R$3)*(GMWQ!$ND$2:$ND$60=R$4)*(GMWQ!$NF$2:$NF$60=R$1),0),$E180-1966)</f>
        <v>7418.134</v>
      </c>
      <c r="S180" s="12" cm="1">
        <f t="array" ref="S180">INDEX(GMWQ!$A$2:$NF$60,MATCH(1,(GMWQ!$NE$2:$NE$60=S$3)*(GMWQ!$ND$2:$ND$60=S$4)*(GMWQ!$NF$2:$NF$60=S$1),0),$E180-1966)</f>
        <v>583383</v>
      </c>
      <c r="T180" s="12" cm="1">
        <f t="array" ref="T180">INDEX(GMWQ!$A$2:$NF$60,MATCH(1,(GMWQ!$NE$2:$NE$60=T$3)*(GMWQ!$ND$2:$ND$60=T$4)*(GMWQ!$NF$2:$NF$60=T$1),0),$E180-1966)</f>
        <v>31778</v>
      </c>
      <c r="U180" s="12" cm="1">
        <f t="array" ref="U180">INDEX(GMWQ!$A$2:$NF$60,MATCH(1,(GMWQ!$NE$2:$NE$60=U$3)*(GMWQ!$ND$2:$ND$60=U$4)*(GMWQ!$NF$2:$NF$60=U$1),0),$E180-1966)</f>
        <v>7418.134</v>
      </c>
      <c r="V180" s="12" cm="1">
        <f t="array" ref="V180">INDEX(GMWQ!$A$2:$NF$60,MATCH(1,(GMWQ!$NE$2:$NE$60=V$3)*(GMWQ!$ND$2:$ND$60=V$4)*(GMWQ!$NF$2:$NF$60=V$1),0),$E180-1966)</f>
        <v>5</v>
      </c>
      <c r="W180" s="12" cm="1">
        <f t="array" ref="W180">INDEX(GMWQ!$A$2:$NF$60,MATCH(1,(GMWQ!$NE$2:$NE$60=W$3)*(GMWQ!$ND$2:$ND$60=W$4)*(GMWQ!$NF$2:$NF$60=W$1),0),$E180-1966)</f>
        <v>387633</v>
      </c>
      <c r="X180" s="12" cm="1">
        <f t="array" ref="X180">INDEX(GMWQ!$A$2:$NF$60,MATCH(1,(GMWQ!$NE$2:$NE$60=X$3)*(GMWQ!$ND$2:$ND$60=X$4)*(GMWQ!$NF$2:$NF$60=X$1),0),$E180-1966)</f>
        <v>22462</v>
      </c>
      <c r="Y180" s="12" cm="1">
        <f t="array" ref="Y180">INDEX(GMWQ!$A$2:$NF$60,MATCH(1,(GMWQ!$NE$2:$NE$60=Y$3)*(GMWQ!$ND$2:$ND$60=Y$4)*(GMWQ!$NF$2:$NF$60=Y$1),0),$E180-1966)</f>
        <v>583383</v>
      </c>
      <c r="Z180" s="12" cm="1">
        <f t="array" ref="Z180">INDEX(GMWQ!$A$2:$NF$60,MATCH(1,(GMWQ!$NE$2:$NE$60=Z$3)*(GMWQ!$ND$2:$ND$60=Z$4)*(GMWQ!$NF$2:$NF$60=Z$1),0),$E180-1966)</f>
        <v>31778</v>
      </c>
      <c r="AA180" s="12" cm="1">
        <f t="array" ref="AA180">INDEX(GMWQ!$A$2:$NF$60,MATCH(1,(GMWQ!$NE$2:$NE$60=AA$3)*(GMWQ!$ND$2:$ND$60=AA$4)*(GMWQ!$NF$2:$NF$60=AA$1),0),$E180-1966)</f>
        <v>7418.134</v>
      </c>
      <c r="AB180" s="12" cm="1">
        <f t="array" ref="AB180">INDEX(GMWQ!$A$2:$NF$60,MATCH(1,(GMWQ!$NE$2:$NE$60=AB$3)*(GMWQ!$ND$2:$ND$60=AB$4)*(GMWQ!$NF$2:$NF$60=AB$1),0),$E180-1966)</f>
        <v>5</v>
      </c>
      <c r="AC180" s="12" cm="1">
        <f t="array" ref="AC180">INDEX(GMWQ!$A$2:$NF$60,MATCH(1,(GMWQ!$NE$2:$NE$60=AC$3)*(GMWQ!$ND$2:$ND$60=AC$4)*(GMWQ!$NF$2:$NF$60=AC$1),0),$E180-1966)</f>
        <v>387633</v>
      </c>
      <c r="AD180" s="12" cm="1">
        <f t="array" ref="AD180">INDEX(GMWQ!$A$2:$NF$60,MATCH(1,(GMWQ!$NE$2:$NE$60=AD$3)*(GMWQ!$ND$2:$ND$60=AD$4)*(GMWQ!$NF$2:$NF$60=AD$1),0),$E180-1966)</f>
        <v>22462</v>
      </c>
      <c r="AE180" s="12" cm="1">
        <f t="array" ref="AE180">INDEX(GMWQ!$A$2:$NF$60,MATCH(1,(GMWQ!$NE$2:$NE$60=AE$3)*(GMWQ!$ND$2:$ND$60=AE$4)*(GMWQ!$NF$2:$NF$60=AE$1),0),$E180-1966)</f>
        <v>31778</v>
      </c>
      <c r="AF180" s="12" cm="1">
        <f t="array" ref="AF180">INDEX(GMWQ!$A$2:$NF$60,MATCH(1,(GMWQ!$NE$2:$NE$60=AF$3)*(GMWQ!$ND$2:$ND$60=AF$4)*(GMWQ!$NF$2:$NF$60=AF$1),0),$E180-1966)</f>
        <v>34562</v>
      </c>
      <c r="AG180" s="12" cm="1">
        <f t="array" ref="AG180">INDEX(GMWQ!$A$2:$NF$60,MATCH(1,(GMWQ!$NE$2:$NE$60=AG$3)*(GMWQ!$ND$2:$ND$60=AG$4)*(GMWQ!$NF$2:$NF$60=AG$1),0),$E180-1966)</f>
        <v>5</v>
      </c>
    </row>
    <row r="181" spans="1:33" x14ac:dyDescent="0.25">
      <c r="B181" s="12">
        <f t="shared" si="16"/>
        <v>2016</v>
      </c>
      <c r="C181" s="12">
        <f t="shared" si="16"/>
        <v>2016</v>
      </c>
      <c r="E181" s="12">
        <f t="shared" si="17"/>
        <v>2147</v>
      </c>
      <c r="F181" s="12" cm="1">
        <f t="array" ref="F181">INDEX(GMWQ!$A$2:$NF$60,MATCH(1,(GMWQ!$NE$2:$NE$60=F$3)*(GMWQ!$ND$2:$ND$60=F$4)*(GMWQ!$NF$2:$NF$60=F$1),0),$E181-1966)</f>
        <v>111.0078</v>
      </c>
      <c r="G181" s="12" cm="1">
        <f t="array" ref="G181">INDEX(GMWQ!$A$2:$NF$60,MATCH(1,(GMWQ!$NE$2:$NE$60=G$3)*(GMWQ!$ND$2:$ND$60=G$4)*(GMWQ!$NF$2:$NF$60=G$1),0),$E181-1966)</f>
        <v>22802</v>
      </c>
      <c r="H181" s="12" cm="1">
        <f t="array" ref="H181">INDEX(GMWQ!$A$2:$NF$60,MATCH(1,(GMWQ!$NE$2:$NE$60=H$3)*(GMWQ!$ND$2:$ND$60=H$4)*(GMWQ!$NF$2:$NF$60=H$1),0),$E181-1966)</f>
        <v>495</v>
      </c>
      <c r="I181" s="12" cm="1">
        <f t="array" ref="I181">INDEX(GMWQ!$A$2:$NF$60,MATCH(1,(GMWQ!$NE$2:$NE$60=I$3)*(GMWQ!$ND$2:$ND$60=I$4)*(GMWQ!$NF$2:$NF$60=I$1),0),$E181-1966)</f>
        <v>110732</v>
      </c>
      <c r="J181" s="12" cm="1">
        <f t="array" ref="J181">INDEX(GMWQ!$A$2:$NF$60,MATCH(1,(GMWQ!$NE$2:$NE$60=J$3)*(GMWQ!$ND$2:$ND$60=J$4)*(GMWQ!$NF$2:$NF$60=J$1),0),$E181-1966)</f>
        <v>500801</v>
      </c>
      <c r="K181" s="12" cm="1">
        <f t="array" ref="K181">INDEX(GMWQ!$A$2:$NF$60,MATCH(1,(GMWQ!$NE$2:$NE$60=K$3)*(GMWQ!$ND$2:$ND$60=K$4)*(GMWQ!$NF$2:$NF$60=K$1),0),$E181-1966)</f>
        <v>199991</v>
      </c>
      <c r="L181" s="12" cm="1">
        <f t="array" ref="L181">INDEX(GMWQ!$A$2:$NF$60,MATCH(1,(GMWQ!$NE$2:$NE$60=L$3)*(GMWQ!$ND$2:$ND$60=L$4)*(GMWQ!$NF$2:$NF$60=L$1),0),$E181-1966)</f>
        <v>328528</v>
      </c>
      <c r="M181" s="12" cm="1">
        <f t="array" ref="M181">INDEX(GMWQ!$A$2:$NF$60,MATCH(1,(GMWQ!$NE$2:$NE$60=M$3)*(GMWQ!$ND$2:$ND$60=M$4)*(GMWQ!$NF$2:$NF$60=M$1),0),$E181-1966)</f>
        <v>384657</v>
      </c>
      <c r="N181" s="12" cm="1">
        <f t="array" ref="N181">INDEX(GMWQ!$A$2:$NF$60,MATCH(1,(GMWQ!$NE$2:$NE$60=N$3)*(GMWQ!$ND$2:$ND$60=N$4)*(GMWQ!$NF$2:$NF$60=N$1),0),$E181-1966)</f>
        <v>85.312160000000006</v>
      </c>
      <c r="O181" s="12" cm="1">
        <f t="array" ref="O181">INDEX(GMWQ!$A$2:$NF$60,MATCH(1,(GMWQ!$NE$2:$NE$60=O$3)*(GMWQ!$ND$2:$ND$60=O$4)*(GMWQ!$NF$2:$NF$60=O$1),0),$E181-1966)</f>
        <v>31878</v>
      </c>
      <c r="P181" s="12" cm="1">
        <f t="array" ref="P181">INDEX(GMWQ!$A$2:$NF$60,MATCH(1,(GMWQ!$NE$2:$NE$60=P$3)*(GMWQ!$ND$2:$ND$60=P$4)*(GMWQ!$NF$2:$NF$60=P$1),0),$E181-1966)</f>
        <v>34595</v>
      </c>
      <c r="Q181" s="12" cm="1">
        <f t="array" ref="Q181">INDEX(GMWQ!$A$2:$NF$60,MATCH(1,(GMWQ!$NE$2:$NE$60=Q$3)*(GMWQ!$ND$2:$ND$60=Q$4)*(GMWQ!$NF$2:$NF$60=Q$1),0),$E181-1966)</f>
        <v>4.8</v>
      </c>
      <c r="R181" s="12" cm="1">
        <f t="array" ref="R181">INDEX(GMWQ!$A$2:$NF$60,MATCH(1,(GMWQ!$NE$2:$NE$60=R$3)*(GMWQ!$ND$2:$ND$60=R$4)*(GMWQ!$NF$2:$NF$60=R$1),0),$E181-1966)</f>
        <v>7455.1180000000004</v>
      </c>
      <c r="S181" s="12" cm="1">
        <f t="array" ref="S181">INDEX(GMWQ!$A$2:$NF$60,MATCH(1,(GMWQ!$NE$2:$NE$60=S$3)*(GMWQ!$ND$2:$ND$60=S$4)*(GMWQ!$NF$2:$NF$60=S$1),0),$E181-1966)</f>
        <v>585856</v>
      </c>
      <c r="T181" s="12" cm="1">
        <f t="array" ref="T181">INDEX(GMWQ!$A$2:$NF$60,MATCH(1,(GMWQ!$NE$2:$NE$60=T$3)*(GMWQ!$ND$2:$ND$60=T$4)*(GMWQ!$NF$2:$NF$60=T$1),0),$E181-1966)</f>
        <v>31843</v>
      </c>
      <c r="U181" s="12" cm="1">
        <f t="array" ref="U181">INDEX(GMWQ!$A$2:$NF$60,MATCH(1,(GMWQ!$NE$2:$NE$60=U$3)*(GMWQ!$ND$2:$ND$60=U$4)*(GMWQ!$NF$2:$NF$60=U$1),0),$E181-1966)</f>
        <v>7455.1180000000004</v>
      </c>
      <c r="V181" s="12" cm="1">
        <f t="array" ref="V181">INDEX(GMWQ!$A$2:$NF$60,MATCH(1,(GMWQ!$NE$2:$NE$60=V$3)*(GMWQ!$ND$2:$ND$60=V$4)*(GMWQ!$NF$2:$NF$60=V$1),0),$E181-1966)</f>
        <v>4.9000000000000004</v>
      </c>
      <c r="W181" s="12" cm="1">
        <f t="array" ref="W181">INDEX(GMWQ!$A$2:$NF$60,MATCH(1,(GMWQ!$NE$2:$NE$60=W$3)*(GMWQ!$ND$2:$ND$60=W$4)*(GMWQ!$NF$2:$NF$60=W$1),0),$E181-1966)</f>
        <v>384657</v>
      </c>
      <c r="X181" s="12" cm="1">
        <f t="array" ref="X181">INDEX(GMWQ!$A$2:$NF$60,MATCH(1,(GMWQ!$NE$2:$NE$60=X$3)*(GMWQ!$ND$2:$ND$60=X$4)*(GMWQ!$NF$2:$NF$60=X$1),0),$E181-1966)</f>
        <v>22802</v>
      </c>
      <c r="Y181" s="12" cm="1">
        <f t="array" ref="Y181">INDEX(GMWQ!$A$2:$NF$60,MATCH(1,(GMWQ!$NE$2:$NE$60=Y$3)*(GMWQ!$ND$2:$ND$60=Y$4)*(GMWQ!$NF$2:$NF$60=Y$1),0),$E181-1966)</f>
        <v>585856</v>
      </c>
      <c r="Z181" s="12" cm="1">
        <f t="array" ref="Z181">INDEX(GMWQ!$A$2:$NF$60,MATCH(1,(GMWQ!$NE$2:$NE$60=Z$3)*(GMWQ!$ND$2:$ND$60=Z$4)*(GMWQ!$NF$2:$NF$60=Z$1),0),$E181-1966)</f>
        <v>31843</v>
      </c>
      <c r="AA181" s="12" cm="1">
        <f t="array" ref="AA181">INDEX(GMWQ!$A$2:$NF$60,MATCH(1,(GMWQ!$NE$2:$NE$60=AA$3)*(GMWQ!$ND$2:$ND$60=AA$4)*(GMWQ!$NF$2:$NF$60=AA$1),0),$E181-1966)</f>
        <v>7455.1180000000004</v>
      </c>
      <c r="AB181" s="12" cm="1">
        <f t="array" ref="AB181">INDEX(GMWQ!$A$2:$NF$60,MATCH(1,(GMWQ!$NE$2:$NE$60=AB$3)*(GMWQ!$ND$2:$ND$60=AB$4)*(GMWQ!$NF$2:$NF$60=AB$1),0),$E181-1966)</f>
        <v>4.9000000000000004</v>
      </c>
      <c r="AC181" s="12" cm="1">
        <f t="array" ref="AC181">INDEX(GMWQ!$A$2:$NF$60,MATCH(1,(GMWQ!$NE$2:$NE$60=AC$3)*(GMWQ!$ND$2:$ND$60=AC$4)*(GMWQ!$NF$2:$NF$60=AC$1),0),$E181-1966)</f>
        <v>384657</v>
      </c>
      <c r="AD181" s="12" cm="1">
        <f t="array" ref="AD181">INDEX(GMWQ!$A$2:$NF$60,MATCH(1,(GMWQ!$NE$2:$NE$60=AD$3)*(GMWQ!$ND$2:$ND$60=AD$4)*(GMWQ!$NF$2:$NF$60=AD$1),0),$E181-1966)</f>
        <v>22802</v>
      </c>
      <c r="AE181" s="12" cm="1">
        <f t="array" ref="AE181">INDEX(GMWQ!$A$2:$NF$60,MATCH(1,(GMWQ!$NE$2:$NE$60=AE$3)*(GMWQ!$ND$2:$ND$60=AE$4)*(GMWQ!$NF$2:$NF$60=AE$1),0),$E181-1966)</f>
        <v>31843</v>
      </c>
      <c r="AF181" s="12" cm="1">
        <f t="array" ref="AF181">INDEX(GMWQ!$A$2:$NF$60,MATCH(1,(GMWQ!$NE$2:$NE$60=AF$3)*(GMWQ!$ND$2:$ND$60=AF$4)*(GMWQ!$NF$2:$NF$60=AF$1),0),$E181-1966)</f>
        <v>34598</v>
      </c>
      <c r="AG181" s="12" cm="1">
        <f t="array" ref="AG181">INDEX(GMWQ!$A$2:$NF$60,MATCH(1,(GMWQ!$NE$2:$NE$60=AG$3)*(GMWQ!$ND$2:$ND$60=AG$4)*(GMWQ!$NF$2:$NF$60=AG$1),0),$E181-1966)</f>
        <v>4.9000000000000004</v>
      </c>
    </row>
    <row r="182" spans="1:33" x14ac:dyDescent="0.25">
      <c r="B182" s="12">
        <f t="shared" si="16"/>
        <v>2016</v>
      </c>
      <c r="C182" s="12">
        <f t="shared" si="16"/>
        <v>2016</v>
      </c>
      <c r="E182" s="12">
        <f t="shared" si="17"/>
        <v>2148</v>
      </c>
      <c r="F182" s="12" cm="1">
        <f t="array" ref="F182">INDEX(GMWQ!$A$2:$NF$60,MATCH(1,(GMWQ!$NE$2:$NE$60=F$3)*(GMWQ!$ND$2:$ND$60=F$4)*(GMWQ!$NF$2:$NF$60=F$1),0),$E182-1966)</f>
        <v>110.4295</v>
      </c>
      <c r="G182" s="12" cm="1">
        <f t="array" ref="G182">INDEX(GMWQ!$A$2:$NF$60,MATCH(1,(GMWQ!$NE$2:$NE$60=G$3)*(GMWQ!$ND$2:$ND$60=G$4)*(GMWQ!$NF$2:$NF$60=G$1),0),$E182-1966)</f>
        <v>23011</v>
      </c>
      <c r="H182" s="12" cm="1">
        <f t="array" ref="H182">INDEX(GMWQ!$A$2:$NF$60,MATCH(1,(GMWQ!$NE$2:$NE$60=H$3)*(GMWQ!$ND$2:$ND$60=H$4)*(GMWQ!$NF$2:$NF$60=H$1),0),$E182-1966)</f>
        <v>497</v>
      </c>
      <c r="I182" s="12" cm="1">
        <f t="array" ref="I182">INDEX(GMWQ!$A$2:$NF$60,MATCH(1,(GMWQ!$NE$2:$NE$60=I$3)*(GMWQ!$ND$2:$ND$60=I$4)*(GMWQ!$NF$2:$NF$60=I$1),0),$E182-1966)</f>
        <v>114569</v>
      </c>
      <c r="J182" s="12" cm="1">
        <f t="array" ref="J182">INDEX(GMWQ!$A$2:$NF$60,MATCH(1,(GMWQ!$NE$2:$NE$60=J$3)*(GMWQ!$ND$2:$ND$60=J$4)*(GMWQ!$NF$2:$NF$60=J$1),0),$E182-1966)</f>
        <v>507451</v>
      </c>
      <c r="K182" s="12" cm="1">
        <f t="array" ref="K182">INDEX(GMWQ!$A$2:$NF$60,MATCH(1,(GMWQ!$NE$2:$NE$60=K$3)*(GMWQ!$ND$2:$ND$60=K$4)*(GMWQ!$NF$2:$NF$60=K$1),0),$E182-1966)</f>
        <v>200011</v>
      </c>
      <c r="L182" s="12" cm="1">
        <f t="array" ref="L182">INDEX(GMWQ!$A$2:$NF$60,MATCH(1,(GMWQ!$NE$2:$NE$60=L$3)*(GMWQ!$ND$2:$ND$60=L$4)*(GMWQ!$NF$2:$NF$60=L$1),0),$E182-1966)</f>
        <v>327875</v>
      </c>
      <c r="M182" s="12" cm="1">
        <f t="array" ref="M182">INDEX(GMWQ!$A$2:$NF$60,MATCH(1,(GMWQ!$NE$2:$NE$60=M$3)*(GMWQ!$ND$2:$ND$60=M$4)*(GMWQ!$NF$2:$NF$60=M$1),0),$E182-1966)</f>
        <v>381981</v>
      </c>
      <c r="N182" s="12" cm="1">
        <f t="array" ref="N182">INDEX(GMWQ!$A$2:$NF$60,MATCH(1,(GMWQ!$NE$2:$NE$60=N$3)*(GMWQ!$ND$2:$ND$60=N$4)*(GMWQ!$NF$2:$NF$60=N$1),0),$E182-1966)</f>
        <v>85.729079999999996</v>
      </c>
      <c r="O182" s="12" cm="1">
        <f t="array" ref="O182">INDEX(GMWQ!$A$2:$NF$60,MATCH(1,(GMWQ!$NE$2:$NE$60=O$3)*(GMWQ!$ND$2:$ND$60=O$4)*(GMWQ!$NF$2:$NF$60=O$1),0),$E182-1966)</f>
        <v>31914</v>
      </c>
      <c r="P182" s="12" cm="1">
        <f t="array" ref="P182">INDEX(GMWQ!$A$2:$NF$60,MATCH(1,(GMWQ!$NE$2:$NE$60=P$3)*(GMWQ!$ND$2:$ND$60=P$4)*(GMWQ!$NF$2:$NF$60=P$1),0),$E182-1966)</f>
        <v>34669</v>
      </c>
      <c r="Q182" s="12" cm="1">
        <f t="array" ref="Q182">INDEX(GMWQ!$A$2:$NF$60,MATCH(1,(GMWQ!$NE$2:$NE$60=Q$3)*(GMWQ!$ND$2:$ND$60=Q$4)*(GMWQ!$NF$2:$NF$60=Q$1),0),$E182-1966)</f>
        <v>4.7</v>
      </c>
      <c r="R182" s="12" cm="1">
        <f t="array" ref="R182">INDEX(GMWQ!$A$2:$NF$60,MATCH(1,(GMWQ!$NE$2:$NE$60=R$3)*(GMWQ!$ND$2:$ND$60=R$4)*(GMWQ!$NF$2:$NF$60=R$1),0),$E182-1966)</f>
        <v>7453.085</v>
      </c>
      <c r="S182" s="12" cm="1">
        <f t="array" ref="S182">INDEX(GMWQ!$A$2:$NF$60,MATCH(1,(GMWQ!$NE$2:$NE$60=S$3)*(GMWQ!$ND$2:$ND$60=S$4)*(GMWQ!$NF$2:$NF$60=S$1),0),$E182-1966)</f>
        <v>589476</v>
      </c>
      <c r="T182" s="12" cm="1">
        <f t="array" ref="T182">INDEX(GMWQ!$A$2:$NF$60,MATCH(1,(GMWQ!$NE$2:$NE$60=T$3)*(GMWQ!$ND$2:$ND$60=T$4)*(GMWQ!$NF$2:$NF$60=T$1),0),$E182-1966)</f>
        <v>31877</v>
      </c>
      <c r="U182" s="12" cm="1">
        <f t="array" ref="U182">INDEX(GMWQ!$A$2:$NF$60,MATCH(1,(GMWQ!$NE$2:$NE$60=U$3)*(GMWQ!$ND$2:$ND$60=U$4)*(GMWQ!$NF$2:$NF$60=U$1),0),$E182-1966)</f>
        <v>7453.085</v>
      </c>
      <c r="V182" s="12" cm="1">
        <f t="array" ref="V182">INDEX(GMWQ!$A$2:$NF$60,MATCH(1,(GMWQ!$NE$2:$NE$60=V$3)*(GMWQ!$ND$2:$ND$60=V$4)*(GMWQ!$NF$2:$NF$60=V$1),0),$E182-1966)</f>
        <v>4.8</v>
      </c>
      <c r="W182" s="12" cm="1">
        <f t="array" ref="W182">INDEX(GMWQ!$A$2:$NF$60,MATCH(1,(GMWQ!$NE$2:$NE$60=W$3)*(GMWQ!$ND$2:$ND$60=W$4)*(GMWQ!$NF$2:$NF$60=W$1),0),$E182-1966)</f>
        <v>381981</v>
      </c>
      <c r="X182" s="12" cm="1">
        <f t="array" ref="X182">INDEX(GMWQ!$A$2:$NF$60,MATCH(1,(GMWQ!$NE$2:$NE$60=X$3)*(GMWQ!$ND$2:$ND$60=X$4)*(GMWQ!$NF$2:$NF$60=X$1),0),$E182-1966)</f>
        <v>23011</v>
      </c>
      <c r="Y182" s="12" cm="1">
        <f t="array" ref="Y182">INDEX(GMWQ!$A$2:$NF$60,MATCH(1,(GMWQ!$NE$2:$NE$60=Y$3)*(GMWQ!$ND$2:$ND$60=Y$4)*(GMWQ!$NF$2:$NF$60=Y$1),0),$E182-1966)</f>
        <v>589476</v>
      </c>
      <c r="Z182" s="12" cm="1">
        <f t="array" ref="Z182">INDEX(GMWQ!$A$2:$NF$60,MATCH(1,(GMWQ!$NE$2:$NE$60=Z$3)*(GMWQ!$ND$2:$ND$60=Z$4)*(GMWQ!$NF$2:$NF$60=Z$1),0),$E182-1966)</f>
        <v>31877</v>
      </c>
      <c r="AA182" s="12" cm="1">
        <f t="array" ref="AA182">INDEX(GMWQ!$A$2:$NF$60,MATCH(1,(GMWQ!$NE$2:$NE$60=AA$3)*(GMWQ!$ND$2:$ND$60=AA$4)*(GMWQ!$NF$2:$NF$60=AA$1),0),$E182-1966)</f>
        <v>7453.085</v>
      </c>
      <c r="AB182" s="12" cm="1">
        <f t="array" ref="AB182">INDEX(GMWQ!$A$2:$NF$60,MATCH(1,(GMWQ!$NE$2:$NE$60=AB$3)*(GMWQ!$ND$2:$ND$60=AB$4)*(GMWQ!$NF$2:$NF$60=AB$1),0),$E182-1966)</f>
        <v>4.8</v>
      </c>
      <c r="AC182" s="12" cm="1">
        <f t="array" ref="AC182">INDEX(GMWQ!$A$2:$NF$60,MATCH(1,(GMWQ!$NE$2:$NE$60=AC$3)*(GMWQ!$ND$2:$ND$60=AC$4)*(GMWQ!$NF$2:$NF$60=AC$1),0),$E182-1966)</f>
        <v>381981</v>
      </c>
      <c r="AD182" s="12" cm="1">
        <f t="array" ref="AD182">INDEX(GMWQ!$A$2:$NF$60,MATCH(1,(GMWQ!$NE$2:$NE$60=AD$3)*(GMWQ!$ND$2:$ND$60=AD$4)*(GMWQ!$NF$2:$NF$60=AD$1),0),$E182-1966)</f>
        <v>23011</v>
      </c>
      <c r="AE182" s="12" cm="1">
        <f t="array" ref="AE182">INDEX(GMWQ!$A$2:$NF$60,MATCH(1,(GMWQ!$NE$2:$NE$60=AE$3)*(GMWQ!$ND$2:$ND$60=AE$4)*(GMWQ!$NF$2:$NF$60=AE$1),0),$E182-1966)</f>
        <v>31877</v>
      </c>
      <c r="AF182" s="12" cm="1">
        <f t="array" ref="AF182">INDEX(GMWQ!$A$2:$NF$60,MATCH(1,(GMWQ!$NE$2:$NE$60=AF$3)*(GMWQ!$ND$2:$ND$60=AF$4)*(GMWQ!$NF$2:$NF$60=AF$1),0),$E182-1966)</f>
        <v>34673</v>
      </c>
      <c r="AG182" s="12" cm="1">
        <f t="array" ref="AG182">INDEX(GMWQ!$A$2:$NF$60,MATCH(1,(GMWQ!$NE$2:$NE$60=AG$3)*(GMWQ!$ND$2:$ND$60=AG$4)*(GMWQ!$NF$2:$NF$60=AG$1),0),$E182-1966)</f>
        <v>4.8</v>
      </c>
    </row>
    <row r="183" spans="1:33" x14ac:dyDescent="0.25">
      <c r="A183" s="12">
        <v>2017</v>
      </c>
      <c r="B183" s="12">
        <f t="shared" si="16"/>
        <v>2017</v>
      </c>
      <c r="C183" s="12">
        <f t="shared" si="16"/>
        <v>2016</v>
      </c>
      <c r="D183" s="12">
        <f t="shared" si="16"/>
        <v>2016</v>
      </c>
      <c r="E183" s="12">
        <f t="shared" si="17"/>
        <v>2149</v>
      </c>
      <c r="F183" s="12" cm="1">
        <f t="array" ref="F183">INDEX(GMWQ!$A$2:$NF$60,MATCH(1,(GMWQ!$NE$2:$NE$60=F$3)*(GMWQ!$ND$2:$ND$60=F$4)*(GMWQ!$NF$2:$NF$60=F$1),0),$E183-1966)</f>
        <v>111.2424</v>
      </c>
      <c r="G183" s="12" cm="1">
        <f t="array" ref="G183">INDEX(GMWQ!$A$2:$NF$60,MATCH(1,(GMWQ!$NE$2:$NE$60=G$3)*(GMWQ!$ND$2:$ND$60=G$4)*(GMWQ!$NF$2:$NF$60=G$1),0),$E183-1966)</f>
        <v>23425</v>
      </c>
      <c r="H183" s="12" cm="1">
        <f t="array" ref="H183">INDEX(GMWQ!$A$2:$NF$60,MATCH(1,(GMWQ!$NE$2:$NE$60=H$3)*(GMWQ!$ND$2:$ND$60=H$4)*(GMWQ!$NF$2:$NF$60=H$1),0),$E183-1966)</f>
        <v>499</v>
      </c>
      <c r="I183" s="12" cm="1">
        <f t="array" ref="I183">INDEX(GMWQ!$A$2:$NF$60,MATCH(1,(GMWQ!$NE$2:$NE$60=I$3)*(GMWQ!$ND$2:$ND$60=I$4)*(GMWQ!$NF$2:$NF$60=I$1),0),$E183-1966)</f>
        <v>115888</v>
      </c>
      <c r="J183" s="12" cm="1">
        <f t="array" ref="J183">INDEX(GMWQ!$A$2:$NF$60,MATCH(1,(GMWQ!$NE$2:$NE$60=J$3)*(GMWQ!$ND$2:$ND$60=J$4)*(GMWQ!$NF$2:$NF$60=J$1),0),$E183-1966)</f>
        <v>513814</v>
      </c>
      <c r="K183" s="12" cm="1">
        <f t="array" ref="K183">INDEX(GMWQ!$A$2:$NF$60,MATCH(1,(GMWQ!$NE$2:$NE$60=K$3)*(GMWQ!$ND$2:$ND$60=K$4)*(GMWQ!$NF$2:$NF$60=K$1),0),$E183-1966)</f>
        <v>203434</v>
      </c>
      <c r="L183" s="12" cm="1">
        <f t="array" ref="L183">INDEX(GMWQ!$A$2:$NF$60,MATCH(1,(GMWQ!$NE$2:$NE$60=L$3)*(GMWQ!$ND$2:$ND$60=L$4)*(GMWQ!$NF$2:$NF$60=L$1),0),$E183-1966)</f>
        <v>328068</v>
      </c>
      <c r="M183" s="12" cm="1">
        <f t="array" ref="M183">INDEX(GMWQ!$A$2:$NF$60,MATCH(1,(GMWQ!$NE$2:$NE$60=M$3)*(GMWQ!$ND$2:$ND$60=M$4)*(GMWQ!$NF$2:$NF$60=M$1),0),$E183-1966)</f>
        <v>382290</v>
      </c>
      <c r="N183" s="12" cm="1">
        <f t="array" ref="N183">INDEX(GMWQ!$A$2:$NF$60,MATCH(1,(GMWQ!$NE$2:$NE$60=N$3)*(GMWQ!$ND$2:$ND$60=N$4)*(GMWQ!$NF$2:$NF$60=N$1),0),$E183-1966)</f>
        <v>85.749889999999994</v>
      </c>
      <c r="O183" s="12" cm="1">
        <f t="array" ref="O183">INDEX(GMWQ!$A$2:$NF$60,MATCH(1,(GMWQ!$NE$2:$NE$60=O$3)*(GMWQ!$ND$2:$ND$60=O$4)*(GMWQ!$NF$2:$NF$60=O$1),0),$E183-1966)</f>
        <v>32017</v>
      </c>
      <c r="P183" s="12" cm="1">
        <f t="array" ref="P183">INDEX(GMWQ!$A$2:$NF$60,MATCH(1,(GMWQ!$NE$2:$NE$60=P$3)*(GMWQ!$ND$2:$ND$60=P$4)*(GMWQ!$NF$2:$NF$60=P$1),0),$E183-1966)</f>
        <v>34846</v>
      </c>
      <c r="Q183" s="12" cm="1">
        <f t="array" ref="Q183">INDEX(GMWQ!$A$2:$NF$60,MATCH(1,(GMWQ!$NE$2:$NE$60=Q$3)*(GMWQ!$ND$2:$ND$60=Q$4)*(GMWQ!$NF$2:$NF$60=Q$1),0),$E183-1966)</f>
        <v>4.5999999999999996</v>
      </c>
      <c r="R183" s="12" cm="1">
        <f t="array" ref="R183">INDEX(GMWQ!$A$2:$NF$60,MATCH(1,(GMWQ!$NE$2:$NE$60=R$3)*(GMWQ!$ND$2:$ND$60=R$4)*(GMWQ!$NF$2:$NF$60=R$1),0),$E183-1966)</f>
        <v>7552.2139999999999</v>
      </c>
      <c r="S183" s="12" cm="1">
        <f t="array" ref="S183">INDEX(GMWQ!$A$2:$NF$60,MATCH(1,(GMWQ!$NE$2:$NE$60=S$3)*(GMWQ!$ND$2:$ND$60=S$4)*(GMWQ!$NF$2:$NF$60=S$1),0),$E183-1966)</f>
        <v>594423</v>
      </c>
      <c r="T183" s="12" cm="1">
        <f t="array" ref="T183">INDEX(GMWQ!$A$2:$NF$60,MATCH(1,(GMWQ!$NE$2:$NE$60=T$3)*(GMWQ!$ND$2:$ND$60=T$4)*(GMWQ!$NF$2:$NF$60=T$1),0),$E183-1966)</f>
        <v>31978</v>
      </c>
      <c r="U183" s="12" cm="1">
        <f t="array" ref="U183">INDEX(GMWQ!$A$2:$NF$60,MATCH(1,(GMWQ!$NE$2:$NE$60=U$3)*(GMWQ!$ND$2:$ND$60=U$4)*(GMWQ!$NF$2:$NF$60=U$1),0),$E183-1966)</f>
        <v>7552.2139999999999</v>
      </c>
      <c r="V183" s="12" cm="1">
        <f t="array" ref="V183">INDEX(GMWQ!$A$2:$NF$60,MATCH(1,(GMWQ!$NE$2:$NE$60=V$3)*(GMWQ!$ND$2:$ND$60=V$4)*(GMWQ!$NF$2:$NF$60=V$1),0),$E183-1966)</f>
        <v>4.5999999999999996</v>
      </c>
      <c r="W183" s="12" cm="1">
        <f t="array" ref="W183">INDEX(GMWQ!$A$2:$NF$60,MATCH(1,(GMWQ!$NE$2:$NE$60=W$3)*(GMWQ!$ND$2:$ND$60=W$4)*(GMWQ!$NF$2:$NF$60=W$1),0),$E183-1966)</f>
        <v>382290</v>
      </c>
      <c r="X183" s="12" cm="1">
        <f t="array" ref="X183">INDEX(GMWQ!$A$2:$NF$60,MATCH(1,(GMWQ!$NE$2:$NE$60=X$3)*(GMWQ!$ND$2:$ND$60=X$4)*(GMWQ!$NF$2:$NF$60=X$1),0),$E183-1966)</f>
        <v>23425</v>
      </c>
      <c r="Y183" s="12" cm="1">
        <f t="array" ref="Y183">INDEX(GMWQ!$A$2:$NF$60,MATCH(1,(GMWQ!$NE$2:$NE$60=Y$3)*(GMWQ!$ND$2:$ND$60=Y$4)*(GMWQ!$NF$2:$NF$60=Y$1),0),$E183-1966)</f>
        <v>594423</v>
      </c>
      <c r="Z183" s="12" cm="1">
        <f t="array" ref="Z183">INDEX(GMWQ!$A$2:$NF$60,MATCH(1,(GMWQ!$NE$2:$NE$60=Z$3)*(GMWQ!$ND$2:$ND$60=Z$4)*(GMWQ!$NF$2:$NF$60=Z$1),0),$E183-1966)</f>
        <v>31978</v>
      </c>
      <c r="AA183" s="12" cm="1">
        <f t="array" ref="AA183">INDEX(GMWQ!$A$2:$NF$60,MATCH(1,(GMWQ!$NE$2:$NE$60=AA$3)*(GMWQ!$ND$2:$ND$60=AA$4)*(GMWQ!$NF$2:$NF$60=AA$1),0),$E183-1966)</f>
        <v>7552.2139999999999</v>
      </c>
      <c r="AB183" s="12" cm="1">
        <f t="array" ref="AB183">INDEX(GMWQ!$A$2:$NF$60,MATCH(1,(GMWQ!$NE$2:$NE$60=AB$3)*(GMWQ!$ND$2:$ND$60=AB$4)*(GMWQ!$NF$2:$NF$60=AB$1),0),$E183-1966)</f>
        <v>4.5999999999999996</v>
      </c>
      <c r="AC183" s="12" cm="1">
        <f t="array" ref="AC183">INDEX(GMWQ!$A$2:$NF$60,MATCH(1,(GMWQ!$NE$2:$NE$60=AC$3)*(GMWQ!$ND$2:$ND$60=AC$4)*(GMWQ!$NF$2:$NF$60=AC$1),0),$E183-1966)</f>
        <v>382290</v>
      </c>
      <c r="AD183" s="12" cm="1">
        <f t="array" ref="AD183">INDEX(GMWQ!$A$2:$NF$60,MATCH(1,(GMWQ!$NE$2:$NE$60=AD$3)*(GMWQ!$ND$2:$ND$60=AD$4)*(GMWQ!$NF$2:$NF$60=AD$1),0),$E183-1966)</f>
        <v>23425</v>
      </c>
      <c r="AE183" s="12" cm="1">
        <f t="array" ref="AE183">INDEX(GMWQ!$A$2:$NF$60,MATCH(1,(GMWQ!$NE$2:$NE$60=AE$3)*(GMWQ!$ND$2:$ND$60=AE$4)*(GMWQ!$NF$2:$NF$60=AE$1),0),$E183-1966)</f>
        <v>31978</v>
      </c>
      <c r="AF183" s="12" cm="1">
        <f t="array" ref="AF183">INDEX(GMWQ!$A$2:$NF$60,MATCH(1,(GMWQ!$NE$2:$NE$60=AF$3)*(GMWQ!$ND$2:$ND$60=AF$4)*(GMWQ!$NF$2:$NF$60=AF$1),0),$E183-1966)</f>
        <v>34836</v>
      </c>
      <c r="AG183" s="12" cm="1">
        <f t="array" ref="AG183">INDEX(GMWQ!$A$2:$NF$60,MATCH(1,(GMWQ!$NE$2:$NE$60=AG$3)*(GMWQ!$ND$2:$ND$60=AG$4)*(GMWQ!$NF$2:$NF$60=AG$1),0),$E183-1966)</f>
        <v>4.5999999999999996</v>
      </c>
    </row>
    <row r="184" spans="1:33" x14ac:dyDescent="0.25">
      <c r="B184" s="12">
        <f t="shared" si="16"/>
        <v>2017</v>
      </c>
      <c r="C184" s="12">
        <f t="shared" si="16"/>
        <v>2017</v>
      </c>
      <c r="E184" s="12">
        <f t="shared" si="17"/>
        <v>2150</v>
      </c>
      <c r="F184" s="12" cm="1">
        <f t="array" ref="F184">INDEX(GMWQ!$A$2:$NF$60,MATCH(1,(GMWQ!$NE$2:$NE$60=F$3)*(GMWQ!$ND$2:$ND$60=F$4)*(GMWQ!$NF$2:$NF$60=F$1),0),$E184-1966)</f>
        <v>112.0501</v>
      </c>
      <c r="G184" s="12" cm="1">
        <f t="array" ref="G184">INDEX(GMWQ!$A$2:$NF$60,MATCH(1,(GMWQ!$NE$2:$NE$60=G$3)*(GMWQ!$ND$2:$ND$60=G$4)*(GMWQ!$NF$2:$NF$60=G$1),0),$E184-1966)</f>
        <v>23645</v>
      </c>
      <c r="H184" s="12" cm="1">
        <f t="array" ref="H184">INDEX(GMWQ!$A$2:$NF$60,MATCH(1,(GMWQ!$NE$2:$NE$60=H$3)*(GMWQ!$ND$2:$ND$60=H$4)*(GMWQ!$NF$2:$NF$60=H$1),0),$E184-1966)</f>
        <v>504.33330000000001</v>
      </c>
      <c r="I184" s="12" cm="1">
        <f t="array" ref="I184">INDEX(GMWQ!$A$2:$NF$60,MATCH(1,(GMWQ!$NE$2:$NE$60=I$3)*(GMWQ!$ND$2:$ND$60=I$4)*(GMWQ!$NF$2:$NF$60=I$1),0),$E184-1966)</f>
        <v>114975</v>
      </c>
      <c r="J184" s="12" cm="1">
        <f t="array" ref="J184">INDEX(GMWQ!$A$2:$NF$60,MATCH(1,(GMWQ!$NE$2:$NE$60=J$3)*(GMWQ!$ND$2:$ND$60=J$4)*(GMWQ!$NF$2:$NF$60=J$1),0),$E184-1966)</f>
        <v>517656</v>
      </c>
      <c r="K184" s="12" cm="1">
        <f t="array" ref="K184">INDEX(GMWQ!$A$2:$NF$60,MATCH(1,(GMWQ!$NE$2:$NE$60=K$3)*(GMWQ!$ND$2:$ND$60=K$4)*(GMWQ!$NF$2:$NF$60=K$1),0),$E184-1966)</f>
        <v>206362</v>
      </c>
      <c r="L184" s="12" cm="1">
        <f t="array" ref="L184">INDEX(GMWQ!$A$2:$NF$60,MATCH(1,(GMWQ!$NE$2:$NE$60=L$3)*(GMWQ!$ND$2:$ND$60=L$4)*(GMWQ!$NF$2:$NF$60=L$1),0),$E184-1966)</f>
        <v>337489</v>
      </c>
      <c r="M184" s="12" cm="1">
        <f t="array" ref="M184">INDEX(GMWQ!$A$2:$NF$60,MATCH(1,(GMWQ!$NE$2:$NE$60=M$3)*(GMWQ!$ND$2:$ND$60=M$4)*(GMWQ!$NF$2:$NF$60=M$1),0),$E184-1966)</f>
        <v>390332</v>
      </c>
      <c r="N184" s="12" cm="1">
        <f t="array" ref="N184">INDEX(GMWQ!$A$2:$NF$60,MATCH(1,(GMWQ!$NE$2:$NE$60=N$3)*(GMWQ!$ND$2:$ND$60=N$4)*(GMWQ!$NF$2:$NF$60=N$1),0),$E184-1966)</f>
        <v>86.408259999999999</v>
      </c>
      <c r="O184" s="12" cm="1">
        <f t="array" ref="O184">INDEX(GMWQ!$A$2:$NF$60,MATCH(1,(GMWQ!$NE$2:$NE$60=O$3)*(GMWQ!$ND$2:$ND$60=O$4)*(GMWQ!$NF$2:$NF$60=O$1),0),$E184-1966)</f>
        <v>32138</v>
      </c>
      <c r="P184" s="12" cm="1">
        <f t="array" ref="P184">INDEX(GMWQ!$A$2:$NF$60,MATCH(1,(GMWQ!$NE$2:$NE$60=P$3)*(GMWQ!$ND$2:$ND$60=P$4)*(GMWQ!$NF$2:$NF$60=P$1),0),$E184-1966)</f>
        <v>34856</v>
      </c>
      <c r="Q184" s="12" cm="1">
        <f t="array" ref="Q184">INDEX(GMWQ!$A$2:$NF$60,MATCH(1,(GMWQ!$NE$2:$NE$60=Q$3)*(GMWQ!$ND$2:$ND$60=Q$4)*(GMWQ!$NF$2:$NF$60=Q$1),0),$E184-1966)</f>
        <v>4.4000000000000004</v>
      </c>
      <c r="R184" s="12" cm="1">
        <f t="array" ref="R184">INDEX(GMWQ!$A$2:$NF$60,MATCH(1,(GMWQ!$NE$2:$NE$60=R$3)*(GMWQ!$ND$2:$ND$60=R$4)*(GMWQ!$NF$2:$NF$60=R$1),0),$E184-1966)</f>
        <v>7621.8649999999998</v>
      </c>
      <c r="S184" s="12" cm="1">
        <f t="array" ref="S184">INDEX(GMWQ!$A$2:$NF$60,MATCH(1,(GMWQ!$NE$2:$NE$60=S$3)*(GMWQ!$ND$2:$ND$60=S$4)*(GMWQ!$NF$2:$NF$60=S$1),0),$E184-1966)</f>
        <v>598176</v>
      </c>
      <c r="T184" s="12" cm="1">
        <f t="array" ref="T184">INDEX(GMWQ!$A$2:$NF$60,MATCH(1,(GMWQ!$NE$2:$NE$60=T$3)*(GMWQ!$ND$2:$ND$60=T$4)*(GMWQ!$NF$2:$NF$60=T$1),0),$E184-1966)</f>
        <v>32098</v>
      </c>
      <c r="U184" s="12" cm="1">
        <f t="array" ref="U184">INDEX(GMWQ!$A$2:$NF$60,MATCH(1,(GMWQ!$NE$2:$NE$60=U$3)*(GMWQ!$ND$2:$ND$60=U$4)*(GMWQ!$NF$2:$NF$60=U$1),0),$E184-1966)</f>
        <v>7621.8649999999998</v>
      </c>
      <c r="V184" s="12" cm="1">
        <f t="array" ref="V184">INDEX(GMWQ!$A$2:$NF$60,MATCH(1,(GMWQ!$NE$2:$NE$60=V$3)*(GMWQ!$ND$2:$ND$60=V$4)*(GMWQ!$NF$2:$NF$60=V$1),0),$E184-1966)</f>
        <v>4.5</v>
      </c>
      <c r="W184" s="12" cm="1">
        <f t="array" ref="W184">INDEX(GMWQ!$A$2:$NF$60,MATCH(1,(GMWQ!$NE$2:$NE$60=W$3)*(GMWQ!$ND$2:$ND$60=W$4)*(GMWQ!$NF$2:$NF$60=W$1),0),$E184-1966)</f>
        <v>390332</v>
      </c>
      <c r="X184" s="12" cm="1">
        <f t="array" ref="X184">INDEX(GMWQ!$A$2:$NF$60,MATCH(1,(GMWQ!$NE$2:$NE$60=X$3)*(GMWQ!$ND$2:$ND$60=X$4)*(GMWQ!$NF$2:$NF$60=X$1),0),$E184-1966)</f>
        <v>23645</v>
      </c>
      <c r="Y184" s="12" cm="1">
        <f t="array" ref="Y184">INDEX(GMWQ!$A$2:$NF$60,MATCH(1,(GMWQ!$NE$2:$NE$60=Y$3)*(GMWQ!$ND$2:$ND$60=Y$4)*(GMWQ!$NF$2:$NF$60=Y$1),0),$E184-1966)</f>
        <v>598176</v>
      </c>
      <c r="Z184" s="12" cm="1">
        <f t="array" ref="Z184">INDEX(GMWQ!$A$2:$NF$60,MATCH(1,(GMWQ!$NE$2:$NE$60=Z$3)*(GMWQ!$ND$2:$ND$60=Z$4)*(GMWQ!$NF$2:$NF$60=Z$1),0),$E184-1966)</f>
        <v>32098</v>
      </c>
      <c r="AA184" s="12" cm="1">
        <f t="array" ref="AA184">INDEX(GMWQ!$A$2:$NF$60,MATCH(1,(GMWQ!$NE$2:$NE$60=AA$3)*(GMWQ!$ND$2:$ND$60=AA$4)*(GMWQ!$NF$2:$NF$60=AA$1),0),$E184-1966)</f>
        <v>7621.8649999999998</v>
      </c>
      <c r="AB184" s="12" cm="1">
        <f t="array" ref="AB184">INDEX(GMWQ!$A$2:$NF$60,MATCH(1,(GMWQ!$NE$2:$NE$60=AB$3)*(GMWQ!$ND$2:$ND$60=AB$4)*(GMWQ!$NF$2:$NF$60=AB$1),0),$E184-1966)</f>
        <v>4.5</v>
      </c>
      <c r="AC184" s="12" cm="1">
        <f t="array" ref="AC184">INDEX(GMWQ!$A$2:$NF$60,MATCH(1,(GMWQ!$NE$2:$NE$60=AC$3)*(GMWQ!$ND$2:$ND$60=AC$4)*(GMWQ!$NF$2:$NF$60=AC$1),0),$E184-1966)</f>
        <v>390332</v>
      </c>
      <c r="AD184" s="12" cm="1">
        <f t="array" ref="AD184">INDEX(GMWQ!$A$2:$NF$60,MATCH(1,(GMWQ!$NE$2:$NE$60=AD$3)*(GMWQ!$ND$2:$ND$60=AD$4)*(GMWQ!$NF$2:$NF$60=AD$1),0),$E184-1966)</f>
        <v>23645</v>
      </c>
      <c r="AE184" s="12" cm="1">
        <f t="array" ref="AE184">INDEX(GMWQ!$A$2:$NF$60,MATCH(1,(GMWQ!$NE$2:$NE$60=AE$3)*(GMWQ!$ND$2:$ND$60=AE$4)*(GMWQ!$NF$2:$NF$60=AE$1),0),$E184-1966)</f>
        <v>32098</v>
      </c>
      <c r="AF184" s="12" cm="1">
        <f t="array" ref="AF184">INDEX(GMWQ!$A$2:$NF$60,MATCH(1,(GMWQ!$NE$2:$NE$60=AF$3)*(GMWQ!$ND$2:$ND$60=AF$4)*(GMWQ!$NF$2:$NF$60=AF$1),0),$E184-1966)</f>
        <v>34858</v>
      </c>
      <c r="AG184" s="12" cm="1">
        <f t="array" ref="AG184">INDEX(GMWQ!$A$2:$NF$60,MATCH(1,(GMWQ!$NE$2:$NE$60=AG$3)*(GMWQ!$ND$2:$ND$60=AG$4)*(GMWQ!$NF$2:$NF$60=AG$1),0),$E184-1966)</f>
        <v>4.5</v>
      </c>
    </row>
    <row r="185" spans="1:33" x14ac:dyDescent="0.25">
      <c r="B185" s="12">
        <f t="shared" si="16"/>
        <v>2017</v>
      </c>
      <c r="C185" s="12">
        <f t="shared" si="16"/>
        <v>2017</v>
      </c>
      <c r="E185" s="12">
        <f t="shared" si="17"/>
        <v>2151</v>
      </c>
      <c r="F185" s="12" cm="1">
        <f t="array" ref="F185">INDEX(GMWQ!$A$2:$NF$60,MATCH(1,(GMWQ!$NE$2:$NE$60=F$3)*(GMWQ!$ND$2:$ND$60=F$4)*(GMWQ!$NF$2:$NF$60=F$1),0),$E185-1966)</f>
        <v>111.80800000000001</v>
      </c>
      <c r="G185" s="12" cm="1">
        <f t="array" ref="G185">INDEX(GMWQ!$A$2:$NF$60,MATCH(1,(GMWQ!$NE$2:$NE$60=G$3)*(GMWQ!$ND$2:$ND$60=G$4)*(GMWQ!$NF$2:$NF$60=G$1),0),$E185-1966)</f>
        <v>23594</v>
      </c>
      <c r="H185" s="12" cm="1">
        <f t="array" ref="H185">INDEX(GMWQ!$A$2:$NF$60,MATCH(1,(GMWQ!$NE$2:$NE$60=H$3)*(GMWQ!$ND$2:$ND$60=H$4)*(GMWQ!$NF$2:$NF$60=H$1),0),$E185-1966)</f>
        <v>506.66669999999999</v>
      </c>
      <c r="I185" s="12" cm="1">
        <f t="array" ref="I185">INDEX(GMWQ!$A$2:$NF$60,MATCH(1,(GMWQ!$NE$2:$NE$60=I$3)*(GMWQ!$ND$2:$ND$60=I$4)*(GMWQ!$NF$2:$NF$60=I$1),0),$E185-1966)</f>
        <v>115131</v>
      </c>
      <c r="J185" s="12" cm="1">
        <f t="array" ref="J185">INDEX(GMWQ!$A$2:$NF$60,MATCH(1,(GMWQ!$NE$2:$NE$60=J$3)*(GMWQ!$ND$2:$ND$60=J$4)*(GMWQ!$NF$2:$NF$60=J$1),0),$E185-1966)</f>
        <v>521257</v>
      </c>
      <c r="K185" s="12" cm="1">
        <f t="array" ref="K185">INDEX(GMWQ!$A$2:$NF$60,MATCH(1,(GMWQ!$NE$2:$NE$60=K$3)*(GMWQ!$ND$2:$ND$60=K$4)*(GMWQ!$NF$2:$NF$60=K$1),0),$E185-1966)</f>
        <v>207984</v>
      </c>
      <c r="L185" s="12" cm="1">
        <f t="array" ref="L185">INDEX(GMWQ!$A$2:$NF$60,MATCH(1,(GMWQ!$NE$2:$NE$60=L$3)*(GMWQ!$ND$2:$ND$60=L$4)*(GMWQ!$NF$2:$NF$60=L$1),0),$E185-1966)</f>
        <v>339566</v>
      </c>
      <c r="M185" s="12" cm="1">
        <f t="array" ref="M185">INDEX(GMWQ!$A$2:$NF$60,MATCH(1,(GMWQ!$NE$2:$NE$60=M$3)*(GMWQ!$ND$2:$ND$60=M$4)*(GMWQ!$NF$2:$NF$60=M$1),0),$E185-1966)</f>
        <v>390954</v>
      </c>
      <c r="N185" s="12" cm="1">
        <f t="array" ref="N185">INDEX(GMWQ!$A$2:$NF$60,MATCH(1,(GMWQ!$NE$2:$NE$60=N$3)*(GMWQ!$ND$2:$ND$60=N$4)*(GMWQ!$NF$2:$NF$60=N$1),0),$E185-1966)</f>
        <v>86.781720000000007</v>
      </c>
      <c r="O185" s="12" cm="1">
        <f t="array" ref="O185">INDEX(GMWQ!$A$2:$NF$60,MATCH(1,(GMWQ!$NE$2:$NE$60=O$3)*(GMWQ!$ND$2:$ND$60=O$4)*(GMWQ!$NF$2:$NF$60=O$1),0),$E185-1966)</f>
        <v>32134</v>
      </c>
      <c r="P185" s="12" cm="1">
        <f t="array" ref="P185">INDEX(GMWQ!$A$2:$NF$60,MATCH(1,(GMWQ!$NE$2:$NE$60=P$3)*(GMWQ!$ND$2:$ND$60=P$4)*(GMWQ!$NF$2:$NF$60=P$1),0),$E185-1966)</f>
        <v>34960</v>
      </c>
      <c r="Q185" s="12" cm="1">
        <f t="array" ref="Q185">INDEX(GMWQ!$A$2:$NF$60,MATCH(1,(GMWQ!$NE$2:$NE$60=Q$3)*(GMWQ!$ND$2:$ND$60=Q$4)*(GMWQ!$NF$2:$NF$60=Q$1),0),$E185-1966)</f>
        <v>4.3</v>
      </c>
      <c r="R185" s="12" cm="1">
        <f t="array" ref="R185">INDEX(GMWQ!$A$2:$NF$60,MATCH(1,(GMWQ!$NE$2:$NE$60=R$3)*(GMWQ!$ND$2:$ND$60=R$4)*(GMWQ!$NF$2:$NF$60=R$1),0),$E185-1966)</f>
        <v>7682.0569999999998</v>
      </c>
      <c r="S185" s="12" cm="1">
        <f t="array" ref="S185">INDEX(GMWQ!$A$2:$NF$60,MATCH(1,(GMWQ!$NE$2:$NE$60=S$3)*(GMWQ!$ND$2:$ND$60=S$4)*(GMWQ!$NF$2:$NF$60=S$1),0),$E185-1966)</f>
        <v>601961</v>
      </c>
      <c r="T185" s="12" cm="1">
        <f t="array" ref="T185">INDEX(GMWQ!$A$2:$NF$60,MATCH(1,(GMWQ!$NE$2:$NE$60=T$3)*(GMWQ!$ND$2:$ND$60=T$4)*(GMWQ!$NF$2:$NF$60=T$1),0),$E185-1966)</f>
        <v>32093</v>
      </c>
      <c r="U185" s="12" cm="1">
        <f t="array" ref="U185">INDEX(GMWQ!$A$2:$NF$60,MATCH(1,(GMWQ!$NE$2:$NE$60=U$3)*(GMWQ!$ND$2:$ND$60=U$4)*(GMWQ!$NF$2:$NF$60=U$1),0),$E185-1966)</f>
        <v>7682.0569999999998</v>
      </c>
      <c r="V185" s="12" cm="1">
        <f t="array" ref="V185">INDEX(GMWQ!$A$2:$NF$60,MATCH(1,(GMWQ!$NE$2:$NE$60=V$3)*(GMWQ!$ND$2:$ND$60=V$4)*(GMWQ!$NF$2:$NF$60=V$1),0),$E185-1966)</f>
        <v>4.3</v>
      </c>
      <c r="W185" s="12" cm="1">
        <f t="array" ref="W185">INDEX(GMWQ!$A$2:$NF$60,MATCH(1,(GMWQ!$NE$2:$NE$60=W$3)*(GMWQ!$ND$2:$ND$60=W$4)*(GMWQ!$NF$2:$NF$60=W$1),0),$E185-1966)</f>
        <v>390954</v>
      </c>
      <c r="X185" s="12" cm="1">
        <f t="array" ref="X185">INDEX(GMWQ!$A$2:$NF$60,MATCH(1,(GMWQ!$NE$2:$NE$60=X$3)*(GMWQ!$ND$2:$ND$60=X$4)*(GMWQ!$NF$2:$NF$60=X$1),0),$E185-1966)</f>
        <v>23594</v>
      </c>
      <c r="Y185" s="12" cm="1">
        <f t="array" ref="Y185">INDEX(GMWQ!$A$2:$NF$60,MATCH(1,(GMWQ!$NE$2:$NE$60=Y$3)*(GMWQ!$ND$2:$ND$60=Y$4)*(GMWQ!$NF$2:$NF$60=Y$1),0),$E185-1966)</f>
        <v>601961</v>
      </c>
      <c r="Z185" s="12" cm="1">
        <f t="array" ref="Z185">INDEX(GMWQ!$A$2:$NF$60,MATCH(1,(GMWQ!$NE$2:$NE$60=Z$3)*(GMWQ!$ND$2:$ND$60=Z$4)*(GMWQ!$NF$2:$NF$60=Z$1),0),$E185-1966)</f>
        <v>32093</v>
      </c>
      <c r="AA185" s="12" cm="1">
        <f t="array" ref="AA185">INDEX(GMWQ!$A$2:$NF$60,MATCH(1,(GMWQ!$NE$2:$NE$60=AA$3)*(GMWQ!$ND$2:$ND$60=AA$4)*(GMWQ!$NF$2:$NF$60=AA$1),0),$E185-1966)</f>
        <v>7682.0569999999998</v>
      </c>
      <c r="AB185" s="12" cm="1">
        <f t="array" ref="AB185">INDEX(GMWQ!$A$2:$NF$60,MATCH(1,(GMWQ!$NE$2:$NE$60=AB$3)*(GMWQ!$ND$2:$ND$60=AB$4)*(GMWQ!$NF$2:$NF$60=AB$1),0),$E185-1966)</f>
        <v>4.3</v>
      </c>
      <c r="AC185" s="12" cm="1">
        <f t="array" ref="AC185">INDEX(GMWQ!$A$2:$NF$60,MATCH(1,(GMWQ!$NE$2:$NE$60=AC$3)*(GMWQ!$ND$2:$ND$60=AC$4)*(GMWQ!$NF$2:$NF$60=AC$1),0),$E185-1966)</f>
        <v>390954</v>
      </c>
      <c r="AD185" s="12" cm="1">
        <f t="array" ref="AD185">INDEX(GMWQ!$A$2:$NF$60,MATCH(1,(GMWQ!$NE$2:$NE$60=AD$3)*(GMWQ!$ND$2:$ND$60=AD$4)*(GMWQ!$NF$2:$NF$60=AD$1),0),$E185-1966)</f>
        <v>23594</v>
      </c>
      <c r="AE185" s="12" cm="1">
        <f t="array" ref="AE185">INDEX(GMWQ!$A$2:$NF$60,MATCH(1,(GMWQ!$NE$2:$NE$60=AE$3)*(GMWQ!$ND$2:$ND$60=AE$4)*(GMWQ!$NF$2:$NF$60=AE$1),0),$E185-1966)</f>
        <v>32093</v>
      </c>
      <c r="AF185" s="12" cm="1">
        <f t="array" ref="AF185">INDEX(GMWQ!$A$2:$NF$60,MATCH(1,(GMWQ!$NE$2:$NE$60=AF$3)*(GMWQ!$ND$2:$ND$60=AF$4)*(GMWQ!$NF$2:$NF$60=AF$1),0),$E185-1966)</f>
        <v>34964</v>
      </c>
      <c r="AG185" s="12" cm="1">
        <f t="array" ref="AG185">INDEX(GMWQ!$A$2:$NF$60,MATCH(1,(GMWQ!$NE$2:$NE$60=AG$3)*(GMWQ!$ND$2:$ND$60=AG$4)*(GMWQ!$NF$2:$NF$60=AG$1),0),$E185-1966)</f>
        <v>4.3</v>
      </c>
    </row>
    <row r="186" spans="1:33" x14ac:dyDescent="0.25">
      <c r="B186" s="12">
        <f t="shared" si="16"/>
        <v>2017</v>
      </c>
      <c r="C186" s="12">
        <f t="shared" si="16"/>
        <v>2017</v>
      </c>
      <c r="E186" s="12">
        <f t="shared" si="17"/>
        <v>2152</v>
      </c>
      <c r="F186" s="12" cm="1">
        <f t="array" ref="F186">INDEX(GMWQ!$A$2:$NF$60,MATCH(1,(GMWQ!$NE$2:$NE$60=F$3)*(GMWQ!$ND$2:$ND$60=F$4)*(GMWQ!$NF$2:$NF$60=F$1),0),$E186-1966)</f>
        <v>111.70650000000001</v>
      </c>
      <c r="G186" s="12" cm="1">
        <f t="array" ref="G186">INDEX(GMWQ!$A$2:$NF$60,MATCH(1,(GMWQ!$NE$2:$NE$60=G$3)*(GMWQ!$ND$2:$ND$60=G$4)*(GMWQ!$NF$2:$NF$60=G$1),0),$E186-1966)</f>
        <v>23997</v>
      </c>
      <c r="H186" s="12" cm="1">
        <f t="array" ref="H186">INDEX(GMWQ!$A$2:$NF$60,MATCH(1,(GMWQ!$NE$2:$NE$60=H$3)*(GMWQ!$ND$2:$ND$60=H$4)*(GMWQ!$NF$2:$NF$60=H$1),0),$E186-1966)</f>
        <v>510.33330000000001</v>
      </c>
      <c r="I186" s="12" cm="1">
        <f t="array" ref="I186">INDEX(GMWQ!$A$2:$NF$60,MATCH(1,(GMWQ!$NE$2:$NE$60=I$3)*(GMWQ!$ND$2:$ND$60=I$4)*(GMWQ!$NF$2:$NF$60=I$1),0),$E186-1966)</f>
        <v>120994</v>
      </c>
      <c r="J186" s="12" cm="1">
        <f t="array" ref="J186">INDEX(GMWQ!$A$2:$NF$60,MATCH(1,(GMWQ!$NE$2:$NE$60=J$3)*(GMWQ!$ND$2:$ND$60=J$4)*(GMWQ!$NF$2:$NF$60=J$1),0),$E186-1966)</f>
        <v>529755</v>
      </c>
      <c r="K186" s="12" cm="1">
        <f t="array" ref="K186">INDEX(GMWQ!$A$2:$NF$60,MATCH(1,(GMWQ!$NE$2:$NE$60=K$3)*(GMWQ!$ND$2:$ND$60=K$4)*(GMWQ!$NF$2:$NF$60=K$1),0),$E186-1966)</f>
        <v>209502</v>
      </c>
      <c r="L186" s="12" cm="1">
        <f t="array" ref="L186">INDEX(GMWQ!$A$2:$NF$60,MATCH(1,(GMWQ!$NE$2:$NE$60=L$3)*(GMWQ!$ND$2:$ND$60=L$4)*(GMWQ!$NF$2:$NF$60=L$1),0),$E186-1966)</f>
        <v>341950</v>
      </c>
      <c r="M186" s="12" cm="1">
        <f t="array" ref="M186">INDEX(GMWQ!$A$2:$NF$60,MATCH(1,(GMWQ!$NE$2:$NE$60=M$3)*(GMWQ!$ND$2:$ND$60=M$4)*(GMWQ!$NF$2:$NF$60=M$1),0),$E186-1966)</f>
        <v>391273</v>
      </c>
      <c r="N186" s="12" cm="1">
        <f t="array" ref="N186">INDEX(GMWQ!$A$2:$NF$60,MATCH(1,(GMWQ!$NE$2:$NE$60=N$3)*(GMWQ!$ND$2:$ND$60=N$4)*(GMWQ!$NF$2:$NF$60=N$1),0),$E186-1966)</f>
        <v>87.314229999999995</v>
      </c>
      <c r="O186" s="12" cm="1">
        <f t="array" ref="O186">INDEX(GMWQ!$A$2:$NF$60,MATCH(1,(GMWQ!$NE$2:$NE$60=O$3)*(GMWQ!$ND$2:$ND$60=O$4)*(GMWQ!$NF$2:$NF$60=O$1),0),$E186-1966)</f>
        <v>32222</v>
      </c>
      <c r="P186" s="12" cm="1">
        <f t="array" ref="P186">INDEX(GMWQ!$A$2:$NF$60,MATCH(1,(GMWQ!$NE$2:$NE$60=P$3)*(GMWQ!$ND$2:$ND$60=P$4)*(GMWQ!$NF$2:$NF$60=P$1),0),$E186-1966)</f>
        <v>34874</v>
      </c>
      <c r="Q186" s="12" cm="1">
        <f t="array" ref="Q186">INDEX(GMWQ!$A$2:$NF$60,MATCH(1,(GMWQ!$NE$2:$NE$60=Q$3)*(GMWQ!$ND$2:$ND$60=Q$4)*(GMWQ!$NF$2:$NF$60=Q$1),0),$E186-1966)</f>
        <v>4.4000000000000004</v>
      </c>
      <c r="R186" s="12" cm="1">
        <f t="array" ref="R186">INDEX(GMWQ!$A$2:$NF$60,MATCH(1,(GMWQ!$NE$2:$NE$60=R$3)*(GMWQ!$ND$2:$ND$60=R$4)*(GMWQ!$NF$2:$NF$60=R$1),0),$E186-1966)</f>
        <v>7709.6490000000003</v>
      </c>
      <c r="S186" s="12" cm="1">
        <f t="array" ref="S186">INDEX(GMWQ!$A$2:$NF$60,MATCH(1,(GMWQ!$NE$2:$NE$60=S$3)*(GMWQ!$ND$2:$ND$60=S$4)*(GMWQ!$NF$2:$NF$60=S$1),0),$E186-1966)</f>
        <v>606396</v>
      </c>
      <c r="T186" s="12" cm="1">
        <f t="array" ref="T186">INDEX(GMWQ!$A$2:$NF$60,MATCH(1,(GMWQ!$NE$2:$NE$60=T$3)*(GMWQ!$ND$2:$ND$60=T$4)*(GMWQ!$NF$2:$NF$60=T$1),0),$E186-1966)</f>
        <v>32179</v>
      </c>
      <c r="U186" s="12" cm="1">
        <f t="array" ref="U186">INDEX(GMWQ!$A$2:$NF$60,MATCH(1,(GMWQ!$NE$2:$NE$60=U$3)*(GMWQ!$ND$2:$ND$60=U$4)*(GMWQ!$NF$2:$NF$60=U$1),0),$E186-1966)</f>
        <v>7709.6490000000003</v>
      </c>
      <c r="V186" s="12" cm="1">
        <f t="array" ref="V186">INDEX(GMWQ!$A$2:$NF$60,MATCH(1,(GMWQ!$NE$2:$NE$60=V$3)*(GMWQ!$ND$2:$ND$60=V$4)*(GMWQ!$NF$2:$NF$60=V$1),0),$E186-1966)</f>
        <v>4.4000000000000004</v>
      </c>
      <c r="W186" s="12" cm="1">
        <f t="array" ref="W186">INDEX(GMWQ!$A$2:$NF$60,MATCH(1,(GMWQ!$NE$2:$NE$60=W$3)*(GMWQ!$ND$2:$ND$60=W$4)*(GMWQ!$NF$2:$NF$60=W$1),0),$E186-1966)</f>
        <v>391273</v>
      </c>
      <c r="X186" s="12" cm="1">
        <f t="array" ref="X186">INDEX(GMWQ!$A$2:$NF$60,MATCH(1,(GMWQ!$NE$2:$NE$60=X$3)*(GMWQ!$ND$2:$ND$60=X$4)*(GMWQ!$NF$2:$NF$60=X$1),0),$E186-1966)</f>
        <v>23997</v>
      </c>
      <c r="Y186" s="12" cm="1">
        <f t="array" ref="Y186">INDEX(GMWQ!$A$2:$NF$60,MATCH(1,(GMWQ!$NE$2:$NE$60=Y$3)*(GMWQ!$ND$2:$ND$60=Y$4)*(GMWQ!$NF$2:$NF$60=Y$1),0),$E186-1966)</f>
        <v>606396</v>
      </c>
      <c r="Z186" s="12" cm="1">
        <f t="array" ref="Z186">INDEX(GMWQ!$A$2:$NF$60,MATCH(1,(GMWQ!$NE$2:$NE$60=Z$3)*(GMWQ!$ND$2:$ND$60=Z$4)*(GMWQ!$NF$2:$NF$60=Z$1),0),$E186-1966)</f>
        <v>32179</v>
      </c>
      <c r="AA186" s="12" cm="1">
        <f t="array" ref="AA186">INDEX(GMWQ!$A$2:$NF$60,MATCH(1,(GMWQ!$NE$2:$NE$60=AA$3)*(GMWQ!$ND$2:$ND$60=AA$4)*(GMWQ!$NF$2:$NF$60=AA$1),0),$E186-1966)</f>
        <v>7709.6490000000003</v>
      </c>
      <c r="AB186" s="12" cm="1">
        <f t="array" ref="AB186">INDEX(GMWQ!$A$2:$NF$60,MATCH(1,(GMWQ!$NE$2:$NE$60=AB$3)*(GMWQ!$ND$2:$ND$60=AB$4)*(GMWQ!$NF$2:$NF$60=AB$1),0),$E186-1966)</f>
        <v>4.4000000000000004</v>
      </c>
      <c r="AC186" s="12" cm="1">
        <f t="array" ref="AC186">INDEX(GMWQ!$A$2:$NF$60,MATCH(1,(GMWQ!$NE$2:$NE$60=AC$3)*(GMWQ!$ND$2:$ND$60=AC$4)*(GMWQ!$NF$2:$NF$60=AC$1),0),$E186-1966)</f>
        <v>391273</v>
      </c>
      <c r="AD186" s="12" cm="1">
        <f t="array" ref="AD186">INDEX(GMWQ!$A$2:$NF$60,MATCH(1,(GMWQ!$NE$2:$NE$60=AD$3)*(GMWQ!$ND$2:$ND$60=AD$4)*(GMWQ!$NF$2:$NF$60=AD$1),0),$E186-1966)</f>
        <v>23997</v>
      </c>
      <c r="AE186" s="12" cm="1">
        <f t="array" ref="AE186">INDEX(GMWQ!$A$2:$NF$60,MATCH(1,(GMWQ!$NE$2:$NE$60=AE$3)*(GMWQ!$ND$2:$ND$60=AE$4)*(GMWQ!$NF$2:$NF$60=AE$1),0),$E186-1966)</f>
        <v>32179</v>
      </c>
      <c r="AF186" s="12" cm="1">
        <f t="array" ref="AF186">INDEX(GMWQ!$A$2:$NF$60,MATCH(1,(GMWQ!$NE$2:$NE$60=AF$3)*(GMWQ!$ND$2:$ND$60=AF$4)*(GMWQ!$NF$2:$NF$60=AF$1),0),$E186-1966)</f>
        <v>34881</v>
      </c>
      <c r="AG186" s="12" cm="1">
        <f t="array" ref="AG186">INDEX(GMWQ!$A$2:$NF$60,MATCH(1,(GMWQ!$NE$2:$NE$60=AG$3)*(GMWQ!$ND$2:$ND$60=AG$4)*(GMWQ!$NF$2:$NF$60=AG$1),0),$E186-1966)</f>
        <v>4.4000000000000004</v>
      </c>
    </row>
    <row r="187" spans="1:33" x14ac:dyDescent="0.25">
      <c r="A187" s="12">
        <v>2018</v>
      </c>
      <c r="B187" s="12">
        <f t="shared" si="16"/>
        <v>2018</v>
      </c>
      <c r="C187" s="12">
        <f t="shared" si="16"/>
        <v>2017</v>
      </c>
      <c r="D187" s="12">
        <f t="shared" si="16"/>
        <v>2017</v>
      </c>
      <c r="E187" s="12">
        <f t="shared" si="17"/>
        <v>2153</v>
      </c>
      <c r="F187" s="12" cm="1">
        <f t="array" ref="F187">INDEX(GMWQ!$A$2:$NF$60,MATCH(1,(GMWQ!$NE$2:$NE$60=F$3)*(GMWQ!$ND$2:$ND$60=F$4)*(GMWQ!$NF$2:$NF$60=F$1),0),$E187-1966)</f>
        <v>114.07389999999999</v>
      </c>
      <c r="G187" s="12" cm="1">
        <f t="array" ref="G187">INDEX(GMWQ!$A$2:$NF$60,MATCH(1,(GMWQ!$NE$2:$NE$60=G$3)*(GMWQ!$ND$2:$ND$60=G$4)*(GMWQ!$NF$2:$NF$60=G$1),0),$E187-1966)</f>
        <v>24296</v>
      </c>
      <c r="H187" s="12" cm="1">
        <f t="array" ref="H187">INDEX(GMWQ!$A$2:$NF$60,MATCH(1,(GMWQ!$NE$2:$NE$60=H$3)*(GMWQ!$ND$2:$ND$60=H$4)*(GMWQ!$NF$2:$NF$60=H$1),0),$E187-1966)</f>
        <v>512</v>
      </c>
      <c r="I187" s="12" cm="1">
        <f t="array" ref="I187">INDEX(GMWQ!$A$2:$NF$60,MATCH(1,(GMWQ!$NE$2:$NE$60=I$3)*(GMWQ!$ND$2:$ND$60=I$4)*(GMWQ!$NF$2:$NF$60=I$1),0),$E187-1966)</f>
        <v>116160</v>
      </c>
      <c r="J187" s="12" cm="1">
        <f t="array" ref="J187">INDEX(GMWQ!$A$2:$NF$60,MATCH(1,(GMWQ!$NE$2:$NE$60=J$3)*(GMWQ!$ND$2:$ND$60=J$4)*(GMWQ!$NF$2:$NF$60=J$1),0),$E187-1966)</f>
        <v>531131</v>
      </c>
      <c r="K187" s="12" cm="1">
        <f t="array" ref="K187">INDEX(GMWQ!$A$2:$NF$60,MATCH(1,(GMWQ!$NE$2:$NE$60=K$3)*(GMWQ!$ND$2:$ND$60=K$4)*(GMWQ!$NF$2:$NF$60=K$1),0),$E187-1966)</f>
        <v>213466</v>
      </c>
      <c r="L187" s="12" cm="1">
        <f t="array" ref="L187">INDEX(GMWQ!$A$2:$NF$60,MATCH(1,(GMWQ!$NE$2:$NE$60=L$3)*(GMWQ!$ND$2:$ND$60=L$4)*(GMWQ!$NF$2:$NF$60=L$1),0),$E187-1966)</f>
        <v>347760</v>
      </c>
      <c r="M187" s="12" cm="1">
        <f t="array" ref="M187">INDEX(GMWQ!$A$2:$NF$60,MATCH(1,(GMWQ!$NE$2:$NE$60=M$3)*(GMWQ!$ND$2:$ND$60=M$4)*(GMWQ!$NF$2:$NF$60=M$1),0),$E187-1966)</f>
        <v>395975</v>
      </c>
      <c r="N187" s="12" cm="1">
        <f t="array" ref="N187">INDEX(GMWQ!$A$2:$NF$60,MATCH(1,(GMWQ!$NE$2:$NE$60=N$3)*(GMWQ!$ND$2:$ND$60=N$4)*(GMWQ!$NF$2:$NF$60=N$1),0),$E187-1966)</f>
        <v>87.805499999999995</v>
      </c>
      <c r="O187" s="12" cm="1">
        <f t="array" ref="O187">INDEX(GMWQ!$A$2:$NF$60,MATCH(1,(GMWQ!$NE$2:$NE$60=O$3)*(GMWQ!$ND$2:$ND$60=O$4)*(GMWQ!$NF$2:$NF$60=O$1),0),$E187-1966)</f>
        <v>32410</v>
      </c>
      <c r="P187" s="12" cm="1">
        <f t="array" ref="P187">INDEX(GMWQ!$A$2:$NF$60,MATCH(1,(GMWQ!$NE$2:$NE$60=P$3)*(GMWQ!$ND$2:$ND$60=P$4)*(GMWQ!$NF$2:$NF$60=P$1),0),$E187-1966)</f>
        <v>34946</v>
      </c>
      <c r="Q187" s="12" cm="1">
        <f t="array" ref="Q187">INDEX(GMWQ!$A$2:$NF$60,MATCH(1,(GMWQ!$NE$2:$NE$60=Q$3)*(GMWQ!$ND$2:$ND$60=Q$4)*(GMWQ!$NF$2:$NF$60=Q$1),0),$E187-1966)</f>
        <v>4.2</v>
      </c>
      <c r="R187" s="12" cm="1">
        <f t="array" ref="R187">INDEX(GMWQ!$A$2:$NF$60,MATCH(1,(GMWQ!$NE$2:$NE$60=R$3)*(GMWQ!$ND$2:$ND$60=R$4)*(GMWQ!$NF$2:$NF$60=R$1),0),$E187-1966)</f>
        <v>7783.6279999999997</v>
      </c>
      <c r="S187" s="12" cm="1">
        <f t="array" ref="S187">INDEX(GMWQ!$A$2:$NF$60,MATCH(1,(GMWQ!$NE$2:$NE$60=S$3)*(GMWQ!$ND$2:$ND$60=S$4)*(GMWQ!$NF$2:$NF$60=S$1),0),$E187-1966)</f>
        <v>606785</v>
      </c>
      <c r="T187" s="12" cm="1">
        <f t="array" ref="T187">INDEX(GMWQ!$A$2:$NF$60,MATCH(1,(GMWQ!$NE$2:$NE$60=T$3)*(GMWQ!$ND$2:$ND$60=T$4)*(GMWQ!$NF$2:$NF$60=T$1),0),$E187-1966)</f>
        <v>32364</v>
      </c>
      <c r="U187" s="12" cm="1">
        <f t="array" ref="U187">INDEX(GMWQ!$A$2:$NF$60,MATCH(1,(GMWQ!$NE$2:$NE$60=U$3)*(GMWQ!$ND$2:$ND$60=U$4)*(GMWQ!$NF$2:$NF$60=U$1),0),$E187-1966)</f>
        <v>7783.6279999999997</v>
      </c>
      <c r="V187" s="12" cm="1">
        <f t="array" ref="V187">INDEX(GMWQ!$A$2:$NF$60,MATCH(1,(GMWQ!$NE$2:$NE$60=V$3)*(GMWQ!$ND$2:$ND$60=V$4)*(GMWQ!$NF$2:$NF$60=V$1),0),$E187-1966)</f>
        <v>4.3</v>
      </c>
      <c r="W187" s="12" cm="1">
        <f t="array" ref="W187">INDEX(GMWQ!$A$2:$NF$60,MATCH(1,(GMWQ!$NE$2:$NE$60=W$3)*(GMWQ!$ND$2:$ND$60=W$4)*(GMWQ!$NF$2:$NF$60=W$1),0),$E187-1966)</f>
        <v>395975</v>
      </c>
      <c r="X187" s="12" cm="1">
        <f t="array" ref="X187">INDEX(GMWQ!$A$2:$NF$60,MATCH(1,(GMWQ!$NE$2:$NE$60=X$3)*(GMWQ!$ND$2:$ND$60=X$4)*(GMWQ!$NF$2:$NF$60=X$1),0),$E187-1966)</f>
        <v>24296</v>
      </c>
      <c r="Y187" s="12" cm="1">
        <f t="array" ref="Y187">INDEX(GMWQ!$A$2:$NF$60,MATCH(1,(GMWQ!$NE$2:$NE$60=Y$3)*(GMWQ!$ND$2:$ND$60=Y$4)*(GMWQ!$NF$2:$NF$60=Y$1),0),$E187-1966)</f>
        <v>606785</v>
      </c>
      <c r="Z187" s="12" cm="1">
        <f t="array" ref="Z187">INDEX(GMWQ!$A$2:$NF$60,MATCH(1,(GMWQ!$NE$2:$NE$60=Z$3)*(GMWQ!$ND$2:$ND$60=Z$4)*(GMWQ!$NF$2:$NF$60=Z$1),0),$E187-1966)</f>
        <v>32364</v>
      </c>
      <c r="AA187" s="12" cm="1">
        <f t="array" ref="AA187">INDEX(GMWQ!$A$2:$NF$60,MATCH(1,(GMWQ!$NE$2:$NE$60=AA$3)*(GMWQ!$ND$2:$ND$60=AA$4)*(GMWQ!$NF$2:$NF$60=AA$1),0),$E187-1966)</f>
        <v>7783.6279999999997</v>
      </c>
      <c r="AB187" s="12" cm="1">
        <f t="array" ref="AB187">INDEX(GMWQ!$A$2:$NF$60,MATCH(1,(GMWQ!$NE$2:$NE$60=AB$3)*(GMWQ!$ND$2:$ND$60=AB$4)*(GMWQ!$NF$2:$NF$60=AB$1),0),$E187-1966)</f>
        <v>4.3</v>
      </c>
      <c r="AC187" s="12" cm="1">
        <f t="array" ref="AC187">INDEX(GMWQ!$A$2:$NF$60,MATCH(1,(GMWQ!$NE$2:$NE$60=AC$3)*(GMWQ!$ND$2:$ND$60=AC$4)*(GMWQ!$NF$2:$NF$60=AC$1),0),$E187-1966)</f>
        <v>395975</v>
      </c>
      <c r="AD187" s="12" cm="1">
        <f t="array" ref="AD187">INDEX(GMWQ!$A$2:$NF$60,MATCH(1,(GMWQ!$NE$2:$NE$60=AD$3)*(GMWQ!$ND$2:$ND$60=AD$4)*(GMWQ!$NF$2:$NF$60=AD$1),0),$E187-1966)</f>
        <v>24296</v>
      </c>
      <c r="AE187" s="12" cm="1">
        <f t="array" ref="AE187">INDEX(GMWQ!$A$2:$NF$60,MATCH(1,(GMWQ!$NE$2:$NE$60=AE$3)*(GMWQ!$ND$2:$ND$60=AE$4)*(GMWQ!$NF$2:$NF$60=AE$1),0),$E187-1966)</f>
        <v>32364</v>
      </c>
      <c r="AF187" s="12" cm="1">
        <f t="array" ref="AF187">INDEX(GMWQ!$A$2:$NF$60,MATCH(1,(GMWQ!$NE$2:$NE$60=AF$3)*(GMWQ!$ND$2:$ND$60=AF$4)*(GMWQ!$NF$2:$NF$60=AF$1),0),$E187-1966)</f>
        <v>34934</v>
      </c>
      <c r="AG187" s="12" cm="1">
        <f t="array" ref="AG187">INDEX(GMWQ!$A$2:$NF$60,MATCH(1,(GMWQ!$NE$2:$NE$60=AG$3)*(GMWQ!$ND$2:$ND$60=AG$4)*(GMWQ!$NF$2:$NF$60=AG$1),0),$E187-1966)</f>
        <v>4.3</v>
      </c>
    </row>
    <row r="188" spans="1:33" x14ac:dyDescent="0.25">
      <c r="B188" s="12">
        <f t="shared" ref="B188:D203" si="18">+B184+1</f>
        <v>2018</v>
      </c>
      <c r="C188" s="12">
        <f t="shared" si="18"/>
        <v>2018</v>
      </c>
      <c r="E188" s="12">
        <f t="shared" si="17"/>
        <v>2154</v>
      </c>
      <c r="F188" s="12" cm="1">
        <f t="array" ref="F188">INDEX(GMWQ!$A$2:$NF$60,MATCH(1,(GMWQ!$NE$2:$NE$60=F$3)*(GMWQ!$ND$2:$ND$60=F$4)*(GMWQ!$NF$2:$NF$60=F$1),0),$E188-1966)</f>
        <v>113.6866</v>
      </c>
      <c r="G188" s="12" cm="1">
        <f t="array" ref="G188">INDEX(GMWQ!$A$2:$NF$60,MATCH(1,(GMWQ!$NE$2:$NE$60=G$3)*(GMWQ!$ND$2:$ND$60=G$4)*(GMWQ!$NF$2:$NF$60=G$1),0),$E188-1966)</f>
        <v>24403</v>
      </c>
      <c r="H188" s="12" cm="1">
        <f t="array" ref="H188">INDEX(GMWQ!$A$2:$NF$60,MATCH(1,(GMWQ!$NE$2:$NE$60=H$3)*(GMWQ!$ND$2:$ND$60=H$4)*(GMWQ!$NF$2:$NF$60=H$1),0),$E188-1966)</f>
        <v>516.66669999999999</v>
      </c>
      <c r="I188" s="12" cm="1">
        <f t="array" ref="I188">INDEX(GMWQ!$A$2:$NF$60,MATCH(1,(GMWQ!$NE$2:$NE$60=I$3)*(GMWQ!$ND$2:$ND$60=I$4)*(GMWQ!$NF$2:$NF$60=I$1),0),$E188-1966)</f>
        <v>117940</v>
      </c>
      <c r="J188" s="12" cm="1">
        <f t="array" ref="J188">INDEX(GMWQ!$A$2:$NF$60,MATCH(1,(GMWQ!$NE$2:$NE$60=J$3)*(GMWQ!$ND$2:$ND$60=J$4)*(GMWQ!$NF$2:$NF$60=J$1),0),$E188-1966)</f>
        <v>535707</v>
      </c>
      <c r="K188" s="12" cm="1">
        <f t="array" ref="K188">INDEX(GMWQ!$A$2:$NF$60,MATCH(1,(GMWQ!$NE$2:$NE$60=K$3)*(GMWQ!$ND$2:$ND$60=K$4)*(GMWQ!$NF$2:$NF$60=K$1),0),$E188-1966)</f>
        <v>212838</v>
      </c>
      <c r="L188" s="12" cm="1">
        <f t="array" ref="L188">INDEX(GMWQ!$A$2:$NF$60,MATCH(1,(GMWQ!$NE$2:$NE$60=L$3)*(GMWQ!$ND$2:$ND$60=L$4)*(GMWQ!$NF$2:$NF$60=L$1),0),$E188-1966)</f>
        <v>347383</v>
      </c>
      <c r="M188" s="12" cm="1">
        <f t="array" ref="M188">INDEX(GMWQ!$A$2:$NF$60,MATCH(1,(GMWQ!$NE$2:$NE$60=M$3)*(GMWQ!$ND$2:$ND$60=M$4)*(GMWQ!$NF$2:$NF$60=M$1),0),$E188-1966)</f>
        <v>394175</v>
      </c>
      <c r="N188" s="12" cm="1">
        <f t="array" ref="N188">INDEX(GMWQ!$A$2:$NF$60,MATCH(1,(GMWQ!$NE$2:$NE$60=N$3)*(GMWQ!$ND$2:$ND$60=N$4)*(GMWQ!$NF$2:$NF$60=N$1),0),$E188-1966)</f>
        <v>88.070499999999996</v>
      </c>
      <c r="O188" s="12" cm="1">
        <f t="array" ref="O188">INDEX(GMWQ!$A$2:$NF$60,MATCH(1,(GMWQ!$NE$2:$NE$60=O$3)*(GMWQ!$ND$2:$ND$60=O$4)*(GMWQ!$NF$2:$NF$60=O$1),0),$E188-1966)</f>
        <v>32451</v>
      </c>
      <c r="P188" s="12" cm="1">
        <f t="array" ref="P188">INDEX(GMWQ!$A$2:$NF$60,MATCH(1,(GMWQ!$NE$2:$NE$60=P$3)*(GMWQ!$ND$2:$ND$60=P$4)*(GMWQ!$NF$2:$NF$60=P$1),0),$E188-1966)</f>
        <v>34972</v>
      </c>
      <c r="Q188" s="12" cm="1">
        <f t="array" ref="Q188">INDEX(GMWQ!$A$2:$NF$60,MATCH(1,(GMWQ!$NE$2:$NE$60=Q$3)*(GMWQ!$ND$2:$ND$60=Q$4)*(GMWQ!$NF$2:$NF$60=Q$1),0),$E188-1966)</f>
        <v>4</v>
      </c>
      <c r="R188" s="12" cm="1">
        <f t="array" ref="R188">INDEX(GMWQ!$A$2:$NF$60,MATCH(1,(GMWQ!$NE$2:$NE$60=R$3)*(GMWQ!$ND$2:$ND$60=R$4)*(GMWQ!$NF$2:$NF$60=R$1),0),$E188-1966)</f>
        <v>7753.0959999999995</v>
      </c>
      <c r="S188" s="12" cm="1">
        <f t="array" ref="S188">INDEX(GMWQ!$A$2:$NF$60,MATCH(1,(GMWQ!$NE$2:$NE$60=S$3)*(GMWQ!$ND$2:$ND$60=S$4)*(GMWQ!$NF$2:$NF$60=S$1),0),$E188-1966)</f>
        <v>607775</v>
      </c>
      <c r="T188" s="12" cm="1">
        <f t="array" ref="T188">INDEX(GMWQ!$A$2:$NF$60,MATCH(1,(GMWQ!$NE$2:$NE$60=T$3)*(GMWQ!$ND$2:$ND$60=T$4)*(GMWQ!$NF$2:$NF$60=T$1),0),$E188-1966)</f>
        <v>32403</v>
      </c>
      <c r="U188" s="12" cm="1">
        <f t="array" ref="U188">INDEX(GMWQ!$A$2:$NF$60,MATCH(1,(GMWQ!$NE$2:$NE$60=U$3)*(GMWQ!$ND$2:$ND$60=U$4)*(GMWQ!$NF$2:$NF$60=U$1),0),$E188-1966)</f>
        <v>7753.0959999999995</v>
      </c>
      <c r="V188" s="12" cm="1">
        <f t="array" ref="V188">INDEX(GMWQ!$A$2:$NF$60,MATCH(1,(GMWQ!$NE$2:$NE$60=V$3)*(GMWQ!$ND$2:$ND$60=V$4)*(GMWQ!$NF$2:$NF$60=V$1),0),$E188-1966)</f>
        <v>4.0999999999999996</v>
      </c>
      <c r="W188" s="12" cm="1">
        <f t="array" ref="W188">INDEX(GMWQ!$A$2:$NF$60,MATCH(1,(GMWQ!$NE$2:$NE$60=W$3)*(GMWQ!$ND$2:$ND$60=W$4)*(GMWQ!$NF$2:$NF$60=W$1),0),$E188-1966)</f>
        <v>394175</v>
      </c>
      <c r="X188" s="12" cm="1">
        <f t="array" ref="X188">INDEX(GMWQ!$A$2:$NF$60,MATCH(1,(GMWQ!$NE$2:$NE$60=X$3)*(GMWQ!$ND$2:$ND$60=X$4)*(GMWQ!$NF$2:$NF$60=X$1),0),$E188-1966)</f>
        <v>24403</v>
      </c>
      <c r="Y188" s="12" cm="1">
        <f t="array" ref="Y188">INDEX(GMWQ!$A$2:$NF$60,MATCH(1,(GMWQ!$NE$2:$NE$60=Y$3)*(GMWQ!$ND$2:$ND$60=Y$4)*(GMWQ!$NF$2:$NF$60=Y$1),0),$E188-1966)</f>
        <v>607775</v>
      </c>
      <c r="Z188" s="12" cm="1">
        <f t="array" ref="Z188">INDEX(GMWQ!$A$2:$NF$60,MATCH(1,(GMWQ!$NE$2:$NE$60=Z$3)*(GMWQ!$ND$2:$ND$60=Z$4)*(GMWQ!$NF$2:$NF$60=Z$1),0),$E188-1966)</f>
        <v>32403</v>
      </c>
      <c r="AA188" s="12" cm="1">
        <f t="array" ref="AA188">INDEX(GMWQ!$A$2:$NF$60,MATCH(1,(GMWQ!$NE$2:$NE$60=AA$3)*(GMWQ!$ND$2:$ND$60=AA$4)*(GMWQ!$NF$2:$NF$60=AA$1),0),$E188-1966)</f>
        <v>7753.0959999999995</v>
      </c>
      <c r="AB188" s="12" cm="1">
        <f t="array" ref="AB188">INDEX(GMWQ!$A$2:$NF$60,MATCH(1,(GMWQ!$NE$2:$NE$60=AB$3)*(GMWQ!$ND$2:$ND$60=AB$4)*(GMWQ!$NF$2:$NF$60=AB$1),0),$E188-1966)</f>
        <v>4.0999999999999996</v>
      </c>
      <c r="AC188" s="12" cm="1">
        <f t="array" ref="AC188">INDEX(GMWQ!$A$2:$NF$60,MATCH(1,(GMWQ!$NE$2:$NE$60=AC$3)*(GMWQ!$ND$2:$ND$60=AC$4)*(GMWQ!$NF$2:$NF$60=AC$1),0),$E188-1966)</f>
        <v>394175</v>
      </c>
      <c r="AD188" s="12" cm="1">
        <f t="array" ref="AD188">INDEX(GMWQ!$A$2:$NF$60,MATCH(1,(GMWQ!$NE$2:$NE$60=AD$3)*(GMWQ!$ND$2:$ND$60=AD$4)*(GMWQ!$NF$2:$NF$60=AD$1),0),$E188-1966)</f>
        <v>24403</v>
      </c>
      <c r="AE188" s="12" cm="1">
        <f t="array" ref="AE188">INDEX(GMWQ!$A$2:$NF$60,MATCH(1,(GMWQ!$NE$2:$NE$60=AE$3)*(GMWQ!$ND$2:$ND$60=AE$4)*(GMWQ!$NF$2:$NF$60=AE$1),0),$E188-1966)</f>
        <v>32403</v>
      </c>
      <c r="AF188" s="12" cm="1">
        <f t="array" ref="AF188">INDEX(GMWQ!$A$2:$NF$60,MATCH(1,(GMWQ!$NE$2:$NE$60=AF$3)*(GMWQ!$ND$2:$ND$60=AF$4)*(GMWQ!$NF$2:$NF$60=AF$1),0),$E188-1966)</f>
        <v>34976</v>
      </c>
      <c r="AG188" s="12" cm="1">
        <f t="array" ref="AG188">INDEX(GMWQ!$A$2:$NF$60,MATCH(1,(GMWQ!$NE$2:$NE$60=AG$3)*(GMWQ!$ND$2:$ND$60=AG$4)*(GMWQ!$NF$2:$NF$60=AG$1),0),$E188-1966)</f>
        <v>4.0999999999999996</v>
      </c>
    </row>
    <row r="189" spans="1:33" x14ac:dyDescent="0.25">
      <c r="B189" s="12">
        <f t="shared" si="18"/>
        <v>2018</v>
      </c>
      <c r="C189" s="12">
        <f t="shared" si="18"/>
        <v>2018</v>
      </c>
      <c r="E189" s="12">
        <f t="shared" si="17"/>
        <v>2155</v>
      </c>
      <c r="F189" s="12" cm="1">
        <f t="array" ref="F189">INDEX(GMWQ!$A$2:$NF$60,MATCH(1,(GMWQ!$NE$2:$NE$60=F$3)*(GMWQ!$ND$2:$ND$60=F$4)*(GMWQ!$NF$2:$NF$60=F$1),0),$E189-1966)</f>
        <v>115.17919999999999</v>
      </c>
      <c r="G189" s="12" cm="1">
        <f t="array" ref="G189">INDEX(GMWQ!$A$2:$NF$60,MATCH(1,(GMWQ!$NE$2:$NE$60=G$3)*(GMWQ!$ND$2:$ND$60=G$4)*(GMWQ!$NF$2:$NF$60=G$1),0),$E189-1966)</f>
        <v>24535</v>
      </c>
      <c r="H189" s="12" cm="1">
        <f t="array" ref="H189">INDEX(GMWQ!$A$2:$NF$60,MATCH(1,(GMWQ!$NE$2:$NE$60=H$3)*(GMWQ!$ND$2:$ND$60=H$4)*(GMWQ!$NF$2:$NF$60=H$1),0),$E189-1966)</f>
        <v>522.33330000000001</v>
      </c>
      <c r="I189" s="12" cm="1">
        <f t="array" ref="I189">INDEX(GMWQ!$A$2:$NF$60,MATCH(1,(GMWQ!$NE$2:$NE$60=I$3)*(GMWQ!$ND$2:$ND$60=I$4)*(GMWQ!$NF$2:$NF$60=I$1),0),$E189-1966)</f>
        <v>117461</v>
      </c>
      <c r="J189" s="12" cm="1">
        <f t="array" ref="J189">INDEX(GMWQ!$A$2:$NF$60,MATCH(1,(GMWQ!$NE$2:$NE$60=J$3)*(GMWQ!$ND$2:$ND$60=J$4)*(GMWQ!$NF$2:$NF$60=J$1),0),$E189-1966)</f>
        <v>540205</v>
      </c>
      <c r="K189" s="12" cm="1">
        <f t="array" ref="K189">INDEX(GMWQ!$A$2:$NF$60,MATCH(1,(GMWQ!$NE$2:$NE$60=K$3)*(GMWQ!$ND$2:$ND$60=K$4)*(GMWQ!$NF$2:$NF$60=K$1),0),$E189-1966)</f>
        <v>216683</v>
      </c>
      <c r="L189" s="12" cm="1">
        <f t="array" ref="L189">INDEX(GMWQ!$A$2:$NF$60,MATCH(1,(GMWQ!$NE$2:$NE$60=L$3)*(GMWQ!$ND$2:$ND$60=L$4)*(GMWQ!$NF$2:$NF$60=L$1),0),$E189-1966)</f>
        <v>350601</v>
      </c>
      <c r="M189" s="12" cm="1">
        <f t="array" ref="M189">INDEX(GMWQ!$A$2:$NF$60,MATCH(1,(GMWQ!$NE$2:$NE$60=M$3)*(GMWQ!$ND$2:$ND$60=M$4)*(GMWQ!$NF$2:$NF$60=M$1),0),$E189-1966)</f>
        <v>395431</v>
      </c>
      <c r="N189" s="12" cm="1">
        <f t="array" ref="N189">INDEX(GMWQ!$A$2:$NF$60,MATCH(1,(GMWQ!$NE$2:$NE$60=N$3)*(GMWQ!$ND$2:$ND$60=N$4)*(GMWQ!$NF$2:$NF$60=N$1),0),$E189-1966)</f>
        <v>88.574029999999993</v>
      </c>
      <c r="O189" s="12" cm="1">
        <f t="array" ref="O189">INDEX(GMWQ!$A$2:$NF$60,MATCH(1,(GMWQ!$NE$2:$NE$60=O$3)*(GMWQ!$ND$2:$ND$60=O$4)*(GMWQ!$NF$2:$NF$60=O$1),0),$E189-1966)</f>
        <v>32497</v>
      </c>
      <c r="P189" s="12" cm="1">
        <f t="array" ref="P189">INDEX(GMWQ!$A$2:$NF$60,MATCH(1,(GMWQ!$NE$2:$NE$60=P$3)*(GMWQ!$ND$2:$ND$60=P$4)*(GMWQ!$NF$2:$NF$60=P$1),0),$E189-1966)</f>
        <v>35075</v>
      </c>
      <c r="Q189" s="12" cm="1">
        <f t="array" ref="Q189">INDEX(GMWQ!$A$2:$NF$60,MATCH(1,(GMWQ!$NE$2:$NE$60=Q$3)*(GMWQ!$ND$2:$ND$60=Q$4)*(GMWQ!$NF$2:$NF$60=Q$1),0),$E189-1966)</f>
        <v>4.0999999999999996</v>
      </c>
      <c r="R189" s="12" cm="1">
        <f t="array" ref="R189">INDEX(GMWQ!$A$2:$NF$60,MATCH(1,(GMWQ!$NE$2:$NE$60=R$3)*(GMWQ!$ND$2:$ND$60=R$4)*(GMWQ!$NF$2:$NF$60=R$1),0),$E189-1966)</f>
        <v>7876.518</v>
      </c>
      <c r="S189" s="12" cm="1">
        <f t="array" ref="S189">INDEX(GMWQ!$A$2:$NF$60,MATCH(1,(GMWQ!$NE$2:$NE$60=S$3)*(GMWQ!$ND$2:$ND$60=S$4)*(GMWQ!$NF$2:$NF$60=S$1),0),$E189-1966)</f>
        <v>609653</v>
      </c>
      <c r="T189" s="12" cm="1">
        <f t="array" ref="T189">INDEX(GMWQ!$A$2:$NF$60,MATCH(1,(GMWQ!$NE$2:$NE$60=T$3)*(GMWQ!$ND$2:$ND$60=T$4)*(GMWQ!$NF$2:$NF$60=T$1),0),$E189-1966)</f>
        <v>32448</v>
      </c>
      <c r="U189" s="12" cm="1">
        <f t="array" ref="U189">INDEX(GMWQ!$A$2:$NF$60,MATCH(1,(GMWQ!$NE$2:$NE$60=U$3)*(GMWQ!$ND$2:$ND$60=U$4)*(GMWQ!$NF$2:$NF$60=U$1),0),$E189-1966)</f>
        <v>7876.518</v>
      </c>
      <c r="V189" s="12" cm="1">
        <f t="array" ref="V189">INDEX(GMWQ!$A$2:$NF$60,MATCH(1,(GMWQ!$NE$2:$NE$60=V$3)*(GMWQ!$ND$2:$ND$60=V$4)*(GMWQ!$NF$2:$NF$60=V$1),0),$E189-1966)</f>
        <v>4.2</v>
      </c>
      <c r="W189" s="12" cm="1">
        <f t="array" ref="W189">INDEX(GMWQ!$A$2:$NF$60,MATCH(1,(GMWQ!$NE$2:$NE$60=W$3)*(GMWQ!$ND$2:$ND$60=W$4)*(GMWQ!$NF$2:$NF$60=W$1),0),$E189-1966)</f>
        <v>395431</v>
      </c>
      <c r="X189" s="12" cm="1">
        <f t="array" ref="X189">INDEX(GMWQ!$A$2:$NF$60,MATCH(1,(GMWQ!$NE$2:$NE$60=X$3)*(GMWQ!$ND$2:$ND$60=X$4)*(GMWQ!$NF$2:$NF$60=X$1),0),$E189-1966)</f>
        <v>24535</v>
      </c>
      <c r="Y189" s="12" cm="1">
        <f t="array" ref="Y189">INDEX(GMWQ!$A$2:$NF$60,MATCH(1,(GMWQ!$NE$2:$NE$60=Y$3)*(GMWQ!$ND$2:$ND$60=Y$4)*(GMWQ!$NF$2:$NF$60=Y$1),0),$E189-1966)</f>
        <v>609653</v>
      </c>
      <c r="Z189" s="12" cm="1">
        <f t="array" ref="Z189">INDEX(GMWQ!$A$2:$NF$60,MATCH(1,(GMWQ!$NE$2:$NE$60=Z$3)*(GMWQ!$ND$2:$ND$60=Z$4)*(GMWQ!$NF$2:$NF$60=Z$1),0),$E189-1966)</f>
        <v>32448</v>
      </c>
      <c r="AA189" s="12" cm="1">
        <f t="array" ref="AA189">INDEX(GMWQ!$A$2:$NF$60,MATCH(1,(GMWQ!$NE$2:$NE$60=AA$3)*(GMWQ!$ND$2:$ND$60=AA$4)*(GMWQ!$NF$2:$NF$60=AA$1),0),$E189-1966)</f>
        <v>7876.518</v>
      </c>
      <c r="AB189" s="12" cm="1">
        <f t="array" ref="AB189">INDEX(GMWQ!$A$2:$NF$60,MATCH(1,(GMWQ!$NE$2:$NE$60=AB$3)*(GMWQ!$ND$2:$ND$60=AB$4)*(GMWQ!$NF$2:$NF$60=AB$1),0),$E189-1966)</f>
        <v>4.2</v>
      </c>
      <c r="AC189" s="12" cm="1">
        <f t="array" ref="AC189">INDEX(GMWQ!$A$2:$NF$60,MATCH(1,(GMWQ!$NE$2:$NE$60=AC$3)*(GMWQ!$ND$2:$ND$60=AC$4)*(GMWQ!$NF$2:$NF$60=AC$1),0),$E189-1966)</f>
        <v>395431</v>
      </c>
      <c r="AD189" s="12" cm="1">
        <f t="array" ref="AD189">INDEX(GMWQ!$A$2:$NF$60,MATCH(1,(GMWQ!$NE$2:$NE$60=AD$3)*(GMWQ!$ND$2:$ND$60=AD$4)*(GMWQ!$NF$2:$NF$60=AD$1),0),$E189-1966)</f>
        <v>24535</v>
      </c>
      <c r="AE189" s="12" cm="1">
        <f t="array" ref="AE189">INDEX(GMWQ!$A$2:$NF$60,MATCH(1,(GMWQ!$NE$2:$NE$60=AE$3)*(GMWQ!$ND$2:$ND$60=AE$4)*(GMWQ!$NF$2:$NF$60=AE$1),0),$E189-1966)</f>
        <v>32448</v>
      </c>
      <c r="AF189" s="12" cm="1">
        <f t="array" ref="AF189">INDEX(GMWQ!$A$2:$NF$60,MATCH(1,(GMWQ!$NE$2:$NE$60=AF$3)*(GMWQ!$ND$2:$ND$60=AF$4)*(GMWQ!$NF$2:$NF$60=AF$1),0),$E189-1966)</f>
        <v>35078</v>
      </c>
      <c r="AG189" s="12" cm="1">
        <f t="array" ref="AG189">INDEX(GMWQ!$A$2:$NF$60,MATCH(1,(GMWQ!$NE$2:$NE$60=AG$3)*(GMWQ!$ND$2:$ND$60=AG$4)*(GMWQ!$NF$2:$NF$60=AG$1),0),$E189-1966)</f>
        <v>4.2</v>
      </c>
    </row>
    <row r="190" spans="1:33" x14ac:dyDescent="0.25">
      <c r="B190" s="12">
        <f t="shared" si="18"/>
        <v>2018</v>
      </c>
      <c r="C190" s="12">
        <f t="shared" si="18"/>
        <v>2018</v>
      </c>
      <c r="E190" s="12">
        <f t="shared" si="17"/>
        <v>2156</v>
      </c>
      <c r="F190" s="12" cm="1">
        <f t="array" ref="F190">INDEX(GMWQ!$A$2:$NF$60,MATCH(1,(GMWQ!$NE$2:$NE$60=F$3)*(GMWQ!$ND$2:$ND$60=F$4)*(GMWQ!$NF$2:$NF$60=F$1),0),$E190-1966)</f>
        <v>116.4156</v>
      </c>
      <c r="G190" s="12" cm="1">
        <f t="array" ref="G190">INDEX(GMWQ!$A$2:$NF$60,MATCH(1,(GMWQ!$NE$2:$NE$60=G$3)*(GMWQ!$ND$2:$ND$60=G$4)*(GMWQ!$NF$2:$NF$60=G$1),0),$E190-1966)</f>
        <v>24830</v>
      </c>
      <c r="H190" s="12" cm="1">
        <f t="array" ref="H190">INDEX(GMWQ!$A$2:$NF$60,MATCH(1,(GMWQ!$NE$2:$NE$60=H$3)*(GMWQ!$ND$2:$ND$60=H$4)*(GMWQ!$NF$2:$NF$60=H$1),0),$E190-1966)</f>
        <v>528</v>
      </c>
      <c r="I190" s="12" cm="1">
        <f t="array" ref="I190">INDEX(GMWQ!$A$2:$NF$60,MATCH(1,(GMWQ!$NE$2:$NE$60=I$3)*(GMWQ!$ND$2:$ND$60=I$4)*(GMWQ!$NF$2:$NF$60=I$1),0),$E190-1966)</f>
        <v>117040</v>
      </c>
      <c r="J190" s="12" cm="1">
        <f t="array" ref="J190">INDEX(GMWQ!$A$2:$NF$60,MATCH(1,(GMWQ!$NE$2:$NE$60=J$3)*(GMWQ!$ND$2:$ND$60=J$4)*(GMWQ!$NF$2:$NF$60=J$1),0),$E190-1966)</f>
        <v>545261</v>
      </c>
      <c r="K190" s="12" cm="1">
        <f t="array" ref="K190">INDEX(GMWQ!$A$2:$NF$60,MATCH(1,(GMWQ!$NE$2:$NE$60=K$3)*(GMWQ!$ND$2:$ND$60=K$4)*(GMWQ!$NF$2:$NF$60=K$1),0),$E190-1966)</f>
        <v>219523</v>
      </c>
      <c r="L190" s="12" cm="1">
        <f t="array" ref="L190">INDEX(GMWQ!$A$2:$NF$60,MATCH(1,(GMWQ!$NE$2:$NE$60=L$3)*(GMWQ!$ND$2:$ND$60=L$4)*(GMWQ!$NF$2:$NF$60=L$1),0),$E190-1966)</f>
        <v>356695</v>
      </c>
      <c r="M190" s="12" cm="1">
        <f t="array" ref="M190">INDEX(GMWQ!$A$2:$NF$60,MATCH(1,(GMWQ!$NE$2:$NE$60=M$3)*(GMWQ!$ND$2:$ND$60=M$4)*(GMWQ!$NF$2:$NF$60=M$1),0),$E190-1966)</f>
        <v>400106</v>
      </c>
      <c r="N190" s="12" cm="1">
        <f t="array" ref="N190">INDEX(GMWQ!$A$2:$NF$60,MATCH(1,(GMWQ!$NE$2:$NE$60=N$3)*(GMWQ!$ND$2:$ND$60=N$4)*(GMWQ!$NF$2:$NF$60=N$1),0),$E190-1966)</f>
        <v>89.073130000000006</v>
      </c>
      <c r="O190" s="12" cm="1">
        <f t="array" ref="O190">INDEX(GMWQ!$A$2:$NF$60,MATCH(1,(GMWQ!$NE$2:$NE$60=O$3)*(GMWQ!$ND$2:$ND$60=O$4)*(GMWQ!$NF$2:$NF$60=O$1),0),$E190-1966)</f>
        <v>32669</v>
      </c>
      <c r="P190" s="12" cm="1">
        <f t="array" ref="P190">INDEX(GMWQ!$A$2:$NF$60,MATCH(1,(GMWQ!$NE$2:$NE$60=P$3)*(GMWQ!$ND$2:$ND$60=P$4)*(GMWQ!$NF$2:$NF$60=P$1),0),$E190-1966)</f>
        <v>35244</v>
      </c>
      <c r="Q190" s="12" cm="1">
        <f t="array" ref="Q190">INDEX(GMWQ!$A$2:$NF$60,MATCH(1,(GMWQ!$NE$2:$NE$60=Q$3)*(GMWQ!$ND$2:$ND$60=Q$4)*(GMWQ!$NF$2:$NF$60=Q$1),0),$E190-1966)</f>
        <v>4</v>
      </c>
      <c r="R190" s="12" cm="1">
        <f t="array" ref="R190">INDEX(GMWQ!$A$2:$NF$60,MATCH(1,(GMWQ!$NE$2:$NE$60=R$3)*(GMWQ!$ND$2:$ND$60=R$4)*(GMWQ!$NF$2:$NF$60=R$1),0),$E190-1966)</f>
        <v>7956.6149999999998</v>
      </c>
      <c r="S190" s="12" cm="1">
        <f t="array" ref="S190">INDEX(GMWQ!$A$2:$NF$60,MATCH(1,(GMWQ!$NE$2:$NE$60=S$3)*(GMWQ!$ND$2:$ND$60=S$4)*(GMWQ!$NF$2:$NF$60=S$1),0),$E190-1966)</f>
        <v>610481</v>
      </c>
      <c r="T190" s="12" cm="1">
        <f t="array" ref="T190">INDEX(GMWQ!$A$2:$NF$60,MATCH(1,(GMWQ!$NE$2:$NE$60=T$3)*(GMWQ!$ND$2:$ND$60=T$4)*(GMWQ!$NF$2:$NF$60=T$1),0),$E190-1966)</f>
        <v>32618</v>
      </c>
      <c r="U190" s="12" cm="1">
        <f t="array" ref="U190">INDEX(GMWQ!$A$2:$NF$60,MATCH(1,(GMWQ!$NE$2:$NE$60=U$3)*(GMWQ!$ND$2:$ND$60=U$4)*(GMWQ!$NF$2:$NF$60=U$1),0),$E190-1966)</f>
        <v>7956.6149999999998</v>
      </c>
      <c r="V190" s="12" cm="1">
        <f t="array" ref="V190">INDEX(GMWQ!$A$2:$NF$60,MATCH(1,(GMWQ!$NE$2:$NE$60=V$3)*(GMWQ!$ND$2:$ND$60=V$4)*(GMWQ!$NF$2:$NF$60=V$1),0),$E190-1966)</f>
        <v>4.0999999999999996</v>
      </c>
      <c r="W190" s="12" cm="1">
        <f t="array" ref="W190">INDEX(GMWQ!$A$2:$NF$60,MATCH(1,(GMWQ!$NE$2:$NE$60=W$3)*(GMWQ!$ND$2:$ND$60=W$4)*(GMWQ!$NF$2:$NF$60=W$1),0),$E190-1966)</f>
        <v>400106</v>
      </c>
      <c r="X190" s="12" cm="1">
        <f t="array" ref="X190">INDEX(GMWQ!$A$2:$NF$60,MATCH(1,(GMWQ!$NE$2:$NE$60=X$3)*(GMWQ!$ND$2:$ND$60=X$4)*(GMWQ!$NF$2:$NF$60=X$1),0),$E190-1966)</f>
        <v>24830</v>
      </c>
      <c r="Y190" s="12" cm="1">
        <f t="array" ref="Y190">INDEX(GMWQ!$A$2:$NF$60,MATCH(1,(GMWQ!$NE$2:$NE$60=Y$3)*(GMWQ!$ND$2:$ND$60=Y$4)*(GMWQ!$NF$2:$NF$60=Y$1),0),$E190-1966)</f>
        <v>610481</v>
      </c>
      <c r="Z190" s="12" cm="1">
        <f t="array" ref="Z190">INDEX(GMWQ!$A$2:$NF$60,MATCH(1,(GMWQ!$NE$2:$NE$60=Z$3)*(GMWQ!$ND$2:$ND$60=Z$4)*(GMWQ!$NF$2:$NF$60=Z$1),0),$E190-1966)</f>
        <v>32618</v>
      </c>
      <c r="AA190" s="12" cm="1">
        <f t="array" ref="AA190">INDEX(GMWQ!$A$2:$NF$60,MATCH(1,(GMWQ!$NE$2:$NE$60=AA$3)*(GMWQ!$ND$2:$ND$60=AA$4)*(GMWQ!$NF$2:$NF$60=AA$1),0),$E190-1966)</f>
        <v>7956.6149999999998</v>
      </c>
      <c r="AB190" s="12" cm="1">
        <f t="array" ref="AB190">INDEX(GMWQ!$A$2:$NF$60,MATCH(1,(GMWQ!$NE$2:$NE$60=AB$3)*(GMWQ!$ND$2:$ND$60=AB$4)*(GMWQ!$NF$2:$NF$60=AB$1),0),$E190-1966)</f>
        <v>4.0999999999999996</v>
      </c>
      <c r="AC190" s="12" cm="1">
        <f t="array" ref="AC190">INDEX(GMWQ!$A$2:$NF$60,MATCH(1,(GMWQ!$NE$2:$NE$60=AC$3)*(GMWQ!$ND$2:$ND$60=AC$4)*(GMWQ!$NF$2:$NF$60=AC$1),0),$E190-1966)</f>
        <v>400106</v>
      </c>
      <c r="AD190" s="12" cm="1">
        <f t="array" ref="AD190">INDEX(GMWQ!$A$2:$NF$60,MATCH(1,(GMWQ!$NE$2:$NE$60=AD$3)*(GMWQ!$ND$2:$ND$60=AD$4)*(GMWQ!$NF$2:$NF$60=AD$1),0),$E190-1966)</f>
        <v>24830</v>
      </c>
      <c r="AE190" s="12" cm="1">
        <f t="array" ref="AE190">INDEX(GMWQ!$A$2:$NF$60,MATCH(1,(GMWQ!$NE$2:$NE$60=AE$3)*(GMWQ!$ND$2:$ND$60=AE$4)*(GMWQ!$NF$2:$NF$60=AE$1),0),$E190-1966)</f>
        <v>32618</v>
      </c>
      <c r="AF190" s="12" cm="1">
        <f t="array" ref="AF190">INDEX(GMWQ!$A$2:$NF$60,MATCH(1,(GMWQ!$NE$2:$NE$60=AF$3)*(GMWQ!$ND$2:$ND$60=AF$4)*(GMWQ!$NF$2:$NF$60=AF$1),0),$E190-1966)</f>
        <v>35253</v>
      </c>
      <c r="AG190" s="12" cm="1">
        <f t="array" ref="AG190">INDEX(GMWQ!$A$2:$NF$60,MATCH(1,(GMWQ!$NE$2:$NE$60=AG$3)*(GMWQ!$ND$2:$ND$60=AG$4)*(GMWQ!$NF$2:$NF$60=AG$1),0),$E190-1966)</f>
        <v>4.0999999999999996</v>
      </c>
    </row>
    <row r="191" spans="1:33" x14ac:dyDescent="0.25">
      <c r="A191" s="12">
        <v>2019</v>
      </c>
      <c r="B191" s="12">
        <f t="shared" si="18"/>
        <v>2019</v>
      </c>
      <c r="C191" s="12">
        <f t="shared" si="18"/>
        <v>2018</v>
      </c>
      <c r="D191" s="12">
        <f t="shared" si="18"/>
        <v>2018</v>
      </c>
      <c r="E191" s="12">
        <f t="shared" si="17"/>
        <v>2157</v>
      </c>
      <c r="F191" s="12" cm="1">
        <f t="array" ref="F191">INDEX(GMWQ!$A$2:$NF$60,MATCH(1,(GMWQ!$NE$2:$NE$60=F$3)*(GMWQ!$ND$2:$ND$60=F$4)*(GMWQ!$NF$2:$NF$60=F$1),0),$E191-1966)</f>
        <v>116.8866</v>
      </c>
      <c r="G191" s="12" cm="1">
        <f t="array" ref="G191">INDEX(GMWQ!$A$2:$NF$60,MATCH(1,(GMWQ!$NE$2:$NE$60=G$3)*(GMWQ!$ND$2:$ND$60=G$4)*(GMWQ!$NF$2:$NF$60=G$1),0),$E191-1966)</f>
        <v>25806</v>
      </c>
      <c r="H191" s="12" cm="1">
        <f t="array" ref="H191">INDEX(GMWQ!$A$2:$NF$60,MATCH(1,(GMWQ!$NE$2:$NE$60=H$3)*(GMWQ!$ND$2:$ND$60=H$4)*(GMWQ!$NF$2:$NF$60=H$1),0),$E191-1966)</f>
        <v>528.66669999999999</v>
      </c>
      <c r="I191" s="12" cm="1">
        <f t="array" ref="I191">INDEX(GMWQ!$A$2:$NF$60,MATCH(1,(GMWQ!$NE$2:$NE$60=I$3)*(GMWQ!$ND$2:$ND$60=I$4)*(GMWQ!$NF$2:$NF$60=I$1),0),$E191-1966)</f>
        <v>116521</v>
      </c>
      <c r="J191" s="12" cm="1">
        <f t="array" ref="J191">INDEX(GMWQ!$A$2:$NF$60,MATCH(1,(GMWQ!$NE$2:$NE$60=J$3)*(GMWQ!$ND$2:$ND$60=J$4)*(GMWQ!$NF$2:$NF$60=J$1),0),$E191-1966)</f>
        <v>549060</v>
      </c>
      <c r="K191" s="12" cm="1">
        <f t="array" ref="K191">INDEX(GMWQ!$A$2:$NF$60,MATCH(1,(GMWQ!$NE$2:$NE$60=K$3)*(GMWQ!$ND$2:$ND$60=K$4)*(GMWQ!$NF$2:$NF$60=K$1),0),$E191-1966)</f>
        <v>220691</v>
      </c>
      <c r="L191" s="12" cm="1">
        <f t="array" ref="L191">INDEX(GMWQ!$A$2:$NF$60,MATCH(1,(GMWQ!$NE$2:$NE$60=L$3)*(GMWQ!$ND$2:$ND$60=L$4)*(GMWQ!$NF$2:$NF$60=L$1),0),$E191-1966)</f>
        <v>356202</v>
      </c>
      <c r="M191" s="12" cm="1">
        <f t="array" ref="M191">INDEX(GMWQ!$A$2:$NF$60,MATCH(1,(GMWQ!$NE$2:$NE$60=M$3)*(GMWQ!$ND$2:$ND$60=M$4)*(GMWQ!$NF$2:$NF$60=M$1),0),$E191-1966)</f>
        <v>399632</v>
      </c>
      <c r="N191" s="12" cm="1">
        <f t="array" ref="N191">INDEX(GMWQ!$A$2:$NF$60,MATCH(1,(GMWQ!$NE$2:$NE$60=N$3)*(GMWQ!$ND$2:$ND$60=N$4)*(GMWQ!$NF$2:$NF$60=N$1),0),$E191-1966)</f>
        <v>89.182159999999996</v>
      </c>
      <c r="O191" s="12" cm="1">
        <f t="array" ref="O191">INDEX(GMWQ!$A$2:$NF$60,MATCH(1,(GMWQ!$NE$2:$NE$60=O$3)*(GMWQ!$ND$2:$ND$60=O$4)*(GMWQ!$NF$2:$NF$60=O$1),0),$E191-1966)</f>
        <v>32773</v>
      </c>
      <c r="P191" s="12" cm="1">
        <f t="array" ref="P191">INDEX(GMWQ!$A$2:$NF$60,MATCH(1,(GMWQ!$NE$2:$NE$60=P$3)*(GMWQ!$ND$2:$ND$60=P$4)*(GMWQ!$NF$2:$NF$60=P$1),0),$E191-1966)</f>
        <v>35438</v>
      </c>
      <c r="Q191" s="12" cm="1">
        <f t="array" ref="Q191">INDEX(GMWQ!$A$2:$NF$60,MATCH(1,(GMWQ!$NE$2:$NE$60=Q$3)*(GMWQ!$ND$2:$ND$60=Q$4)*(GMWQ!$NF$2:$NF$60=Q$1),0),$E191-1966)</f>
        <v>3.8</v>
      </c>
      <c r="R191" s="12" cm="1">
        <f t="array" ref="R191">INDEX(GMWQ!$A$2:$NF$60,MATCH(1,(GMWQ!$NE$2:$NE$60=R$3)*(GMWQ!$ND$2:$ND$60=R$4)*(GMWQ!$NF$2:$NF$60=R$1),0),$E191-1966)</f>
        <v>7969.4859999999999</v>
      </c>
      <c r="S191" s="12" cm="1">
        <f t="array" ref="S191">INDEX(GMWQ!$A$2:$NF$60,MATCH(1,(GMWQ!$NE$2:$NE$60=S$3)*(GMWQ!$ND$2:$ND$60=S$4)*(GMWQ!$NF$2:$NF$60=S$1),0),$E191-1966)</f>
        <v>614936</v>
      </c>
      <c r="T191" s="12" cm="1">
        <f t="array" ref="T191">INDEX(GMWQ!$A$2:$NF$60,MATCH(1,(GMWQ!$NE$2:$NE$60=T$3)*(GMWQ!$ND$2:$ND$60=T$4)*(GMWQ!$NF$2:$NF$60=T$1),0),$E191-1966)</f>
        <v>32721</v>
      </c>
      <c r="U191" s="12" cm="1">
        <f t="array" ref="U191">INDEX(GMWQ!$A$2:$NF$60,MATCH(1,(GMWQ!$NE$2:$NE$60=U$3)*(GMWQ!$ND$2:$ND$60=U$4)*(GMWQ!$NF$2:$NF$60=U$1),0),$E191-1966)</f>
        <v>7998.0789999999997</v>
      </c>
      <c r="V191" s="12" cm="1">
        <f t="array" ref="V191">INDEX(GMWQ!$A$2:$NF$60,MATCH(1,(GMWQ!$NE$2:$NE$60=V$3)*(GMWQ!$ND$2:$ND$60=V$4)*(GMWQ!$NF$2:$NF$60=V$1),0),$E191-1966)</f>
        <v>3.9</v>
      </c>
      <c r="W191" s="12" cm="1">
        <f t="array" ref="W191">INDEX(GMWQ!$A$2:$NF$60,MATCH(1,(GMWQ!$NE$2:$NE$60=W$3)*(GMWQ!$ND$2:$ND$60=W$4)*(GMWQ!$NF$2:$NF$60=W$1),0),$E191-1966)</f>
        <v>399632</v>
      </c>
      <c r="X191" s="12" cm="1">
        <f t="array" ref="X191">INDEX(GMWQ!$A$2:$NF$60,MATCH(1,(GMWQ!$NE$2:$NE$60=X$3)*(GMWQ!$ND$2:$ND$60=X$4)*(GMWQ!$NF$2:$NF$60=X$1),0),$E191-1966)</f>
        <v>25806</v>
      </c>
      <c r="Y191" s="12" cm="1">
        <f t="array" ref="Y191">INDEX(GMWQ!$A$2:$NF$60,MATCH(1,(GMWQ!$NE$2:$NE$60=Y$3)*(GMWQ!$ND$2:$ND$60=Y$4)*(GMWQ!$NF$2:$NF$60=Y$1),0),$E191-1966)</f>
        <v>614936</v>
      </c>
      <c r="Z191" s="12" cm="1">
        <f t="array" ref="Z191">INDEX(GMWQ!$A$2:$NF$60,MATCH(1,(GMWQ!$NE$2:$NE$60=Z$3)*(GMWQ!$ND$2:$ND$60=Z$4)*(GMWQ!$NF$2:$NF$60=Z$1),0),$E191-1966)</f>
        <v>32721</v>
      </c>
      <c r="AA191" s="12" cm="1">
        <f t="array" ref="AA191">INDEX(GMWQ!$A$2:$NF$60,MATCH(1,(GMWQ!$NE$2:$NE$60=AA$3)*(GMWQ!$ND$2:$ND$60=AA$4)*(GMWQ!$NF$2:$NF$60=AA$1),0),$E191-1966)</f>
        <v>7998.0789999999997</v>
      </c>
      <c r="AB191" s="12" cm="1">
        <f t="array" ref="AB191">INDEX(GMWQ!$A$2:$NF$60,MATCH(1,(GMWQ!$NE$2:$NE$60=AB$3)*(GMWQ!$ND$2:$ND$60=AB$4)*(GMWQ!$NF$2:$NF$60=AB$1),0),$E191-1966)</f>
        <v>3.9</v>
      </c>
      <c r="AC191" s="12" cm="1">
        <f t="array" ref="AC191">INDEX(GMWQ!$A$2:$NF$60,MATCH(1,(GMWQ!$NE$2:$NE$60=AC$3)*(GMWQ!$ND$2:$ND$60=AC$4)*(GMWQ!$NF$2:$NF$60=AC$1),0),$E191-1966)</f>
        <v>399632</v>
      </c>
      <c r="AD191" s="12" cm="1">
        <f t="array" ref="AD191">INDEX(GMWQ!$A$2:$NF$60,MATCH(1,(GMWQ!$NE$2:$NE$60=AD$3)*(GMWQ!$ND$2:$ND$60=AD$4)*(GMWQ!$NF$2:$NF$60=AD$1),0),$E191-1966)</f>
        <v>25806</v>
      </c>
      <c r="AE191" s="12" cm="1">
        <f t="array" ref="AE191">INDEX(GMWQ!$A$2:$NF$60,MATCH(1,(GMWQ!$NE$2:$NE$60=AE$3)*(GMWQ!$ND$2:$ND$60=AE$4)*(GMWQ!$NF$2:$NF$60=AE$1),0),$E191-1966)</f>
        <v>32721</v>
      </c>
      <c r="AF191" s="12" cm="1">
        <f t="array" ref="AF191">INDEX(GMWQ!$A$2:$NF$60,MATCH(1,(GMWQ!$NE$2:$NE$60=AF$3)*(GMWQ!$ND$2:$ND$60=AF$4)*(GMWQ!$NF$2:$NF$60=AF$1),0),$E191-1966)</f>
        <v>35434</v>
      </c>
      <c r="AG191" s="12" cm="1">
        <f t="array" ref="AG191">INDEX(GMWQ!$A$2:$NF$60,MATCH(1,(GMWQ!$NE$2:$NE$60=AG$3)*(GMWQ!$ND$2:$ND$60=AG$4)*(GMWQ!$NF$2:$NF$60=AG$1),0),$E191-1966)</f>
        <v>3.9</v>
      </c>
    </row>
    <row r="192" spans="1:33" x14ac:dyDescent="0.25">
      <c r="B192" s="12">
        <f t="shared" si="18"/>
        <v>2019</v>
      </c>
      <c r="C192" s="12">
        <f t="shared" si="18"/>
        <v>2019</v>
      </c>
      <c r="E192" s="12">
        <f t="shared" si="17"/>
        <v>2158</v>
      </c>
      <c r="F192" s="12" cm="1">
        <f t="array" ref="F192">INDEX(GMWQ!$A$2:$NF$60,MATCH(1,(GMWQ!$NE$2:$NE$60=F$3)*(GMWQ!$ND$2:$ND$60=F$4)*(GMWQ!$NF$2:$NF$60=F$1),0),$E192-1966)</f>
        <v>118.69540000000001</v>
      </c>
      <c r="G192" s="12" cm="1">
        <f t="array" ref="G192">INDEX(GMWQ!$A$2:$NF$60,MATCH(1,(GMWQ!$NE$2:$NE$60=G$3)*(GMWQ!$ND$2:$ND$60=G$4)*(GMWQ!$NF$2:$NF$60=G$1),0),$E192-1966)</f>
        <v>26406</v>
      </c>
      <c r="H192" s="12" cm="1">
        <f t="array" ref="H192">INDEX(GMWQ!$A$2:$NF$60,MATCH(1,(GMWQ!$NE$2:$NE$60=H$3)*(GMWQ!$ND$2:$ND$60=H$4)*(GMWQ!$NF$2:$NF$60=H$1),0),$E192-1966)</f>
        <v>537</v>
      </c>
      <c r="I192" s="12" cm="1">
        <f t="array" ref="I192">INDEX(GMWQ!$A$2:$NF$60,MATCH(1,(GMWQ!$NE$2:$NE$60=I$3)*(GMWQ!$ND$2:$ND$60=I$4)*(GMWQ!$NF$2:$NF$60=I$1),0),$E192-1966)</f>
        <v>118367</v>
      </c>
      <c r="J192" s="12" cm="1">
        <f t="array" ref="J192">INDEX(GMWQ!$A$2:$NF$60,MATCH(1,(GMWQ!$NE$2:$NE$60=J$3)*(GMWQ!$ND$2:$ND$60=J$4)*(GMWQ!$NF$2:$NF$60=J$1),0),$E192-1966)</f>
        <v>556104</v>
      </c>
      <c r="K192" s="12" cm="1">
        <f t="array" ref="K192">INDEX(GMWQ!$A$2:$NF$60,MATCH(1,(GMWQ!$NE$2:$NE$60=K$3)*(GMWQ!$ND$2:$ND$60=K$4)*(GMWQ!$NF$2:$NF$60=K$1),0),$E192-1966)</f>
        <v>224186</v>
      </c>
      <c r="L192" s="12" cm="1">
        <f t="array" ref="L192">INDEX(GMWQ!$A$2:$NF$60,MATCH(1,(GMWQ!$NE$2:$NE$60=L$3)*(GMWQ!$ND$2:$ND$60=L$4)*(GMWQ!$NF$2:$NF$60=L$1),0),$E192-1966)</f>
        <v>363432</v>
      </c>
      <c r="M192" s="12" cm="1">
        <f t="array" ref="M192">INDEX(GMWQ!$A$2:$NF$60,MATCH(1,(GMWQ!$NE$2:$NE$60=M$3)*(GMWQ!$ND$2:$ND$60=M$4)*(GMWQ!$NF$2:$NF$60=M$1),0),$E192-1966)</f>
        <v>405211</v>
      </c>
      <c r="N192" s="12" cm="1">
        <f t="array" ref="N192">INDEX(GMWQ!$A$2:$NF$60,MATCH(1,(GMWQ!$NE$2:$NE$60=N$3)*(GMWQ!$ND$2:$ND$60=N$4)*(GMWQ!$NF$2:$NF$60=N$1),0),$E192-1966)</f>
        <v>89.604060000000004</v>
      </c>
      <c r="O192" s="12" cm="1">
        <f t="array" ref="O192">INDEX(GMWQ!$A$2:$NF$60,MATCH(1,(GMWQ!$NE$2:$NE$60=O$3)*(GMWQ!$ND$2:$ND$60=O$4)*(GMWQ!$NF$2:$NF$60=O$1),0),$E192-1966)</f>
        <v>32965</v>
      </c>
      <c r="P192" s="12" cm="1">
        <f t="array" ref="P192">INDEX(GMWQ!$A$2:$NF$60,MATCH(1,(GMWQ!$NE$2:$NE$60=P$3)*(GMWQ!$ND$2:$ND$60=P$4)*(GMWQ!$NF$2:$NF$60=P$1),0),$E192-1966)</f>
        <v>35546</v>
      </c>
      <c r="Q192" s="12" cm="1">
        <f t="array" ref="Q192">INDEX(GMWQ!$A$2:$NF$60,MATCH(1,(GMWQ!$NE$2:$NE$60=Q$3)*(GMWQ!$ND$2:$ND$60=Q$4)*(GMWQ!$NF$2:$NF$60=Q$1),0),$E192-1966)</f>
        <v>3.9</v>
      </c>
      <c r="R192" s="12" cm="1">
        <f t="array" ref="R192">INDEX(GMWQ!$A$2:$NF$60,MATCH(1,(GMWQ!$NE$2:$NE$60=R$3)*(GMWQ!$ND$2:$ND$60=R$4)*(GMWQ!$NF$2:$NF$60=R$1),0),$E192-1966)</f>
        <v>8060.7650000000003</v>
      </c>
      <c r="S192" s="12" cm="1">
        <f t="array" ref="S192">INDEX(GMWQ!$A$2:$NF$60,MATCH(1,(GMWQ!$NE$2:$NE$60=S$3)*(GMWQ!$ND$2:$ND$60=S$4)*(GMWQ!$NF$2:$NF$60=S$1),0),$E192-1966)</f>
        <v>616853</v>
      </c>
      <c r="T192" s="12" cm="1">
        <f t="array" ref="T192">INDEX(GMWQ!$A$2:$NF$60,MATCH(1,(GMWQ!$NE$2:$NE$60=T$3)*(GMWQ!$ND$2:$ND$60=T$4)*(GMWQ!$NF$2:$NF$60=T$1),0),$E192-1966)</f>
        <v>32839</v>
      </c>
      <c r="U192" s="12" cm="1">
        <f t="array" ref="U192">INDEX(GMWQ!$A$2:$NF$60,MATCH(1,(GMWQ!$NE$2:$NE$60=U$3)*(GMWQ!$ND$2:$ND$60=U$4)*(GMWQ!$NF$2:$NF$60=U$1),0),$E192-1966)</f>
        <v>8102.4250000000002</v>
      </c>
      <c r="V192" s="12" cm="1">
        <f t="array" ref="V192">INDEX(GMWQ!$A$2:$NF$60,MATCH(1,(GMWQ!$NE$2:$NE$60=V$3)*(GMWQ!$ND$2:$ND$60=V$4)*(GMWQ!$NF$2:$NF$60=V$1),0),$E192-1966)</f>
        <v>4</v>
      </c>
      <c r="W192" s="12" cm="1">
        <f t="array" ref="W192">INDEX(GMWQ!$A$2:$NF$60,MATCH(1,(GMWQ!$NE$2:$NE$60=W$3)*(GMWQ!$ND$2:$ND$60=W$4)*(GMWQ!$NF$2:$NF$60=W$1),0),$E192-1966)</f>
        <v>405211</v>
      </c>
      <c r="X192" s="12" cm="1">
        <f t="array" ref="X192">INDEX(GMWQ!$A$2:$NF$60,MATCH(1,(GMWQ!$NE$2:$NE$60=X$3)*(GMWQ!$ND$2:$ND$60=X$4)*(GMWQ!$NF$2:$NF$60=X$1),0),$E192-1966)</f>
        <v>26406</v>
      </c>
      <c r="Y192" s="12" cm="1">
        <f t="array" ref="Y192">INDEX(GMWQ!$A$2:$NF$60,MATCH(1,(GMWQ!$NE$2:$NE$60=Y$3)*(GMWQ!$ND$2:$ND$60=Y$4)*(GMWQ!$NF$2:$NF$60=Y$1),0),$E192-1966)</f>
        <v>616853</v>
      </c>
      <c r="Z192" s="12" cm="1">
        <f t="array" ref="Z192">INDEX(GMWQ!$A$2:$NF$60,MATCH(1,(GMWQ!$NE$2:$NE$60=Z$3)*(GMWQ!$ND$2:$ND$60=Z$4)*(GMWQ!$NF$2:$NF$60=Z$1),0),$E192-1966)</f>
        <v>32839</v>
      </c>
      <c r="AA192" s="12" cm="1">
        <f t="array" ref="AA192">INDEX(GMWQ!$A$2:$NF$60,MATCH(1,(GMWQ!$NE$2:$NE$60=AA$3)*(GMWQ!$ND$2:$ND$60=AA$4)*(GMWQ!$NF$2:$NF$60=AA$1),0),$E192-1966)</f>
        <v>8102.4250000000002</v>
      </c>
      <c r="AB192" s="12" cm="1">
        <f t="array" ref="AB192">INDEX(GMWQ!$A$2:$NF$60,MATCH(1,(GMWQ!$NE$2:$NE$60=AB$3)*(GMWQ!$ND$2:$ND$60=AB$4)*(GMWQ!$NF$2:$NF$60=AB$1),0),$E192-1966)</f>
        <v>4</v>
      </c>
      <c r="AC192" s="12" cm="1">
        <f t="array" ref="AC192">INDEX(GMWQ!$A$2:$NF$60,MATCH(1,(GMWQ!$NE$2:$NE$60=AC$3)*(GMWQ!$ND$2:$ND$60=AC$4)*(GMWQ!$NF$2:$NF$60=AC$1),0),$E192-1966)</f>
        <v>405211</v>
      </c>
      <c r="AD192" s="12" cm="1">
        <f t="array" ref="AD192">INDEX(GMWQ!$A$2:$NF$60,MATCH(1,(GMWQ!$NE$2:$NE$60=AD$3)*(GMWQ!$ND$2:$ND$60=AD$4)*(GMWQ!$NF$2:$NF$60=AD$1),0),$E192-1966)</f>
        <v>26406</v>
      </c>
      <c r="AE192" s="12" cm="1">
        <f t="array" ref="AE192">INDEX(GMWQ!$A$2:$NF$60,MATCH(1,(GMWQ!$NE$2:$NE$60=AE$3)*(GMWQ!$ND$2:$ND$60=AE$4)*(GMWQ!$NF$2:$NF$60=AE$1),0),$E192-1966)</f>
        <v>32839</v>
      </c>
      <c r="AF192" s="12" cm="1">
        <f t="array" ref="AF192">INDEX(GMWQ!$A$2:$NF$60,MATCH(1,(GMWQ!$NE$2:$NE$60=AF$3)*(GMWQ!$ND$2:$ND$60=AF$4)*(GMWQ!$NF$2:$NF$60=AF$1),0),$E192-1966)</f>
        <v>35553</v>
      </c>
      <c r="AG192" s="12" cm="1">
        <f t="array" ref="AG192">INDEX(GMWQ!$A$2:$NF$60,MATCH(1,(GMWQ!$NE$2:$NE$60=AG$3)*(GMWQ!$ND$2:$ND$60=AG$4)*(GMWQ!$NF$2:$NF$60=AG$1),0),$E192-1966)</f>
        <v>4</v>
      </c>
    </row>
    <row r="193" spans="1:33" x14ac:dyDescent="0.25">
      <c r="B193" s="12">
        <f t="shared" si="18"/>
        <v>2019</v>
      </c>
      <c r="C193" s="12">
        <f t="shared" si="18"/>
        <v>2019</v>
      </c>
      <c r="E193" s="12">
        <f t="shared" si="17"/>
        <v>2159</v>
      </c>
      <c r="F193" s="12" cm="1">
        <f t="array" ref="F193">INDEX(GMWQ!$A$2:$NF$60,MATCH(1,(GMWQ!$NE$2:$NE$60=F$3)*(GMWQ!$ND$2:$ND$60=F$4)*(GMWQ!$NF$2:$NF$60=F$1),0),$E193-1966)</f>
        <v>118.1284</v>
      </c>
      <c r="G193" s="12" cm="1">
        <f t="array" ref="G193">INDEX(GMWQ!$A$2:$NF$60,MATCH(1,(GMWQ!$NE$2:$NE$60=G$3)*(GMWQ!$ND$2:$ND$60=G$4)*(GMWQ!$NF$2:$NF$60=G$1),0),$E193-1966)</f>
        <v>27085</v>
      </c>
      <c r="H193" s="12" cm="1">
        <f t="array" ref="H193">INDEX(GMWQ!$A$2:$NF$60,MATCH(1,(GMWQ!$NE$2:$NE$60=H$3)*(GMWQ!$ND$2:$ND$60=H$4)*(GMWQ!$NF$2:$NF$60=H$1),0),$E193-1966)</f>
        <v>542.33330000000001</v>
      </c>
      <c r="I193" s="12" cm="1">
        <f t="array" ref="I193">INDEX(GMWQ!$A$2:$NF$60,MATCH(1,(GMWQ!$NE$2:$NE$60=I$3)*(GMWQ!$ND$2:$ND$60=I$4)*(GMWQ!$NF$2:$NF$60=I$1),0),$E193-1966)</f>
        <v>124088</v>
      </c>
      <c r="J193" s="12" cm="1">
        <f t="array" ref="J193">INDEX(GMWQ!$A$2:$NF$60,MATCH(1,(GMWQ!$NE$2:$NE$60=J$3)*(GMWQ!$ND$2:$ND$60=J$4)*(GMWQ!$NF$2:$NF$60=J$1),0),$E193-1966)</f>
        <v>562999</v>
      </c>
      <c r="K193" s="12" cm="1">
        <f t="array" ref="K193">INDEX(GMWQ!$A$2:$NF$60,MATCH(1,(GMWQ!$NE$2:$NE$60=K$3)*(GMWQ!$ND$2:$ND$60=K$4)*(GMWQ!$NF$2:$NF$60=K$1),0),$E193-1966)</f>
        <v>223552</v>
      </c>
      <c r="L193" s="12" cm="1">
        <f t="array" ref="L193">INDEX(GMWQ!$A$2:$NF$60,MATCH(1,(GMWQ!$NE$2:$NE$60=L$3)*(GMWQ!$ND$2:$ND$60=L$4)*(GMWQ!$NF$2:$NF$60=L$1),0),$E193-1966)</f>
        <v>365191</v>
      </c>
      <c r="M193" s="12" cm="1">
        <f t="array" ref="M193">INDEX(GMWQ!$A$2:$NF$60,MATCH(1,(GMWQ!$NE$2:$NE$60=M$3)*(GMWQ!$ND$2:$ND$60=M$4)*(GMWQ!$NF$2:$NF$60=M$1),0),$E193-1966)</f>
        <v>405428</v>
      </c>
      <c r="N193" s="12" cm="1">
        <f t="array" ref="N193">INDEX(GMWQ!$A$2:$NF$60,MATCH(1,(GMWQ!$NE$2:$NE$60=N$3)*(GMWQ!$ND$2:$ND$60=N$4)*(GMWQ!$NF$2:$NF$60=N$1),0),$E193-1966)</f>
        <v>89.94605</v>
      </c>
      <c r="O193" s="12" cm="1">
        <f t="array" ref="O193">INDEX(GMWQ!$A$2:$NF$60,MATCH(1,(GMWQ!$NE$2:$NE$60=O$3)*(GMWQ!$ND$2:$ND$60=O$4)*(GMWQ!$NF$2:$NF$60=O$1),0),$E193-1966)</f>
        <v>32894</v>
      </c>
      <c r="P193" s="12" cm="1">
        <f t="array" ref="P193">INDEX(GMWQ!$A$2:$NF$60,MATCH(1,(GMWQ!$NE$2:$NE$60=P$3)*(GMWQ!$ND$2:$ND$60=P$4)*(GMWQ!$NF$2:$NF$60=P$1),0),$E193-1966)</f>
        <v>35615</v>
      </c>
      <c r="Q193" s="12" cm="1">
        <f t="array" ref="Q193">INDEX(GMWQ!$A$2:$NF$60,MATCH(1,(GMWQ!$NE$2:$NE$60=Q$3)*(GMWQ!$ND$2:$ND$60=Q$4)*(GMWQ!$NF$2:$NF$60=Q$1),0),$E193-1966)</f>
        <v>3.9</v>
      </c>
      <c r="R193" s="12" cm="1">
        <f t="array" ref="R193">INDEX(GMWQ!$A$2:$NF$60,MATCH(1,(GMWQ!$NE$2:$NE$60=R$3)*(GMWQ!$ND$2:$ND$60=R$4)*(GMWQ!$NF$2:$NF$60=R$1),0),$E193-1966)</f>
        <v>8052.4459999999999</v>
      </c>
      <c r="S193" s="12" cm="1">
        <f t="array" ref="S193">INDEX(GMWQ!$A$2:$NF$60,MATCH(1,(GMWQ!$NE$2:$NE$60=S$3)*(GMWQ!$ND$2:$ND$60=S$4)*(GMWQ!$NF$2:$NF$60=S$1),0),$E193-1966)</f>
        <v>621227</v>
      </c>
      <c r="T193" s="12" cm="1">
        <f t="array" ref="T193">INDEX(GMWQ!$A$2:$NF$60,MATCH(1,(GMWQ!$NE$2:$NE$60=T$3)*(GMWQ!$ND$2:$ND$60=T$4)*(GMWQ!$NF$2:$NF$60=T$1),0),$E193-1966)</f>
        <v>32779</v>
      </c>
      <c r="U193" s="12" cm="1">
        <f t="array" ref="U193">INDEX(GMWQ!$A$2:$NF$60,MATCH(1,(GMWQ!$NE$2:$NE$60=U$3)*(GMWQ!$ND$2:$ND$60=U$4)*(GMWQ!$NF$2:$NF$60=U$1),0),$E193-1966)</f>
        <v>8093.8450000000003</v>
      </c>
      <c r="V193" s="12" cm="1">
        <f t="array" ref="V193">INDEX(GMWQ!$A$2:$NF$60,MATCH(1,(GMWQ!$NE$2:$NE$60=V$3)*(GMWQ!$ND$2:$ND$60=V$4)*(GMWQ!$NF$2:$NF$60=V$1),0),$E193-1966)</f>
        <v>3.9</v>
      </c>
      <c r="W193" s="12" cm="1">
        <f t="array" ref="W193">INDEX(GMWQ!$A$2:$NF$60,MATCH(1,(GMWQ!$NE$2:$NE$60=W$3)*(GMWQ!$ND$2:$ND$60=W$4)*(GMWQ!$NF$2:$NF$60=W$1),0),$E193-1966)</f>
        <v>405428</v>
      </c>
      <c r="X193" s="12" cm="1">
        <f t="array" ref="X193">INDEX(GMWQ!$A$2:$NF$60,MATCH(1,(GMWQ!$NE$2:$NE$60=X$3)*(GMWQ!$ND$2:$ND$60=X$4)*(GMWQ!$NF$2:$NF$60=X$1),0),$E193-1966)</f>
        <v>27085</v>
      </c>
      <c r="Y193" s="12" cm="1">
        <f t="array" ref="Y193">INDEX(GMWQ!$A$2:$NF$60,MATCH(1,(GMWQ!$NE$2:$NE$60=Y$3)*(GMWQ!$ND$2:$ND$60=Y$4)*(GMWQ!$NF$2:$NF$60=Y$1),0),$E193-1966)</f>
        <v>621227</v>
      </c>
      <c r="Z193" s="12" cm="1">
        <f t="array" ref="Z193">INDEX(GMWQ!$A$2:$NF$60,MATCH(1,(GMWQ!$NE$2:$NE$60=Z$3)*(GMWQ!$ND$2:$ND$60=Z$4)*(GMWQ!$NF$2:$NF$60=Z$1),0),$E193-1966)</f>
        <v>32779</v>
      </c>
      <c r="AA193" s="12" cm="1">
        <f t="array" ref="AA193">INDEX(GMWQ!$A$2:$NF$60,MATCH(1,(GMWQ!$NE$2:$NE$60=AA$3)*(GMWQ!$ND$2:$ND$60=AA$4)*(GMWQ!$NF$2:$NF$60=AA$1),0),$E193-1966)</f>
        <v>8093.8450000000003</v>
      </c>
      <c r="AB193" s="12" cm="1">
        <f t="array" ref="AB193">INDEX(GMWQ!$A$2:$NF$60,MATCH(1,(GMWQ!$NE$2:$NE$60=AB$3)*(GMWQ!$ND$2:$ND$60=AB$4)*(GMWQ!$NF$2:$NF$60=AB$1),0),$E193-1966)</f>
        <v>3.9</v>
      </c>
      <c r="AC193" s="12" cm="1">
        <f t="array" ref="AC193">INDEX(GMWQ!$A$2:$NF$60,MATCH(1,(GMWQ!$NE$2:$NE$60=AC$3)*(GMWQ!$ND$2:$ND$60=AC$4)*(GMWQ!$NF$2:$NF$60=AC$1),0),$E193-1966)</f>
        <v>405428</v>
      </c>
      <c r="AD193" s="12" cm="1">
        <f t="array" ref="AD193">INDEX(GMWQ!$A$2:$NF$60,MATCH(1,(GMWQ!$NE$2:$NE$60=AD$3)*(GMWQ!$ND$2:$ND$60=AD$4)*(GMWQ!$NF$2:$NF$60=AD$1),0),$E193-1966)</f>
        <v>27085</v>
      </c>
      <c r="AE193" s="12" cm="1">
        <f t="array" ref="AE193">INDEX(GMWQ!$A$2:$NF$60,MATCH(1,(GMWQ!$NE$2:$NE$60=AE$3)*(GMWQ!$ND$2:$ND$60=AE$4)*(GMWQ!$NF$2:$NF$60=AE$1),0),$E193-1966)</f>
        <v>32779</v>
      </c>
      <c r="AF193" s="12" cm="1">
        <f t="array" ref="AF193">INDEX(GMWQ!$A$2:$NF$60,MATCH(1,(GMWQ!$NE$2:$NE$60=AF$3)*(GMWQ!$ND$2:$ND$60=AF$4)*(GMWQ!$NF$2:$NF$60=AF$1),0),$E193-1966)</f>
        <v>35621</v>
      </c>
      <c r="AG193" s="12" cm="1">
        <f t="array" ref="AG193">INDEX(GMWQ!$A$2:$NF$60,MATCH(1,(GMWQ!$NE$2:$NE$60=AG$3)*(GMWQ!$ND$2:$ND$60=AG$4)*(GMWQ!$NF$2:$NF$60=AG$1),0),$E193-1966)</f>
        <v>3.9</v>
      </c>
    </row>
    <row r="194" spans="1:33" x14ac:dyDescent="0.25">
      <c r="B194" s="12">
        <f t="shared" si="18"/>
        <v>2019</v>
      </c>
      <c r="C194" s="12">
        <f t="shared" si="18"/>
        <v>2019</v>
      </c>
      <c r="E194" s="12">
        <f t="shared" si="17"/>
        <v>2160</v>
      </c>
      <c r="F194" s="12" cm="1">
        <f t="array" ref="F194">INDEX(GMWQ!$A$2:$NF$60,MATCH(1,(GMWQ!$NE$2:$NE$60=F$3)*(GMWQ!$ND$2:$ND$60=F$4)*(GMWQ!$NF$2:$NF$60=F$1),0),$E194-1966)</f>
        <v>118.05759999999999</v>
      </c>
      <c r="G194" s="12" cm="1">
        <f t="array" ref="G194">INDEX(GMWQ!$A$2:$NF$60,MATCH(1,(GMWQ!$NE$2:$NE$60=G$3)*(GMWQ!$ND$2:$ND$60=G$4)*(GMWQ!$NF$2:$NF$60=G$1),0),$E194-1966)</f>
        <v>27639</v>
      </c>
      <c r="H194" s="12" cm="1">
        <f t="array" ref="H194">INDEX(GMWQ!$A$2:$NF$60,MATCH(1,(GMWQ!$NE$2:$NE$60=H$3)*(GMWQ!$ND$2:$ND$60=H$4)*(GMWQ!$NF$2:$NF$60=H$1),0),$E194-1966)</f>
        <v>542.33330000000001</v>
      </c>
      <c r="I194" s="12" cm="1">
        <f t="array" ref="I194">INDEX(GMWQ!$A$2:$NF$60,MATCH(1,(GMWQ!$NE$2:$NE$60=I$3)*(GMWQ!$ND$2:$ND$60=I$4)*(GMWQ!$NF$2:$NF$60=I$1),0),$E194-1966)</f>
        <v>126032</v>
      </c>
      <c r="J194" s="12" cm="1">
        <f t="array" ref="J194">INDEX(GMWQ!$A$2:$NF$60,MATCH(1,(GMWQ!$NE$2:$NE$60=J$3)*(GMWQ!$ND$2:$ND$60=J$4)*(GMWQ!$NF$2:$NF$60=J$1),0),$E194-1966)</f>
        <v>565758</v>
      </c>
      <c r="K194" s="12" cm="1">
        <f t="array" ref="K194">INDEX(GMWQ!$A$2:$NF$60,MATCH(1,(GMWQ!$NE$2:$NE$60=K$3)*(GMWQ!$ND$2:$ND$60=K$4)*(GMWQ!$NF$2:$NF$60=K$1),0),$E194-1966)</f>
        <v>223933</v>
      </c>
      <c r="L194" s="12" cm="1">
        <f t="array" ref="L194">INDEX(GMWQ!$A$2:$NF$60,MATCH(1,(GMWQ!$NE$2:$NE$60=L$3)*(GMWQ!$ND$2:$ND$60=L$4)*(GMWQ!$NF$2:$NF$60=L$1),0),$E194-1966)</f>
        <v>368137</v>
      </c>
      <c r="M194" s="12" cm="1">
        <f t="array" ref="M194">INDEX(GMWQ!$A$2:$NF$60,MATCH(1,(GMWQ!$NE$2:$NE$60=M$3)*(GMWQ!$ND$2:$ND$60=M$4)*(GMWQ!$NF$2:$NF$60=M$1),0),$E194-1966)</f>
        <v>407970</v>
      </c>
      <c r="N194" s="12" cm="1">
        <f t="array" ref="N194">INDEX(GMWQ!$A$2:$NF$60,MATCH(1,(GMWQ!$NE$2:$NE$60=N$3)*(GMWQ!$ND$2:$ND$60=N$4)*(GMWQ!$NF$2:$NF$60=N$1),0),$E194-1966)</f>
        <v>90.039550000000006</v>
      </c>
      <c r="O194" s="12" cm="1">
        <f t="array" ref="O194">INDEX(GMWQ!$A$2:$NF$60,MATCH(1,(GMWQ!$NE$2:$NE$60=O$3)*(GMWQ!$ND$2:$ND$60=O$4)*(GMWQ!$NF$2:$NF$60=O$1),0),$E194-1966)</f>
        <v>33055</v>
      </c>
      <c r="P194" s="12" cm="1">
        <f t="array" ref="P194">INDEX(GMWQ!$A$2:$NF$60,MATCH(1,(GMWQ!$NE$2:$NE$60=P$3)*(GMWQ!$ND$2:$ND$60=P$4)*(GMWQ!$NF$2:$NF$60=P$1),0),$E194-1966)</f>
        <v>35661</v>
      </c>
      <c r="Q194" s="12" cm="1">
        <f t="array" ref="Q194">INDEX(GMWQ!$A$2:$NF$60,MATCH(1,(GMWQ!$NE$2:$NE$60=Q$3)*(GMWQ!$ND$2:$ND$60=Q$4)*(GMWQ!$NF$2:$NF$60=Q$1),0),$E194-1966)</f>
        <v>3.7</v>
      </c>
      <c r="R194" s="12" cm="1">
        <f t="array" ref="R194">INDEX(GMWQ!$A$2:$NF$60,MATCH(1,(GMWQ!$NE$2:$NE$60=R$3)*(GMWQ!$ND$2:$ND$60=R$4)*(GMWQ!$NF$2:$NF$60=R$1),0),$E194-1966)</f>
        <v>8039.2389999999996</v>
      </c>
      <c r="S194" s="12" cm="1">
        <f t="array" ref="S194">INDEX(GMWQ!$A$2:$NF$60,MATCH(1,(GMWQ!$NE$2:$NE$60=S$3)*(GMWQ!$ND$2:$ND$60=S$4)*(GMWQ!$NF$2:$NF$60=S$1),0),$E194-1966)</f>
        <v>621229</v>
      </c>
      <c r="T194" s="12" cm="1">
        <f t="array" ref="T194">INDEX(GMWQ!$A$2:$NF$60,MATCH(1,(GMWQ!$NE$2:$NE$60=T$3)*(GMWQ!$ND$2:$ND$60=T$4)*(GMWQ!$NF$2:$NF$60=T$1),0),$E194-1966)</f>
        <v>32954</v>
      </c>
      <c r="U194" s="12" cm="1">
        <f t="array" ref="U194">INDEX(GMWQ!$A$2:$NF$60,MATCH(1,(GMWQ!$NE$2:$NE$60=U$3)*(GMWQ!$ND$2:$ND$60=U$4)*(GMWQ!$NF$2:$NF$60=U$1),0),$E194-1966)</f>
        <v>8076.643</v>
      </c>
      <c r="V194" s="12" cm="1">
        <f t="array" ref="V194">INDEX(GMWQ!$A$2:$NF$60,MATCH(1,(GMWQ!$NE$2:$NE$60=V$3)*(GMWQ!$ND$2:$ND$60=V$4)*(GMWQ!$NF$2:$NF$60=V$1),0),$E194-1966)</f>
        <v>3.9</v>
      </c>
      <c r="W194" s="12" cm="1">
        <f t="array" ref="W194">INDEX(GMWQ!$A$2:$NF$60,MATCH(1,(GMWQ!$NE$2:$NE$60=W$3)*(GMWQ!$ND$2:$ND$60=W$4)*(GMWQ!$NF$2:$NF$60=W$1),0),$E194-1966)</f>
        <v>407970</v>
      </c>
      <c r="X194" s="12" cm="1">
        <f t="array" ref="X194">INDEX(GMWQ!$A$2:$NF$60,MATCH(1,(GMWQ!$NE$2:$NE$60=X$3)*(GMWQ!$ND$2:$ND$60=X$4)*(GMWQ!$NF$2:$NF$60=X$1),0),$E194-1966)</f>
        <v>27639</v>
      </c>
      <c r="Y194" s="12" cm="1">
        <f t="array" ref="Y194">INDEX(GMWQ!$A$2:$NF$60,MATCH(1,(GMWQ!$NE$2:$NE$60=Y$3)*(GMWQ!$ND$2:$ND$60=Y$4)*(GMWQ!$NF$2:$NF$60=Y$1),0),$E194-1966)</f>
        <v>621229</v>
      </c>
      <c r="Z194" s="12" cm="1">
        <f t="array" ref="Z194">INDEX(GMWQ!$A$2:$NF$60,MATCH(1,(GMWQ!$NE$2:$NE$60=Z$3)*(GMWQ!$ND$2:$ND$60=Z$4)*(GMWQ!$NF$2:$NF$60=Z$1),0),$E194-1966)</f>
        <v>32954</v>
      </c>
      <c r="AA194" s="12" cm="1">
        <f t="array" ref="AA194">INDEX(GMWQ!$A$2:$NF$60,MATCH(1,(GMWQ!$NE$2:$NE$60=AA$3)*(GMWQ!$ND$2:$ND$60=AA$4)*(GMWQ!$NF$2:$NF$60=AA$1),0),$E194-1966)</f>
        <v>8076.643</v>
      </c>
      <c r="AB194" s="12" cm="1">
        <f t="array" ref="AB194">INDEX(GMWQ!$A$2:$NF$60,MATCH(1,(GMWQ!$NE$2:$NE$60=AB$3)*(GMWQ!$ND$2:$ND$60=AB$4)*(GMWQ!$NF$2:$NF$60=AB$1),0),$E194-1966)</f>
        <v>3.9</v>
      </c>
      <c r="AC194" s="12" cm="1">
        <f t="array" ref="AC194">INDEX(GMWQ!$A$2:$NF$60,MATCH(1,(GMWQ!$NE$2:$NE$60=AC$3)*(GMWQ!$ND$2:$ND$60=AC$4)*(GMWQ!$NF$2:$NF$60=AC$1),0),$E194-1966)</f>
        <v>407970</v>
      </c>
      <c r="AD194" s="12" cm="1">
        <f t="array" ref="AD194">INDEX(GMWQ!$A$2:$NF$60,MATCH(1,(GMWQ!$NE$2:$NE$60=AD$3)*(GMWQ!$ND$2:$ND$60=AD$4)*(GMWQ!$NF$2:$NF$60=AD$1),0),$E194-1966)</f>
        <v>27639</v>
      </c>
      <c r="AE194" s="12" cm="1">
        <f t="array" ref="AE194">INDEX(GMWQ!$A$2:$NF$60,MATCH(1,(GMWQ!$NE$2:$NE$60=AE$3)*(GMWQ!$ND$2:$ND$60=AE$4)*(GMWQ!$NF$2:$NF$60=AE$1),0),$E194-1966)</f>
        <v>32954</v>
      </c>
      <c r="AF194" s="12" cm="1">
        <f t="array" ref="AF194">INDEX(GMWQ!$A$2:$NF$60,MATCH(1,(GMWQ!$NE$2:$NE$60=AF$3)*(GMWQ!$ND$2:$ND$60=AF$4)*(GMWQ!$NF$2:$NF$60=AF$1),0),$E194-1966)</f>
        <v>35673</v>
      </c>
      <c r="AG194" s="12" cm="1">
        <f t="array" ref="AG194">INDEX(GMWQ!$A$2:$NF$60,MATCH(1,(GMWQ!$NE$2:$NE$60=AG$3)*(GMWQ!$ND$2:$ND$60=AG$4)*(GMWQ!$NF$2:$NF$60=AG$1),0),$E194-1966)</f>
        <v>3.9</v>
      </c>
    </row>
    <row r="195" spans="1:33" x14ac:dyDescent="0.25">
      <c r="A195" s="12">
        <v>2020</v>
      </c>
      <c r="B195" s="12">
        <f t="shared" si="18"/>
        <v>2020</v>
      </c>
      <c r="C195" s="12">
        <f t="shared" si="18"/>
        <v>2019</v>
      </c>
      <c r="D195" s="12">
        <f t="shared" si="18"/>
        <v>2019</v>
      </c>
      <c r="E195" s="12">
        <f t="shared" si="17"/>
        <v>2161</v>
      </c>
      <c r="F195" s="12" cm="1">
        <f t="array" ref="F195">INDEX(GMWQ!$A$2:$NF$60,MATCH(1,(GMWQ!$NE$2:$NE$60=F$3)*(GMWQ!$ND$2:$ND$60=F$4)*(GMWQ!$NF$2:$NF$60=F$1),0),$E195-1966)</f>
        <v>121.4135</v>
      </c>
      <c r="G195" s="12" cm="1">
        <f t="array" ref="G195">INDEX(GMWQ!$A$2:$NF$60,MATCH(1,(GMWQ!$NE$2:$NE$60=G$3)*(GMWQ!$ND$2:$ND$60=G$4)*(GMWQ!$NF$2:$NF$60=G$1),0),$E195-1966)</f>
        <v>27453</v>
      </c>
      <c r="H195" s="12" cm="1">
        <f t="array" ref="H195">INDEX(GMWQ!$A$2:$NF$60,MATCH(1,(GMWQ!$NE$2:$NE$60=H$3)*(GMWQ!$ND$2:$ND$60=H$4)*(GMWQ!$NF$2:$NF$60=H$1),0),$E195-1966)</f>
        <v>540.33330000000001</v>
      </c>
      <c r="I195" s="12" cm="1">
        <f t="array" ref="I195">INDEX(GMWQ!$A$2:$NF$60,MATCH(1,(GMWQ!$NE$2:$NE$60=I$3)*(GMWQ!$ND$2:$ND$60=I$4)*(GMWQ!$NF$2:$NF$60=I$1),0),$E195-1966)</f>
        <v>120061</v>
      </c>
      <c r="J195" s="12" cm="1">
        <f t="array" ref="J195">INDEX(GMWQ!$A$2:$NF$60,MATCH(1,(GMWQ!$NE$2:$NE$60=J$3)*(GMWQ!$ND$2:$ND$60=J$4)*(GMWQ!$NF$2:$NF$60=J$1),0),$E195-1966)</f>
        <v>555891</v>
      </c>
      <c r="K195" s="12" cm="1">
        <f t="array" ref="K195">INDEX(GMWQ!$A$2:$NF$60,MATCH(1,(GMWQ!$NE$2:$NE$60=K$3)*(GMWQ!$ND$2:$ND$60=K$4)*(GMWQ!$NF$2:$NF$60=K$1),0),$E195-1966)</f>
        <v>224277</v>
      </c>
      <c r="L195" s="12" cm="1">
        <f t="array" ref="L195">INDEX(GMWQ!$A$2:$NF$60,MATCH(1,(GMWQ!$NE$2:$NE$60=L$3)*(GMWQ!$ND$2:$ND$60=L$4)*(GMWQ!$NF$2:$NF$60=L$1),0),$E195-1966)</f>
        <v>361420</v>
      </c>
      <c r="M195" s="12" cm="1">
        <f t="array" ref="M195">INDEX(GMWQ!$A$2:$NF$60,MATCH(1,(GMWQ!$NE$2:$NE$60=M$3)*(GMWQ!$ND$2:$ND$60=M$4)*(GMWQ!$NF$2:$NF$60=M$1),0),$E195-1966)</f>
        <v>402584</v>
      </c>
      <c r="N195" s="12" cm="1">
        <f t="array" ref="N195">INDEX(GMWQ!$A$2:$NF$60,MATCH(1,(GMWQ!$NE$2:$NE$60=N$3)*(GMWQ!$ND$2:$ND$60=N$4)*(GMWQ!$NF$2:$NF$60=N$1),0),$E195-1966)</f>
        <v>89.551130000000001</v>
      </c>
      <c r="O195" s="12" cm="1">
        <f t="array" ref="O195">INDEX(GMWQ!$A$2:$NF$60,MATCH(1,(GMWQ!$NE$2:$NE$60=O$3)*(GMWQ!$ND$2:$ND$60=O$4)*(GMWQ!$NF$2:$NF$60=O$1),0),$E195-1966)</f>
        <v>32972</v>
      </c>
      <c r="P195" s="12" cm="1">
        <f t="array" ref="P195">INDEX(GMWQ!$A$2:$NF$60,MATCH(1,(GMWQ!$NE$2:$NE$60=P$3)*(GMWQ!$ND$2:$ND$60=P$4)*(GMWQ!$NF$2:$NF$60=P$1),0),$E195-1966)</f>
        <v>35609</v>
      </c>
      <c r="Q195" s="12" cm="1">
        <f t="array" ref="Q195">INDEX(GMWQ!$A$2:$NF$60,MATCH(1,(GMWQ!$NE$2:$NE$60=Q$3)*(GMWQ!$ND$2:$ND$60=Q$4)*(GMWQ!$NF$2:$NF$60=Q$1),0),$E195-1966)</f>
        <v>4.0999999999999996</v>
      </c>
      <c r="R195" s="12" cm="1">
        <f t="array" ref="R195">INDEX(GMWQ!$A$2:$NF$60,MATCH(1,(GMWQ!$NE$2:$NE$60=R$3)*(GMWQ!$ND$2:$ND$60=R$4)*(GMWQ!$NF$2:$NF$60=R$1),0),$E195-1966)</f>
        <v>8044.6570000000002</v>
      </c>
      <c r="S195" s="12" cm="1">
        <f t="array" ref="S195">INDEX(GMWQ!$A$2:$NF$60,MATCH(1,(GMWQ!$NE$2:$NE$60=S$3)*(GMWQ!$ND$2:$ND$60=S$4)*(GMWQ!$NF$2:$NF$60=S$1),0),$E195-1966)</f>
        <v>604719</v>
      </c>
      <c r="T195" s="12" cm="1">
        <f t="array" ref="T195">INDEX(GMWQ!$A$2:$NF$60,MATCH(1,(GMWQ!$NE$2:$NE$60=T$3)*(GMWQ!$ND$2:$ND$60=T$4)*(GMWQ!$NF$2:$NF$60=T$1),0),$E195-1966)</f>
        <v>33000</v>
      </c>
      <c r="U195" s="12" cm="1">
        <f t="array" ref="U195">INDEX(GMWQ!$A$2:$NF$60,MATCH(1,(GMWQ!$NE$2:$NE$60=U$3)*(GMWQ!$ND$2:$ND$60=U$4)*(GMWQ!$NF$2:$NF$60=U$1),0),$E195-1966)</f>
        <v>8056.7950000000001</v>
      </c>
      <c r="V195" s="12" cm="1">
        <f t="array" ref="V195">INDEX(GMWQ!$A$2:$NF$60,MATCH(1,(GMWQ!$NE$2:$NE$60=V$3)*(GMWQ!$ND$2:$ND$60=V$4)*(GMWQ!$NF$2:$NF$60=V$1),0),$E195-1966)</f>
        <v>4.0999999999999996</v>
      </c>
      <c r="W195" s="12" cm="1">
        <f t="array" ref="W195">INDEX(GMWQ!$A$2:$NF$60,MATCH(1,(GMWQ!$NE$2:$NE$60=W$3)*(GMWQ!$ND$2:$ND$60=W$4)*(GMWQ!$NF$2:$NF$60=W$1),0),$E195-1966)</f>
        <v>402584</v>
      </c>
      <c r="X195" s="12" cm="1">
        <f t="array" ref="X195">INDEX(GMWQ!$A$2:$NF$60,MATCH(1,(GMWQ!$NE$2:$NE$60=X$3)*(GMWQ!$ND$2:$ND$60=X$4)*(GMWQ!$NF$2:$NF$60=X$1),0),$E195-1966)</f>
        <v>27453</v>
      </c>
      <c r="Y195" s="12" cm="1">
        <f t="array" ref="Y195">INDEX(GMWQ!$A$2:$NF$60,MATCH(1,(GMWQ!$NE$2:$NE$60=Y$3)*(GMWQ!$ND$2:$ND$60=Y$4)*(GMWQ!$NF$2:$NF$60=Y$1),0),$E195-1966)</f>
        <v>604719</v>
      </c>
      <c r="Z195" s="12" cm="1">
        <f t="array" ref="Z195">INDEX(GMWQ!$A$2:$NF$60,MATCH(1,(GMWQ!$NE$2:$NE$60=Z$3)*(GMWQ!$ND$2:$ND$60=Z$4)*(GMWQ!$NF$2:$NF$60=Z$1),0),$E195-1966)</f>
        <v>33000</v>
      </c>
      <c r="AA195" s="12" cm="1">
        <f t="array" ref="AA195">INDEX(GMWQ!$A$2:$NF$60,MATCH(1,(GMWQ!$NE$2:$NE$60=AA$3)*(GMWQ!$ND$2:$ND$60=AA$4)*(GMWQ!$NF$2:$NF$60=AA$1),0),$E195-1966)</f>
        <v>8056.7950000000001</v>
      </c>
      <c r="AB195" s="12" cm="1">
        <f t="array" ref="AB195">INDEX(GMWQ!$A$2:$NF$60,MATCH(1,(GMWQ!$NE$2:$NE$60=AB$3)*(GMWQ!$ND$2:$ND$60=AB$4)*(GMWQ!$NF$2:$NF$60=AB$1),0),$E195-1966)</f>
        <v>4.0999999999999996</v>
      </c>
      <c r="AC195" s="12" cm="1">
        <f t="array" ref="AC195">INDEX(GMWQ!$A$2:$NF$60,MATCH(1,(GMWQ!$NE$2:$NE$60=AC$3)*(GMWQ!$ND$2:$ND$60=AC$4)*(GMWQ!$NF$2:$NF$60=AC$1),0),$E195-1966)</f>
        <v>402584</v>
      </c>
      <c r="AD195" s="12" cm="1">
        <f t="array" ref="AD195">INDEX(GMWQ!$A$2:$NF$60,MATCH(1,(GMWQ!$NE$2:$NE$60=AD$3)*(GMWQ!$ND$2:$ND$60=AD$4)*(GMWQ!$NF$2:$NF$60=AD$1),0),$E195-1966)</f>
        <v>27453</v>
      </c>
      <c r="AE195" s="12" cm="1">
        <f t="array" ref="AE195">INDEX(GMWQ!$A$2:$NF$60,MATCH(1,(GMWQ!$NE$2:$NE$60=AE$3)*(GMWQ!$ND$2:$ND$60=AE$4)*(GMWQ!$NF$2:$NF$60=AE$1),0),$E195-1966)</f>
        <v>33000</v>
      </c>
      <c r="AF195" s="12" cm="1">
        <f t="array" ref="AF195">INDEX(GMWQ!$A$2:$NF$60,MATCH(1,(GMWQ!$NE$2:$NE$60=AF$3)*(GMWQ!$ND$2:$ND$60=AF$4)*(GMWQ!$NF$2:$NF$60=AF$1),0),$E195-1966)</f>
        <v>35614</v>
      </c>
      <c r="AG195" s="12" cm="1">
        <f t="array" ref="AG195">INDEX(GMWQ!$A$2:$NF$60,MATCH(1,(GMWQ!$NE$2:$NE$60=AG$3)*(GMWQ!$ND$2:$ND$60=AG$4)*(GMWQ!$NF$2:$NF$60=AG$1),0),$E195-1966)</f>
        <v>4.0999999999999996</v>
      </c>
    </row>
    <row r="196" spans="1:33" x14ac:dyDescent="0.25">
      <c r="B196" s="12">
        <f t="shared" si="18"/>
        <v>2020</v>
      </c>
      <c r="C196" s="12">
        <f t="shared" si="18"/>
        <v>2020</v>
      </c>
      <c r="E196" s="12">
        <f t="shared" si="17"/>
        <v>2162</v>
      </c>
      <c r="F196" s="12" cm="1">
        <f t="array" ref="F196">INDEX(GMWQ!$A$2:$NF$60,MATCH(1,(GMWQ!$NE$2:$NE$60=F$3)*(GMWQ!$ND$2:$ND$60=F$4)*(GMWQ!$NF$2:$NF$60=F$1),0),$E196-1966)</f>
        <v>148.0633</v>
      </c>
      <c r="G196" s="12" cm="1">
        <f t="array" ref="G196">INDEX(GMWQ!$A$2:$NF$60,MATCH(1,(GMWQ!$NE$2:$NE$60=G$3)*(GMWQ!$ND$2:$ND$60=G$4)*(GMWQ!$NF$2:$NF$60=G$1),0),$E196-1966)</f>
        <v>27064</v>
      </c>
      <c r="H196" s="12" cm="1">
        <f t="array" ref="H196">INDEX(GMWQ!$A$2:$NF$60,MATCH(1,(GMWQ!$NE$2:$NE$60=H$3)*(GMWQ!$ND$2:$ND$60=H$4)*(GMWQ!$NF$2:$NF$60=H$1),0),$E196-1966)</f>
        <v>531</v>
      </c>
      <c r="I196" s="12" cm="1">
        <f t="array" ref="I196">INDEX(GMWQ!$A$2:$NF$60,MATCH(1,(GMWQ!$NE$2:$NE$60=I$3)*(GMWQ!$ND$2:$ND$60=I$4)*(GMWQ!$NF$2:$NF$60=I$1),0),$E196-1966)</f>
        <v>115664</v>
      </c>
      <c r="J196" s="12" cm="1">
        <f t="array" ref="J196">INDEX(GMWQ!$A$2:$NF$60,MATCH(1,(GMWQ!$NE$2:$NE$60=J$3)*(GMWQ!$ND$2:$ND$60=J$4)*(GMWQ!$NF$2:$NF$60=J$1),0),$E196-1966)</f>
        <v>476160</v>
      </c>
      <c r="K196" s="12" cm="1">
        <f t="array" ref="K196">INDEX(GMWQ!$A$2:$NF$60,MATCH(1,(GMWQ!$NE$2:$NE$60=K$3)*(GMWQ!$ND$2:$ND$60=K$4)*(GMWQ!$NF$2:$NF$60=K$1),0),$E196-1966)</f>
        <v>217448</v>
      </c>
      <c r="L196" s="12" cm="1">
        <f t="array" ref="L196">INDEX(GMWQ!$A$2:$NF$60,MATCH(1,(GMWQ!$NE$2:$NE$60=L$3)*(GMWQ!$ND$2:$ND$60=L$4)*(GMWQ!$NF$2:$NF$60=L$1),0),$E196-1966)</f>
        <v>356361</v>
      </c>
      <c r="M196" s="12" cm="1">
        <f t="array" ref="M196">INDEX(GMWQ!$A$2:$NF$60,MATCH(1,(GMWQ!$NE$2:$NE$60=M$3)*(GMWQ!$ND$2:$ND$60=M$4)*(GMWQ!$NF$2:$NF$60=M$1),0),$E196-1966)</f>
        <v>394596</v>
      </c>
      <c r="N196" s="12" cm="1">
        <f t="array" ref="N196">INDEX(GMWQ!$A$2:$NF$60,MATCH(1,(GMWQ!$NE$2:$NE$60=N$3)*(GMWQ!$ND$2:$ND$60=N$4)*(GMWQ!$NF$2:$NF$60=N$1),0),$E196-1966)</f>
        <v>89.435910000000007</v>
      </c>
      <c r="O196" s="12" cm="1">
        <f t="array" ref="O196">INDEX(GMWQ!$A$2:$NF$60,MATCH(1,(GMWQ!$NE$2:$NE$60=O$3)*(GMWQ!$ND$2:$ND$60=O$4)*(GMWQ!$NF$2:$NF$60=O$1),0),$E196-1966)</f>
        <v>32636</v>
      </c>
      <c r="P196" s="12" cm="1">
        <f t="array" ref="P196">INDEX(GMWQ!$A$2:$NF$60,MATCH(1,(GMWQ!$NE$2:$NE$60=P$3)*(GMWQ!$ND$2:$ND$60=P$4)*(GMWQ!$NF$2:$NF$60=P$1),0),$E196-1966)</f>
        <v>35135</v>
      </c>
      <c r="Q196" s="12" cm="1">
        <f t="array" ref="Q196">INDEX(GMWQ!$A$2:$NF$60,MATCH(1,(GMWQ!$NE$2:$NE$60=Q$3)*(GMWQ!$ND$2:$ND$60=Q$4)*(GMWQ!$NF$2:$NF$60=Q$1),0),$E196-1966)</f>
        <v>4.0999999999999996</v>
      </c>
      <c r="R196" s="12" cm="1">
        <f t="array" ref="R196">INDEX(GMWQ!$A$2:$NF$60,MATCH(1,(GMWQ!$NE$2:$NE$60=R$3)*(GMWQ!$ND$2:$ND$60=R$4)*(GMWQ!$NF$2:$NF$60=R$1),0),$E196-1966)</f>
        <v>7812.5969999999998</v>
      </c>
      <c r="S196" s="12" cm="1">
        <f t="array" ref="S196">INDEX(GMWQ!$A$2:$NF$60,MATCH(1,(GMWQ!$NE$2:$NE$60=S$3)*(GMWQ!$ND$2:$ND$60=S$4)*(GMWQ!$NF$2:$NF$60=S$1),0),$E196-1966)</f>
        <v>481769</v>
      </c>
      <c r="T196" s="12" cm="1">
        <f t="array" ref="T196">INDEX(GMWQ!$A$2:$NF$60,MATCH(1,(GMWQ!$NE$2:$NE$60=T$3)*(GMWQ!$ND$2:$ND$60=T$4)*(GMWQ!$NF$2:$NF$60=T$1),0),$E196-1966)</f>
        <v>32571</v>
      </c>
      <c r="U196" s="12" cm="1">
        <f t="array" ref="U196">INDEX(GMWQ!$A$2:$NF$60,MATCH(1,(GMWQ!$NE$2:$NE$60=U$3)*(GMWQ!$ND$2:$ND$60=U$4)*(GMWQ!$NF$2:$NF$60=U$1),0),$E196-1966)</f>
        <v>7842.4639999999999</v>
      </c>
      <c r="V196" s="12" cm="1">
        <f t="array" ref="V196">INDEX(GMWQ!$A$2:$NF$60,MATCH(1,(GMWQ!$NE$2:$NE$60=V$3)*(GMWQ!$ND$2:$ND$60=V$4)*(GMWQ!$NF$2:$NF$60=V$1),0),$E196-1966)</f>
        <v>4.2</v>
      </c>
      <c r="W196" s="12" cm="1">
        <f t="array" ref="W196">INDEX(GMWQ!$A$2:$NF$60,MATCH(1,(GMWQ!$NE$2:$NE$60=W$3)*(GMWQ!$ND$2:$ND$60=W$4)*(GMWQ!$NF$2:$NF$60=W$1),0),$E196-1966)</f>
        <v>394596</v>
      </c>
      <c r="X196" s="12" cm="1">
        <f t="array" ref="X196">INDEX(GMWQ!$A$2:$NF$60,MATCH(1,(GMWQ!$NE$2:$NE$60=X$3)*(GMWQ!$ND$2:$ND$60=X$4)*(GMWQ!$NF$2:$NF$60=X$1),0),$E196-1966)</f>
        <v>27064</v>
      </c>
      <c r="Y196" s="12" cm="1">
        <f t="array" ref="Y196">INDEX(GMWQ!$A$2:$NF$60,MATCH(1,(GMWQ!$NE$2:$NE$60=Y$3)*(GMWQ!$ND$2:$ND$60=Y$4)*(GMWQ!$NF$2:$NF$60=Y$1),0),$E196-1966)</f>
        <v>481769</v>
      </c>
      <c r="Z196" s="12" cm="1">
        <f t="array" ref="Z196">INDEX(GMWQ!$A$2:$NF$60,MATCH(1,(GMWQ!$NE$2:$NE$60=Z$3)*(GMWQ!$ND$2:$ND$60=Z$4)*(GMWQ!$NF$2:$NF$60=Z$1),0),$E196-1966)</f>
        <v>32571</v>
      </c>
      <c r="AA196" s="12" cm="1">
        <f t="array" ref="AA196">INDEX(GMWQ!$A$2:$NF$60,MATCH(1,(GMWQ!$NE$2:$NE$60=AA$3)*(GMWQ!$ND$2:$ND$60=AA$4)*(GMWQ!$NF$2:$NF$60=AA$1),0),$E196-1966)</f>
        <v>7842.4639999999999</v>
      </c>
      <c r="AB196" s="12" cm="1">
        <f t="array" ref="AB196">INDEX(GMWQ!$A$2:$NF$60,MATCH(1,(GMWQ!$NE$2:$NE$60=AB$3)*(GMWQ!$ND$2:$ND$60=AB$4)*(GMWQ!$NF$2:$NF$60=AB$1),0),$E196-1966)</f>
        <v>4.2</v>
      </c>
      <c r="AC196" s="12" cm="1">
        <f t="array" ref="AC196">INDEX(GMWQ!$A$2:$NF$60,MATCH(1,(GMWQ!$NE$2:$NE$60=AC$3)*(GMWQ!$ND$2:$ND$60=AC$4)*(GMWQ!$NF$2:$NF$60=AC$1),0),$E196-1966)</f>
        <v>394596</v>
      </c>
      <c r="AD196" s="12" cm="1">
        <f t="array" ref="AD196">INDEX(GMWQ!$A$2:$NF$60,MATCH(1,(GMWQ!$NE$2:$NE$60=AD$3)*(GMWQ!$ND$2:$ND$60=AD$4)*(GMWQ!$NF$2:$NF$60=AD$1),0),$E196-1966)</f>
        <v>27064</v>
      </c>
      <c r="AE196" s="12" cm="1">
        <f t="array" ref="AE196">INDEX(GMWQ!$A$2:$NF$60,MATCH(1,(GMWQ!$NE$2:$NE$60=AE$3)*(GMWQ!$ND$2:$ND$60=AE$4)*(GMWQ!$NF$2:$NF$60=AE$1),0),$E196-1966)</f>
        <v>32571</v>
      </c>
      <c r="AF196" s="12" cm="1">
        <f t="array" ref="AF196">INDEX(GMWQ!$A$2:$NF$60,MATCH(1,(GMWQ!$NE$2:$NE$60=AF$3)*(GMWQ!$ND$2:$ND$60=AF$4)*(GMWQ!$NF$2:$NF$60=AF$1),0),$E196-1966)</f>
        <v>35176</v>
      </c>
      <c r="AG196" s="12" cm="1">
        <f t="array" ref="AG196">INDEX(GMWQ!$A$2:$NF$60,MATCH(1,(GMWQ!$NE$2:$NE$60=AG$3)*(GMWQ!$ND$2:$ND$60=AG$4)*(GMWQ!$NF$2:$NF$60=AG$1),0),$E196-1966)</f>
        <v>4.2</v>
      </c>
    </row>
    <row r="197" spans="1:33" x14ac:dyDescent="0.25">
      <c r="B197" s="12">
        <f t="shared" si="18"/>
        <v>2020</v>
      </c>
      <c r="C197" s="12">
        <f t="shared" si="18"/>
        <v>2020</v>
      </c>
      <c r="E197" s="12">
        <f t="shared" si="17"/>
        <v>2163</v>
      </c>
      <c r="F197" s="12" cm="1">
        <f t="array" ref="F197">INDEX(GMWQ!$A$2:$NF$60,MATCH(1,(GMWQ!$NE$2:$NE$60=F$3)*(GMWQ!$ND$2:$ND$60=F$4)*(GMWQ!$NF$2:$NF$60=F$1),0),$E197-1966)</f>
        <v>130.36799999999999</v>
      </c>
      <c r="G197" s="12" cm="1">
        <f t="array" ref="G197">INDEX(GMWQ!$A$2:$NF$60,MATCH(1,(GMWQ!$NE$2:$NE$60=G$3)*(GMWQ!$ND$2:$ND$60=G$4)*(GMWQ!$NF$2:$NF$60=G$1),0),$E197-1966)</f>
        <v>27978</v>
      </c>
      <c r="H197" s="12" cm="1">
        <f t="array" ref="H197">INDEX(GMWQ!$A$2:$NF$60,MATCH(1,(GMWQ!$NE$2:$NE$60=H$3)*(GMWQ!$ND$2:$ND$60=H$4)*(GMWQ!$NF$2:$NF$60=H$1),0),$E197-1966)</f>
        <v>550.33330000000001</v>
      </c>
      <c r="I197" s="12" cm="1">
        <f t="array" ref="I197">INDEX(GMWQ!$A$2:$NF$60,MATCH(1,(GMWQ!$NE$2:$NE$60=I$3)*(GMWQ!$ND$2:$ND$60=I$4)*(GMWQ!$NF$2:$NF$60=I$1),0),$E197-1966)</f>
        <v>125991</v>
      </c>
      <c r="J197" s="12" cm="1">
        <f t="array" ref="J197">INDEX(GMWQ!$A$2:$NF$60,MATCH(1,(GMWQ!$NE$2:$NE$60=J$3)*(GMWQ!$ND$2:$ND$60=J$4)*(GMWQ!$NF$2:$NF$60=J$1),0),$E197-1966)</f>
        <v>533806</v>
      </c>
      <c r="K197" s="12" cm="1">
        <f t="array" ref="K197">INDEX(GMWQ!$A$2:$NF$60,MATCH(1,(GMWQ!$NE$2:$NE$60=K$3)*(GMWQ!$ND$2:$ND$60=K$4)*(GMWQ!$NF$2:$NF$60=K$1),0),$E197-1966)</f>
        <v>222275</v>
      </c>
      <c r="L197" s="12" cm="1">
        <f t="array" ref="L197">INDEX(GMWQ!$A$2:$NF$60,MATCH(1,(GMWQ!$NE$2:$NE$60=L$3)*(GMWQ!$ND$2:$ND$60=L$4)*(GMWQ!$NF$2:$NF$60=L$1),0),$E197-1966)</f>
        <v>367470</v>
      </c>
      <c r="M197" s="12" cm="1">
        <f t="array" ref="M197">INDEX(GMWQ!$A$2:$NF$60,MATCH(1,(GMWQ!$NE$2:$NE$60=M$3)*(GMWQ!$ND$2:$ND$60=M$4)*(GMWQ!$NF$2:$NF$60=M$1),0),$E197-1966)</f>
        <v>406593</v>
      </c>
      <c r="N197" s="12" cm="1">
        <f t="array" ref="N197">INDEX(GMWQ!$A$2:$NF$60,MATCH(1,(GMWQ!$NE$2:$NE$60=N$3)*(GMWQ!$ND$2:$ND$60=N$4)*(GMWQ!$NF$2:$NF$60=N$1),0),$E197-1966)</f>
        <v>89.978999999999999</v>
      </c>
      <c r="O197" s="12" cm="1">
        <f t="array" ref="O197">INDEX(GMWQ!$A$2:$NF$60,MATCH(1,(GMWQ!$NE$2:$NE$60=O$3)*(GMWQ!$ND$2:$ND$60=O$4)*(GMWQ!$NF$2:$NF$60=O$1),0),$E197-1966)</f>
        <v>32352</v>
      </c>
      <c r="P197" s="12" cm="1">
        <f t="array" ref="P197">INDEX(GMWQ!$A$2:$NF$60,MATCH(1,(GMWQ!$NE$2:$NE$60=P$3)*(GMWQ!$ND$2:$ND$60=P$4)*(GMWQ!$NF$2:$NF$60=P$1),0),$E197-1966)</f>
        <v>34594</v>
      </c>
      <c r="Q197" s="12" cm="1">
        <f t="array" ref="Q197">INDEX(GMWQ!$A$2:$NF$60,MATCH(1,(GMWQ!$NE$2:$NE$60=Q$3)*(GMWQ!$ND$2:$ND$60=Q$4)*(GMWQ!$NF$2:$NF$60=Q$1),0),$E197-1966)</f>
        <v>5</v>
      </c>
      <c r="R197" s="12" cm="1">
        <f t="array" ref="R197">INDEX(GMWQ!$A$2:$NF$60,MATCH(1,(GMWQ!$NE$2:$NE$60=R$3)*(GMWQ!$ND$2:$ND$60=R$4)*(GMWQ!$NF$2:$NF$60=R$1),0),$E197-1966)</f>
        <v>7995.7910000000002</v>
      </c>
      <c r="S197" s="12" cm="1">
        <f t="array" ref="S197">INDEX(GMWQ!$A$2:$NF$60,MATCH(1,(GMWQ!$NE$2:$NE$60=S$3)*(GMWQ!$ND$2:$ND$60=S$4)*(GMWQ!$NF$2:$NF$60=S$1),0),$E197-1966)</f>
        <v>562648</v>
      </c>
      <c r="T197" s="12" cm="1">
        <f t="array" ref="T197">INDEX(GMWQ!$A$2:$NF$60,MATCH(1,(GMWQ!$NE$2:$NE$60=T$3)*(GMWQ!$ND$2:$ND$60=T$4)*(GMWQ!$NF$2:$NF$60=T$1),0),$E197-1966)</f>
        <v>32354</v>
      </c>
      <c r="U197" s="12" cm="1">
        <f t="array" ref="U197">INDEX(GMWQ!$A$2:$NF$60,MATCH(1,(GMWQ!$NE$2:$NE$60=U$3)*(GMWQ!$ND$2:$ND$60=U$4)*(GMWQ!$NF$2:$NF$60=U$1),0),$E197-1966)</f>
        <v>8014.82</v>
      </c>
      <c r="V197" s="12" cm="1">
        <f t="array" ref="V197">INDEX(GMWQ!$A$2:$NF$60,MATCH(1,(GMWQ!$NE$2:$NE$60=V$3)*(GMWQ!$ND$2:$ND$60=V$4)*(GMWQ!$NF$2:$NF$60=V$1),0),$E197-1966)</f>
        <v>5</v>
      </c>
      <c r="W197" s="12" cm="1">
        <f t="array" ref="W197">INDEX(GMWQ!$A$2:$NF$60,MATCH(1,(GMWQ!$NE$2:$NE$60=W$3)*(GMWQ!$ND$2:$ND$60=W$4)*(GMWQ!$NF$2:$NF$60=W$1),0),$E197-1966)</f>
        <v>406593</v>
      </c>
      <c r="X197" s="12" cm="1">
        <f t="array" ref="X197">INDEX(GMWQ!$A$2:$NF$60,MATCH(1,(GMWQ!$NE$2:$NE$60=X$3)*(GMWQ!$ND$2:$ND$60=X$4)*(GMWQ!$NF$2:$NF$60=X$1),0),$E197-1966)</f>
        <v>27978</v>
      </c>
      <c r="Y197" s="12" cm="1">
        <f t="array" ref="Y197">INDEX(GMWQ!$A$2:$NF$60,MATCH(1,(GMWQ!$NE$2:$NE$60=Y$3)*(GMWQ!$ND$2:$ND$60=Y$4)*(GMWQ!$NF$2:$NF$60=Y$1),0),$E197-1966)</f>
        <v>562648</v>
      </c>
      <c r="Z197" s="12" cm="1">
        <f t="array" ref="Z197">INDEX(GMWQ!$A$2:$NF$60,MATCH(1,(GMWQ!$NE$2:$NE$60=Z$3)*(GMWQ!$ND$2:$ND$60=Z$4)*(GMWQ!$NF$2:$NF$60=Z$1),0),$E197-1966)</f>
        <v>32354</v>
      </c>
      <c r="AA197" s="12" cm="1">
        <f t="array" ref="AA197">INDEX(GMWQ!$A$2:$NF$60,MATCH(1,(GMWQ!$NE$2:$NE$60=AA$3)*(GMWQ!$ND$2:$ND$60=AA$4)*(GMWQ!$NF$2:$NF$60=AA$1),0),$E197-1966)</f>
        <v>8014.82</v>
      </c>
      <c r="AB197" s="12" cm="1">
        <f t="array" ref="AB197">INDEX(GMWQ!$A$2:$NF$60,MATCH(1,(GMWQ!$NE$2:$NE$60=AB$3)*(GMWQ!$ND$2:$ND$60=AB$4)*(GMWQ!$NF$2:$NF$60=AB$1),0),$E197-1966)</f>
        <v>5</v>
      </c>
      <c r="AC197" s="12" cm="1">
        <f t="array" ref="AC197">INDEX(GMWQ!$A$2:$NF$60,MATCH(1,(GMWQ!$NE$2:$NE$60=AC$3)*(GMWQ!$ND$2:$ND$60=AC$4)*(GMWQ!$NF$2:$NF$60=AC$1),0),$E197-1966)</f>
        <v>406593</v>
      </c>
      <c r="AD197" s="12" cm="1">
        <f t="array" ref="AD197">INDEX(GMWQ!$A$2:$NF$60,MATCH(1,(GMWQ!$NE$2:$NE$60=AD$3)*(GMWQ!$ND$2:$ND$60=AD$4)*(GMWQ!$NF$2:$NF$60=AD$1),0),$E197-1966)</f>
        <v>27978</v>
      </c>
      <c r="AE197" s="12" cm="1">
        <f t="array" ref="AE197">INDEX(GMWQ!$A$2:$NF$60,MATCH(1,(GMWQ!$NE$2:$NE$60=AE$3)*(GMWQ!$ND$2:$ND$60=AE$4)*(GMWQ!$NF$2:$NF$60=AE$1),0),$E197-1966)</f>
        <v>32354</v>
      </c>
      <c r="AF197" s="12" cm="1">
        <f t="array" ref="AF197">INDEX(GMWQ!$A$2:$NF$60,MATCH(1,(GMWQ!$NE$2:$NE$60=AF$3)*(GMWQ!$ND$2:$ND$60=AF$4)*(GMWQ!$NF$2:$NF$60=AF$1),0),$E197-1966)</f>
        <v>34636</v>
      </c>
      <c r="AG197" s="12" cm="1">
        <f t="array" ref="AG197">INDEX(GMWQ!$A$2:$NF$60,MATCH(1,(GMWQ!$NE$2:$NE$60=AG$3)*(GMWQ!$ND$2:$ND$60=AG$4)*(GMWQ!$NF$2:$NF$60=AG$1),0),$E197-1966)</f>
        <v>5</v>
      </c>
    </row>
    <row r="198" spans="1:33" x14ac:dyDescent="0.25">
      <c r="B198" s="12">
        <f t="shared" si="18"/>
        <v>2020</v>
      </c>
      <c r="C198" s="12">
        <f t="shared" si="18"/>
        <v>2020</v>
      </c>
      <c r="E198" s="12">
        <f t="shared" si="17"/>
        <v>2164</v>
      </c>
      <c r="F198" s="12" cm="1">
        <f t="array" ref="F198">INDEX(GMWQ!$A$2:$NF$60,MATCH(1,(GMWQ!$NE$2:$NE$60=F$3)*(GMWQ!$ND$2:$ND$60=F$4)*(GMWQ!$NF$2:$NF$60=F$1),0),$E198-1966)</f>
        <v>131.90299999999999</v>
      </c>
      <c r="G198" s="12" cm="1">
        <f t="array" ref="G198">INDEX(GMWQ!$A$2:$NF$60,MATCH(1,(GMWQ!$NE$2:$NE$60=G$3)*(GMWQ!$ND$2:$ND$60=G$4)*(GMWQ!$NF$2:$NF$60=G$1),0),$E198-1966)</f>
        <v>28812</v>
      </c>
      <c r="H198" s="12" cm="1">
        <f t="array" ref="H198">INDEX(GMWQ!$A$2:$NF$60,MATCH(1,(GMWQ!$NE$2:$NE$60=H$3)*(GMWQ!$ND$2:$ND$60=H$4)*(GMWQ!$NF$2:$NF$60=H$1),0),$E198-1966)</f>
        <v>567</v>
      </c>
      <c r="I198" s="12" cm="1">
        <f t="array" ref="I198">INDEX(GMWQ!$A$2:$NF$60,MATCH(1,(GMWQ!$NE$2:$NE$60=I$3)*(GMWQ!$ND$2:$ND$60=I$4)*(GMWQ!$NF$2:$NF$60=I$1),0),$E198-1966)</f>
        <v>117012</v>
      </c>
      <c r="J198" s="12" cm="1">
        <f t="array" ref="J198">INDEX(GMWQ!$A$2:$NF$60,MATCH(1,(GMWQ!$NE$2:$NE$60=J$3)*(GMWQ!$ND$2:$ND$60=J$4)*(GMWQ!$NF$2:$NF$60=J$1),0),$E198-1966)</f>
        <v>537629</v>
      </c>
      <c r="K198" s="12" cm="1">
        <f t="array" ref="K198">INDEX(GMWQ!$A$2:$NF$60,MATCH(1,(GMWQ!$NE$2:$NE$60=K$3)*(GMWQ!$ND$2:$ND$60=K$4)*(GMWQ!$NF$2:$NF$60=K$1),0),$E198-1966)</f>
        <v>228380</v>
      </c>
      <c r="L198" s="12" cm="1">
        <f t="array" ref="L198">INDEX(GMWQ!$A$2:$NF$60,MATCH(1,(GMWQ!$NE$2:$NE$60=L$3)*(GMWQ!$ND$2:$ND$60=L$4)*(GMWQ!$NF$2:$NF$60=L$1),0),$E198-1966)</f>
        <v>369157</v>
      </c>
      <c r="M198" s="12" cm="1">
        <f t="array" ref="M198">INDEX(GMWQ!$A$2:$NF$60,MATCH(1,(GMWQ!$NE$2:$NE$60=M$3)*(GMWQ!$ND$2:$ND$60=M$4)*(GMWQ!$NF$2:$NF$60=M$1),0),$E198-1966)</f>
        <v>408367</v>
      </c>
      <c r="N198" s="12" cm="1">
        <f t="array" ref="N198">INDEX(GMWQ!$A$2:$NF$60,MATCH(1,(GMWQ!$NE$2:$NE$60=N$3)*(GMWQ!$ND$2:$ND$60=N$4)*(GMWQ!$NF$2:$NF$60=N$1),0),$E198-1966)</f>
        <v>90.053640000000001</v>
      </c>
      <c r="O198" s="12" cm="1">
        <f t="array" ref="O198">INDEX(GMWQ!$A$2:$NF$60,MATCH(1,(GMWQ!$NE$2:$NE$60=O$3)*(GMWQ!$ND$2:$ND$60=O$4)*(GMWQ!$NF$2:$NF$60=O$1),0),$E198-1966)</f>
        <v>32266</v>
      </c>
      <c r="P198" s="12" cm="1">
        <f t="array" ref="P198">INDEX(GMWQ!$A$2:$NF$60,MATCH(1,(GMWQ!$NE$2:$NE$60=P$3)*(GMWQ!$ND$2:$ND$60=P$4)*(GMWQ!$NF$2:$NF$60=P$1),0),$E198-1966)</f>
        <v>34522</v>
      </c>
      <c r="Q198" s="12" cm="1">
        <f t="array" ref="Q198">INDEX(GMWQ!$A$2:$NF$60,MATCH(1,(GMWQ!$NE$2:$NE$60=Q$3)*(GMWQ!$ND$2:$ND$60=Q$4)*(GMWQ!$NF$2:$NF$60=Q$1),0),$E198-1966)</f>
        <v>5.3</v>
      </c>
      <c r="R198" s="12" cm="1">
        <f t="array" ref="R198">INDEX(GMWQ!$A$2:$NF$60,MATCH(1,(GMWQ!$NE$2:$NE$60=R$3)*(GMWQ!$ND$2:$ND$60=R$4)*(GMWQ!$NF$2:$NF$60=R$1),0),$E198-1966)</f>
        <v>8201.8320000000003</v>
      </c>
      <c r="S198" s="12" cm="1">
        <f t="array" ref="S198">INDEX(GMWQ!$A$2:$NF$60,MATCH(1,(GMWQ!$NE$2:$NE$60=S$3)*(GMWQ!$ND$2:$ND$60=S$4)*(GMWQ!$NF$2:$NF$60=S$1),0),$E198-1966)</f>
        <v>570338</v>
      </c>
      <c r="T198" s="12" cm="1">
        <f t="array" ref="T198">INDEX(GMWQ!$A$2:$NF$60,MATCH(1,(GMWQ!$NE$2:$NE$60=T$3)*(GMWQ!$ND$2:$ND$60=T$4)*(GMWQ!$NF$2:$NF$60=T$1),0),$E198-1966)</f>
        <v>32198</v>
      </c>
      <c r="U198" s="12" cm="1">
        <f t="array" ref="U198">INDEX(GMWQ!$A$2:$NF$60,MATCH(1,(GMWQ!$NE$2:$NE$60=U$3)*(GMWQ!$ND$2:$ND$60=U$4)*(GMWQ!$NF$2:$NF$60=U$1),0),$E198-1966)</f>
        <v>8241.4920000000002</v>
      </c>
      <c r="V198" s="12" cm="1">
        <f t="array" ref="V198">INDEX(GMWQ!$A$2:$NF$60,MATCH(1,(GMWQ!$NE$2:$NE$60=V$3)*(GMWQ!$ND$2:$ND$60=V$4)*(GMWQ!$NF$2:$NF$60=V$1),0),$E198-1966)</f>
        <v>5.3</v>
      </c>
      <c r="W198" s="12" cm="1">
        <f t="array" ref="W198">INDEX(GMWQ!$A$2:$NF$60,MATCH(1,(GMWQ!$NE$2:$NE$60=W$3)*(GMWQ!$ND$2:$ND$60=W$4)*(GMWQ!$NF$2:$NF$60=W$1),0),$E198-1966)</f>
        <v>408367</v>
      </c>
      <c r="X198" s="12" cm="1">
        <f t="array" ref="X198">INDEX(GMWQ!$A$2:$NF$60,MATCH(1,(GMWQ!$NE$2:$NE$60=X$3)*(GMWQ!$ND$2:$ND$60=X$4)*(GMWQ!$NF$2:$NF$60=X$1),0),$E198-1966)</f>
        <v>28812</v>
      </c>
      <c r="Y198" s="12" cm="1">
        <f t="array" ref="Y198">INDEX(GMWQ!$A$2:$NF$60,MATCH(1,(GMWQ!$NE$2:$NE$60=Y$3)*(GMWQ!$ND$2:$ND$60=Y$4)*(GMWQ!$NF$2:$NF$60=Y$1),0),$E198-1966)</f>
        <v>570338</v>
      </c>
      <c r="Z198" s="12" cm="1">
        <f t="array" ref="Z198">INDEX(GMWQ!$A$2:$NF$60,MATCH(1,(GMWQ!$NE$2:$NE$60=Z$3)*(GMWQ!$ND$2:$ND$60=Z$4)*(GMWQ!$NF$2:$NF$60=Z$1),0),$E198-1966)</f>
        <v>32198</v>
      </c>
      <c r="AA198" s="12" cm="1">
        <f t="array" ref="AA198">INDEX(GMWQ!$A$2:$NF$60,MATCH(1,(GMWQ!$NE$2:$NE$60=AA$3)*(GMWQ!$ND$2:$ND$60=AA$4)*(GMWQ!$NF$2:$NF$60=AA$1),0),$E198-1966)</f>
        <v>8241.4920000000002</v>
      </c>
      <c r="AB198" s="12" cm="1">
        <f t="array" ref="AB198">INDEX(GMWQ!$A$2:$NF$60,MATCH(1,(GMWQ!$NE$2:$NE$60=AB$3)*(GMWQ!$ND$2:$ND$60=AB$4)*(GMWQ!$NF$2:$NF$60=AB$1),0),$E198-1966)</f>
        <v>5.3</v>
      </c>
      <c r="AC198" s="12" cm="1">
        <f t="array" ref="AC198">INDEX(GMWQ!$A$2:$NF$60,MATCH(1,(GMWQ!$NE$2:$NE$60=AC$3)*(GMWQ!$ND$2:$ND$60=AC$4)*(GMWQ!$NF$2:$NF$60=AC$1),0),$E198-1966)</f>
        <v>408367</v>
      </c>
      <c r="AD198" s="12" cm="1">
        <f t="array" ref="AD198">INDEX(GMWQ!$A$2:$NF$60,MATCH(1,(GMWQ!$NE$2:$NE$60=AD$3)*(GMWQ!$ND$2:$ND$60=AD$4)*(GMWQ!$NF$2:$NF$60=AD$1),0),$E198-1966)</f>
        <v>28812</v>
      </c>
      <c r="AE198" s="12" cm="1">
        <f t="array" ref="AE198">INDEX(GMWQ!$A$2:$NF$60,MATCH(1,(GMWQ!$NE$2:$NE$60=AE$3)*(GMWQ!$ND$2:$ND$60=AE$4)*(GMWQ!$NF$2:$NF$60=AE$1),0),$E198-1966)</f>
        <v>32198</v>
      </c>
      <c r="AF198" s="12" cm="1">
        <f t="array" ref="AF198">INDEX(GMWQ!$A$2:$NF$60,MATCH(1,(GMWQ!$NE$2:$NE$60=AF$3)*(GMWQ!$ND$2:$ND$60=AF$4)*(GMWQ!$NF$2:$NF$60=AF$1),0),$E198-1966)</f>
        <v>34529</v>
      </c>
      <c r="AG198" s="12" cm="1">
        <f t="array" ref="AG198">INDEX(GMWQ!$A$2:$NF$60,MATCH(1,(GMWQ!$NE$2:$NE$60=AG$3)*(GMWQ!$ND$2:$ND$60=AG$4)*(GMWQ!$NF$2:$NF$60=AG$1),0),$E198-1966)</f>
        <v>5.3</v>
      </c>
    </row>
    <row r="199" spans="1:33" x14ac:dyDescent="0.25">
      <c r="A199" s="12">
        <v>2021</v>
      </c>
      <c r="B199" s="12">
        <f t="shared" si="18"/>
        <v>2021</v>
      </c>
      <c r="C199" s="12">
        <f t="shared" si="18"/>
        <v>2020</v>
      </c>
      <c r="D199" s="12">
        <f t="shared" si="18"/>
        <v>2020</v>
      </c>
      <c r="E199" s="12">
        <f t="shared" si="17"/>
        <v>2165</v>
      </c>
      <c r="F199" s="12" cm="1">
        <f t="array" ref="F199">INDEX(GMWQ!$A$2:$NF$60,MATCH(1,(GMWQ!$NE$2:$NE$60=F$3)*(GMWQ!$ND$2:$ND$60=F$4)*(GMWQ!$NF$2:$NF$60=F$1),0),$E199-1966)</f>
        <v>133.5222</v>
      </c>
      <c r="G199" s="12" cm="1">
        <f t="array" ref="G199">INDEX(GMWQ!$A$2:$NF$60,MATCH(1,(GMWQ!$NE$2:$NE$60=G$3)*(GMWQ!$ND$2:$ND$60=G$4)*(GMWQ!$NF$2:$NF$60=G$1),0),$E199-1966)</f>
        <v>28828</v>
      </c>
      <c r="H199" s="12" cm="1">
        <f t="array" ref="H199">INDEX(GMWQ!$A$2:$NF$60,MATCH(1,(GMWQ!$NE$2:$NE$60=H$3)*(GMWQ!$ND$2:$ND$60=H$4)*(GMWQ!$NF$2:$NF$60=H$1),0),$E199-1966)</f>
        <v>563</v>
      </c>
      <c r="I199" s="12" cm="1">
        <f t="array" ref="I199">INDEX(GMWQ!$A$2:$NF$60,MATCH(1,(GMWQ!$NE$2:$NE$60=I$3)*(GMWQ!$ND$2:$ND$60=I$4)*(GMWQ!$NF$2:$NF$60=I$1),0),$E199-1966)</f>
        <v>118117</v>
      </c>
      <c r="J199" s="12" cm="1">
        <f t="array" ref="J199">INDEX(GMWQ!$A$2:$NF$60,MATCH(1,(GMWQ!$NE$2:$NE$60=J$3)*(GMWQ!$ND$2:$ND$60=J$4)*(GMWQ!$NF$2:$NF$60=J$1),0),$E199-1966)</f>
        <v>537992</v>
      </c>
      <c r="K199" s="12" cm="1">
        <f t="array" ref="K199">INDEX(GMWQ!$A$2:$NF$60,MATCH(1,(GMWQ!$NE$2:$NE$60=K$3)*(GMWQ!$ND$2:$ND$60=K$4)*(GMWQ!$NF$2:$NF$60=K$1),0),$E199-1966)</f>
        <v>229592</v>
      </c>
      <c r="L199" s="12" cm="1">
        <f t="array" ref="L199">INDEX(GMWQ!$A$2:$NF$60,MATCH(1,(GMWQ!$NE$2:$NE$60=L$3)*(GMWQ!$ND$2:$ND$60=L$4)*(GMWQ!$NF$2:$NF$60=L$1),0),$E199-1966)</f>
        <v>374602</v>
      </c>
      <c r="M199" s="12" cm="1">
        <f t="array" ref="M199">INDEX(GMWQ!$A$2:$NF$60,MATCH(1,(GMWQ!$NE$2:$NE$60=M$3)*(GMWQ!$ND$2:$ND$60=M$4)*(GMWQ!$NF$2:$NF$60=M$1),0),$E199-1966)</f>
        <v>411074</v>
      </c>
      <c r="N199" s="12" cm="1">
        <f t="array" ref="N199">INDEX(GMWQ!$A$2:$NF$60,MATCH(1,(GMWQ!$NE$2:$NE$60=N$3)*(GMWQ!$ND$2:$ND$60=N$4)*(GMWQ!$NF$2:$NF$60=N$1),0),$E199-1966)</f>
        <v>90.55059</v>
      </c>
      <c r="O199" s="12" cm="1">
        <f t="array" ref="O199">INDEX(GMWQ!$A$2:$NF$60,MATCH(1,(GMWQ!$NE$2:$NE$60=O$3)*(GMWQ!$ND$2:$ND$60=O$4)*(GMWQ!$NF$2:$NF$60=O$1),0),$E199-1966)</f>
        <v>32308</v>
      </c>
      <c r="P199" s="12" cm="1">
        <f t="array" ref="P199">INDEX(GMWQ!$A$2:$NF$60,MATCH(1,(GMWQ!$NE$2:$NE$60=P$3)*(GMWQ!$ND$2:$ND$60=P$4)*(GMWQ!$NF$2:$NF$60=P$1),0),$E199-1966)</f>
        <v>34734</v>
      </c>
      <c r="Q199" s="12" cm="1">
        <f t="array" ref="Q199">INDEX(GMWQ!$A$2:$NF$60,MATCH(1,(GMWQ!$NE$2:$NE$60=Q$3)*(GMWQ!$ND$2:$ND$60=Q$4)*(GMWQ!$NF$2:$NF$60=Q$1),0),$E199-1966)</f>
        <v>4.9000000000000004</v>
      </c>
      <c r="R199" s="12" cm="1">
        <f t="array" ref="R199">INDEX(GMWQ!$A$2:$NF$60,MATCH(1,(GMWQ!$NE$2:$NE$60=R$3)*(GMWQ!$ND$2:$ND$60=R$4)*(GMWQ!$NF$2:$NF$60=R$1),0),$E199-1966)</f>
        <v>8215.8529999999992</v>
      </c>
      <c r="S199" s="12" cm="1">
        <f t="array" ref="S199">INDEX(GMWQ!$A$2:$NF$60,MATCH(1,(GMWQ!$NE$2:$NE$60=S$3)*(GMWQ!$ND$2:$ND$60=S$4)*(GMWQ!$NF$2:$NF$60=S$1),0),$E199-1966)</f>
        <v>564411</v>
      </c>
      <c r="T199" s="12" cm="1">
        <f t="array" ref="T199">INDEX(GMWQ!$A$2:$NF$60,MATCH(1,(GMWQ!$NE$2:$NE$60=T$3)*(GMWQ!$ND$2:$ND$60=T$4)*(GMWQ!$NF$2:$NF$60=T$1),0),$E199-1966)</f>
        <v>32221</v>
      </c>
      <c r="U199" s="12" cm="1">
        <f t="array" ref="U199">INDEX(GMWQ!$A$2:$NF$60,MATCH(1,(GMWQ!$NE$2:$NE$60=U$3)*(GMWQ!$ND$2:$ND$60=U$4)*(GMWQ!$NF$2:$NF$60=U$1),0),$E199-1966)</f>
        <v>8267.3289999999997</v>
      </c>
      <c r="V199" s="12" cm="1">
        <f t="array" ref="V199">INDEX(GMWQ!$A$2:$NF$60,MATCH(1,(GMWQ!$NE$2:$NE$60=V$3)*(GMWQ!$ND$2:$ND$60=V$4)*(GMWQ!$NF$2:$NF$60=V$1),0),$E199-1966)</f>
        <v>5.0999999999999996</v>
      </c>
      <c r="W199" s="12" cm="1">
        <f t="array" ref="W199">INDEX(GMWQ!$A$2:$NF$60,MATCH(1,(GMWQ!$NE$2:$NE$60=W$3)*(GMWQ!$ND$2:$ND$60=W$4)*(GMWQ!$NF$2:$NF$60=W$1),0),$E199-1966)</f>
        <v>411074</v>
      </c>
      <c r="X199" s="12" cm="1">
        <f t="array" ref="X199">INDEX(GMWQ!$A$2:$NF$60,MATCH(1,(GMWQ!$NE$2:$NE$60=X$3)*(GMWQ!$ND$2:$ND$60=X$4)*(GMWQ!$NF$2:$NF$60=X$1),0),$E199-1966)</f>
        <v>28828</v>
      </c>
      <c r="Y199" s="12" cm="1">
        <f t="array" ref="Y199">INDEX(GMWQ!$A$2:$NF$60,MATCH(1,(GMWQ!$NE$2:$NE$60=Y$3)*(GMWQ!$ND$2:$ND$60=Y$4)*(GMWQ!$NF$2:$NF$60=Y$1),0),$E199-1966)</f>
        <v>564411</v>
      </c>
      <c r="Z199" s="12" cm="1">
        <f t="array" ref="Z199">INDEX(GMWQ!$A$2:$NF$60,MATCH(1,(GMWQ!$NE$2:$NE$60=Z$3)*(GMWQ!$ND$2:$ND$60=Z$4)*(GMWQ!$NF$2:$NF$60=Z$1),0),$E199-1966)</f>
        <v>32221</v>
      </c>
      <c r="AA199" s="12" cm="1">
        <f t="array" ref="AA199">INDEX(GMWQ!$A$2:$NF$60,MATCH(1,(GMWQ!$NE$2:$NE$60=AA$3)*(GMWQ!$ND$2:$ND$60=AA$4)*(GMWQ!$NF$2:$NF$60=AA$1),0),$E199-1966)</f>
        <v>8267.3289999999997</v>
      </c>
      <c r="AB199" s="12" cm="1">
        <f t="array" ref="AB199">INDEX(GMWQ!$A$2:$NF$60,MATCH(1,(GMWQ!$NE$2:$NE$60=AB$3)*(GMWQ!$ND$2:$ND$60=AB$4)*(GMWQ!$NF$2:$NF$60=AB$1),0),$E199-1966)</f>
        <v>5.0999999999999996</v>
      </c>
      <c r="AC199" s="12" cm="1">
        <f t="array" ref="AC199">INDEX(GMWQ!$A$2:$NF$60,MATCH(1,(GMWQ!$NE$2:$NE$60=AC$3)*(GMWQ!$ND$2:$ND$60=AC$4)*(GMWQ!$NF$2:$NF$60=AC$1),0),$E199-1966)</f>
        <v>411074</v>
      </c>
      <c r="AD199" s="12" cm="1">
        <f t="array" ref="AD199">INDEX(GMWQ!$A$2:$NF$60,MATCH(1,(GMWQ!$NE$2:$NE$60=AD$3)*(GMWQ!$ND$2:$ND$60=AD$4)*(GMWQ!$NF$2:$NF$60=AD$1),0),$E199-1966)</f>
        <v>28828</v>
      </c>
      <c r="AE199" s="12" cm="1">
        <f t="array" ref="AE199">INDEX(GMWQ!$A$2:$NF$60,MATCH(1,(GMWQ!$NE$2:$NE$60=AE$3)*(GMWQ!$ND$2:$ND$60=AE$4)*(GMWQ!$NF$2:$NF$60=AE$1),0),$E199-1966)</f>
        <v>32221</v>
      </c>
      <c r="AF199" s="12" cm="1">
        <f t="array" ref="AF199">INDEX(GMWQ!$A$2:$NF$60,MATCH(1,(GMWQ!$NE$2:$NE$60=AF$3)*(GMWQ!$ND$2:$ND$60=AF$4)*(GMWQ!$NF$2:$NF$60=AF$1),0),$E199-1966)</f>
        <v>34726</v>
      </c>
      <c r="AG199" s="12" cm="1">
        <f t="array" ref="AG199">INDEX(GMWQ!$A$2:$NF$60,MATCH(1,(GMWQ!$NE$2:$NE$60=AG$3)*(GMWQ!$ND$2:$ND$60=AG$4)*(GMWQ!$NF$2:$NF$60=AG$1),0),$E199-1966)</f>
        <v>5.0999999999999996</v>
      </c>
    </row>
    <row r="200" spans="1:33" x14ac:dyDescent="0.25">
      <c r="B200" s="12">
        <f t="shared" si="18"/>
        <v>2021</v>
      </c>
      <c r="C200" s="12">
        <f t="shared" si="18"/>
        <v>2021</v>
      </c>
      <c r="E200" s="12">
        <f t="shared" si="17"/>
        <v>2166</v>
      </c>
      <c r="F200" s="12" cm="1">
        <f t="array" ref="F200">INDEX(GMWQ!$A$2:$NF$60,MATCH(1,(GMWQ!$NE$2:$NE$60=F$3)*(GMWQ!$ND$2:$ND$60=F$4)*(GMWQ!$NF$2:$NF$60=F$1),0),$E200-1966)</f>
        <v>127.8947</v>
      </c>
      <c r="G200" s="12" cm="1">
        <f t="array" ref="G200">INDEX(GMWQ!$A$2:$NF$60,MATCH(1,(GMWQ!$NE$2:$NE$60=G$3)*(GMWQ!$ND$2:$ND$60=G$4)*(GMWQ!$NF$2:$NF$60=G$1),0),$E200-1966)</f>
        <v>29940</v>
      </c>
      <c r="H200" s="12" cm="1">
        <f t="array" ref="H200">INDEX(GMWQ!$A$2:$NF$60,MATCH(1,(GMWQ!$NE$2:$NE$60=H$3)*(GMWQ!$ND$2:$ND$60=H$4)*(GMWQ!$NF$2:$NF$60=H$1),0),$E200-1966)</f>
        <v>578</v>
      </c>
      <c r="I200" s="12" cm="1">
        <f t="array" ref="I200">INDEX(GMWQ!$A$2:$NF$60,MATCH(1,(GMWQ!$NE$2:$NE$60=I$3)*(GMWQ!$ND$2:$ND$60=I$4)*(GMWQ!$NF$2:$NF$60=I$1),0),$E200-1966)</f>
        <v>128410</v>
      </c>
      <c r="J200" s="12" cm="1">
        <f t="array" ref="J200">INDEX(GMWQ!$A$2:$NF$60,MATCH(1,(GMWQ!$NE$2:$NE$60=J$3)*(GMWQ!$ND$2:$ND$60=J$4)*(GMWQ!$NF$2:$NF$60=J$1),0),$E200-1966)</f>
        <v>568521</v>
      </c>
      <c r="K200" s="12" cm="1">
        <f t="array" ref="K200">INDEX(GMWQ!$A$2:$NF$60,MATCH(1,(GMWQ!$NE$2:$NE$60=K$3)*(GMWQ!$ND$2:$ND$60=K$4)*(GMWQ!$NF$2:$NF$60=K$1),0),$E200-1966)</f>
        <v>237180</v>
      </c>
      <c r="L200" s="12" cm="1">
        <f t="array" ref="L200">INDEX(GMWQ!$A$2:$NF$60,MATCH(1,(GMWQ!$NE$2:$NE$60=L$3)*(GMWQ!$ND$2:$ND$60=L$4)*(GMWQ!$NF$2:$NF$60=L$1),0),$E200-1966)</f>
        <v>378013</v>
      </c>
      <c r="M200" s="12" cm="1">
        <f t="array" ref="M200">INDEX(GMWQ!$A$2:$NF$60,MATCH(1,(GMWQ!$NE$2:$NE$60=M$3)*(GMWQ!$ND$2:$ND$60=M$4)*(GMWQ!$NF$2:$NF$60=M$1),0),$E200-1966)</f>
        <v>413832</v>
      </c>
      <c r="N200" s="12" cm="1">
        <f t="array" ref="N200">INDEX(GMWQ!$A$2:$NF$60,MATCH(1,(GMWQ!$NE$2:$NE$60=N$3)*(GMWQ!$ND$2:$ND$60=N$4)*(GMWQ!$NF$2:$NF$60=N$1),0),$E200-1966)</f>
        <v>91.062539999999998</v>
      </c>
      <c r="O200" s="12" cm="1">
        <f t="array" ref="O200">INDEX(GMWQ!$A$2:$NF$60,MATCH(1,(GMWQ!$NE$2:$NE$60=O$3)*(GMWQ!$ND$2:$ND$60=O$4)*(GMWQ!$NF$2:$NF$60=O$1),0),$E200-1966)</f>
        <v>32454</v>
      </c>
      <c r="P200" s="12" cm="1">
        <f t="array" ref="P200">INDEX(GMWQ!$A$2:$NF$60,MATCH(1,(GMWQ!$NE$2:$NE$60=P$3)*(GMWQ!$ND$2:$ND$60=P$4)*(GMWQ!$NF$2:$NF$60=P$1),0),$E200-1966)</f>
        <v>35072</v>
      </c>
      <c r="Q200" s="12" cm="1">
        <f t="array" ref="Q200">INDEX(GMWQ!$A$2:$NF$60,MATCH(1,(GMWQ!$NE$2:$NE$60=Q$3)*(GMWQ!$ND$2:$ND$60=Q$4)*(GMWQ!$NF$2:$NF$60=Q$1),0),$E200-1966)</f>
        <v>4.7</v>
      </c>
      <c r="R200" s="12" cm="1">
        <f t="array" ref="R200">INDEX(GMWQ!$A$2:$NF$60,MATCH(1,(GMWQ!$NE$2:$NE$60=R$3)*(GMWQ!$ND$2:$ND$60=R$4)*(GMWQ!$NF$2:$NF$60=R$1),0),$E200-1966)</f>
        <v>8446.5810000000001</v>
      </c>
      <c r="S200" s="12" cm="1">
        <f t="array" ref="S200">INDEX(GMWQ!$A$2:$NF$60,MATCH(1,(GMWQ!$NE$2:$NE$60=S$3)*(GMWQ!$ND$2:$ND$60=S$4)*(GMWQ!$NF$2:$NF$60=S$1),0),$E200-1966)</f>
        <v>605353</v>
      </c>
      <c r="T200" s="12" cm="1">
        <f t="array" ref="T200">INDEX(GMWQ!$A$2:$NF$60,MATCH(1,(GMWQ!$NE$2:$NE$60=T$3)*(GMWQ!$ND$2:$ND$60=T$4)*(GMWQ!$NF$2:$NF$60=T$1),0),$E200-1966)</f>
        <v>32377</v>
      </c>
      <c r="U200" s="12" cm="1">
        <f t="array" ref="U200">INDEX(GMWQ!$A$2:$NF$60,MATCH(1,(GMWQ!$NE$2:$NE$60=U$3)*(GMWQ!$ND$2:$ND$60=U$4)*(GMWQ!$NF$2:$NF$60=U$1),0),$E200-1966)</f>
        <v>8500.1610000000001</v>
      </c>
      <c r="V200" s="12" cm="1">
        <f t="array" ref="V200">INDEX(GMWQ!$A$2:$NF$60,MATCH(1,(GMWQ!$NE$2:$NE$60=V$3)*(GMWQ!$ND$2:$ND$60=V$4)*(GMWQ!$NF$2:$NF$60=V$1),0),$E200-1966)</f>
        <v>4.8</v>
      </c>
      <c r="W200" s="12" cm="1">
        <f t="array" ref="W200">INDEX(GMWQ!$A$2:$NF$60,MATCH(1,(GMWQ!$NE$2:$NE$60=W$3)*(GMWQ!$ND$2:$ND$60=W$4)*(GMWQ!$NF$2:$NF$60=W$1),0),$E200-1966)</f>
        <v>413832</v>
      </c>
      <c r="X200" s="12" cm="1">
        <f t="array" ref="X200">INDEX(GMWQ!$A$2:$NF$60,MATCH(1,(GMWQ!$NE$2:$NE$60=X$3)*(GMWQ!$ND$2:$ND$60=X$4)*(GMWQ!$NF$2:$NF$60=X$1),0),$E200-1966)</f>
        <v>29940</v>
      </c>
      <c r="Y200" s="12" cm="1">
        <f t="array" ref="Y200">INDEX(GMWQ!$A$2:$NF$60,MATCH(1,(GMWQ!$NE$2:$NE$60=Y$3)*(GMWQ!$ND$2:$ND$60=Y$4)*(GMWQ!$NF$2:$NF$60=Y$1),0),$E200-1966)</f>
        <v>605353</v>
      </c>
      <c r="Z200" s="12" cm="1">
        <f t="array" ref="Z200">INDEX(GMWQ!$A$2:$NF$60,MATCH(1,(GMWQ!$NE$2:$NE$60=Z$3)*(GMWQ!$ND$2:$ND$60=Z$4)*(GMWQ!$NF$2:$NF$60=Z$1),0),$E200-1966)</f>
        <v>32377</v>
      </c>
      <c r="AA200" s="12" cm="1">
        <f t="array" ref="AA200">INDEX(GMWQ!$A$2:$NF$60,MATCH(1,(GMWQ!$NE$2:$NE$60=AA$3)*(GMWQ!$ND$2:$ND$60=AA$4)*(GMWQ!$NF$2:$NF$60=AA$1),0),$E200-1966)</f>
        <v>8500.1610000000001</v>
      </c>
      <c r="AB200" s="12" cm="1">
        <f t="array" ref="AB200">INDEX(GMWQ!$A$2:$NF$60,MATCH(1,(GMWQ!$NE$2:$NE$60=AB$3)*(GMWQ!$ND$2:$ND$60=AB$4)*(GMWQ!$NF$2:$NF$60=AB$1),0),$E200-1966)</f>
        <v>4.8</v>
      </c>
      <c r="AC200" s="12" cm="1">
        <f t="array" ref="AC200">INDEX(GMWQ!$A$2:$NF$60,MATCH(1,(GMWQ!$NE$2:$NE$60=AC$3)*(GMWQ!$ND$2:$ND$60=AC$4)*(GMWQ!$NF$2:$NF$60=AC$1),0),$E200-1966)</f>
        <v>413832</v>
      </c>
      <c r="AD200" s="12" cm="1">
        <f t="array" ref="AD200">INDEX(GMWQ!$A$2:$NF$60,MATCH(1,(GMWQ!$NE$2:$NE$60=AD$3)*(GMWQ!$ND$2:$ND$60=AD$4)*(GMWQ!$NF$2:$NF$60=AD$1),0),$E200-1966)</f>
        <v>29940</v>
      </c>
      <c r="AE200" s="12" cm="1">
        <f t="array" ref="AE200">INDEX(GMWQ!$A$2:$NF$60,MATCH(1,(GMWQ!$NE$2:$NE$60=AE$3)*(GMWQ!$ND$2:$ND$60=AE$4)*(GMWQ!$NF$2:$NF$60=AE$1),0),$E200-1966)</f>
        <v>32377</v>
      </c>
      <c r="AF200" s="12" cm="1">
        <f t="array" ref="AF200">INDEX(GMWQ!$A$2:$NF$60,MATCH(1,(GMWQ!$NE$2:$NE$60=AF$3)*(GMWQ!$ND$2:$ND$60=AF$4)*(GMWQ!$NF$2:$NF$60=AF$1),0),$E200-1966)</f>
        <v>35092</v>
      </c>
      <c r="AG200" s="12" cm="1">
        <f t="array" ref="AG200">INDEX(GMWQ!$A$2:$NF$60,MATCH(1,(GMWQ!$NE$2:$NE$60=AG$3)*(GMWQ!$ND$2:$ND$60=AG$4)*(GMWQ!$NF$2:$NF$60=AG$1),0),$E200-1966)</f>
        <v>4.8</v>
      </c>
    </row>
    <row r="201" spans="1:33" x14ac:dyDescent="0.25">
      <c r="B201" s="12">
        <f t="shared" si="18"/>
        <v>2021</v>
      </c>
      <c r="C201" s="12">
        <f t="shared" si="18"/>
        <v>2021</v>
      </c>
      <c r="E201" s="12">
        <f t="shared" si="17"/>
        <v>2167</v>
      </c>
      <c r="F201" s="12" cm="1">
        <f t="array" ref="F201">INDEX(GMWQ!$A$2:$NF$60,MATCH(1,(GMWQ!$NE$2:$NE$60=F$3)*(GMWQ!$ND$2:$ND$60=F$4)*(GMWQ!$NF$2:$NF$60=F$1),0),$E201-1966)</f>
        <v>127.1511</v>
      </c>
      <c r="G201" s="12" cm="1">
        <f t="array" ref="G201">INDEX(GMWQ!$A$2:$NF$60,MATCH(1,(GMWQ!$NE$2:$NE$60=G$3)*(GMWQ!$ND$2:$ND$60=G$4)*(GMWQ!$NF$2:$NF$60=G$1),0),$E201-1966)</f>
        <v>30764</v>
      </c>
      <c r="H201" s="12" cm="1">
        <f t="array" ref="H201">INDEX(GMWQ!$A$2:$NF$60,MATCH(1,(GMWQ!$NE$2:$NE$60=H$3)*(GMWQ!$ND$2:$ND$60=H$4)*(GMWQ!$NF$2:$NF$60=H$1),0),$E201-1966)</f>
        <v>583.66669999999999</v>
      </c>
      <c r="I201" s="12" cm="1">
        <f t="array" ref="I201">INDEX(GMWQ!$A$2:$NF$60,MATCH(1,(GMWQ!$NE$2:$NE$60=I$3)*(GMWQ!$ND$2:$ND$60=I$4)*(GMWQ!$NF$2:$NF$60=I$1),0),$E201-1966)</f>
        <v>126311</v>
      </c>
      <c r="J201" s="12" cm="1">
        <f t="array" ref="J201">INDEX(GMWQ!$A$2:$NF$60,MATCH(1,(GMWQ!$NE$2:$NE$60=J$3)*(GMWQ!$ND$2:$ND$60=J$4)*(GMWQ!$NF$2:$NF$60=J$1),0),$E201-1966)</f>
        <v>581805</v>
      </c>
      <c r="K201" s="12" cm="1">
        <f t="array" ref="K201">INDEX(GMWQ!$A$2:$NF$60,MATCH(1,(GMWQ!$NE$2:$NE$60=K$3)*(GMWQ!$ND$2:$ND$60=K$4)*(GMWQ!$NF$2:$NF$60=K$1),0),$E201-1966)</f>
        <v>239455</v>
      </c>
      <c r="L201" s="12" cm="1">
        <f t="array" ref="L201">INDEX(GMWQ!$A$2:$NF$60,MATCH(1,(GMWQ!$NE$2:$NE$60=L$3)*(GMWQ!$ND$2:$ND$60=L$4)*(GMWQ!$NF$2:$NF$60=L$1),0),$E201-1966)</f>
        <v>380321</v>
      </c>
      <c r="M201" s="12" cm="1">
        <f t="array" ref="M201">INDEX(GMWQ!$A$2:$NF$60,MATCH(1,(GMWQ!$NE$2:$NE$60=M$3)*(GMWQ!$ND$2:$ND$60=M$4)*(GMWQ!$NF$2:$NF$60=M$1),0),$E201-1966)</f>
        <v>410138</v>
      </c>
      <c r="N201" s="12" cm="1">
        <f t="array" ref="N201">INDEX(GMWQ!$A$2:$NF$60,MATCH(1,(GMWQ!$NE$2:$NE$60=N$3)*(GMWQ!$ND$2:$ND$60=N$4)*(GMWQ!$NF$2:$NF$60=N$1),0),$E201-1966)</f>
        <v>92.470209999999994</v>
      </c>
      <c r="O201" s="12" cm="1">
        <f t="array" ref="O201">INDEX(GMWQ!$A$2:$NF$60,MATCH(1,(GMWQ!$NE$2:$NE$60=O$3)*(GMWQ!$ND$2:$ND$60=O$4)*(GMWQ!$NF$2:$NF$60=O$1),0),$E201-1966)</f>
        <v>32712</v>
      </c>
      <c r="P201" s="12" cm="1">
        <f t="array" ref="P201">INDEX(GMWQ!$A$2:$NF$60,MATCH(1,(GMWQ!$NE$2:$NE$60=P$3)*(GMWQ!$ND$2:$ND$60=P$4)*(GMWQ!$NF$2:$NF$60=P$1),0),$E201-1966)</f>
        <v>35286</v>
      </c>
      <c r="Q201" s="12" cm="1">
        <f t="array" ref="Q201">INDEX(GMWQ!$A$2:$NF$60,MATCH(1,(GMWQ!$NE$2:$NE$60=Q$3)*(GMWQ!$ND$2:$ND$60=Q$4)*(GMWQ!$NF$2:$NF$60=Q$1),0),$E201-1966)</f>
        <v>4.4000000000000004</v>
      </c>
      <c r="R201" s="12" cm="1">
        <f t="array" ref="R201">INDEX(GMWQ!$A$2:$NF$60,MATCH(1,(GMWQ!$NE$2:$NE$60=R$3)*(GMWQ!$ND$2:$ND$60=R$4)*(GMWQ!$NF$2:$NF$60=R$1),0),$E201-1966)</f>
        <v>8452.9439999999995</v>
      </c>
      <c r="S201" s="12" cm="1">
        <f t="array" ref="S201">INDEX(GMWQ!$A$2:$NF$60,MATCH(1,(GMWQ!$NE$2:$NE$60=S$3)*(GMWQ!$ND$2:$ND$60=S$4)*(GMWQ!$NF$2:$NF$60=S$1),0),$E201-1966)</f>
        <v>615459</v>
      </c>
      <c r="T201" s="12" cm="1">
        <f t="array" ref="T201">INDEX(GMWQ!$A$2:$NF$60,MATCH(1,(GMWQ!$NE$2:$NE$60=T$3)*(GMWQ!$ND$2:$ND$60=T$4)*(GMWQ!$NF$2:$NF$60=T$1),0),$E201-1966)</f>
        <v>32687</v>
      </c>
      <c r="U201" s="12" cm="1">
        <f t="array" ref="U201">INDEX(GMWQ!$A$2:$NF$60,MATCH(1,(GMWQ!$NE$2:$NE$60=U$3)*(GMWQ!$ND$2:$ND$60=U$4)*(GMWQ!$NF$2:$NF$60=U$1),0),$E201-1966)</f>
        <v>8499.4500000000007</v>
      </c>
      <c r="V201" s="12" cm="1">
        <f t="array" ref="V201">INDEX(GMWQ!$A$2:$NF$60,MATCH(1,(GMWQ!$NE$2:$NE$60=V$3)*(GMWQ!$ND$2:$ND$60=V$4)*(GMWQ!$NF$2:$NF$60=V$1),0),$E201-1966)</f>
        <v>4.4000000000000004</v>
      </c>
      <c r="W201" s="12" cm="1">
        <f t="array" ref="W201">INDEX(GMWQ!$A$2:$NF$60,MATCH(1,(GMWQ!$NE$2:$NE$60=W$3)*(GMWQ!$ND$2:$ND$60=W$4)*(GMWQ!$NF$2:$NF$60=W$1),0),$E201-1966)</f>
        <v>410138</v>
      </c>
      <c r="X201" s="12" cm="1">
        <f t="array" ref="X201">INDEX(GMWQ!$A$2:$NF$60,MATCH(1,(GMWQ!$NE$2:$NE$60=X$3)*(GMWQ!$ND$2:$ND$60=X$4)*(GMWQ!$NF$2:$NF$60=X$1),0),$E201-1966)</f>
        <v>30764</v>
      </c>
      <c r="Y201" s="12" cm="1">
        <f t="array" ref="Y201">INDEX(GMWQ!$A$2:$NF$60,MATCH(1,(GMWQ!$NE$2:$NE$60=Y$3)*(GMWQ!$ND$2:$ND$60=Y$4)*(GMWQ!$NF$2:$NF$60=Y$1),0),$E201-1966)</f>
        <v>615459</v>
      </c>
      <c r="Z201" s="12" cm="1">
        <f t="array" ref="Z201">INDEX(GMWQ!$A$2:$NF$60,MATCH(1,(GMWQ!$NE$2:$NE$60=Z$3)*(GMWQ!$ND$2:$ND$60=Z$4)*(GMWQ!$NF$2:$NF$60=Z$1),0),$E201-1966)</f>
        <v>32687</v>
      </c>
      <c r="AA201" s="12" cm="1">
        <f t="array" ref="AA201">INDEX(GMWQ!$A$2:$NF$60,MATCH(1,(GMWQ!$NE$2:$NE$60=AA$3)*(GMWQ!$ND$2:$ND$60=AA$4)*(GMWQ!$NF$2:$NF$60=AA$1),0),$E201-1966)</f>
        <v>8499.4500000000007</v>
      </c>
      <c r="AB201" s="12" cm="1">
        <f t="array" ref="AB201">INDEX(GMWQ!$A$2:$NF$60,MATCH(1,(GMWQ!$NE$2:$NE$60=AB$3)*(GMWQ!$ND$2:$ND$60=AB$4)*(GMWQ!$NF$2:$NF$60=AB$1),0),$E201-1966)</f>
        <v>4.4000000000000004</v>
      </c>
      <c r="AC201" s="12" cm="1">
        <f t="array" ref="AC201">INDEX(GMWQ!$A$2:$NF$60,MATCH(1,(GMWQ!$NE$2:$NE$60=AC$3)*(GMWQ!$ND$2:$ND$60=AC$4)*(GMWQ!$NF$2:$NF$60=AC$1),0),$E201-1966)</f>
        <v>410138</v>
      </c>
      <c r="AD201" s="12" cm="1">
        <f t="array" ref="AD201">INDEX(GMWQ!$A$2:$NF$60,MATCH(1,(GMWQ!$NE$2:$NE$60=AD$3)*(GMWQ!$ND$2:$ND$60=AD$4)*(GMWQ!$NF$2:$NF$60=AD$1),0),$E201-1966)</f>
        <v>30764</v>
      </c>
      <c r="AE201" s="12" cm="1">
        <f t="array" ref="AE201">INDEX(GMWQ!$A$2:$NF$60,MATCH(1,(GMWQ!$NE$2:$NE$60=AE$3)*(GMWQ!$ND$2:$ND$60=AE$4)*(GMWQ!$NF$2:$NF$60=AE$1),0),$E201-1966)</f>
        <v>32687</v>
      </c>
      <c r="AF201" s="12" cm="1">
        <f t="array" ref="AF201">INDEX(GMWQ!$A$2:$NF$60,MATCH(1,(GMWQ!$NE$2:$NE$60=AF$3)*(GMWQ!$ND$2:$ND$60=AF$4)*(GMWQ!$NF$2:$NF$60=AF$1),0),$E201-1966)</f>
        <v>35307</v>
      </c>
      <c r="AG201" s="12" cm="1">
        <f t="array" ref="AG201">INDEX(GMWQ!$A$2:$NF$60,MATCH(1,(GMWQ!$NE$2:$NE$60=AG$3)*(GMWQ!$ND$2:$ND$60=AG$4)*(GMWQ!$NF$2:$NF$60=AG$1),0),$E201-1966)</f>
        <v>4.4000000000000004</v>
      </c>
    </row>
    <row r="202" spans="1:33" x14ac:dyDescent="0.25">
      <c r="B202" s="12">
        <f t="shared" si="18"/>
        <v>2021</v>
      </c>
      <c r="C202" s="12">
        <f t="shared" si="18"/>
        <v>2021</v>
      </c>
      <c r="E202" s="12">
        <f t="shared" si="17"/>
        <v>2168</v>
      </c>
      <c r="F202" s="12" cm="1">
        <f t="array" ref="F202">INDEX(GMWQ!$A$2:$NF$60,MATCH(1,(GMWQ!$NE$2:$NE$60=F$3)*(GMWQ!$ND$2:$ND$60=F$4)*(GMWQ!$NF$2:$NF$60=F$1),0),$E202-1966)</f>
        <v>126.23139999999999</v>
      </c>
      <c r="G202" s="12" cm="1">
        <f t="array" ref="G202">INDEX(GMWQ!$A$2:$NF$60,MATCH(1,(GMWQ!$NE$2:$NE$60=G$3)*(GMWQ!$ND$2:$ND$60=G$4)*(GMWQ!$NF$2:$NF$60=G$1),0),$E202-1966)</f>
        <v>31560</v>
      </c>
      <c r="H202" s="12" cm="1">
        <f t="array" ref="H202">INDEX(GMWQ!$A$2:$NF$60,MATCH(1,(GMWQ!$NE$2:$NE$60=H$3)*(GMWQ!$ND$2:$ND$60=H$4)*(GMWQ!$NF$2:$NF$60=H$1),0),$E202-1966)</f>
        <v>592.66669999999999</v>
      </c>
      <c r="I202" s="12" cm="1">
        <f t="array" ref="I202">INDEX(GMWQ!$A$2:$NF$60,MATCH(1,(GMWQ!$NE$2:$NE$60=I$3)*(GMWQ!$ND$2:$ND$60=I$4)*(GMWQ!$NF$2:$NF$60=I$1),0),$E202-1966)</f>
        <v>128877</v>
      </c>
      <c r="J202" s="12" cm="1">
        <f t="array" ref="J202">INDEX(GMWQ!$A$2:$NF$60,MATCH(1,(GMWQ!$NE$2:$NE$60=J$3)*(GMWQ!$ND$2:$ND$60=J$4)*(GMWQ!$NF$2:$NF$60=J$1),0),$E202-1966)</f>
        <v>597082</v>
      </c>
      <c r="K202" s="12" cm="1">
        <f t="array" ref="K202">INDEX(GMWQ!$A$2:$NF$60,MATCH(1,(GMWQ!$NE$2:$NE$60=K$3)*(GMWQ!$ND$2:$ND$60=K$4)*(GMWQ!$NF$2:$NF$60=K$1),0),$E202-1966)</f>
        <v>242072</v>
      </c>
      <c r="L202" s="12" cm="1">
        <f t="array" ref="L202">INDEX(GMWQ!$A$2:$NF$60,MATCH(1,(GMWQ!$NE$2:$NE$60=L$3)*(GMWQ!$ND$2:$ND$60=L$4)*(GMWQ!$NF$2:$NF$60=L$1),0),$E202-1966)</f>
        <v>381732</v>
      </c>
      <c r="M202" s="12" cm="1">
        <f t="array" ref="M202">INDEX(GMWQ!$A$2:$NF$60,MATCH(1,(GMWQ!$NE$2:$NE$60=M$3)*(GMWQ!$ND$2:$ND$60=M$4)*(GMWQ!$NF$2:$NF$60=M$1),0),$E202-1966)</f>
        <v>402842</v>
      </c>
      <c r="N202" s="12" cm="1">
        <f t="array" ref="N202">INDEX(GMWQ!$A$2:$NF$60,MATCH(1,(GMWQ!$NE$2:$NE$60=N$3)*(GMWQ!$ND$2:$ND$60=N$4)*(GMWQ!$NF$2:$NF$60=N$1),0),$E202-1966)</f>
        <v>94.510490000000004</v>
      </c>
      <c r="O202" s="12" cm="1">
        <f t="array" ref="O202">INDEX(GMWQ!$A$2:$NF$60,MATCH(1,(GMWQ!$NE$2:$NE$60=O$3)*(GMWQ!$ND$2:$ND$60=O$4)*(GMWQ!$NF$2:$NF$60=O$1),0),$E202-1966)</f>
        <v>32729</v>
      </c>
      <c r="P202" s="12" cm="1">
        <f t="array" ref="P202">INDEX(GMWQ!$A$2:$NF$60,MATCH(1,(GMWQ!$NE$2:$NE$60=P$3)*(GMWQ!$ND$2:$ND$60=P$4)*(GMWQ!$NF$2:$NF$60=P$1),0),$E202-1966)</f>
        <v>35328</v>
      </c>
      <c r="Q202" s="12" cm="1">
        <f t="array" ref="Q202">INDEX(GMWQ!$A$2:$NF$60,MATCH(1,(GMWQ!$NE$2:$NE$60=Q$3)*(GMWQ!$ND$2:$ND$60=Q$4)*(GMWQ!$NF$2:$NF$60=Q$1),0),$E202-1966)</f>
        <v>4.2</v>
      </c>
      <c r="R202" s="12" cm="1">
        <f t="array" ref="R202">INDEX(GMWQ!$A$2:$NF$60,MATCH(1,(GMWQ!$NE$2:$NE$60=R$3)*(GMWQ!$ND$2:$ND$60=R$4)*(GMWQ!$NF$2:$NF$60=R$1),0),$E202-1966)</f>
        <v>8517.9629999999997</v>
      </c>
      <c r="S202" s="12" cm="1">
        <f t="array" ref="S202">INDEX(GMWQ!$A$2:$NF$60,MATCH(1,(GMWQ!$NE$2:$NE$60=S$3)*(GMWQ!$ND$2:$ND$60=S$4)*(GMWQ!$NF$2:$NF$60=S$1),0),$E202-1966)</f>
        <v>624592</v>
      </c>
      <c r="T202" s="12" cm="1">
        <f t="array" ref="T202">INDEX(GMWQ!$A$2:$NF$60,MATCH(1,(GMWQ!$NE$2:$NE$60=T$3)*(GMWQ!$ND$2:$ND$60=T$4)*(GMWQ!$NF$2:$NF$60=T$1),0),$E202-1966)</f>
        <v>32686</v>
      </c>
      <c r="U202" s="12" cm="1">
        <f t="array" ref="U202">INDEX(GMWQ!$A$2:$NF$60,MATCH(1,(GMWQ!$NE$2:$NE$60=U$3)*(GMWQ!$ND$2:$ND$60=U$4)*(GMWQ!$NF$2:$NF$60=U$1),0),$E202-1966)</f>
        <v>8570.4380000000001</v>
      </c>
      <c r="V202" s="12" cm="1">
        <f t="array" ref="V202">INDEX(GMWQ!$A$2:$NF$60,MATCH(1,(GMWQ!$NE$2:$NE$60=V$3)*(GMWQ!$ND$2:$ND$60=V$4)*(GMWQ!$NF$2:$NF$60=V$1),0),$E202-1966)</f>
        <v>4.2</v>
      </c>
      <c r="W202" s="12" cm="1">
        <f t="array" ref="W202">INDEX(GMWQ!$A$2:$NF$60,MATCH(1,(GMWQ!$NE$2:$NE$60=W$3)*(GMWQ!$ND$2:$ND$60=W$4)*(GMWQ!$NF$2:$NF$60=W$1),0),$E202-1966)</f>
        <v>402842</v>
      </c>
      <c r="X202" s="12" cm="1">
        <f t="array" ref="X202">INDEX(GMWQ!$A$2:$NF$60,MATCH(1,(GMWQ!$NE$2:$NE$60=X$3)*(GMWQ!$ND$2:$ND$60=X$4)*(GMWQ!$NF$2:$NF$60=X$1),0),$E202-1966)</f>
        <v>31560</v>
      </c>
      <c r="Y202" s="12" cm="1">
        <f t="array" ref="Y202">INDEX(GMWQ!$A$2:$NF$60,MATCH(1,(GMWQ!$NE$2:$NE$60=Y$3)*(GMWQ!$ND$2:$ND$60=Y$4)*(GMWQ!$NF$2:$NF$60=Y$1),0),$E202-1966)</f>
        <v>624592</v>
      </c>
      <c r="Z202" s="12" cm="1">
        <f t="array" ref="Z202">INDEX(GMWQ!$A$2:$NF$60,MATCH(1,(GMWQ!$NE$2:$NE$60=Z$3)*(GMWQ!$ND$2:$ND$60=Z$4)*(GMWQ!$NF$2:$NF$60=Z$1),0),$E202-1966)</f>
        <v>32686</v>
      </c>
      <c r="AA202" s="12" cm="1">
        <f t="array" ref="AA202">INDEX(GMWQ!$A$2:$NF$60,MATCH(1,(GMWQ!$NE$2:$NE$60=AA$3)*(GMWQ!$ND$2:$ND$60=AA$4)*(GMWQ!$NF$2:$NF$60=AA$1),0),$E202-1966)</f>
        <v>8570.4380000000001</v>
      </c>
      <c r="AB202" s="12" cm="1">
        <f t="array" ref="AB202">INDEX(GMWQ!$A$2:$NF$60,MATCH(1,(GMWQ!$NE$2:$NE$60=AB$3)*(GMWQ!$ND$2:$ND$60=AB$4)*(GMWQ!$NF$2:$NF$60=AB$1),0),$E202-1966)</f>
        <v>4.2</v>
      </c>
      <c r="AC202" s="12" cm="1">
        <f t="array" ref="AC202">INDEX(GMWQ!$A$2:$NF$60,MATCH(1,(GMWQ!$NE$2:$NE$60=AC$3)*(GMWQ!$ND$2:$ND$60=AC$4)*(GMWQ!$NF$2:$NF$60=AC$1),0),$E202-1966)</f>
        <v>402842</v>
      </c>
      <c r="AD202" s="12" cm="1">
        <f t="array" ref="AD202">INDEX(GMWQ!$A$2:$NF$60,MATCH(1,(GMWQ!$NE$2:$NE$60=AD$3)*(GMWQ!$ND$2:$ND$60=AD$4)*(GMWQ!$NF$2:$NF$60=AD$1),0),$E202-1966)</f>
        <v>31560</v>
      </c>
      <c r="AE202" s="12" cm="1">
        <f t="array" ref="AE202">INDEX(GMWQ!$A$2:$NF$60,MATCH(1,(GMWQ!$NE$2:$NE$60=AE$3)*(GMWQ!$ND$2:$ND$60=AE$4)*(GMWQ!$NF$2:$NF$60=AE$1),0),$E202-1966)</f>
        <v>32686</v>
      </c>
      <c r="AF202" s="12" cm="1">
        <f t="array" ref="AF202">INDEX(GMWQ!$A$2:$NF$60,MATCH(1,(GMWQ!$NE$2:$NE$60=AF$3)*(GMWQ!$ND$2:$ND$60=AF$4)*(GMWQ!$NF$2:$NF$60=AF$1),0),$E202-1966)</f>
        <v>35354</v>
      </c>
      <c r="AG202" s="12" cm="1">
        <f t="array" ref="AG202">INDEX(GMWQ!$A$2:$NF$60,MATCH(1,(GMWQ!$NE$2:$NE$60=AG$3)*(GMWQ!$ND$2:$ND$60=AG$4)*(GMWQ!$NF$2:$NF$60=AG$1),0),$E202-1966)</f>
        <v>4.2</v>
      </c>
    </row>
    <row r="203" spans="1:33" x14ac:dyDescent="0.25">
      <c r="A203" s="12">
        <v>2022</v>
      </c>
      <c r="B203" s="12">
        <f t="shared" si="18"/>
        <v>2022</v>
      </c>
      <c r="C203" s="12">
        <f t="shared" si="18"/>
        <v>2021</v>
      </c>
      <c r="D203" s="12">
        <f t="shared" si="18"/>
        <v>2021</v>
      </c>
      <c r="E203" s="12">
        <f t="shared" si="17"/>
        <v>2169</v>
      </c>
      <c r="F203" s="12" cm="1">
        <f t="array" ref="F203">INDEX(GMWQ!$A$2:$NF$60,MATCH(1,(GMWQ!$NE$2:$NE$60=F$3)*(GMWQ!$ND$2:$ND$60=F$4)*(GMWQ!$NF$2:$NF$60=F$1),0),$E203-1966)</f>
        <v>128.774</v>
      </c>
      <c r="G203" s="12" cm="1">
        <f t="array" ref="G203">INDEX(GMWQ!$A$2:$NF$60,MATCH(1,(GMWQ!$NE$2:$NE$60=G$3)*(GMWQ!$ND$2:$ND$60=G$4)*(GMWQ!$NF$2:$NF$60=G$1),0),$E203-1966)</f>
        <v>32437</v>
      </c>
      <c r="H203" s="12" cm="1">
        <f t="array" ref="H203">INDEX(GMWQ!$A$2:$NF$60,MATCH(1,(GMWQ!$NE$2:$NE$60=H$3)*(GMWQ!$ND$2:$ND$60=H$4)*(GMWQ!$NF$2:$NF$60=H$1),0),$E203-1966)</f>
        <v>602.33330000000001</v>
      </c>
      <c r="I203" s="12" cm="1">
        <f t="array" ref="I203">INDEX(GMWQ!$A$2:$NF$60,MATCH(1,(GMWQ!$NE$2:$NE$60=I$3)*(GMWQ!$ND$2:$ND$60=I$4)*(GMWQ!$NF$2:$NF$60=I$1),0),$E203-1966)</f>
        <v>128748</v>
      </c>
      <c r="J203" s="12" cm="1">
        <f t="array" ref="J203">INDEX(GMWQ!$A$2:$NF$60,MATCH(1,(GMWQ!$NE$2:$NE$60=J$3)*(GMWQ!$ND$2:$ND$60=J$4)*(GMWQ!$NF$2:$NF$60=J$1),0),$E203-1966)</f>
        <v>610346</v>
      </c>
      <c r="K203" s="12" cm="1">
        <f t="array" ref="K203">INDEX(GMWQ!$A$2:$NF$60,MATCH(1,(GMWQ!$NE$2:$NE$60=K$3)*(GMWQ!$ND$2:$ND$60=K$4)*(GMWQ!$NF$2:$NF$60=K$1),0),$E203-1966)</f>
        <v>247496</v>
      </c>
      <c r="L203" s="12" cm="1">
        <f t="array" ref="L203">INDEX(GMWQ!$A$2:$NF$60,MATCH(1,(GMWQ!$NE$2:$NE$60=L$3)*(GMWQ!$ND$2:$ND$60=L$4)*(GMWQ!$NF$2:$NF$60=L$1),0),$E203-1966)</f>
        <v>386958</v>
      </c>
      <c r="M203" s="12" cm="1">
        <f t="array" ref="M203">INDEX(GMWQ!$A$2:$NF$60,MATCH(1,(GMWQ!$NE$2:$NE$60=M$3)*(GMWQ!$ND$2:$ND$60=M$4)*(GMWQ!$NF$2:$NF$60=M$1),0),$E203-1966)</f>
        <v>401738</v>
      </c>
      <c r="N203" s="12" cm="1">
        <f t="array" ref="N203">INDEX(GMWQ!$A$2:$NF$60,MATCH(1,(GMWQ!$NE$2:$NE$60=N$3)*(GMWQ!$ND$2:$ND$60=N$4)*(GMWQ!$NF$2:$NF$60=N$1),0),$E203-1966)</f>
        <v>96.103399999999993</v>
      </c>
      <c r="O203" s="12" cm="1">
        <f t="array" ref="O203">INDEX(GMWQ!$A$2:$NF$60,MATCH(1,(GMWQ!$NE$2:$NE$60=O$3)*(GMWQ!$ND$2:$ND$60=O$4)*(GMWQ!$NF$2:$NF$60=O$1),0),$E203-1966)</f>
        <v>32784</v>
      </c>
      <c r="P203" s="12" cm="1">
        <f t="array" ref="P203">INDEX(GMWQ!$A$2:$NF$60,MATCH(1,(GMWQ!$NE$2:$NE$60=P$3)*(GMWQ!$ND$2:$ND$60=P$4)*(GMWQ!$NF$2:$NF$60=P$1),0),$E203-1966)</f>
        <v>35712</v>
      </c>
      <c r="Q203" s="12" cm="1">
        <f t="array" ref="Q203">INDEX(GMWQ!$A$2:$NF$60,MATCH(1,(GMWQ!$NE$2:$NE$60=Q$3)*(GMWQ!$ND$2:$ND$60=Q$4)*(GMWQ!$NF$2:$NF$60=Q$1),0),$E203-1966)</f>
        <v>3.8</v>
      </c>
      <c r="R203" s="12" cm="1">
        <f t="array" ref="R203">INDEX(GMWQ!$A$2:$NF$60,MATCH(1,(GMWQ!$NE$2:$NE$60=R$3)*(GMWQ!$ND$2:$ND$60=R$4)*(GMWQ!$NF$2:$NF$60=R$1),0),$E203-1966)</f>
        <v>8707.2900000000009</v>
      </c>
      <c r="S203" s="12" cm="1">
        <f t="array" ref="S203">INDEX(GMWQ!$A$2:$NF$60,MATCH(1,(GMWQ!$NE$2:$NE$60=S$3)*(GMWQ!$ND$2:$ND$60=S$4)*(GMWQ!$NF$2:$NF$60=S$1),0),$E203-1966)</f>
        <v>629149</v>
      </c>
      <c r="T203" s="12" cm="1">
        <f t="array" ref="T203">INDEX(GMWQ!$A$2:$NF$60,MATCH(1,(GMWQ!$NE$2:$NE$60=T$3)*(GMWQ!$ND$2:$ND$60=T$4)*(GMWQ!$NF$2:$NF$60=T$1),0),$E203-1966)</f>
        <v>32775</v>
      </c>
      <c r="U203" s="12" cm="1">
        <f t="array" ref="U203">INDEX(GMWQ!$A$2:$NF$60,MATCH(1,(GMWQ!$NE$2:$NE$60=U$3)*(GMWQ!$ND$2:$ND$60=U$4)*(GMWQ!$NF$2:$NF$60=U$1),0),$E203-1966)</f>
        <v>8762.1610000000001</v>
      </c>
      <c r="V203" s="12" cm="1">
        <f t="array" ref="V203">INDEX(GMWQ!$A$2:$NF$60,MATCH(1,(GMWQ!$NE$2:$NE$60=V$3)*(GMWQ!$ND$2:$ND$60=V$4)*(GMWQ!$NF$2:$NF$60=V$1),0),$E203-1966)</f>
        <v>3.9</v>
      </c>
      <c r="W203" s="12" cm="1">
        <f t="array" ref="W203">INDEX(GMWQ!$A$2:$NF$60,MATCH(1,(GMWQ!$NE$2:$NE$60=W$3)*(GMWQ!$ND$2:$ND$60=W$4)*(GMWQ!$NF$2:$NF$60=W$1),0),$E203-1966)</f>
        <v>401738</v>
      </c>
      <c r="X203" s="12" cm="1">
        <f t="array" ref="X203">INDEX(GMWQ!$A$2:$NF$60,MATCH(1,(GMWQ!$NE$2:$NE$60=X$3)*(GMWQ!$ND$2:$ND$60=X$4)*(GMWQ!$NF$2:$NF$60=X$1),0),$E203-1966)</f>
        <v>32437</v>
      </c>
      <c r="Y203" s="12" cm="1">
        <f t="array" ref="Y203">INDEX(GMWQ!$A$2:$NF$60,MATCH(1,(GMWQ!$NE$2:$NE$60=Y$3)*(GMWQ!$ND$2:$ND$60=Y$4)*(GMWQ!$NF$2:$NF$60=Y$1),0),$E203-1966)</f>
        <v>629149</v>
      </c>
      <c r="Z203" s="12" cm="1">
        <f t="array" ref="Z203">INDEX(GMWQ!$A$2:$NF$60,MATCH(1,(GMWQ!$NE$2:$NE$60=Z$3)*(GMWQ!$ND$2:$ND$60=Z$4)*(GMWQ!$NF$2:$NF$60=Z$1),0),$E203-1966)</f>
        <v>32775</v>
      </c>
      <c r="AA203" s="12" cm="1">
        <f t="array" ref="AA203">INDEX(GMWQ!$A$2:$NF$60,MATCH(1,(GMWQ!$NE$2:$NE$60=AA$3)*(GMWQ!$ND$2:$ND$60=AA$4)*(GMWQ!$NF$2:$NF$60=AA$1),0),$E203-1966)</f>
        <v>8762.1610000000001</v>
      </c>
      <c r="AB203" s="12" cm="1">
        <f t="array" ref="AB203">INDEX(GMWQ!$A$2:$NF$60,MATCH(1,(GMWQ!$NE$2:$NE$60=AB$3)*(GMWQ!$ND$2:$ND$60=AB$4)*(GMWQ!$NF$2:$NF$60=AB$1),0),$E203-1966)</f>
        <v>3.9</v>
      </c>
      <c r="AC203" s="12" cm="1">
        <f t="array" ref="AC203">INDEX(GMWQ!$A$2:$NF$60,MATCH(1,(GMWQ!$NE$2:$NE$60=AC$3)*(GMWQ!$ND$2:$ND$60=AC$4)*(GMWQ!$NF$2:$NF$60=AC$1),0),$E203-1966)</f>
        <v>401738</v>
      </c>
      <c r="AD203" s="12" cm="1">
        <f t="array" ref="AD203">INDEX(GMWQ!$A$2:$NF$60,MATCH(1,(GMWQ!$NE$2:$NE$60=AD$3)*(GMWQ!$ND$2:$ND$60=AD$4)*(GMWQ!$NF$2:$NF$60=AD$1),0),$E203-1966)</f>
        <v>32437</v>
      </c>
      <c r="AE203" s="12" cm="1">
        <f t="array" ref="AE203">INDEX(GMWQ!$A$2:$NF$60,MATCH(1,(GMWQ!$NE$2:$NE$60=AE$3)*(GMWQ!$ND$2:$ND$60=AE$4)*(GMWQ!$NF$2:$NF$60=AE$1),0),$E203-1966)</f>
        <v>32775</v>
      </c>
      <c r="AF203" s="12" cm="1">
        <f t="array" ref="AF203">INDEX(GMWQ!$A$2:$NF$60,MATCH(1,(GMWQ!$NE$2:$NE$60=AF$3)*(GMWQ!$ND$2:$ND$60=AF$4)*(GMWQ!$NF$2:$NF$60=AF$1),0),$E203-1966)</f>
        <v>35720</v>
      </c>
      <c r="AG203" s="12" cm="1">
        <f t="array" ref="AG203">INDEX(GMWQ!$A$2:$NF$60,MATCH(1,(GMWQ!$NE$2:$NE$60=AG$3)*(GMWQ!$ND$2:$ND$60=AG$4)*(GMWQ!$NF$2:$NF$60=AG$1),0),$E203-1966)</f>
        <v>3.9</v>
      </c>
    </row>
    <row r="204" spans="1:33" x14ac:dyDescent="0.25">
      <c r="B204" s="12">
        <f t="shared" ref="B204:D219" si="19">+B200+1</f>
        <v>2022</v>
      </c>
      <c r="C204" s="12">
        <f t="shared" si="19"/>
        <v>2022</v>
      </c>
      <c r="E204" s="12">
        <f t="shared" si="17"/>
        <v>2170</v>
      </c>
      <c r="F204" s="12" cm="1">
        <f t="array" ref="F204">INDEX(GMWQ!$A$2:$NF$60,MATCH(1,(GMWQ!$NE$2:$NE$60=F$3)*(GMWQ!$ND$2:$ND$60=F$4)*(GMWQ!$NF$2:$NF$60=F$1),0),$E204-1966)</f>
        <v>130.8664</v>
      </c>
      <c r="G204" s="12" cm="1">
        <f t="array" ref="G204">INDEX(GMWQ!$A$2:$NF$60,MATCH(1,(GMWQ!$NE$2:$NE$60=G$3)*(GMWQ!$ND$2:$ND$60=G$4)*(GMWQ!$NF$2:$NF$60=G$1),0),$E204-1966)</f>
        <v>35271</v>
      </c>
      <c r="H204" s="12" cm="1">
        <f t="array" ref="H204">INDEX(GMWQ!$A$2:$NF$60,MATCH(1,(GMWQ!$NE$2:$NE$60=H$3)*(GMWQ!$ND$2:$ND$60=H$4)*(GMWQ!$NF$2:$NF$60=H$1),0),$E204-1966)</f>
        <v>607.66669999999999</v>
      </c>
      <c r="I204" s="12" cm="1">
        <f t="array" ref="I204">INDEX(GMWQ!$A$2:$NF$60,MATCH(1,(GMWQ!$NE$2:$NE$60=I$3)*(GMWQ!$ND$2:$ND$60=I$4)*(GMWQ!$NF$2:$NF$60=I$1),0),$E204-1966)</f>
        <v>133727</v>
      </c>
      <c r="J204" s="12" cm="1">
        <f t="array" ref="J204">INDEX(GMWQ!$A$2:$NF$60,MATCH(1,(GMWQ!$NE$2:$NE$60=J$3)*(GMWQ!$ND$2:$ND$60=J$4)*(GMWQ!$NF$2:$NF$60=J$1),0),$E204-1966)</f>
        <v>625467</v>
      </c>
      <c r="K204" s="12" cm="1">
        <f t="array" ref="K204">INDEX(GMWQ!$A$2:$NF$60,MATCH(1,(GMWQ!$NE$2:$NE$60=K$3)*(GMWQ!$ND$2:$ND$60=K$4)*(GMWQ!$NF$2:$NF$60=K$1),0),$E204-1966)</f>
        <v>251376</v>
      </c>
      <c r="L204" s="12" cm="1">
        <f t="array" ref="L204">INDEX(GMWQ!$A$2:$NF$60,MATCH(1,(GMWQ!$NE$2:$NE$60=L$3)*(GMWQ!$ND$2:$ND$60=L$4)*(GMWQ!$NF$2:$NF$60=L$1),0),$E204-1966)</f>
        <v>395902</v>
      </c>
      <c r="M204" s="12" cm="1">
        <f t="array" ref="M204">INDEX(GMWQ!$A$2:$NF$60,MATCH(1,(GMWQ!$NE$2:$NE$60=M$3)*(GMWQ!$ND$2:$ND$60=M$4)*(GMWQ!$NF$2:$NF$60=M$1),0),$E204-1966)</f>
        <v>398386</v>
      </c>
      <c r="N204" s="12" cm="1">
        <f t="array" ref="N204">INDEX(GMWQ!$A$2:$NF$60,MATCH(1,(GMWQ!$NE$2:$NE$60=N$3)*(GMWQ!$ND$2:$ND$60=N$4)*(GMWQ!$NF$2:$NF$60=N$1),0),$E204-1966)</f>
        <v>99.406379999999999</v>
      </c>
      <c r="O204" s="12" cm="1">
        <f t="array" ref="O204">INDEX(GMWQ!$A$2:$NF$60,MATCH(1,(GMWQ!$NE$2:$NE$60=O$3)*(GMWQ!$ND$2:$ND$60=O$4)*(GMWQ!$NF$2:$NF$60=O$1),0),$E204-1966)</f>
        <v>33007</v>
      </c>
      <c r="P204" s="12" cm="1">
        <f t="array" ref="P204">INDEX(GMWQ!$A$2:$NF$60,MATCH(1,(GMWQ!$NE$2:$NE$60=P$3)*(GMWQ!$ND$2:$ND$60=P$4)*(GMWQ!$NF$2:$NF$60=P$1),0),$E204-1966)</f>
        <v>35920</v>
      </c>
      <c r="Q204" s="12" cm="1">
        <f t="array" ref="Q204">INDEX(GMWQ!$A$2:$NF$60,MATCH(1,(GMWQ!$NE$2:$NE$60=Q$3)*(GMWQ!$ND$2:$ND$60=Q$4)*(GMWQ!$NF$2:$NF$60=Q$1),0),$E204-1966)</f>
        <v>3.8</v>
      </c>
      <c r="R204" s="12" cm="1">
        <f t="array" ref="R204">INDEX(GMWQ!$A$2:$NF$60,MATCH(1,(GMWQ!$NE$2:$NE$60=R$3)*(GMWQ!$ND$2:$ND$60=R$4)*(GMWQ!$NF$2:$NF$60=R$1),0),$E204-1966)</f>
        <v>8783.5349999999999</v>
      </c>
      <c r="S204" s="12" cm="1">
        <f t="array" ref="S204">INDEX(GMWQ!$A$2:$NF$60,MATCH(1,(GMWQ!$NE$2:$NE$60=S$3)*(GMWQ!$ND$2:$ND$60=S$4)*(GMWQ!$NF$2:$NF$60=S$1),0),$E204-1966)</f>
        <v>631258</v>
      </c>
      <c r="T204" s="12" cm="1">
        <f t="array" ref="T204">INDEX(GMWQ!$A$2:$NF$60,MATCH(1,(GMWQ!$NE$2:$NE$60=T$3)*(GMWQ!$ND$2:$ND$60=T$4)*(GMWQ!$NF$2:$NF$60=T$1),0),$E204-1966)</f>
        <v>32958</v>
      </c>
      <c r="U204" s="12" cm="1">
        <f t="array" ref="U204">INDEX(GMWQ!$A$2:$NF$60,MATCH(1,(GMWQ!$NE$2:$NE$60=U$3)*(GMWQ!$ND$2:$ND$60=U$4)*(GMWQ!$NF$2:$NF$60=U$1),0),$E204-1966)</f>
        <v>8858.7540000000008</v>
      </c>
      <c r="V204" s="12" cm="1">
        <f t="array" ref="V204">INDEX(GMWQ!$A$2:$NF$60,MATCH(1,(GMWQ!$NE$2:$NE$60=V$3)*(GMWQ!$ND$2:$ND$60=V$4)*(GMWQ!$NF$2:$NF$60=V$1),0),$E204-1966)</f>
        <v>3.9</v>
      </c>
      <c r="W204" s="12" cm="1">
        <f t="array" ref="W204">INDEX(GMWQ!$A$2:$NF$60,MATCH(1,(GMWQ!$NE$2:$NE$60=W$3)*(GMWQ!$ND$2:$ND$60=W$4)*(GMWQ!$NF$2:$NF$60=W$1),0),$E204-1966)</f>
        <v>398386</v>
      </c>
      <c r="X204" s="12" cm="1">
        <f t="array" ref="X204">INDEX(GMWQ!$A$2:$NF$60,MATCH(1,(GMWQ!$NE$2:$NE$60=X$3)*(GMWQ!$ND$2:$ND$60=X$4)*(GMWQ!$NF$2:$NF$60=X$1),0),$E204-1966)</f>
        <v>35271</v>
      </c>
      <c r="Y204" s="12" cm="1">
        <f t="array" ref="Y204">INDEX(GMWQ!$A$2:$NF$60,MATCH(1,(GMWQ!$NE$2:$NE$60=Y$3)*(GMWQ!$ND$2:$ND$60=Y$4)*(GMWQ!$NF$2:$NF$60=Y$1),0),$E204-1966)</f>
        <v>631258</v>
      </c>
      <c r="Z204" s="12" cm="1">
        <f t="array" ref="Z204">INDEX(GMWQ!$A$2:$NF$60,MATCH(1,(GMWQ!$NE$2:$NE$60=Z$3)*(GMWQ!$ND$2:$ND$60=Z$4)*(GMWQ!$NF$2:$NF$60=Z$1),0),$E204-1966)</f>
        <v>32958</v>
      </c>
      <c r="AA204" s="12" cm="1">
        <f t="array" ref="AA204">INDEX(GMWQ!$A$2:$NF$60,MATCH(1,(GMWQ!$NE$2:$NE$60=AA$3)*(GMWQ!$ND$2:$ND$60=AA$4)*(GMWQ!$NF$2:$NF$60=AA$1),0),$E204-1966)</f>
        <v>8858.7540000000008</v>
      </c>
      <c r="AB204" s="12" cm="1">
        <f t="array" ref="AB204">INDEX(GMWQ!$A$2:$NF$60,MATCH(1,(GMWQ!$NE$2:$NE$60=AB$3)*(GMWQ!$ND$2:$ND$60=AB$4)*(GMWQ!$NF$2:$NF$60=AB$1),0),$E204-1966)</f>
        <v>3.9</v>
      </c>
      <c r="AC204" s="12" cm="1">
        <f t="array" ref="AC204">INDEX(GMWQ!$A$2:$NF$60,MATCH(1,(GMWQ!$NE$2:$NE$60=AC$3)*(GMWQ!$ND$2:$ND$60=AC$4)*(GMWQ!$NF$2:$NF$60=AC$1),0),$E204-1966)</f>
        <v>398386</v>
      </c>
      <c r="AD204" s="12" cm="1">
        <f t="array" ref="AD204">INDEX(GMWQ!$A$2:$NF$60,MATCH(1,(GMWQ!$NE$2:$NE$60=AD$3)*(GMWQ!$ND$2:$ND$60=AD$4)*(GMWQ!$NF$2:$NF$60=AD$1),0),$E204-1966)</f>
        <v>35271</v>
      </c>
      <c r="AE204" s="12" cm="1">
        <f t="array" ref="AE204">INDEX(GMWQ!$A$2:$NF$60,MATCH(1,(GMWQ!$NE$2:$NE$60=AE$3)*(GMWQ!$ND$2:$ND$60=AE$4)*(GMWQ!$NF$2:$NF$60=AE$1),0),$E204-1966)</f>
        <v>32958</v>
      </c>
      <c r="AF204" s="12" cm="1">
        <f t="array" ref="AF204">INDEX(GMWQ!$A$2:$NF$60,MATCH(1,(GMWQ!$NE$2:$NE$60=AF$3)*(GMWQ!$ND$2:$ND$60=AF$4)*(GMWQ!$NF$2:$NF$60=AF$1),0),$E204-1966)</f>
        <v>35970</v>
      </c>
      <c r="AG204" s="12" cm="1">
        <f t="array" ref="AG204">INDEX(GMWQ!$A$2:$NF$60,MATCH(1,(GMWQ!$NE$2:$NE$60=AG$3)*(GMWQ!$ND$2:$ND$60=AG$4)*(GMWQ!$NF$2:$NF$60=AG$1),0),$E204-1966)</f>
        <v>3.9</v>
      </c>
    </row>
    <row r="205" spans="1:33" x14ac:dyDescent="0.25">
      <c r="B205" s="12">
        <f t="shared" si="19"/>
        <v>2022</v>
      </c>
      <c r="C205" s="12">
        <f t="shared" si="19"/>
        <v>2022</v>
      </c>
      <c r="E205" s="12">
        <f t="shared" si="17"/>
        <v>2171</v>
      </c>
      <c r="F205" s="12" cm="1">
        <f t="array" ref="F205">INDEX(GMWQ!$A$2:$NF$60,MATCH(1,(GMWQ!$NE$2:$NE$60=F$3)*(GMWQ!$ND$2:$ND$60=F$4)*(GMWQ!$NF$2:$NF$60=F$1),0),$E205-1966)</f>
        <v>133.08009999999999</v>
      </c>
      <c r="G205" s="12" cm="1">
        <f t="array" ref="G205">INDEX(GMWQ!$A$2:$NF$60,MATCH(1,(GMWQ!$NE$2:$NE$60=G$3)*(GMWQ!$ND$2:$ND$60=G$4)*(GMWQ!$NF$2:$NF$60=G$1),0),$E205-1966)</f>
        <v>35446</v>
      </c>
      <c r="H205" s="12" cm="1">
        <f t="array" ref="H205">INDEX(GMWQ!$A$2:$NF$60,MATCH(1,(GMWQ!$NE$2:$NE$60=H$3)*(GMWQ!$ND$2:$ND$60=H$4)*(GMWQ!$NF$2:$NF$60=H$1),0),$E205-1966)</f>
        <v>618</v>
      </c>
      <c r="I205" s="12" cm="1">
        <f t="array" ref="I205">INDEX(GMWQ!$A$2:$NF$60,MATCH(1,(GMWQ!$NE$2:$NE$60=I$3)*(GMWQ!$ND$2:$ND$60=I$4)*(GMWQ!$NF$2:$NF$60=I$1),0),$E205-1966)</f>
        <v>134606</v>
      </c>
      <c r="J205" s="12" cm="1">
        <f t="array" ref="J205">INDEX(GMWQ!$A$2:$NF$60,MATCH(1,(GMWQ!$NE$2:$NE$60=J$3)*(GMWQ!$ND$2:$ND$60=J$4)*(GMWQ!$NF$2:$NF$60=J$1),0),$E205-1966)</f>
        <v>636553</v>
      </c>
      <c r="K205" s="12" cm="1">
        <f t="array" ref="K205">INDEX(GMWQ!$A$2:$NF$60,MATCH(1,(GMWQ!$NE$2:$NE$60=K$3)*(GMWQ!$ND$2:$ND$60=K$4)*(GMWQ!$NF$2:$NF$60=K$1),0),$E205-1966)</f>
        <v>256000</v>
      </c>
      <c r="L205" s="12" cm="1">
        <f t="array" ref="L205">INDEX(GMWQ!$A$2:$NF$60,MATCH(1,(GMWQ!$NE$2:$NE$60=L$3)*(GMWQ!$ND$2:$ND$60=L$4)*(GMWQ!$NF$2:$NF$60=L$1),0),$E205-1966)</f>
        <v>403706</v>
      </c>
      <c r="M205" s="12" cm="1">
        <f t="array" ref="M205">INDEX(GMWQ!$A$2:$NF$60,MATCH(1,(GMWQ!$NE$2:$NE$60=M$3)*(GMWQ!$ND$2:$ND$60=M$4)*(GMWQ!$NF$2:$NF$60=M$1),0),$E205-1966)</f>
        <v>400405</v>
      </c>
      <c r="N205" s="12" cm="1">
        <f t="array" ref="N205">INDEX(GMWQ!$A$2:$NF$60,MATCH(1,(GMWQ!$NE$2:$NE$60=N$3)*(GMWQ!$ND$2:$ND$60=N$4)*(GMWQ!$NF$2:$NF$60=N$1),0),$E205-1966)</f>
        <v>100.8755</v>
      </c>
      <c r="O205" s="12" cm="1">
        <f t="array" ref="O205">INDEX(GMWQ!$A$2:$NF$60,MATCH(1,(GMWQ!$NE$2:$NE$60=O$3)*(GMWQ!$ND$2:$ND$60=O$4)*(GMWQ!$NF$2:$NF$60=O$1),0),$E205-1966)</f>
        <v>32904</v>
      </c>
      <c r="P205" s="12" cm="1">
        <f t="array" ref="P205">INDEX(GMWQ!$A$2:$NF$60,MATCH(1,(GMWQ!$NE$2:$NE$60=P$3)*(GMWQ!$ND$2:$ND$60=P$4)*(GMWQ!$NF$2:$NF$60=P$1),0),$E205-1966)</f>
        <v>35985</v>
      </c>
      <c r="Q205" s="12" cm="1">
        <f t="array" ref="Q205">INDEX(GMWQ!$A$2:$NF$60,MATCH(1,(GMWQ!$NE$2:$NE$60=Q$3)*(GMWQ!$ND$2:$ND$60=Q$4)*(GMWQ!$NF$2:$NF$60=Q$1),0),$E205-1966)</f>
        <v>3.7</v>
      </c>
      <c r="R205" s="12" cm="1">
        <f t="array" ref="R205">INDEX(GMWQ!$A$2:$NF$60,MATCH(1,(GMWQ!$NE$2:$NE$60=R$3)*(GMWQ!$ND$2:$ND$60=R$4)*(GMWQ!$NF$2:$NF$60=R$1),0),$E205-1966)</f>
        <v>8975.527</v>
      </c>
      <c r="S205" s="12" cm="1">
        <f t="array" ref="S205">INDEX(GMWQ!$A$2:$NF$60,MATCH(1,(GMWQ!$NE$2:$NE$60=S$3)*(GMWQ!$ND$2:$ND$60=S$4)*(GMWQ!$NF$2:$NF$60=S$1),0),$E205-1966)</f>
        <v>631977</v>
      </c>
      <c r="T205" s="12" cm="1">
        <f t="array" ref="T205">INDEX(GMWQ!$A$2:$NF$60,MATCH(1,(GMWQ!$NE$2:$NE$60=T$3)*(GMWQ!$ND$2:$ND$60=T$4)*(GMWQ!$NF$2:$NF$60=T$1),0),$E205-1966)</f>
        <v>32916</v>
      </c>
      <c r="U205" s="12" cm="1">
        <f t="array" ref="U205">INDEX(GMWQ!$A$2:$NF$60,MATCH(1,(GMWQ!$NE$2:$NE$60=U$3)*(GMWQ!$ND$2:$ND$60=U$4)*(GMWQ!$NF$2:$NF$60=U$1),0),$E205-1966)</f>
        <v>8972.3819999999996</v>
      </c>
      <c r="V205" s="12" cm="1">
        <f t="array" ref="V205">INDEX(GMWQ!$A$2:$NF$60,MATCH(1,(GMWQ!$NE$2:$NE$60=V$3)*(GMWQ!$ND$2:$ND$60=V$4)*(GMWQ!$NF$2:$NF$60=V$1),0),$E205-1966)</f>
        <v>3.8</v>
      </c>
      <c r="W205" s="12" cm="1">
        <f t="array" ref="W205">INDEX(GMWQ!$A$2:$NF$60,MATCH(1,(GMWQ!$NE$2:$NE$60=W$3)*(GMWQ!$ND$2:$ND$60=W$4)*(GMWQ!$NF$2:$NF$60=W$1),0),$E205-1966)</f>
        <v>400405</v>
      </c>
      <c r="X205" s="12" cm="1">
        <f t="array" ref="X205">INDEX(GMWQ!$A$2:$NF$60,MATCH(1,(GMWQ!$NE$2:$NE$60=X$3)*(GMWQ!$ND$2:$ND$60=X$4)*(GMWQ!$NF$2:$NF$60=X$1),0),$E205-1966)</f>
        <v>35446</v>
      </c>
      <c r="Y205" s="12" cm="1">
        <f t="array" ref="Y205">INDEX(GMWQ!$A$2:$NF$60,MATCH(1,(GMWQ!$NE$2:$NE$60=Y$3)*(GMWQ!$ND$2:$ND$60=Y$4)*(GMWQ!$NF$2:$NF$60=Y$1),0),$E205-1966)</f>
        <v>631977</v>
      </c>
      <c r="Z205" s="12" cm="1">
        <f t="array" ref="Z205">INDEX(GMWQ!$A$2:$NF$60,MATCH(1,(GMWQ!$NE$2:$NE$60=Z$3)*(GMWQ!$ND$2:$ND$60=Z$4)*(GMWQ!$NF$2:$NF$60=Z$1),0),$E205-1966)</f>
        <v>32916</v>
      </c>
      <c r="AA205" s="12" cm="1">
        <f t="array" ref="AA205">INDEX(GMWQ!$A$2:$NF$60,MATCH(1,(GMWQ!$NE$2:$NE$60=AA$3)*(GMWQ!$ND$2:$ND$60=AA$4)*(GMWQ!$NF$2:$NF$60=AA$1),0),$E205-1966)</f>
        <v>8972.3819999999996</v>
      </c>
      <c r="AB205" s="12" cm="1">
        <f t="array" ref="AB205">INDEX(GMWQ!$A$2:$NF$60,MATCH(1,(GMWQ!$NE$2:$NE$60=AB$3)*(GMWQ!$ND$2:$ND$60=AB$4)*(GMWQ!$NF$2:$NF$60=AB$1),0),$E205-1966)</f>
        <v>3.8</v>
      </c>
      <c r="AC205" s="12" cm="1">
        <f t="array" ref="AC205">INDEX(GMWQ!$A$2:$NF$60,MATCH(1,(GMWQ!$NE$2:$NE$60=AC$3)*(GMWQ!$ND$2:$ND$60=AC$4)*(GMWQ!$NF$2:$NF$60=AC$1),0),$E205-1966)</f>
        <v>400405</v>
      </c>
      <c r="AD205" s="12" cm="1">
        <f t="array" ref="AD205">INDEX(GMWQ!$A$2:$NF$60,MATCH(1,(GMWQ!$NE$2:$NE$60=AD$3)*(GMWQ!$ND$2:$ND$60=AD$4)*(GMWQ!$NF$2:$NF$60=AD$1),0),$E205-1966)</f>
        <v>35446</v>
      </c>
      <c r="AE205" s="12" cm="1">
        <f t="array" ref="AE205">INDEX(GMWQ!$A$2:$NF$60,MATCH(1,(GMWQ!$NE$2:$NE$60=AE$3)*(GMWQ!$ND$2:$ND$60=AE$4)*(GMWQ!$NF$2:$NF$60=AE$1),0),$E205-1966)</f>
        <v>32916</v>
      </c>
      <c r="AF205" s="12" cm="1">
        <f t="array" ref="AF205">INDEX(GMWQ!$A$2:$NF$60,MATCH(1,(GMWQ!$NE$2:$NE$60=AF$3)*(GMWQ!$ND$2:$ND$60=AF$4)*(GMWQ!$NF$2:$NF$60=AF$1),0),$E205-1966)</f>
        <v>35998</v>
      </c>
      <c r="AG205" s="12" cm="1">
        <f t="array" ref="AG205">INDEX(GMWQ!$A$2:$NF$60,MATCH(1,(GMWQ!$NE$2:$NE$60=AG$3)*(GMWQ!$ND$2:$ND$60=AG$4)*(GMWQ!$NF$2:$NF$60=AG$1),0),$E205-1966)</f>
        <v>3.8</v>
      </c>
    </row>
    <row r="206" spans="1:33" x14ac:dyDescent="0.25">
      <c r="B206" s="12">
        <f t="shared" si="19"/>
        <v>2022</v>
      </c>
      <c r="C206" s="12">
        <f t="shared" si="19"/>
        <v>2022</v>
      </c>
      <c r="E206" s="12">
        <f t="shared" si="17"/>
        <v>2172</v>
      </c>
      <c r="F206" s="12" cm="1">
        <f t="array" ref="F206">INDEX(GMWQ!$A$2:$NF$60,MATCH(1,(GMWQ!$NE$2:$NE$60=F$3)*(GMWQ!$ND$2:$ND$60=F$4)*(GMWQ!$NF$2:$NF$60=F$1),0),$E206-1966)</f>
        <v>135.47059999999999</v>
      </c>
      <c r="G206" s="12" cm="1">
        <f t="array" ref="G206">INDEX(GMWQ!$A$2:$NF$60,MATCH(1,(GMWQ!$NE$2:$NE$60=G$3)*(GMWQ!$ND$2:$ND$60=G$4)*(GMWQ!$NF$2:$NF$60=G$1),0),$E206-1966)</f>
        <v>34778</v>
      </c>
      <c r="H206" s="12" cm="1">
        <f t="array" ref="H206">INDEX(GMWQ!$A$2:$NF$60,MATCH(1,(GMWQ!$NE$2:$NE$60=H$3)*(GMWQ!$ND$2:$ND$60=H$4)*(GMWQ!$NF$2:$NF$60=H$1),0),$E206-1966)</f>
        <v>630.33330000000001</v>
      </c>
      <c r="I206" s="12" cm="1">
        <f t="array" ref="I206">INDEX(GMWQ!$A$2:$NF$60,MATCH(1,(GMWQ!$NE$2:$NE$60=I$3)*(GMWQ!$ND$2:$ND$60=I$4)*(GMWQ!$NF$2:$NF$60=I$1),0),$E206-1966)</f>
        <v>148171</v>
      </c>
      <c r="J206" s="12" cm="1">
        <f t="array" ref="J206">INDEX(GMWQ!$A$2:$NF$60,MATCH(1,(GMWQ!$NE$2:$NE$60=J$3)*(GMWQ!$ND$2:$ND$60=J$4)*(GMWQ!$NF$2:$NF$60=J$1),0),$E206-1966)</f>
        <v>654062</v>
      </c>
      <c r="K206" s="12" cm="1">
        <f t="array" ref="K206">INDEX(GMWQ!$A$2:$NF$60,MATCH(1,(GMWQ!$NE$2:$NE$60=K$3)*(GMWQ!$ND$2:$ND$60=K$4)*(GMWQ!$NF$2:$NF$60=K$1),0),$E206-1966)</f>
        <v>263054</v>
      </c>
      <c r="L206" s="12" cm="1">
        <f t="array" ref="L206">INDEX(GMWQ!$A$2:$NF$60,MATCH(1,(GMWQ!$NE$2:$NE$60=L$3)*(GMWQ!$ND$2:$ND$60=L$4)*(GMWQ!$NF$2:$NF$60=L$1),0),$E206-1966)</f>
        <v>422652</v>
      </c>
      <c r="M206" s="12" cm="1">
        <f t="array" ref="M206">INDEX(GMWQ!$A$2:$NF$60,MATCH(1,(GMWQ!$NE$2:$NE$60=M$3)*(GMWQ!$ND$2:$ND$60=M$4)*(GMWQ!$NF$2:$NF$60=M$1),0),$E206-1966)</f>
        <v>408689</v>
      </c>
      <c r="N206" s="12" cm="1">
        <f t="array" ref="N206">INDEX(GMWQ!$A$2:$NF$60,MATCH(1,(GMWQ!$NE$2:$NE$60=N$3)*(GMWQ!$ND$2:$ND$60=N$4)*(GMWQ!$NF$2:$NF$60=N$1),0),$E206-1966)</f>
        <v>103.52200000000001</v>
      </c>
      <c r="O206" s="12" cm="1">
        <f t="array" ref="O206">INDEX(GMWQ!$A$2:$NF$60,MATCH(1,(GMWQ!$NE$2:$NE$60=O$3)*(GMWQ!$ND$2:$ND$60=O$4)*(GMWQ!$NF$2:$NF$60=O$1),0),$E206-1966)</f>
        <v>33114</v>
      </c>
      <c r="P206" s="12" cm="1">
        <f t="array" ref="P206">INDEX(GMWQ!$A$2:$NF$60,MATCH(1,(GMWQ!$NE$2:$NE$60=P$3)*(GMWQ!$ND$2:$ND$60=P$4)*(GMWQ!$NF$2:$NF$60=P$1),0),$E206-1966)</f>
        <v>36181</v>
      </c>
      <c r="Q206" s="12" cm="1">
        <f t="array" ref="Q206">INDEX(GMWQ!$A$2:$NF$60,MATCH(1,(GMWQ!$NE$2:$NE$60=Q$3)*(GMWQ!$ND$2:$ND$60=Q$4)*(GMWQ!$NF$2:$NF$60=Q$1),0),$E206-1966)</f>
        <v>3.9</v>
      </c>
      <c r="R206" s="12" cm="1">
        <f t="array" ref="R206">INDEX(GMWQ!$A$2:$NF$60,MATCH(1,(GMWQ!$NE$2:$NE$60=R$3)*(GMWQ!$ND$2:$ND$60=R$4)*(GMWQ!$NF$2:$NF$60=R$1),0),$E206-1966)</f>
        <v>9173.3150000000005</v>
      </c>
      <c r="S206" s="12" cm="1">
        <f t="array" ref="S206">INDEX(GMWQ!$A$2:$NF$60,MATCH(1,(GMWQ!$NE$2:$NE$60=S$3)*(GMWQ!$ND$2:$ND$60=S$4)*(GMWQ!$NF$2:$NF$60=S$1),0),$E206-1966)</f>
        <v>634044</v>
      </c>
      <c r="T206" s="12" cm="1">
        <f t="array" ref="T206">INDEX(GMWQ!$A$2:$NF$60,MATCH(1,(GMWQ!$NE$2:$NE$60=T$3)*(GMWQ!$ND$2:$ND$60=T$4)*(GMWQ!$NF$2:$NF$60=T$1),0),$E206-1966)</f>
        <v>33067</v>
      </c>
      <c r="U206" s="12" cm="1">
        <f t="array" ref="U206">INDEX(GMWQ!$A$2:$NF$60,MATCH(1,(GMWQ!$NE$2:$NE$60=U$3)*(GMWQ!$ND$2:$ND$60=U$4)*(GMWQ!$NF$2:$NF$60=U$1),0),$E206-1966)</f>
        <v>9187.0920000000006</v>
      </c>
      <c r="V206" s="12" cm="1">
        <f t="array" ref="V206">INDEX(GMWQ!$A$2:$NF$60,MATCH(1,(GMWQ!$NE$2:$NE$60=V$3)*(GMWQ!$ND$2:$ND$60=V$4)*(GMWQ!$NF$2:$NF$60=V$1),0),$E206-1966)</f>
        <v>3.9</v>
      </c>
      <c r="W206" s="12" cm="1">
        <f t="array" ref="W206">INDEX(GMWQ!$A$2:$NF$60,MATCH(1,(GMWQ!$NE$2:$NE$60=W$3)*(GMWQ!$ND$2:$ND$60=W$4)*(GMWQ!$NF$2:$NF$60=W$1),0),$E206-1966)</f>
        <v>408689</v>
      </c>
      <c r="X206" s="12" cm="1">
        <f t="array" ref="X206">INDEX(GMWQ!$A$2:$NF$60,MATCH(1,(GMWQ!$NE$2:$NE$60=X$3)*(GMWQ!$ND$2:$ND$60=X$4)*(GMWQ!$NF$2:$NF$60=X$1),0),$E206-1966)</f>
        <v>34778</v>
      </c>
      <c r="Y206" s="12" cm="1">
        <f t="array" ref="Y206">INDEX(GMWQ!$A$2:$NF$60,MATCH(1,(GMWQ!$NE$2:$NE$60=Y$3)*(GMWQ!$ND$2:$ND$60=Y$4)*(GMWQ!$NF$2:$NF$60=Y$1),0),$E206-1966)</f>
        <v>634044</v>
      </c>
      <c r="Z206" s="12" cm="1">
        <f t="array" ref="Z206">INDEX(GMWQ!$A$2:$NF$60,MATCH(1,(GMWQ!$NE$2:$NE$60=Z$3)*(GMWQ!$ND$2:$ND$60=Z$4)*(GMWQ!$NF$2:$NF$60=Z$1),0),$E206-1966)</f>
        <v>33067</v>
      </c>
      <c r="AA206" s="12" cm="1">
        <f t="array" ref="AA206">INDEX(GMWQ!$A$2:$NF$60,MATCH(1,(GMWQ!$NE$2:$NE$60=AA$3)*(GMWQ!$ND$2:$ND$60=AA$4)*(GMWQ!$NF$2:$NF$60=AA$1),0),$E206-1966)</f>
        <v>9187.0920000000006</v>
      </c>
      <c r="AB206" s="12" cm="1">
        <f t="array" ref="AB206">INDEX(GMWQ!$A$2:$NF$60,MATCH(1,(GMWQ!$NE$2:$NE$60=AB$3)*(GMWQ!$ND$2:$ND$60=AB$4)*(GMWQ!$NF$2:$NF$60=AB$1),0),$E206-1966)</f>
        <v>3.9</v>
      </c>
      <c r="AC206" s="12" cm="1">
        <f t="array" ref="AC206">INDEX(GMWQ!$A$2:$NF$60,MATCH(1,(GMWQ!$NE$2:$NE$60=AC$3)*(GMWQ!$ND$2:$ND$60=AC$4)*(GMWQ!$NF$2:$NF$60=AC$1),0),$E206-1966)</f>
        <v>408689</v>
      </c>
      <c r="AD206" s="12" cm="1">
        <f t="array" ref="AD206">INDEX(GMWQ!$A$2:$NF$60,MATCH(1,(GMWQ!$NE$2:$NE$60=AD$3)*(GMWQ!$ND$2:$ND$60=AD$4)*(GMWQ!$NF$2:$NF$60=AD$1),0),$E206-1966)</f>
        <v>34778</v>
      </c>
      <c r="AE206" s="12" cm="1">
        <f t="array" ref="AE206">INDEX(GMWQ!$A$2:$NF$60,MATCH(1,(GMWQ!$NE$2:$NE$60=AE$3)*(GMWQ!$ND$2:$ND$60=AE$4)*(GMWQ!$NF$2:$NF$60=AE$1),0),$E206-1966)</f>
        <v>33067</v>
      </c>
      <c r="AF206" s="12" cm="1">
        <f t="array" ref="AF206">INDEX(GMWQ!$A$2:$NF$60,MATCH(1,(GMWQ!$NE$2:$NE$60=AF$3)*(GMWQ!$ND$2:$ND$60=AF$4)*(GMWQ!$NF$2:$NF$60=AF$1),0),$E206-1966)</f>
        <v>36323</v>
      </c>
      <c r="AG206" s="12" cm="1">
        <f t="array" ref="AG206">INDEX(GMWQ!$A$2:$NF$60,MATCH(1,(GMWQ!$NE$2:$NE$60=AG$3)*(GMWQ!$ND$2:$ND$60=AG$4)*(GMWQ!$NF$2:$NF$60=AG$1),0),$E206-1966)</f>
        <v>3.9</v>
      </c>
    </row>
    <row r="207" spans="1:33" x14ac:dyDescent="0.25">
      <c r="A207" s="12">
        <v>2023</v>
      </c>
      <c r="B207" s="12">
        <f t="shared" si="19"/>
        <v>2023</v>
      </c>
      <c r="C207" s="12">
        <f t="shared" si="19"/>
        <v>2022</v>
      </c>
      <c r="D207" s="12">
        <f t="shared" si="19"/>
        <v>2022</v>
      </c>
      <c r="E207" s="12">
        <f t="shared" si="17"/>
        <v>2173</v>
      </c>
      <c r="F207" s="12" cm="1">
        <f t="array" ref="F207">INDEX(GMWQ!$A$2:$NF$60,MATCH(1,(GMWQ!$NE$2:$NE$60=F$3)*(GMWQ!$ND$2:$ND$60=F$4)*(GMWQ!$NF$2:$NF$60=F$1),0),$E207-1966)</f>
        <v>138.5436</v>
      </c>
      <c r="G207" s="12" cm="1">
        <f t="array" ref="G207">INDEX(GMWQ!$A$2:$NF$60,MATCH(1,(GMWQ!$NE$2:$NE$60=G$3)*(GMWQ!$ND$2:$ND$60=G$4)*(GMWQ!$NF$2:$NF$60=G$1),0),$E207-1966)</f>
        <v>34843</v>
      </c>
      <c r="H207" s="12" cm="1">
        <f t="array" ref="H207">INDEX(GMWQ!$A$2:$NF$60,MATCH(1,(GMWQ!$NE$2:$NE$60=H$3)*(GMWQ!$ND$2:$ND$60=H$4)*(GMWQ!$NF$2:$NF$60=H$1),0),$E207-1966)</f>
        <v>640.33330000000001</v>
      </c>
      <c r="I207" s="12" cm="1">
        <f t="array" ref="I207">INDEX(GMWQ!$A$2:$NF$60,MATCH(1,(GMWQ!$NE$2:$NE$60=I$3)*(GMWQ!$ND$2:$ND$60=I$4)*(GMWQ!$NF$2:$NF$60=I$1),0),$E207-1966)</f>
        <v>156930</v>
      </c>
      <c r="J207" s="12" cm="1">
        <f t="array" ref="J207">INDEX(GMWQ!$A$2:$NF$60,MATCH(1,(GMWQ!$NE$2:$NE$60=J$3)*(GMWQ!$ND$2:$ND$60=J$4)*(GMWQ!$NF$2:$NF$60=J$1),0),$E207-1966)</f>
        <v>667103</v>
      </c>
      <c r="K207" s="12" cm="1">
        <f t="array" ref="K207">INDEX(GMWQ!$A$2:$NF$60,MATCH(1,(GMWQ!$NE$2:$NE$60=K$3)*(GMWQ!$ND$2:$ND$60=K$4)*(GMWQ!$NF$2:$NF$60=K$1),0),$E207-1966)</f>
        <v>270338</v>
      </c>
      <c r="L207" s="12" cm="1">
        <f t="array" ref="L207">INDEX(GMWQ!$A$2:$NF$60,MATCH(1,(GMWQ!$NE$2:$NE$60=L$3)*(GMWQ!$ND$2:$ND$60=L$4)*(GMWQ!$NF$2:$NF$60=L$1),0),$E207-1966)</f>
        <v>428670</v>
      </c>
      <c r="M207" s="12" cm="1">
        <f t="array" ref="M207">INDEX(GMWQ!$A$2:$NF$60,MATCH(1,(GMWQ!$NE$2:$NE$60=M$3)*(GMWQ!$ND$2:$ND$60=M$4)*(GMWQ!$NF$2:$NF$60=M$1),0),$E207-1966)</f>
        <v>405797</v>
      </c>
      <c r="N207" s="12" cm="1">
        <f t="array" ref="N207">INDEX(GMWQ!$A$2:$NF$60,MATCH(1,(GMWQ!$NE$2:$NE$60=N$3)*(GMWQ!$ND$2:$ND$60=N$4)*(GMWQ!$NF$2:$NF$60=N$1),0),$E207-1966)</f>
        <v>105.8083</v>
      </c>
      <c r="O207" s="12" cm="1">
        <f t="array" ref="O207">INDEX(GMWQ!$A$2:$NF$60,MATCH(1,(GMWQ!$NE$2:$NE$60=O$3)*(GMWQ!$ND$2:$ND$60=O$4)*(GMWQ!$NF$2:$NF$60=O$1),0),$E207-1966)</f>
        <v>33320</v>
      </c>
      <c r="P207" s="12" cm="1">
        <f t="array" ref="P207">INDEX(GMWQ!$A$2:$NF$60,MATCH(1,(GMWQ!$NE$2:$NE$60=P$3)*(GMWQ!$ND$2:$ND$60=P$4)*(GMWQ!$NF$2:$NF$60=P$1),0),$E207-1966)</f>
        <v>36537</v>
      </c>
      <c r="Q207" s="12" cm="1">
        <f t="array" ref="Q207">INDEX(GMWQ!$A$2:$NF$60,MATCH(1,(GMWQ!$NE$2:$NE$60=Q$3)*(GMWQ!$ND$2:$ND$60=Q$4)*(GMWQ!$NF$2:$NF$60=Q$1),0),$E207-1966)</f>
        <v>4</v>
      </c>
      <c r="R207" s="12" cm="1">
        <f t="array" ref="R207">INDEX(GMWQ!$A$2:$NF$60,MATCH(1,(GMWQ!$NE$2:$NE$60=R$3)*(GMWQ!$ND$2:$ND$60=R$4)*(GMWQ!$NF$2:$NF$60=R$1),0),$E207-1966)</f>
        <v>9397.8310000000001</v>
      </c>
      <c r="S207" s="12" cm="1">
        <f t="array" ref="S207">INDEX(GMWQ!$A$2:$NF$60,MATCH(1,(GMWQ!$NE$2:$NE$60=S$3)*(GMWQ!$ND$2:$ND$60=S$4)*(GMWQ!$NF$2:$NF$60=S$1),0),$E207-1966)</f>
        <v>634612</v>
      </c>
      <c r="T207" s="12" cm="1">
        <f t="array" ref="T207">INDEX(GMWQ!$A$2:$NF$60,MATCH(1,(GMWQ!$NE$2:$NE$60=T$3)*(GMWQ!$ND$2:$ND$60=T$4)*(GMWQ!$NF$2:$NF$60=T$1),0),$E207-1966)</f>
        <v>33201</v>
      </c>
      <c r="U207" s="12" cm="1">
        <f t="array" ref="U207">INDEX(GMWQ!$A$2:$NF$60,MATCH(1,(GMWQ!$NE$2:$NE$60=U$3)*(GMWQ!$ND$2:$ND$60=U$4)*(GMWQ!$NF$2:$NF$60=U$1),0),$E207-1966)</f>
        <v>9460.3019999999997</v>
      </c>
      <c r="V207" s="12" cm="1">
        <f t="array" ref="V207">INDEX(GMWQ!$A$2:$NF$60,MATCH(1,(GMWQ!$NE$2:$NE$60=V$3)*(GMWQ!$ND$2:$ND$60=V$4)*(GMWQ!$NF$2:$NF$60=V$1),0),$E207-1966)</f>
        <v>4</v>
      </c>
      <c r="W207" s="12" cm="1">
        <f t="array" ref="W207">INDEX(GMWQ!$A$2:$NF$60,MATCH(1,(GMWQ!$NE$2:$NE$60=W$3)*(GMWQ!$ND$2:$ND$60=W$4)*(GMWQ!$NF$2:$NF$60=W$1),0),$E207-1966)</f>
        <v>407362</v>
      </c>
      <c r="X207" s="12" cm="1">
        <f t="array" ref="X207">INDEX(GMWQ!$A$2:$NF$60,MATCH(1,(GMWQ!$NE$2:$NE$60=X$3)*(GMWQ!$ND$2:$ND$60=X$4)*(GMWQ!$NF$2:$NF$60=X$1),0),$E207-1966)</f>
        <v>34923</v>
      </c>
      <c r="Y207" s="12" cm="1">
        <f t="array" ref="Y207">INDEX(GMWQ!$A$2:$NF$60,MATCH(1,(GMWQ!$NE$2:$NE$60=Y$3)*(GMWQ!$ND$2:$ND$60=Y$4)*(GMWQ!$NF$2:$NF$60=Y$1),0),$E207-1966)</f>
        <v>634612</v>
      </c>
      <c r="Z207" s="12" cm="1">
        <f t="array" ref="Z207">INDEX(GMWQ!$A$2:$NF$60,MATCH(1,(GMWQ!$NE$2:$NE$60=Z$3)*(GMWQ!$ND$2:$ND$60=Z$4)*(GMWQ!$NF$2:$NF$60=Z$1),0),$E207-1966)</f>
        <v>33201</v>
      </c>
      <c r="AA207" s="12" cm="1">
        <f t="array" ref="AA207">INDEX(GMWQ!$A$2:$NF$60,MATCH(1,(GMWQ!$NE$2:$NE$60=AA$3)*(GMWQ!$ND$2:$ND$60=AA$4)*(GMWQ!$NF$2:$NF$60=AA$1),0),$E207-1966)</f>
        <v>9460.3019999999997</v>
      </c>
      <c r="AB207" s="12" cm="1">
        <f t="array" ref="AB207">INDEX(GMWQ!$A$2:$NF$60,MATCH(1,(GMWQ!$NE$2:$NE$60=AB$3)*(GMWQ!$ND$2:$ND$60=AB$4)*(GMWQ!$NF$2:$NF$60=AB$1),0),$E207-1966)</f>
        <v>4</v>
      </c>
      <c r="AC207" s="12" cm="1">
        <f t="array" ref="AC207">INDEX(GMWQ!$A$2:$NF$60,MATCH(1,(GMWQ!$NE$2:$NE$60=AC$3)*(GMWQ!$ND$2:$ND$60=AC$4)*(GMWQ!$NF$2:$NF$60=AC$1),0),$E207-1966)</f>
        <v>407362</v>
      </c>
      <c r="AD207" s="12" cm="1">
        <f t="array" ref="AD207">INDEX(GMWQ!$A$2:$NF$60,MATCH(1,(GMWQ!$NE$2:$NE$60=AD$3)*(GMWQ!$ND$2:$ND$60=AD$4)*(GMWQ!$NF$2:$NF$60=AD$1),0),$E207-1966)</f>
        <v>34923</v>
      </c>
      <c r="AE207" s="12" cm="1">
        <f t="array" ref="AE207">INDEX(GMWQ!$A$2:$NF$60,MATCH(1,(GMWQ!$NE$2:$NE$60=AE$3)*(GMWQ!$ND$2:$ND$60=AE$4)*(GMWQ!$NF$2:$NF$60=AE$1),0),$E207-1966)</f>
        <v>33201</v>
      </c>
      <c r="AF207" s="12" cm="1">
        <f t="array" ref="AF207">INDEX(GMWQ!$A$2:$NF$60,MATCH(1,(GMWQ!$NE$2:$NE$60=AF$3)*(GMWQ!$ND$2:$ND$60=AF$4)*(GMWQ!$NF$2:$NF$60=AF$1),0),$E207-1966)</f>
        <v>36731</v>
      </c>
      <c r="AG207" s="12" cm="1">
        <f t="array" ref="AG207">INDEX(GMWQ!$A$2:$NF$60,MATCH(1,(GMWQ!$NE$2:$NE$60=AG$3)*(GMWQ!$ND$2:$ND$60=AG$4)*(GMWQ!$NF$2:$NF$60=AG$1),0),$E207-1966)</f>
        <v>4</v>
      </c>
    </row>
    <row r="208" spans="1:33" x14ac:dyDescent="0.25">
      <c r="B208" s="12">
        <f t="shared" si="19"/>
        <v>2023</v>
      </c>
      <c r="C208" s="12">
        <f t="shared" si="19"/>
        <v>2023</v>
      </c>
      <c r="E208" s="12">
        <f t="shared" si="17"/>
        <v>2174</v>
      </c>
      <c r="F208" s="12" cm="1">
        <f t="array" ref="F208">INDEX(GMWQ!$A$2:$NF$60,MATCH(1,(GMWQ!$NE$2:$NE$60=F$3)*(GMWQ!$ND$2:$ND$60=F$4)*(GMWQ!$NF$2:$NF$60=F$1),0),$E208-1966)</f>
        <v>141.43100000000001</v>
      </c>
      <c r="G208" s="12" cm="1">
        <f t="array" ref="G208">INDEX(GMWQ!$A$2:$NF$60,MATCH(1,(GMWQ!$NE$2:$NE$60=G$3)*(GMWQ!$ND$2:$ND$60=G$4)*(GMWQ!$NF$2:$NF$60=G$1),0),$E208-1966)</f>
        <v>35199</v>
      </c>
      <c r="H208" s="12" cm="1">
        <f t="array" ref="H208">INDEX(GMWQ!$A$2:$NF$60,MATCH(1,(GMWQ!$NE$2:$NE$60=H$3)*(GMWQ!$ND$2:$ND$60=H$4)*(GMWQ!$NF$2:$NF$60=H$1),0),$E208-1966)</f>
        <v>657.33330000000001</v>
      </c>
      <c r="I208" s="12" cm="1">
        <f t="array" ref="I208">INDEX(GMWQ!$A$2:$NF$60,MATCH(1,(GMWQ!$NE$2:$NE$60=I$3)*(GMWQ!$ND$2:$ND$60=I$4)*(GMWQ!$NF$2:$NF$60=I$1),0),$E208-1966)</f>
        <v>146974</v>
      </c>
      <c r="J208" s="12" cm="1">
        <f t="array" ref="J208">INDEX(GMWQ!$A$2:$NF$60,MATCH(1,(GMWQ!$NE$2:$NE$60=J$3)*(GMWQ!$ND$2:$ND$60=J$4)*(GMWQ!$NF$2:$NF$60=J$1),0),$E208-1966)</f>
        <v>679433</v>
      </c>
      <c r="K208" s="12" cm="1">
        <f t="array" ref="K208">INDEX(GMWQ!$A$2:$NF$60,MATCH(1,(GMWQ!$NE$2:$NE$60=K$3)*(GMWQ!$ND$2:$ND$60=K$4)*(GMWQ!$NF$2:$NF$60=K$1),0),$E208-1966)</f>
        <v>276258</v>
      </c>
      <c r="L208" s="12" cm="1">
        <f t="array" ref="L208">INDEX(GMWQ!$A$2:$NF$60,MATCH(1,(GMWQ!$NE$2:$NE$60=L$3)*(GMWQ!$ND$2:$ND$60=L$4)*(GMWQ!$NF$2:$NF$60=L$1),0),$E208-1966)</f>
        <v>439405</v>
      </c>
      <c r="M208" s="12" cm="1">
        <f t="array" ref="M208">INDEX(GMWQ!$A$2:$NF$60,MATCH(1,(GMWQ!$NE$2:$NE$60=M$3)*(GMWQ!$ND$2:$ND$60=M$4)*(GMWQ!$NF$2:$NF$60=M$1),0),$E208-1966)</f>
        <v>411416</v>
      </c>
      <c r="N208" s="12" cm="1">
        <f t="array" ref="N208">INDEX(GMWQ!$A$2:$NF$60,MATCH(1,(GMWQ!$NE$2:$NE$60=N$3)*(GMWQ!$ND$2:$ND$60=N$4)*(GMWQ!$NF$2:$NF$60=N$1),0),$E208-1966)</f>
        <v>106.80110000000001</v>
      </c>
      <c r="O208" s="12" cm="1">
        <f t="array" ref="O208">INDEX(GMWQ!$A$2:$NF$60,MATCH(1,(GMWQ!$NE$2:$NE$60=O$3)*(GMWQ!$ND$2:$ND$60=O$4)*(GMWQ!$NF$2:$NF$60=O$1),0),$E208-1966)</f>
        <v>33356</v>
      </c>
      <c r="P208" s="12" cm="1">
        <f t="array" ref="P208">INDEX(GMWQ!$A$2:$NF$60,MATCH(1,(GMWQ!$NE$2:$NE$60=P$3)*(GMWQ!$ND$2:$ND$60=P$4)*(GMWQ!$NF$2:$NF$60=P$1),0),$E208-1966)</f>
        <v>36304</v>
      </c>
      <c r="Q208" s="12" cm="1">
        <f t="array" ref="Q208">INDEX(GMWQ!$A$2:$NF$60,MATCH(1,(GMWQ!$NE$2:$NE$60=Q$3)*(GMWQ!$ND$2:$ND$60=Q$4)*(GMWQ!$NF$2:$NF$60=Q$1),0),$E208-1966)</f>
        <v>4.2</v>
      </c>
      <c r="R208" s="12" cm="1">
        <f t="array" ref="R208">INDEX(GMWQ!$A$2:$NF$60,MATCH(1,(GMWQ!$NE$2:$NE$60=R$3)*(GMWQ!$ND$2:$ND$60=R$4)*(GMWQ!$NF$2:$NF$60=R$1),0),$E208-1966)</f>
        <v>9575.0040000000008</v>
      </c>
      <c r="S208" s="12" cm="1">
        <f t="array" ref="S208">INDEX(GMWQ!$A$2:$NF$60,MATCH(1,(GMWQ!$NE$2:$NE$60=S$3)*(GMWQ!$ND$2:$ND$60=S$4)*(GMWQ!$NF$2:$NF$60=S$1),0),$E208-1966)</f>
        <v>634624</v>
      </c>
      <c r="T208" s="12" cm="1">
        <f t="array" ref="T208">INDEX(GMWQ!$A$2:$NF$60,MATCH(1,(GMWQ!$NE$2:$NE$60=T$3)*(GMWQ!$ND$2:$ND$60=T$4)*(GMWQ!$NF$2:$NF$60=T$1),0),$E208-1966)</f>
        <v>33163</v>
      </c>
      <c r="U208" s="12" cm="1">
        <f t="array" ref="U208">INDEX(GMWQ!$A$2:$NF$60,MATCH(1,(GMWQ!$NE$2:$NE$60=U$3)*(GMWQ!$ND$2:$ND$60=U$4)*(GMWQ!$NF$2:$NF$60=U$1),0),$E208-1966)</f>
        <v>9660.59</v>
      </c>
      <c r="V208" s="12" cm="1">
        <f t="array" ref="V208">INDEX(GMWQ!$A$2:$NF$60,MATCH(1,(GMWQ!$NE$2:$NE$60=V$3)*(GMWQ!$ND$2:$ND$60=V$4)*(GMWQ!$NF$2:$NF$60=V$1),0),$E208-1966)</f>
        <v>4.2</v>
      </c>
      <c r="W208" s="12" cm="1">
        <f t="array" ref="W208">INDEX(GMWQ!$A$2:$NF$60,MATCH(1,(GMWQ!$NE$2:$NE$60=W$3)*(GMWQ!$ND$2:$ND$60=W$4)*(GMWQ!$NF$2:$NF$60=W$1),0),$E208-1966)</f>
        <v>412328</v>
      </c>
      <c r="X208" s="12" cm="1">
        <f t="array" ref="X208">INDEX(GMWQ!$A$2:$NF$60,MATCH(1,(GMWQ!$NE$2:$NE$60=X$3)*(GMWQ!$ND$2:$ND$60=X$4)*(GMWQ!$NF$2:$NF$60=X$1),0),$E208-1966)</f>
        <v>35305</v>
      </c>
      <c r="Y208" s="12" cm="1">
        <f t="array" ref="Y208">INDEX(GMWQ!$A$2:$NF$60,MATCH(1,(GMWQ!$NE$2:$NE$60=Y$3)*(GMWQ!$ND$2:$ND$60=Y$4)*(GMWQ!$NF$2:$NF$60=Y$1),0),$E208-1966)</f>
        <v>634624</v>
      </c>
      <c r="Z208" s="12" cm="1">
        <f t="array" ref="Z208">INDEX(GMWQ!$A$2:$NF$60,MATCH(1,(GMWQ!$NE$2:$NE$60=Z$3)*(GMWQ!$ND$2:$ND$60=Z$4)*(GMWQ!$NF$2:$NF$60=Z$1),0),$E208-1966)</f>
        <v>33163</v>
      </c>
      <c r="AA208" s="12" cm="1">
        <f t="array" ref="AA208">INDEX(GMWQ!$A$2:$NF$60,MATCH(1,(GMWQ!$NE$2:$NE$60=AA$3)*(GMWQ!$ND$2:$ND$60=AA$4)*(GMWQ!$NF$2:$NF$60=AA$1),0),$E208-1966)</f>
        <v>9660.59</v>
      </c>
      <c r="AB208" s="12" cm="1">
        <f t="array" ref="AB208">INDEX(GMWQ!$A$2:$NF$60,MATCH(1,(GMWQ!$NE$2:$NE$60=AB$3)*(GMWQ!$ND$2:$ND$60=AB$4)*(GMWQ!$NF$2:$NF$60=AB$1),0),$E208-1966)</f>
        <v>4.2</v>
      </c>
      <c r="AC208" s="12" cm="1">
        <f t="array" ref="AC208">INDEX(GMWQ!$A$2:$NF$60,MATCH(1,(GMWQ!$NE$2:$NE$60=AC$3)*(GMWQ!$ND$2:$ND$60=AC$4)*(GMWQ!$NF$2:$NF$60=AC$1),0),$E208-1966)</f>
        <v>412328</v>
      </c>
      <c r="AD208" s="12" cm="1">
        <f t="array" ref="AD208">INDEX(GMWQ!$A$2:$NF$60,MATCH(1,(GMWQ!$NE$2:$NE$60=AD$3)*(GMWQ!$ND$2:$ND$60=AD$4)*(GMWQ!$NF$2:$NF$60=AD$1),0),$E208-1966)</f>
        <v>35305</v>
      </c>
      <c r="AE208" s="12" cm="1">
        <f t="array" ref="AE208">INDEX(GMWQ!$A$2:$NF$60,MATCH(1,(GMWQ!$NE$2:$NE$60=AE$3)*(GMWQ!$ND$2:$ND$60=AE$4)*(GMWQ!$NF$2:$NF$60=AE$1),0),$E208-1966)</f>
        <v>33163</v>
      </c>
      <c r="AF208" s="12" cm="1">
        <f t="array" ref="AF208">INDEX(GMWQ!$A$2:$NF$60,MATCH(1,(GMWQ!$NE$2:$NE$60=AF$3)*(GMWQ!$ND$2:$ND$60=AF$4)*(GMWQ!$NF$2:$NF$60=AF$1),0),$E208-1966)</f>
        <v>36586</v>
      </c>
      <c r="AG208" s="12" cm="1">
        <f t="array" ref="AG208">INDEX(GMWQ!$A$2:$NF$60,MATCH(1,(GMWQ!$NE$2:$NE$60=AG$3)*(GMWQ!$ND$2:$ND$60=AG$4)*(GMWQ!$NF$2:$NF$60=AG$1),0),$E208-1966)</f>
        <v>4.2</v>
      </c>
    </row>
    <row r="209" spans="1:33" x14ac:dyDescent="0.25">
      <c r="B209" s="12">
        <f t="shared" si="19"/>
        <v>2023</v>
      </c>
      <c r="C209" s="12">
        <f t="shared" si="19"/>
        <v>2023</v>
      </c>
      <c r="E209" s="12">
        <f t="shared" si="17"/>
        <v>2175</v>
      </c>
      <c r="F209" s="12" cm="1">
        <f t="array" ref="F209">INDEX(GMWQ!$A$2:$NF$60,MATCH(1,(GMWQ!$NE$2:$NE$60=F$3)*(GMWQ!$ND$2:$ND$60=F$4)*(GMWQ!$NF$2:$NF$60=F$1),0),$E209-1966)</f>
        <v>142.7002</v>
      </c>
      <c r="G209" s="12" cm="1">
        <f t="array" ref="G209">INDEX(GMWQ!$A$2:$NF$60,MATCH(1,(GMWQ!$NE$2:$NE$60=G$3)*(GMWQ!$ND$2:$ND$60=G$4)*(GMWQ!$NF$2:$NF$60=G$1),0),$E209-1966)</f>
        <v>35743</v>
      </c>
      <c r="H209" s="12" cm="1">
        <f t="array" ref="H209">INDEX(GMWQ!$A$2:$NF$60,MATCH(1,(GMWQ!$NE$2:$NE$60=H$3)*(GMWQ!$ND$2:$ND$60=H$4)*(GMWQ!$NF$2:$NF$60=H$1),0),$E209-1966)</f>
        <v>665.66669999999999</v>
      </c>
      <c r="I209" s="12" cm="1">
        <f t="array" ref="I209">INDEX(GMWQ!$A$2:$NF$60,MATCH(1,(GMWQ!$NE$2:$NE$60=I$3)*(GMWQ!$ND$2:$ND$60=I$4)*(GMWQ!$NF$2:$NF$60=I$1),0),$E209-1966)</f>
        <v>143930</v>
      </c>
      <c r="J209" s="12" cm="1">
        <f t="array" ref="J209">INDEX(GMWQ!$A$2:$NF$60,MATCH(1,(GMWQ!$NE$2:$NE$60=J$3)*(GMWQ!$ND$2:$ND$60=J$4)*(GMWQ!$NF$2:$NF$60=J$1),0),$E209-1966)</f>
        <v>685035</v>
      </c>
      <c r="K209" s="12" cm="1">
        <f t="array" ref="K209">INDEX(GMWQ!$A$2:$NF$60,MATCH(1,(GMWQ!$NE$2:$NE$60=K$3)*(GMWQ!$ND$2:$ND$60=K$4)*(GMWQ!$NF$2:$NF$60=K$1),0),$E209-1966)</f>
        <v>278666</v>
      </c>
      <c r="L209" s="12" cm="1">
        <f t="array" ref="L209">INDEX(GMWQ!$A$2:$NF$60,MATCH(1,(GMWQ!$NE$2:$NE$60=L$3)*(GMWQ!$ND$2:$ND$60=L$4)*(GMWQ!$NF$2:$NF$60=L$1),0),$E209-1966)</f>
        <v>440937</v>
      </c>
      <c r="M209" s="12" cm="1">
        <f t="array" ref="M209">INDEX(GMWQ!$A$2:$NF$60,MATCH(1,(GMWQ!$NE$2:$NE$60=M$3)*(GMWQ!$ND$2:$ND$60=M$4)*(GMWQ!$NF$2:$NF$60=M$1),0),$E209-1966)</f>
        <v>411131</v>
      </c>
      <c r="N209" s="12" cm="1">
        <f t="array" ref="N209">INDEX(GMWQ!$A$2:$NF$60,MATCH(1,(GMWQ!$NE$2:$NE$60=N$3)*(GMWQ!$ND$2:$ND$60=N$4)*(GMWQ!$NF$2:$NF$60=N$1),0),$E209-1966)</f>
        <v>107.2646</v>
      </c>
      <c r="O209" s="12" cm="1">
        <f t="array" ref="O209">INDEX(GMWQ!$A$2:$NF$60,MATCH(1,(GMWQ!$NE$2:$NE$60=O$3)*(GMWQ!$ND$2:$ND$60=O$4)*(GMWQ!$NF$2:$NF$60=O$1),0),$E209-1966)</f>
        <v>33326</v>
      </c>
      <c r="P209" s="12" cm="1">
        <f t="array" ref="P209">INDEX(GMWQ!$A$2:$NF$60,MATCH(1,(GMWQ!$NE$2:$NE$60=P$3)*(GMWQ!$ND$2:$ND$60=P$4)*(GMWQ!$NF$2:$NF$60=P$1),0),$E209-1966)</f>
        <v>36429</v>
      </c>
      <c r="Q209" s="12" cm="1">
        <f t="array" ref="Q209">INDEX(GMWQ!$A$2:$NF$60,MATCH(1,(GMWQ!$NE$2:$NE$60=Q$3)*(GMWQ!$ND$2:$ND$60=Q$4)*(GMWQ!$NF$2:$NF$60=Q$1),0),$E209-1966)</f>
        <v>4.0999999999999996</v>
      </c>
      <c r="R209" s="12" cm="1">
        <f t="array" ref="R209">INDEX(GMWQ!$A$2:$NF$60,MATCH(1,(GMWQ!$NE$2:$NE$60=R$3)*(GMWQ!$ND$2:$ND$60=R$4)*(GMWQ!$NF$2:$NF$60=R$1),0),$E209-1966)</f>
        <v>9666.17</v>
      </c>
      <c r="S209" s="12" cm="1">
        <f t="array" ref="S209">INDEX(GMWQ!$A$2:$NF$60,MATCH(1,(GMWQ!$NE$2:$NE$60=S$3)*(GMWQ!$ND$2:$ND$60=S$4)*(GMWQ!$NF$2:$NF$60=S$1),0),$E209-1966)</f>
        <v>633956</v>
      </c>
      <c r="T209" s="12" cm="1">
        <f t="array" ref="T209">INDEX(GMWQ!$A$2:$NF$60,MATCH(1,(GMWQ!$NE$2:$NE$60=T$3)*(GMWQ!$ND$2:$ND$60=T$4)*(GMWQ!$NF$2:$NF$60=T$1),0),$E209-1966)</f>
        <v>33102</v>
      </c>
      <c r="U209" s="12" cm="1">
        <f t="array" ref="U209">INDEX(GMWQ!$A$2:$NF$60,MATCH(1,(GMWQ!$NE$2:$NE$60=U$3)*(GMWQ!$ND$2:$ND$60=U$4)*(GMWQ!$NF$2:$NF$60=U$1),0),$E209-1966)</f>
        <v>9771.0329999999994</v>
      </c>
      <c r="V209" s="12" cm="1">
        <f t="array" ref="V209">INDEX(GMWQ!$A$2:$NF$60,MATCH(1,(GMWQ!$NE$2:$NE$60=V$3)*(GMWQ!$ND$2:$ND$60=V$4)*(GMWQ!$NF$2:$NF$60=V$1),0),$E209-1966)</f>
        <v>4.0999999999999996</v>
      </c>
      <c r="W209" s="12" cm="1">
        <f t="array" ref="W209">INDEX(GMWQ!$A$2:$NF$60,MATCH(1,(GMWQ!$NE$2:$NE$60=W$3)*(GMWQ!$ND$2:$ND$60=W$4)*(GMWQ!$NF$2:$NF$60=W$1),0),$E209-1966)</f>
        <v>413001</v>
      </c>
      <c r="X209" s="12" cm="1">
        <f t="array" ref="X209">INDEX(GMWQ!$A$2:$NF$60,MATCH(1,(GMWQ!$NE$2:$NE$60=X$3)*(GMWQ!$ND$2:$ND$60=X$4)*(GMWQ!$NF$2:$NF$60=X$1),0),$E209-1966)</f>
        <v>35835</v>
      </c>
      <c r="Y209" s="12" cm="1">
        <f t="array" ref="Y209">INDEX(GMWQ!$A$2:$NF$60,MATCH(1,(GMWQ!$NE$2:$NE$60=Y$3)*(GMWQ!$ND$2:$ND$60=Y$4)*(GMWQ!$NF$2:$NF$60=Y$1),0),$E209-1966)</f>
        <v>633956</v>
      </c>
      <c r="Z209" s="12" cm="1">
        <f t="array" ref="Z209">INDEX(GMWQ!$A$2:$NF$60,MATCH(1,(GMWQ!$NE$2:$NE$60=Z$3)*(GMWQ!$ND$2:$ND$60=Z$4)*(GMWQ!$NF$2:$NF$60=Z$1),0),$E209-1966)</f>
        <v>33102</v>
      </c>
      <c r="AA209" s="12" cm="1">
        <f t="array" ref="AA209">INDEX(GMWQ!$A$2:$NF$60,MATCH(1,(GMWQ!$NE$2:$NE$60=AA$3)*(GMWQ!$ND$2:$ND$60=AA$4)*(GMWQ!$NF$2:$NF$60=AA$1),0),$E209-1966)</f>
        <v>9771.0329999999994</v>
      </c>
      <c r="AB209" s="12" cm="1">
        <f t="array" ref="AB209">INDEX(GMWQ!$A$2:$NF$60,MATCH(1,(GMWQ!$NE$2:$NE$60=AB$3)*(GMWQ!$ND$2:$ND$60=AB$4)*(GMWQ!$NF$2:$NF$60=AB$1),0),$E209-1966)</f>
        <v>4.0999999999999996</v>
      </c>
      <c r="AC209" s="12" cm="1">
        <f t="array" ref="AC209">INDEX(GMWQ!$A$2:$NF$60,MATCH(1,(GMWQ!$NE$2:$NE$60=AC$3)*(GMWQ!$ND$2:$ND$60=AC$4)*(GMWQ!$NF$2:$NF$60=AC$1),0),$E209-1966)</f>
        <v>413001</v>
      </c>
      <c r="AD209" s="12" cm="1">
        <f t="array" ref="AD209">INDEX(GMWQ!$A$2:$NF$60,MATCH(1,(GMWQ!$NE$2:$NE$60=AD$3)*(GMWQ!$ND$2:$ND$60=AD$4)*(GMWQ!$NF$2:$NF$60=AD$1),0),$E209-1966)</f>
        <v>35835</v>
      </c>
      <c r="AE209" s="12" cm="1">
        <f t="array" ref="AE209">INDEX(GMWQ!$A$2:$NF$60,MATCH(1,(GMWQ!$NE$2:$NE$60=AE$3)*(GMWQ!$ND$2:$ND$60=AE$4)*(GMWQ!$NF$2:$NF$60=AE$1),0),$E209-1966)</f>
        <v>33102</v>
      </c>
      <c r="AF209" s="12" cm="1">
        <f t="array" ref="AF209">INDEX(GMWQ!$A$2:$NF$60,MATCH(1,(GMWQ!$NE$2:$NE$60=AF$3)*(GMWQ!$ND$2:$ND$60=AF$4)*(GMWQ!$NF$2:$NF$60=AF$1),0),$E209-1966)</f>
        <v>36785</v>
      </c>
      <c r="AG209" s="12" cm="1">
        <f t="array" ref="AG209">INDEX(GMWQ!$A$2:$NF$60,MATCH(1,(GMWQ!$NE$2:$NE$60=AG$3)*(GMWQ!$ND$2:$ND$60=AG$4)*(GMWQ!$NF$2:$NF$60=AG$1),0),$E209-1966)</f>
        <v>4.0999999999999996</v>
      </c>
    </row>
    <row r="210" spans="1:33" x14ac:dyDescent="0.25">
      <c r="B210" s="12">
        <f t="shared" si="19"/>
        <v>2023</v>
      </c>
      <c r="C210" s="12">
        <f t="shared" si="19"/>
        <v>2023</v>
      </c>
      <c r="E210" s="12">
        <f t="shared" si="17"/>
        <v>2176</v>
      </c>
      <c r="F210" s="12" cm="1">
        <f t="array" ref="F210">INDEX(GMWQ!$A$2:$NF$60,MATCH(1,(GMWQ!$NE$2:$NE$60=F$3)*(GMWQ!$ND$2:$ND$60=F$4)*(GMWQ!$NF$2:$NF$60=F$1),0),$E210-1966)</f>
        <v>144.6448</v>
      </c>
      <c r="G210" s="12" cm="1">
        <f t="array" ref="G210">INDEX(GMWQ!$A$2:$NF$60,MATCH(1,(GMWQ!$NE$2:$NE$60=G$3)*(GMWQ!$ND$2:$ND$60=G$4)*(GMWQ!$NF$2:$NF$60=G$1),0),$E210-1966)</f>
        <v>37307</v>
      </c>
      <c r="H210" s="12" cm="1">
        <f t="array" ref="H210">INDEX(GMWQ!$A$2:$NF$60,MATCH(1,(GMWQ!$NE$2:$NE$60=H$3)*(GMWQ!$ND$2:$ND$60=H$4)*(GMWQ!$NF$2:$NF$60=H$1),0),$E210-1966)</f>
        <v>667.33330000000001</v>
      </c>
      <c r="I210" s="12" cm="1">
        <f t="array" ref="I210">INDEX(GMWQ!$A$2:$NF$60,MATCH(1,(GMWQ!$NE$2:$NE$60=I$3)*(GMWQ!$ND$2:$ND$60=I$4)*(GMWQ!$NF$2:$NF$60=I$1),0),$E210-1966)</f>
        <v>140900</v>
      </c>
      <c r="J210" s="12" cm="1">
        <f t="array" ref="J210">INDEX(GMWQ!$A$2:$NF$60,MATCH(1,(GMWQ!$NE$2:$NE$60=J$3)*(GMWQ!$ND$2:$ND$60=J$4)*(GMWQ!$NF$2:$NF$60=J$1),0),$E210-1966)</f>
        <v>685749</v>
      </c>
      <c r="K210" s="12" cm="1">
        <f t="array" ref="K210">INDEX(GMWQ!$A$2:$NF$60,MATCH(1,(GMWQ!$NE$2:$NE$60=K$3)*(GMWQ!$ND$2:$ND$60=K$4)*(GMWQ!$NF$2:$NF$60=K$1),0),$E210-1966)</f>
        <v>280114</v>
      </c>
      <c r="L210" s="12" cm="1">
        <f t="array" ref="L210">INDEX(GMWQ!$A$2:$NF$60,MATCH(1,(GMWQ!$NE$2:$NE$60=L$3)*(GMWQ!$ND$2:$ND$60=L$4)*(GMWQ!$NF$2:$NF$60=L$1),0),$E210-1966)</f>
        <v>446922</v>
      </c>
      <c r="M210" s="12" cm="1">
        <f t="array" ref="M210">INDEX(GMWQ!$A$2:$NF$60,MATCH(1,(GMWQ!$NE$2:$NE$60=M$3)*(GMWQ!$ND$2:$ND$60=M$4)*(GMWQ!$NF$2:$NF$60=M$1),0),$E210-1966)</f>
        <v>415199</v>
      </c>
      <c r="N210" s="12" cm="1">
        <f t="array" ref="N210">INDEX(GMWQ!$A$2:$NF$60,MATCH(1,(GMWQ!$NE$2:$NE$60=N$3)*(GMWQ!$ND$2:$ND$60=N$4)*(GMWQ!$NF$2:$NF$60=N$1),0),$E210-1966)</f>
        <v>107.5997</v>
      </c>
      <c r="O210" s="12" cm="1">
        <f t="array" ref="O210">INDEX(GMWQ!$A$2:$NF$60,MATCH(1,(GMWQ!$NE$2:$NE$60=O$3)*(GMWQ!$ND$2:$ND$60=O$4)*(GMWQ!$NF$2:$NF$60=O$1),0),$E210-1966)</f>
        <v>33377</v>
      </c>
      <c r="P210" s="12" cm="1">
        <f t="array" ref="P210">INDEX(GMWQ!$A$2:$NF$60,MATCH(1,(GMWQ!$NE$2:$NE$60=P$3)*(GMWQ!$ND$2:$ND$60=P$4)*(GMWQ!$NF$2:$NF$60=P$1),0),$E210-1966)</f>
        <v>36506</v>
      </c>
      <c r="Q210" s="12" cm="1">
        <f t="array" ref="Q210">INDEX(GMWQ!$A$2:$NF$60,MATCH(1,(GMWQ!$NE$2:$NE$60=Q$3)*(GMWQ!$ND$2:$ND$60=Q$4)*(GMWQ!$NF$2:$NF$60=Q$1),0),$E210-1966)</f>
        <v>3.9</v>
      </c>
      <c r="R210" s="12" cm="1">
        <f t="array" ref="R210">INDEX(GMWQ!$A$2:$NF$60,MATCH(1,(GMWQ!$NE$2:$NE$60=R$3)*(GMWQ!$ND$2:$ND$60=R$4)*(GMWQ!$NF$2:$NF$60=R$1),0),$E210-1966)</f>
        <v>9719.7690000000002</v>
      </c>
      <c r="S210" s="12" cm="1">
        <f t="array" ref="S210">INDEX(GMWQ!$A$2:$NF$60,MATCH(1,(GMWQ!$NE$2:$NE$60=S$3)*(GMWQ!$ND$2:$ND$60=S$4)*(GMWQ!$NF$2:$NF$60=S$1),0),$E210-1966)</f>
        <v>631825</v>
      </c>
      <c r="T210" s="12" cm="1">
        <f t="array" ref="T210">INDEX(GMWQ!$A$2:$NF$60,MATCH(1,(GMWQ!$NE$2:$NE$60=T$3)*(GMWQ!$ND$2:$ND$60=T$4)*(GMWQ!$NF$2:$NF$60=T$1),0),$E210-1966)</f>
        <v>33174</v>
      </c>
      <c r="U210" s="12" cm="1">
        <f t="array" ref="U210">INDEX(GMWQ!$A$2:$NF$60,MATCH(1,(GMWQ!$NE$2:$NE$60=U$3)*(GMWQ!$ND$2:$ND$60=U$4)*(GMWQ!$NF$2:$NF$60=U$1),0),$E210-1966)</f>
        <v>9774.9840000000004</v>
      </c>
      <c r="V210" s="12" cm="1">
        <f t="array" ref="V210">INDEX(GMWQ!$A$2:$NF$60,MATCH(1,(GMWQ!$NE$2:$NE$60=V$3)*(GMWQ!$ND$2:$ND$60=V$4)*(GMWQ!$NF$2:$NF$60=V$1),0),$E210-1966)</f>
        <v>3.8</v>
      </c>
      <c r="W210" s="12" cm="1">
        <f t="array" ref="W210">INDEX(GMWQ!$A$2:$NF$60,MATCH(1,(GMWQ!$NE$2:$NE$60=W$3)*(GMWQ!$ND$2:$ND$60=W$4)*(GMWQ!$NF$2:$NF$60=W$1),0),$E210-1966)</f>
        <v>415159</v>
      </c>
      <c r="X210" s="12" cm="1">
        <f t="array" ref="X210">INDEX(GMWQ!$A$2:$NF$60,MATCH(1,(GMWQ!$NE$2:$NE$60=X$3)*(GMWQ!$ND$2:$ND$60=X$4)*(GMWQ!$NF$2:$NF$60=X$1),0),$E210-1966)</f>
        <v>37193</v>
      </c>
      <c r="Y210" s="12" cm="1">
        <f t="array" ref="Y210">INDEX(GMWQ!$A$2:$NF$60,MATCH(1,(GMWQ!$NE$2:$NE$60=Y$3)*(GMWQ!$ND$2:$ND$60=Y$4)*(GMWQ!$NF$2:$NF$60=Y$1),0),$E210-1966)</f>
        <v>631825</v>
      </c>
      <c r="Z210" s="12" cm="1">
        <f t="array" ref="Z210">INDEX(GMWQ!$A$2:$NF$60,MATCH(1,(GMWQ!$NE$2:$NE$60=Z$3)*(GMWQ!$ND$2:$ND$60=Z$4)*(GMWQ!$NF$2:$NF$60=Z$1),0),$E210-1966)</f>
        <v>33174</v>
      </c>
      <c r="AA210" s="12" cm="1">
        <f t="array" ref="AA210">INDEX(GMWQ!$A$2:$NF$60,MATCH(1,(GMWQ!$NE$2:$NE$60=AA$3)*(GMWQ!$ND$2:$ND$60=AA$4)*(GMWQ!$NF$2:$NF$60=AA$1),0),$E210-1966)</f>
        <v>9774.9840000000004</v>
      </c>
      <c r="AB210" s="12" cm="1">
        <f t="array" ref="AB210">INDEX(GMWQ!$A$2:$NF$60,MATCH(1,(GMWQ!$NE$2:$NE$60=AB$3)*(GMWQ!$ND$2:$ND$60=AB$4)*(GMWQ!$NF$2:$NF$60=AB$1),0),$E210-1966)</f>
        <v>3.8</v>
      </c>
      <c r="AC210" s="12" cm="1">
        <f t="array" ref="AC210">INDEX(GMWQ!$A$2:$NF$60,MATCH(1,(GMWQ!$NE$2:$NE$60=AC$3)*(GMWQ!$ND$2:$ND$60=AC$4)*(GMWQ!$NF$2:$NF$60=AC$1),0),$E210-1966)</f>
        <v>415159</v>
      </c>
      <c r="AD210" s="12" cm="1">
        <f t="array" ref="AD210">INDEX(GMWQ!$A$2:$NF$60,MATCH(1,(GMWQ!$NE$2:$NE$60=AD$3)*(GMWQ!$ND$2:$ND$60=AD$4)*(GMWQ!$NF$2:$NF$60=AD$1),0),$E210-1966)</f>
        <v>37193</v>
      </c>
      <c r="AE210" s="12" cm="1">
        <f t="array" ref="AE210">INDEX(GMWQ!$A$2:$NF$60,MATCH(1,(GMWQ!$NE$2:$NE$60=AE$3)*(GMWQ!$ND$2:$ND$60=AE$4)*(GMWQ!$NF$2:$NF$60=AE$1),0),$E210-1966)</f>
        <v>33174</v>
      </c>
      <c r="AF210" s="12" cm="1">
        <f t="array" ref="AF210">INDEX(GMWQ!$A$2:$NF$60,MATCH(1,(GMWQ!$NE$2:$NE$60=AF$3)*(GMWQ!$ND$2:$ND$60=AF$4)*(GMWQ!$NF$2:$NF$60=AF$1),0),$E210-1966)</f>
        <v>36864</v>
      </c>
      <c r="AG210" s="12" cm="1">
        <f t="array" ref="AG210">INDEX(GMWQ!$A$2:$NF$60,MATCH(1,(GMWQ!$NE$2:$NE$60=AG$3)*(GMWQ!$ND$2:$ND$60=AG$4)*(GMWQ!$NF$2:$NF$60=AG$1),0),$E210-1966)</f>
        <v>3.8</v>
      </c>
    </row>
    <row r="211" spans="1:33" x14ac:dyDescent="0.25">
      <c r="A211" s="12">
        <v>2024</v>
      </c>
      <c r="B211" s="12">
        <f t="shared" si="19"/>
        <v>2024</v>
      </c>
      <c r="C211" s="12">
        <f t="shared" si="19"/>
        <v>2023</v>
      </c>
      <c r="D211" s="12">
        <f t="shared" si="19"/>
        <v>2023</v>
      </c>
      <c r="E211" s="12">
        <f t="shared" si="17"/>
        <v>2177</v>
      </c>
      <c r="F211" s="12" cm="1">
        <f t="array" ref="F211">INDEX(GMWQ!$A$2:$NF$60,MATCH(1,(GMWQ!$NE$2:$NE$60=F$3)*(GMWQ!$ND$2:$ND$60=F$4)*(GMWQ!$NF$2:$NF$60=F$1),0),$E211-1966)</f>
        <v>146.21080000000001</v>
      </c>
      <c r="G211" s="12" cm="1">
        <f t="array" ref="G211">INDEX(GMWQ!$A$2:$NF$60,MATCH(1,(GMWQ!$NE$2:$NE$60=G$3)*(GMWQ!$ND$2:$ND$60=G$4)*(GMWQ!$NF$2:$NF$60=G$1),0),$E211-1966)</f>
        <v>39008</v>
      </c>
      <c r="H211" s="12" cm="1">
        <f t="array" ref="H211">INDEX(GMWQ!$A$2:$NF$60,MATCH(1,(GMWQ!$NE$2:$NE$60=H$3)*(GMWQ!$ND$2:$ND$60=H$4)*(GMWQ!$NF$2:$NF$60=H$1),0),$E211-1966)</f>
        <v>678.33330000000001</v>
      </c>
      <c r="I211" s="12" cm="1">
        <f t="array" ref="I211">INDEX(GMWQ!$A$2:$NF$60,MATCH(1,(GMWQ!$NE$2:$NE$60=I$3)*(GMWQ!$ND$2:$ND$60=I$4)*(GMWQ!$NF$2:$NF$60=I$1),0),$E211-1966)</f>
        <v>143050</v>
      </c>
      <c r="J211" s="12" cm="1">
        <f t="array" ref="J211">INDEX(GMWQ!$A$2:$NF$60,MATCH(1,(GMWQ!$NE$2:$NE$60=J$3)*(GMWQ!$ND$2:$ND$60=J$4)*(GMWQ!$NF$2:$NF$60=J$1),0),$E211-1966)</f>
        <v>697617</v>
      </c>
      <c r="K211" s="12" cm="1">
        <f t="array" ref="K211">INDEX(GMWQ!$A$2:$NF$60,MATCH(1,(GMWQ!$NE$2:$NE$60=K$3)*(GMWQ!$ND$2:$ND$60=K$4)*(GMWQ!$NF$2:$NF$60=K$1),0),$E211-1966)</f>
        <v>284929</v>
      </c>
      <c r="L211" s="12" cm="1">
        <f t="array" ref="L211">INDEX(GMWQ!$A$2:$NF$60,MATCH(1,(GMWQ!$NE$2:$NE$60=L$3)*(GMWQ!$ND$2:$ND$60=L$4)*(GMWQ!$NF$2:$NF$60=L$1),0),$E211-1966)</f>
        <v>457594</v>
      </c>
      <c r="M211" s="12" cm="1">
        <f t="array" ref="M211">INDEX(GMWQ!$A$2:$NF$60,MATCH(1,(GMWQ!$NE$2:$NE$60=M$3)*(GMWQ!$ND$2:$ND$60=M$4)*(GMWQ!$NF$2:$NF$60=M$1),0),$E211-1966)</f>
        <v>420949</v>
      </c>
      <c r="N211" s="12" cm="1">
        <f t="array" ref="N211">INDEX(GMWQ!$A$2:$NF$60,MATCH(1,(GMWQ!$NE$2:$NE$60=N$3)*(GMWQ!$ND$2:$ND$60=N$4)*(GMWQ!$NF$2:$NF$60=N$1),0),$E211-1966)</f>
        <v>108.70010000000001</v>
      </c>
      <c r="O211" s="12" cm="1">
        <f t="array" ref="O211">INDEX(GMWQ!$A$2:$NF$60,MATCH(1,(GMWQ!$NE$2:$NE$60=O$3)*(GMWQ!$ND$2:$ND$60=O$4)*(GMWQ!$NF$2:$NF$60=O$1),0),$E211-1966)</f>
        <v>33331</v>
      </c>
      <c r="P211" s="12" cm="1">
        <f t="array" ref="P211">INDEX(GMWQ!$A$2:$NF$60,MATCH(1,(GMWQ!$NE$2:$NE$60=P$3)*(GMWQ!$ND$2:$ND$60=P$4)*(GMWQ!$NF$2:$NF$60=P$1),0),$E211-1966)</f>
        <v>36791</v>
      </c>
      <c r="Q211" s="12" cm="1">
        <f t="array" ref="Q211">INDEX(GMWQ!$A$2:$NF$60,MATCH(1,(GMWQ!$NE$2:$NE$60=Q$3)*(GMWQ!$ND$2:$ND$60=Q$4)*(GMWQ!$NF$2:$NF$60=Q$1),0),$E211-1966)</f>
        <v>4.3</v>
      </c>
      <c r="R211" s="12" cm="1">
        <f t="array" ref="R211">INDEX(GMWQ!$A$2:$NF$60,MATCH(1,(GMWQ!$NE$2:$NE$60=R$3)*(GMWQ!$ND$2:$ND$60=R$4)*(GMWQ!$NF$2:$NF$60=R$1),0),$E211-1966)</f>
        <v>9849.9330000000009</v>
      </c>
      <c r="S211" s="12" cm="1">
        <f t="array" ref="S211">INDEX(GMWQ!$A$2:$NF$60,MATCH(1,(GMWQ!$NE$2:$NE$60=S$3)*(GMWQ!$ND$2:$ND$60=S$4)*(GMWQ!$NF$2:$NF$60=S$1),0),$E211-1966)</f>
        <v>636222</v>
      </c>
      <c r="T211" s="12" cm="1">
        <f t="array" ref="T211">INDEX(GMWQ!$A$2:$NF$60,MATCH(1,(GMWQ!$NE$2:$NE$60=T$3)*(GMWQ!$ND$2:$ND$60=T$4)*(GMWQ!$NF$2:$NF$60=T$1),0),$E211-1966)</f>
        <v>32997</v>
      </c>
      <c r="U211" s="12" cm="1">
        <f t="array" ref="U211">INDEX(GMWQ!$A$2:$NF$60,MATCH(1,(GMWQ!$NE$2:$NE$60=U$3)*(GMWQ!$ND$2:$ND$60=U$4)*(GMWQ!$NF$2:$NF$60=U$1),0),$E211-1966)</f>
        <v>9898.7260000000006</v>
      </c>
      <c r="V211" s="12" cm="1">
        <f t="array" ref="V211">INDEX(GMWQ!$A$2:$NF$60,MATCH(1,(GMWQ!$NE$2:$NE$60=V$3)*(GMWQ!$ND$2:$ND$60=V$4)*(GMWQ!$NF$2:$NF$60=V$1),0),$E211-1966)</f>
        <v>4.3</v>
      </c>
      <c r="W211" s="12" cm="1">
        <f t="array" ref="W211">INDEX(GMWQ!$A$2:$NF$60,MATCH(1,(GMWQ!$NE$2:$NE$60=W$3)*(GMWQ!$ND$2:$ND$60=W$4)*(GMWQ!$NF$2:$NF$60=W$1),0),$E211-1966)</f>
        <v>420689</v>
      </c>
      <c r="X211" s="12" cm="1">
        <f t="array" ref="X211">INDEX(GMWQ!$A$2:$NF$60,MATCH(1,(GMWQ!$NE$2:$NE$60=X$3)*(GMWQ!$ND$2:$ND$60=X$4)*(GMWQ!$NF$2:$NF$60=X$1),0),$E211-1966)</f>
        <v>38998</v>
      </c>
      <c r="Y211" s="12" cm="1">
        <f t="array" ref="Y211">INDEX(GMWQ!$A$2:$NF$60,MATCH(1,(GMWQ!$NE$2:$NE$60=Y$3)*(GMWQ!$ND$2:$ND$60=Y$4)*(GMWQ!$NF$2:$NF$60=Y$1),0),$E211-1966)</f>
        <v>636222</v>
      </c>
      <c r="Z211" s="12" cm="1">
        <f t="array" ref="Z211">INDEX(GMWQ!$A$2:$NF$60,MATCH(1,(GMWQ!$NE$2:$NE$60=Z$3)*(GMWQ!$ND$2:$ND$60=Z$4)*(GMWQ!$NF$2:$NF$60=Z$1),0),$E211-1966)</f>
        <v>32997</v>
      </c>
      <c r="AA211" s="12" cm="1">
        <f t="array" ref="AA211">INDEX(GMWQ!$A$2:$NF$60,MATCH(1,(GMWQ!$NE$2:$NE$60=AA$3)*(GMWQ!$ND$2:$ND$60=AA$4)*(GMWQ!$NF$2:$NF$60=AA$1),0),$E211-1966)</f>
        <v>9898.7260000000006</v>
      </c>
      <c r="AB211" s="12" cm="1">
        <f t="array" ref="AB211">INDEX(GMWQ!$A$2:$NF$60,MATCH(1,(GMWQ!$NE$2:$NE$60=AB$3)*(GMWQ!$ND$2:$ND$60=AB$4)*(GMWQ!$NF$2:$NF$60=AB$1),0),$E211-1966)</f>
        <v>4.3</v>
      </c>
      <c r="AC211" s="12" cm="1">
        <f t="array" ref="AC211">INDEX(GMWQ!$A$2:$NF$60,MATCH(1,(GMWQ!$NE$2:$NE$60=AC$3)*(GMWQ!$ND$2:$ND$60=AC$4)*(GMWQ!$NF$2:$NF$60=AC$1),0),$E211-1966)</f>
        <v>420689</v>
      </c>
      <c r="AD211" s="12" cm="1">
        <f t="array" ref="AD211">INDEX(GMWQ!$A$2:$NF$60,MATCH(1,(GMWQ!$NE$2:$NE$60=AD$3)*(GMWQ!$ND$2:$ND$60=AD$4)*(GMWQ!$NF$2:$NF$60=AD$1),0),$E211-1966)</f>
        <v>38998</v>
      </c>
      <c r="AE211" s="12" cm="1">
        <f t="array" ref="AE211">INDEX(GMWQ!$A$2:$NF$60,MATCH(1,(GMWQ!$NE$2:$NE$60=AE$3)*(GMWQ!$ND$2:$ND$60=AE$4)*(GMWQ!$NF$2:$NF$60=AE$1),0),$E211-1966)</f>
        <v>32997</v>
      </c>
      <c r="AF211" s="12" cm="1">
        <f t="array" ref="AF211">INDEX(GMWQ!$A$2:$NF$60,MATCH(1,(GMWQ!$NE$2:$NE$60=AF$3)*(GMWQ!$ND$2:$ND$60=AF$4)*(GMWQ!$NF$2:$NF$60=AF$1),0),$E211-1966)</f>
        <v>37117</v>
      </c>
      <c r="AG211" s="12" cm="1">
        <f t="array" ref="AG211">INDEX(GMWQ!$A$2:$NF$60,MATCH(1,(GMWQ!$NE$2:$NE$60=AG$3)*(GMWQ!$ND$2:$ND$60=AG$4)*(GMWQ!$NF$2:$NF$60=AG$1),0),$E211-1966)</f>
        <v>4.3</v>
      </c>
    </row>
    <row r="212" spans="1:33" x14ac:dyDescent="0.25">
      <c r="B212" s="12">
        <f t="shared" si="19"/>
        <v>2024</v>
      </c>
      <c r="C212" s="12">
        <f t="shared" si="19"/>
        <v>2024</v>
      </c>
      <c r="E212" s="12">
        <f t="shared" si="17"/>
        <v>2178</v>
      </c>
      <c r="F212" s="12" cm="1">
        <f t="array" ref="F212">INDEX(GMWQ!$A$2:$NF$60,MATCH(1,(GMWQ!$NE$2:$NE$60=F$3)*(GMWQ!$ND$2:$ND$60=F$4)*(GMWQ!$NF$2:$NF$60=F$1),0),$E212-1966)</f>
        <v>148.0625</v>
      </c>
      <c r="G212" s="12" cm="1">
        <f t="array" ref="G212">INDEX(GMWQ!$A$2:$NF$60,MATCH(1,(GMWQ!$NE$2:$NE$60=G$3)*(GMWQ!$ND$2:$ND$60=G$4)*(GMWQ!$NF$2:$NF$60=G$1),0),$E212-1966)</f>
        <v>38725</v>
      </c>
      <c r="H212" s="12" cm="1">
        <f t="array" ref="H212">INDEX(GMWQ!$A$2:$NF$60,MATCH(1,(GMWQ!$NE$2:$NE$60=H$3)*(GMWQ!$ND$2:$ND$60=H$4)*(GMWQ!$NF$2:$NF$60=H$1),0),$E212-1966)</f>
        <v>687.33330000000001</v>
      </c>
      <c r="I212" s="12" cm="1">
        <f t="array" ref="I212">INDEX(GMWQ!$A$2:$NF$60,MATCH(1,(GMWQ!$NE$2:$NE$60=I$3)*(GMWQ!$ND$2:$ND$60=I$4)*(GMWQ!$NF$2:$NF$60=I$1),0),$E212-1966)</f>
        <v>142660</v>
      </c>
      <c r="J212" s="12" cm="1">
        <f t="array" ref="J212">INDEX(GMWQ!$A$2:$NF$60,MATCH(1,(GMWQ!$NE$2:$NE$60=J$3)*(GMWQ!$ND$2:$ND$60=J$4)*(GMWQ!$NF$2:$NF$60=J$1),0),$E212-1966)</f>
        <v>704470</v>
      </c>
      <c r="K212" s="12" cm="1">
        <f t="array" ref="K212">INDEX(GMWQ!$A$2:$NF$60,MATCH(1,(GMWQ!$NE$2:$NE$60=K$3)*(GMWQ!$ND$2:$ND$60=K$4)*(GMWQ!$NF$2:$NF$60=K$1),0),$E212-1966)</f>
        <v>290306</v>
      </c>
      <c r="L212" s="12" cm="1">
        <f t="array" ref="L212">INDEX(GMWQ!$A$2:$NF$60,MATCH(1,(GMWQ!$NE$2:$NE$60=L$3)*(GMWQ!$ND$2:$ND$60=L$4)*(GMWQ!$NF$2:$NF$60=L$1),0),$E212-1966)</f>
        <v>468096</v>
      </c>
      <c r="M212" s="12" cm="1">
        <f t="array" ref="M212">INDEX(GMWQ!$A$2:$NF$60,MATCH(1,(GMWQ!$NE$2:$NE$60=M$3)*(GMWQ!$ND$2:$ND$60=M$4)*(GMWQ!$NF$2:$NF$60=M$1),0),$E212-1966)</f>
        <v>427972</v>
      </c>
      <c r="N212" s="12" cm="1">
        <f t="array" ref="N212">INDEX(GMWQ!$A$2:$NF$60,MATCH(1,(GMWQ!$NE$2:$NE$60=N$3)*(GMWQ!$ND$2:$ND$60=N$4)*(GMWQ!$NF$2:$NF$60=N$1),0),$E212-1966)</f>
        <v>109.34010000000001</v>
      </c>
      <c r="O212" s="12" cm="1">
        <f t="array" ref="O212">INDEX(GMWQ!$A$2:$NF$60,MATCH(1,(GMWQ!$NE$2:$NE$60=O$3)*(GMWQ!$ND$2:$ND$60=O$4)*(GMWQ!$NF$2:$NF$60=O$1),0),$E212-1966)</f>
        <v>33496</v>
      </c>
      <c r="P212" s="12" cm="1">
        <f t="array" ref="P212">INDEX(GMWQ!$A$2:$NF$60,MATCH(1,(GMWQ!$NE$2:$NE$60=P$3)*(GMWQ!$ND$2:$ND$60=P$4)*(GMWQ!$NF$2:$NF$60=P$1),0),$E212-1966)</f>
        <v>36720</v>
      </c>
      <c r="Q212" s="12" cm="1">
        <f t="array" ref="Q212">INDEX(GMWQ!$A$2:$NF$60,MATCH(1,(GMWQ!$NE$2:$NE$60=Q$3)*(GMWQ!$ND$2:$ND$60=Q$4)*(GMWQ!$NF$2:$NF$60=Q$1),0),$E212-1966)</f>
        <v>4.2</v>
      </c>
      <c r="R212" s="12" cm="1">
        <f t="array" ref="R212">INDEX(GMWQ!$A$2:$NF$60,MATCH(1,(GMWQ!$NE$2:$NE$60=R$3)*(GMWQ!$ND$2:$ND$60=R$4)*(GMWQ!$NF$2:$NF$60=R$1),0),$E212-1966)</f>
        <v>10002.620000000001</v>
      </c>
      <c r="S212" s="12" cm="1">
        <f t="array" ref="S212">INDEX(GMWQ!$A$2:$NF$60,MATCH(1,(GMWQ!$NE$2:$NE$60=S$3)*(GMWQ!$ND$2:$ND$60=S$4)*(GMWQ!$NF$2:$NF$60=S$1),0),$E212-1966)</f>
        <v>639095</v>
      </c>
      <c r="T212" s="12" cm="1">
        <f t="array" ref="T212">INDEX(GMWQ!$A$2:$NF$60,MATCH(1,(GMWQ!$NE$2:$NE$60=T$3)*(GMWQ!$ND$2:$ND$60=T$4)*(GMWQ!$NF$2:$NF$60=T$1),0),$E212-1966)</f>
        <v>33094</v>
      </c>
      <c r="U212" s="12" cm="1">
        <f t="array" ref="U212">INDEX(GMWQ!$A$2:$NF$60,MATCH(1,(GMWQ!$NE$2:$NE$60=U$3)*(GMWQ!$ND$2:$ND$60=U$4)*(GMWQ!$NF$2:$NF$60=U$1),0),$E212-1966)</f>
        <v>10025.209999999999</v>
      </c>
      <c r="V212" s="12" cm="1">
        <f t="array" ref="V212">INDEX(GMWQ!$A$2:$NF$60,MATCH(1,(GMWQ!$NE$2:$NE$60=V$3)*(GMWQ!$ND$2:$ND$60=V$4)*(GMWQ!$NF$2:$NF$60=V$1),0),$E212-1966)</f>
        <v>4.2</v>
      </c>
      <c r="W212" s="12" cm="1">
        <f t="array" ref="W212">INDEX(GMWQ!$A$2:$NF$60,MATCH(1,(GMWQ!$NE$2:$NE$60=W$3)*(GMWQ!$ND$2:$ND$60=W$4)*(GMWQ!$NF$2:$NF$60=W$1),0),$E212-1966)</f>
        <v>426221</v>
      </c>
      <c r="X212" s="12" cm="1">
        <f t="array" ref="X212">INDEX(GMWQ!$A$2:$NF$60,MATCH(1,(GMWQ!$NE$2:$NE$60=X$3)*(GMWQ!$ND$2:$ND$60=X$4)*(GMWQ!$NF$2:$NF$60=X$1),0),$E212-1966)</f>
        <v>37308</v>
      </c>
      <c r="Y212" s="12" cm="1">
        <f t="array" ref="Y212">INDEX(GMWQ!$A$2:$NF$60,MATCH(1,(GMWQ!$NE$2:$NE$60=Y$3)*(GMWQ!$ND$2:$ND$60=Y$4)*(GMWQ!$NF$2:$NF$60=Y$1),0),$E212-1966)</f>
        <v>639095</v>
      </c>
      <c r="Z212" s="12" cm="1">
        <f t="array" ref="Z212">INDEX(GMWQ!$A$2:$NF$60,MATCH(1,(GMWQ!$NE$2:$NE$60=Z$3)*(GMWQ!$ND$2:$ND$60=Z$4)*(GMWQ!$NF$2:$NF$60=Z$1),0),$E212-1966)</f>
        <v>33094</v>
      </c>
      <c r="AA212" s="12" cm="1">
        <f t="array" ref="AA212">INDEX(GMWQ!$A$2:$NF$60,MATCH(1,(GMWQ!$NE$2:$NE$60=AA$3)*(GMWQ!$ND$2:$ND$60=AA$4)*(GMWQ!$NF$2:$NF$60=AA$1),0),$E212-1966)</f>
        <v>10025.209999999999</v>
      </c>
      <c r="AB212" s="12" cm="1">
        <f t="array" ref="AB212">INDEX(GMWQ!$A$2:$NF$60,MATCH(1,(GMWQ!$NE$2:$NE$60=AB$3)*(GMWQ!$ND$2:$ND$60=AB$4)*(GMWQ!$NF$2:$NF$60=AB$1),0),$E212-1966)</f>
        <v>4.2</v>
      </c>
      <c r="AC212" s="12" cm="1">
        <f t="array" ref="AC212">INDEX(GMWQ!$A$2:$NF$60,MATCH(1,(GMWQ!$NE$2:$NE$60=AC$3)*(GMWQ!$ND$2:$ND$60=AC$4)*(GMWQ!$NF$2:$NF$60=AC$1),0),$E212-1966)</f>
        <v>426221</v>
      </c>
      <c r="AD212" s="12" cm="1">
        <f t="array" ref="AD212">INDEX(GMWQ!$A$2:$NF$60,MATCH(1,(GMWQ!$NE$2:$NE$60=AD$3)*(GMWQ!$ND$2:$ND$60=AD$4)*(GMWQ!$NF$2:$NF$60=AD$1),0),$E212-1966)</f>
        <v>37308</v>
      </c>
      <c r="AE212" s="12" cm="1">
        <f t="array" ref="AE212">INDEX(GMWQ!$A$2:$NF$60,MATCH(1,(GMWQ!$NE$2:$NE$60=AE$3)*(GMWQ!$ND$2:$ND$60=AE$4)*(GMWQ!$NF$2:$NF$60=AE$1),0),$E212-1966)</f>
        <v>33094</v>
      </c>
      <c r="AF212" s="12" cm="1">
        <f t="array" ref="AF212">INDEX(GMWQ!$A$2:$NF$60,MATCH(1,(GMWQ!$NE$2:$NE$60=AF$3)*(GMWQ!$ND$2:$ND$60=AF$4)*(GMWQ!$NF$2:$NF$60=AF$1),0),$E212-1966)</f>
        <v>37089</v>
      </c>
      <c r="AG212" s="12" cm="1">
        <f t="array" ref="AG212">INDEX(GMWQ!$A$2:$NF$60,MATCH(1,(GMWQ!$NE$2:$NE$60=AG$3)*(GMWQ!$ND$2:$ND$60=AG$4)*(GMWQ!$NF$2:$NF$60=AG$1),0),$E212-1966)</f>
        <v>4.2</v>
      </c>
    </row>
    <row r="213" spans="1:33" x14ac:dyDescent="0.25">
      <c r="B213" s="12">
        <f t="shared" si="19"/>
        <v>2024</v>
      </c>
      <c r="C213" s="12">
        <f t="shared" si="19"/>
        <v>2024</v>
      </c>
      <c r="E213" s="12">
        <f t="shared" si="17"/>
        <v>2179</v>
      </c>
      <c r="F213" s="12" cm="1">
        <f t="array" ref="F213">INDEX(GMWQ!$A$2:$NF$60,MATCH(1,(GMWQ!$NE$2:$NE$60=F$3)*(GMWQ!$ND$2:$ND$60=F$4)*(GMWQ!$NF$2:$NF$60=F$1),0),$E213-1966)</f>
        <v>149.06039999999999</v>
      </c>
      <c r="G213" s="12" cm="1">
        <f t="array" ref="G213">INDEX(GMWQ!$A$2:$NF$60,MATCH(1,(GMWQ!$NE$2:$NE$60=G$3)*(GMWQ!$ND$2:$ND$60=G$4)*(GMWQ!$NF$2:$NF$60=G$1),0),$E213-1966)</f>
        <v>39142</v>
      </c>
      <c r="H213" s="12" cm="1">
        <f t="array" ref="H213">INDEX(GMWQ!$A$2:$NF$60,MATCH(1,(GMWQ!$NE$2:$NE$60=H$3)*(GMWQ!$ND$2:$ND$60=H$4)*(GMWQ!$NF$2:$NF$60=H$1),0),$E213-1966)</f>
        <v>695</v>
      </c>
      <c r="I213" s="12" cm="1">
        <f t="array" ref="I213">INDEX(GMWQ!$A$2:$NF$60,MATCH(1,(GMWQ!$NE$2:$NE$60=I$3)*(GMWQ!$ND$2:$ND$60=I$4)*(GMWQ!$NF$2:$NF$60=I$1),0),$E213-1966)</f>
        <v>143506</v>
      </c>
      <c r="J213" s="12" cm="1">
        <f t="array" ref="J213">INDEX(GMWQ!$A$2:$NF$60,MATCH(1,(GMWQ!$NE$2:$NE$60=J$3)*(GMWQ!$ND$2:$ND$60=J$4)*(GMWQ!$NF$2:$NF$60=J$1),0),$E213-1966)</f>
        <v>712652</v>
      </c>
      <c r="K213" s="12" cm="1">
        <f t="array" ref="K213">INDEX(GMWQ!$A$2:$NF$60,MATCH(1,(GMWQ!$NE$2:$NE$60=K$3)*(GMWQ!$ND$2:$ND$60=K$4)*(GMWQ!$NF$2:$NF$60=K$1),0),$E213-1966)</f>
        <v>291953</v>
      </c>
      <c r="L213" s="12" cm="1">
        <f t="array" ref="L213">INDEX(GMWQ!$A$2:$NF$60,MATCH(1,(GMWQ!$NE$2:$NE$60=L$3)*(GMWQ!$ND$2:$ND$60=L$4)*(GMWQ!$NF$2:$NF$60=L$1),0),$E213-1966)</f>
        <v>470726</v>
      </c>
      <c r="M213" s="12" cm="1">
        <f t="array" ref="M213">INDEX(GMWQ!$A$2:$NF$60,MATCH(1,(GMWQ!$NE$2:$NE$60=M$3)*(GMWQ!$ND$2:$ND$60=M$4)*(GMWQ!$NF$2:$NF$60=M$1),0),$E213-1966)</f>
        <v>428682</v>
      </c>
      <c r="N213" s="12" cm="1">
        <f t="array" ref="N213">INDEX(GMWQ!$A$2:$NF$60,MATCH(1,(GMWQ!$NE$2:$NE$60=N$3)*(GMWQ!$ND$2:$ND$60=N$4)*(GMWQ!$NF$2:$NF$60=N$1),0),$E213-1966)</f>
        <v>109.72150000000001</v>
      </c>
      <c r="O213" s="12" cm="1">
        <f t="array" ref="O213">INDEX(GMWQ!$A$2:$NF$60,MATCH(1,(GMWQ!$NE$2:$NE$60=O$3)*(GMWQ!$ND$2:$ND$60=O$4)*(GMWQ!$NF$2:$NF$60=O$1),0),$E213-1966)</f>
        <v>33749</v>
      </c>
      <c r="P213" s="12" cm="1">
        <f t="array" ref="P213">INDEX(GMWQ!$A$2:$NF$60,MATCH(1,(GMWQ!$NE$2:$NE$60=P$3)*(GMWQ!$ND$2:$ND$60=P$4)*(GMWQ!$NF$2:$NF$60=P$1),0),$E213-1966)</f>
        <v>36793</v>
      </c>
      <c r="Q213" s="12" cm="1">
        <f t="array" ref="Q213">INDEX(GMWQ!$A$2:$NF$60,MATCH(1,(GMWQ!$NE$2:$NE$60=Q$3)*(GMWQ!$ND$2:$ND$60=Q$4)*(GMWQ!$NF$2:$NF$60=Q$1),0),$E213-1966)</f>
        <v>4.3</v>
      </c>
      <c r="R213" s="12" cm="1">
        <f t="array" ref="R213">INDEX(GMWQ!$A$2:$NF$60,MATCH(1,(GMWQ!$NE$2:$NE$60=R$3)*(GMWQ!$ND$2:$ND$60=R$4)*(GMWQ!$NF$2:$NF$60=R$1),0),$E213-1966)</f>
        <v>9985.0550000000003</v>
      </c>
      <c r="S213" s="12" cm="1">
        <f t="array" ref="S213">INDEX(GMWQ!$A$2:$NF$60,MATCH(1,(GMWQ!$NE$2:$NE$60=S$3)*(GMWQ!$ND$2:$ND$60=S$4)*(GMWQ!$NF$2:$NF$60=S$1),0),$E213-1966)</f>
        <v>640741.9</v>
      </c>
      <c r="T213" s="12" cm="1">
        <f t="array" ref="T213">INDEX(GMWQ!$A$2:$NF$60,MATCH(1,(GMWQ!$NE$2:$NE$60=T$3)*(GMWQ!$ND$2:$ND$60=T$4)*(GMWQ!$NF$2:$NF$60=T$1),0),$E213-1966)</f>
        <v>33306.910000000003</v>
      </c>
      <c r="U213" s="12" cm="1">
        <f t="array" ref="U213">INDEX(GMWQ!$A$2:$NF$60,MATCH(1,(GMWQ!$NE$2:$NE$60=U$3)*(GMWQ!$ND$2:$ND$60=U$4)*(GMWQ!$NF$2:$NF$60=U$1),0),$E213-1966)</f>
        <v>10139.5</v>
      </c>
      <c r="V213" s="12" cm="1">
        <f t="array" ref="V213">INDEX(GMWQ!$A$2:$NF$60,MATCH(1,(GMWQ!$NE$2:$NE$60=V$3)*(GMWQ!$ND$2:$ND$60=V$4)*(GMWQ!$NF$2:$NF$60=V$1),0),$E213-1966)</f>
        <v>4.2431080000000003</v>
      </c>
      <c r="W213" s="12" cm="1">
        <f t="array" ref="W213">INDEX(GMWQ!$A$2:$NF$60,MATCH(1,(GMWQ!$NE$2:$NE$60=W$3)*(GMWQ!$ND$2:$ND$60=W$4)*(GMWQ!$NF$2:$NF$60=W$1),0),$E213-1966)</f>
        <v>427151.4</v>
      </c>
      <c r="X213" s="12" cm="1">
        <f t="array" ref="X213">INDEX(GMWQ!$A$2:$NF$60,MATCH(1,(GMWQ!$NE$2:$NE$60=X$3)*(GMWQ!$ND$2:$ND$60=X$4)*(GMWQ!$NF$2:$NF$60=X$1),0),$E213-1966)</f>
        <v>38127.699999999997</v>
      </c>
      <c r="Y213" s="12" cm="1">
        <f t="array" ref="Y213">INDEX(GMWQ!$A$2:$NF$60,MATCH(1,(GMWQ!$NE$2:$NE$60=Y$3)*(GMWQ!$ND$2:$ND$60=Y$4)*(GMWQ!$NF$2:$NF$60=Y$1),0),$E213-1966)</f>
        <v>640741.9</v>
      </c>
      <c r="Z213" s="12" cm="1">
        <f t="array" ref="Z213">INDEX(GMWQ!$A$2:$NF$60,MATCH(1,(GMWQ!$NE$2:$NE$60=Z$3)*(GMWQ!$ND$2:$ND$60=Z$4)*(GMWQ!$NF$2:$NF$60=Z$1),0),$E213-1966)</f>
        <v>33306.910000000003</v>
      </c>
      <c r="AA213" s="12" cm="1">
        <f t="array" ref="AA213">INDEX(GMWQ!$A$2:$NF$60,MATCH(1,(GMWQ!$NE$2:$NE$60=AA$3)*(GMWQ!$ND$2:$ND$60=AA$4)*(GMWQ!$NF$2:$NF$60=AA$1),0),$E213-1966)</f>
        <v>10139.5</v>
      </c>
      <c r="AB213" s="12" cm="1">
        <f t="array" ref="AB213">INDEX(GMWQ!$A$2:$NF$60,MATCH(1,(GMWQ!$NE$2:$NE$60=AB$3)*(GMWQ!$ND$2:$ND$60=AB$4)*(GMWQ!$NF$2:$NF$60=AB$1),0),$E213-1966)</f>
        <v>4.2431080000000003</v>
      </c>
      <c r="AC213" s="12" cm="1">
        <f t="array" ref="AC213">INDEX(GMWQ!$A$2:$NF$60,MATCH(1,(GMWQ!$NE$2:$NE$60=AC$3)*(GMWQ!$ND$2:$ND$60=AC$4)*(GMWQ!$NF$2:$NF$60=AC$1),0),$E213-1966)</f>
        <v>427151.4</v>
      </c>
      <c r="AD213" s="12" cm="1">
        <f t="array" ref="AD213">INDEX(GMWQ!$A$2:$NF$60,MATCH(1,(GMWQ!$NE$2:$NE$60=AD$3)*(GMWQ!$ND$2:$ND$60=AD$4)*(GMWQ!$NF$2:$NF$60=AD$1),0),$E213-1966)</f>
        <v>38127.699999999997</v>
      </c>
      <c r="AE213" s="12" cm="1">
        <f t="array" ref="AE213">INDEX(GMWQ!$A$2:$NF$60,MATCH(1,(GMWQ!$NE$2:$NE$60=AE$3)*(GMWQ!$ND$2:$ND$60=AE$4)*(GMWQ!$NF$2:$NF$60=AE$1),0),$E213-1966)</f>
        <v>33306.910000000003</v>
      </c>
      <c r="AF213" s="12" cm="1">
        <f t="array" ref="AF213">INDEX(GMWQ!$A$2:$NF$60,MATCH(1,(GMWQ!$NE$2:$NE$60=AF$3)*(GMWQ!$ND$2:$ND$60=AF$4)*(GMWQ!$NF$2:$NF$60=AF$1),0),$E213-1966)</f>
        <v>37064.43</v>
      </c>
      <c r="AG213" s="12" cm="1">
        <f t="array" ref="AG213">INDEX(GMWQ!$A$2:$NF$60,MATCH(1,(GMWQ!$NE$2:$NE$60=AG$3)*(GMWQ!$ND$2:$ND$60=AG$4)*(GMWQ!$NF$2:$NF$60=AG$1),0),$E213-1966)</f>
        <v>4.2431080000000003</v>
      </c>
    </row>
    <row r="214" spans="1:33" x14ac:dyDescent="0.25">
      <c r="B214" s="12">
        <f t="shared" si="19"/>
        <v>2024</v>
      </c>
      <c r="C214" s="12">
        <f t="shared" si="19"/>
        <v>2024</v>
      </c>
      <c r="E214" s="12">
        <f t="shared" si="17"/>
        <v>2180</v>
      </c>
      <c r="F214" s="12" cm="1">
        <f t="array" ref="F214">INDEX(GMWQ!$A$2:$NF$60,MATCH(1,(GMWQ!$NE$2:$NE$60=F$3)*(GMWQ!$ND$2:$ND$60=F$4)*(GMWQ!$NF$2:$NF$60=F$1),0),$E214-1966)</f>
        <v>151.8768</v>
      </c>
      <c r="G214" s="12" cm="1">
        <f t="array" ref="G214">INDEX(GMWQ!$A$2:$NF$60,MATCH(1,(GMWQ!$NE$2:$NE$60=G$3)*(GMWQ!$ND$2:$ND$60=G$4)*(GMWQ!$NF$2:$NF$60=G$1),0),$E214-1966)</f>
        <v>39955.43</v>
      </c>
      <c r="H214" s="12" cm="1">
        <f t="array" ref="H214">INDEX(GMWQ!$A$2:$NF$60,MATCH(1,(GMWQ!$NE$2:$NE$60=H$3)*(GMWQ!$ND$2:$ND$60=H$4)*(GMWQ!$NF$2:$NF$60=H$1),0),$E214-1966)</f>
        <v>706.99369999999999</v>
      </c>
      <c r="I214" s="12" cm="1">
        <f t="array" ref="I214">INDEX(GMWQ!$A$2:$NF$60,MATCH(1,(GMWQ!$NE$2:$NE$60=I$3)*(GMWQ!$ND$2:$ND$60=I$4)*(GMWQ!$NF$2:$NF$60=I$1),0),$E214-1966)</f>
        <v>145577.5</v>
      </c>
      <c r="J214" s="12" cm="1">
        <f t="array" ref="J214">INDEX(GMWQ!$A$2:$NF$60,MATCH(1,(GMWQ!$NE$2:$NE$60=J$3)*(GMWQ!$ND$2:$ND$60=J$4)*(GMWQ!$NF$2:$NF$60=J$1),0),$E214-1966)</f>
        <v>719005.8</v>
      </c>
      <c r="K214" s="12" cm="1">
        <f t="array" ref="K214">INDEX(GMWQ!$A$2:$NF$60,MATCH(1,(GMWQ!$NE$2:$NE$60=K$3)*(GMWQ!$ND$2:$ND$60=K$4)*(GMWQ!$NF$2:$NF$60=K$1),0),$E214-1966)</f>
        <v>297465.59999999998</v>
      </c>
      <c r="L214" s="12" cm="1">
        <f t="array" ref="L214">INDEX(GMWQ!$A$2:$NF$60,MATCH(1,(GMWQ!$NE$2:$NE$60=L$3)*(GMWQ!$ND$2:$ND$60=L$4)*(GMWQ!$NF$2:$NF$60=L$1),0),$E214-1966)</f>
        <v>475375.5</v>
      </c>
      <c r="M214" s="12" cm="1">
        <f t="array" ref="M214">INDEX(GMWQ!$A$2:$NF$60,MATCH(1,(GMWQ!$NE$2:$NE$60=M$3)*(GMWQ!$ND$2:$ND$60=M$4)*(GMWQ!$NF$2:$NF$60=M$1),0),$E214-1966)</f>
        <v>429221.6</v>
      </c>
      <c r="N214" s="12" cm="1">
        <f t="array" ref="N214">INDEX(GMWQ!$A$2:$NF$60,MATCH(1,(GMWQ!$NE$2:$NE$60=N$3)*(GMWQ!$ND$2:$ND$60=N$4)*(GMWQ!$NF$2:$NF$60=N$1),0),$E214-1966)</f>
        <v>110.709</v>
      </c>
      <c r="O214" s="12" cm="1">
        <f t="array" ref="O214">INDEX(GMWQ!$A$2:$NF$60,MATCH(1,(GMWQ!$NE$2:$NE$60=O$3)*(GMWQ!$ND$2:$ND$60=O$4)*(GMWQ!$NF$2:$NF$60=O$1),0),$E214-1966)</f>
        <v>33775.699999999997</v>
      </c>
      <c r="P214" s="12" cm="1">
        <f t="array" ref="P214">INDEX(GMWQ!$A$2:$NF$60,MATCH(1,(GMWQ!$NE$2:$NE$60=P$3)*(GMWQ!$ND$2:$ND$60=P$4)*(GMWQ!$NF$2:$NF$60=P$1),0),$E214-1966)</f>
        <v>36930.339999999997</v>
      </c>
      <c r="Q214" s="12" cm="1">
        <f t="array" ref="Q214">INDEX(GMWQ!$A$2:$NF$60,MATCH(1,(GMWQ!$NE$2:$NE$60=Q$3)*(GMWQ!$ND$2:$ND$60=Q$4)*(GMWQ!$NF$2:$NF$60=Q$1),0),$E214-1966)</f>
        <v>4.4083839999999999</v>
      </c>
      <c r="R214" s="12" cm="1">
        <f t="array" ref="R214">INDEX(GMWQ!$A$2:$NF$60,MATCH(1,(GMWQ!$NE$2:$NE$60=R$3)*(GMWQ!$ND$2:$ND$60=R$4)*(GMWQ!$NF$2:$NF$60=R$1),0),$E214-1966)</f>
        <v>10184.76</v>
      </c>
      <c r="S214" s="12" cm="1">
        <f t="array" ref="S214">INDEX(GMWQ!$A$2:$NF$60,MATCH(1,(GMWQ!$NE$2:$NE$60=S$3)*(GMWQ!$ND$2:$ND$60=S$4)*(GMWQ!$NF$2:$NF$60=S$1),0),$E214-1966)</f>
        <v>643868.9</v>
      </c>
      <c r="T214" s="12" cm="1">
        <f t="array" ref="T214">INDEX(GMWQ!$A$2:$NF$60,MATCH(1,(GMWQ!$NE$2:$NE$60=T$3)*(GMWQ!$ND$2:$ND$60=T$4)*(GMWQ!$NF$2:$NF$60=T$1),0),$E214-1966)</f>
        <v>33156.910000000003</v>
      </c>
      <c r="U214" s="12" cm="1">
        <f t="array" ref="U214">INDEX(GMWQ!$A$2:$NF$60,MATCH(1,(GMWQ!$NE$2:$NE$60=U$3)*(GMWQ!$ND$2:$ND$60=U$4)*(GMWQ!$NF$2:$NF$60=U$1),0),$E214-1966)</f>
        <v>10244.950000000001</v>
      </c>
      <c r="V214" s="12" cm="1">
        <f t="array" ref="V214">INDEX(GMWQ!$A$2:$NF$60,MATCH(1,(GMWQ!$NE$2:$NE$60=V$3)*(GMWQ!$ND$2:$ND$60=V$4)*(GMWQ!$NF$2:$NF$60=V$1),0),$E214-1966)</f>
        <v>4.4086790000000002</v>
      </c>
      <c r="W214" s="12" cm="1">
        <f t="array" ref="W214">INDEX(GMWQ!$A$2:$NF$60,MATCH(1,(GMWQ!$NE$2:$NE$60=W$3)*(GMWQ!$ND$2:$ND$60=W$4)*(GMWQ!$NF$2:$NF$60=W$1),0),$E214-1966)</f>
        <v>427205.6</v>
      </c>
      <c r="X214" s="12" cm="1">
        <f t="array" ref="X214">INDEX(GMWQ!$A$2:$NF$60,MATCH(1,(GMWQ!$NE$2:$NE$60=X$3)*(GMWQ!$ND$2:$ND$60=X$4)*(GMWQ!$NF$2:$NF$60=X$1),0),$E214-1966)</f>
        <v>38385.24</v>
      </c>
      <c r="Y214" s="12" cm="1">
        <f t="array" ref="Y214">INDEX(GMWQ!$A$2:$NF$60,MATCH(1,(GMWQ!$NE$2:$NE$60=Y$3)*(GMWQ!$ND$2:$ND$60=Y$4)*(GMWQ!$NF$2:$NF$60=Y$1),0),$E214-1966)</f>
        <v>643868.9</v>
      </c>
      <c r="Z214" s="12" cm="1">
        <f t="array" ref="Z214">INDEX(GMWQ!$A$2:$NF$60,MATCH(1,(GMWQ!$NE$2:$NE$60=Z$3)*(GMWQ!$ND$2:$ND$60=Z$4)*(GMWQ!$NF$2:$NF$60=Z$1),0),$E214-1966)</f>
        <v>33156.910000000003</v>
      </c>
      <c r="AA214" s="12" cm="1">
        <f t="array" ref="AA214">INDEX(GMWQ!$A$2:$NF$60,MATCH(1,(GMWQ!$NE$2:$NE$60=AA$3)*(GMWQ!$ND$2:$ND$60=AA$4)*(GMWQ!$NF$2:$NF$60=AA$1),0),$E214-1966)</f>
        <v>10244.950000000001</v>
      </c>
      <c r="AB214" s="12" cm="1">
        <f t="array" ref="AB214">INDEX(GMWQ!$A$2:$NF$60,MATCH(1,(GMWQ!$NE$2:$NE$60=AB$3)*(GMWQ!$ND$2:$ND$60=AB$4)*(GMWQ!$NF$2:$NF$60=AB$1),0),$E214-1966)</f>
        <v>4.4086790000000002</v>
      </c>
      <c r="AC214" s="12" cm="1">
        <f t="array" ref="AC214">INDEX(GMWQ!$A$2:$NF$60,MATCH(1,(GMWQ!$NE$2:$NE$60=AC$3)*(GMWQ!$ND$2:$ND$60=AC$4)*(GMWQ!$NF$2:$NF$60=AC$1),0),$E214-1966)</f>
        <v>427205.6</v>
      </c>
      <c r="AD214" s="12" cm="1">
        <f t="array" ref="AD214">INDEX(GMWQ!$A$2:$NF$60,MATCH(1,(GMWQ!$NE$2:$NE$60=AD$3)*(GMWQ!$ND$2:$ND$60=AD$4)*(GMWQ!$NF$2:$NF$60=AD$1),0),$E214-1966)</f>
        <v>38385.24</v>
      </c>
      <c r="AE214" s="12" cm="1">
        <f t="array" ref="AE214">INDEX(GMWQ!$A$2:$NF$60,MATCH(1,(GMWQ!$NE$2:$NE$60=AE$3)*(GMWQ!$ND$2:$ND$60=AE$4)*(GMWQ!$NF$2:$NF$60=AE$1),0),$E214-1966)</f>
        <v>33156.910000000003</v>
      </c>
      <c r="AF214" s="12" cm="1">
        <f t="array" ref="AF214">INDEX(GMWQ!$A$2:$NF$60,MATCH(1,(GMWQ!$NE$2:$NE$60=AF$3)*(GMWQ!$ND$2:$ND$60=AF$4)*(GMWQ!$NF$2:$NF$60=AF$1),0),$E214-1966)</f>
        <v>37097.919999999998</v>
      </c>
      <c r="AG214" s="12" cm="1">
        <f t="array" ref="AG214">INDEX(GMWQ!$A$2:$NF$60,MATCH(1,(GMWQ!$NE$2:$NE$60=AG$3)*(GMWQ!$ND$2:$ND$60=AG$4)*(GMWQ!$NF$2:$NF$60=AG$1),0),$E214-1966)</f>
        <v>4.4086790000000002</v>
      </c>
    </row>
    <row r="215" spans="1:33" x14ac:dyDescent="0.25">
      <c r="A215" s="12">
        <v>2025</v>
      </c>
      <c r="B215" s="12">
        <f t="shared" si="19"/>
        <v>2025</v>
      </c>
      <c r="C215" s="12">
        <f t="shared" si="19"/>
        <v>2024</v>
      </c>
      <c r="D215" s="12">
        <f t="shared" si="19"/>
        <v>2024</v>
      </c>
      <c r="E215" s="12">
        <f t="shared" si="17"/>
        <v>2181</v>
      </c>
      <c r="F215" s="12" cm="1">
        <f t="array" ref="F215">INDEX(GMWQ!$A$2:$NF$60,MATCH(1,(GMWQ!$NE$2:$NE$60=F$3)*(GMWQ!$ND$2:$ND$60=F$4)*(GMWQ!$NF$2:$NF$60=F$1),0),$E215-1966)</f>
        <v>152.809</v>
      </c>
      <c r="G215" s="12" cm="1">
        <f t="array" ref="G215">INDEX(GMWQ!$A$2:$NF$60,MATCH(1,(GMWQ!$NE$2:$NE$60=G$3)*(GMWQ!$ND$2:$ND$60=G$4)*(GMWQ!$NF$2:$NF$60=G$1),0),$E215-1966)</f>
        <v>40413.78</v>
      </c>
      <c r="H215" s="12" cm="1">
        <f t="array" ref="H215">INDEX(GMWQ!$A$2:$NF$60,MATCH(1,(GMWQ!$NE$2:$NE$60=H$3)*(GMWQ!$ND$2:$ND$60=H$4)*(GMWQ!$NF$2:$NF$60=H$1),0),$E215-1966)</f>
        <v>713.95540000000005</v>
      </c>
      <c r="I215" s="12" cm="1">
        <f t="array" ref="I215">INDEX(GMWQ!$A$2:$NF$60,MATCH(1,(GMWQ!$NE$2:$NE$60=I$3)*(GMWQ!$ND$2:$ND$60=I$4)*(GMWQ!$NF$2:$NF$60=I$1),0),$E215-1966)</f>
        <v>145418.9</v>
      </c>
      <c r="J215" s="12" cm="1">
        <f t="array" ref="J215">INDEX(GMWQ!$A$2:$NF$60,MATCH(1,(GMWQ!$NE$2:$NE$60=J$3)*(GMWQ!$ND$2:$ND$60=J$4)*(GMWQ!$NF$2:$NF$60=J$1),0),$E215-1966)</f>
        <v>728221.4</v>
      </c>
      <c r="K215" s="12" cm="1">
        <f t="array" ref="K215">INDEX(GMWQ!$A$2:$NF$60,MATCH(1,(GMWQ!$NE$2:$NE$60=K$3)*(GMWQ!$ND$2:$ND$60=K$4)*(GMWQ!$NF$2:$NF$60=K$1),0),$E215-1966)</f>
        <v>300319</v>
      </c>
      <c r="L215" s="12" cm="1">
        <f t="array" ref="L215">INDEX(GMWQ!$A$2:$NF$60,MATCH(1,(GMWQ!$NE$2:$NE$60=L$3)*(GMWQ!$ND$2:$ND$60=L$4)*(GMWQ!$NF$2:$NF$60=L$1),0),$E215-1966)</f>
        <v>479430.6</v>
      </c>
      <c r="M215" s="12" cm="1">
        <f t="array" ref="M215">INDEX(GMWQ!$A$2:$NF$60,MATCH(1,(GMWQ!$NE$2:$NE$60=M$3)*(GMWQ!$ND$2:$ND$60=M$4)*(GMWQ!$NF$2:$NF$60=M$1),0),$E215-1966)</f>
        <v>429024.7</v>
      </c>
      <c r="N215" s="12" cm="1">
        <f t="array" ref="N215">INDEX(GMWQ!$A$2:$NF$60,MATCH(1,(GMWQ!$NE$2:$NE$60=N$3)*(GMWQ!$ND$2:$ND$60=N$4)*(GMWQ!$NF$2:$NF$60=N$1),0),$E215-1966)</f>
        <v>111.7054</v>
      </c>
      <c r="O215" s="12" cm="1">
        <f t="array" ref="O215">INDEX(GMWQ!$A$2:$NF$60,MATCH(1,(GMWQ!$NE$2:$NE$60=O$3)*(GMWQ!$ND$2:$ND$60=O$4)*(GMWQ!$NF$2:$NF$60=O$1),0),$E215-1966)</f>
        <v>33755.699999999997</v>
      </c>
      <c r="P215" s="12" cm="1">
        <f t="array" ref="P215">INDEX(GMWQ!$A$2:$NF$60,MATCH(1,(GMWQ!$NE$2:$NE$60=P$3)*(GMWQ!$ND$2:$ND$60=P$4)*(GMWQ!$NF$2:$NF$60=P$1),0),$E215-1966)</f>
        <v>37002.629999999997</v>
      </c>
      <c r="Q215" s="12" cm="1">
        <f t="array" ref="Q215">INDEX(GMWQ!$A$2:$NF$60,MATCH(1,(GMWQ!$NE$2:$NE$60=Q$3)*(GMWQ!$ND$2:$ND$60=Q$4)*(GMWQ!$NF$2:$NF$60=Q$1),0),$E215-1966)</f>
        <v>4.492019</v>
      </c>
      <c r="R215" s="12" cm="1">
        <f t="array" ref="R215">INDEX(GMWQ!$A$2:$NF$60,MATCH(1,(GMWQ!$NE$2:$NE$60=R$3)*(GMWQ!$ND$2:$ND$60=R$4)*(GMWQ!$NF$2:$NF$60=R$1),0),$E215-1966)</f>
        <v>10286.6</v>
      </c>
      <c r="S215" s="12" cm="1">
        <f t="array" ref="S215">INDEX(GMWQ!$A$2:$NF$60,MATCH(1,(GMWQ!$NE$2:$NE$60=S$3)*(GMWQ!$ND$2:$ND$60=S$4)*(GMWQ!$NF$2:$NF$60=S$1),0),$E215-1966)</f>
        <v>646136.9</v>
      </c>
      <c r="T215" s="12" cm="1">
        <f t="array" ref="T215">INDEX(GMWQ!$A$2:$NF$60,MATCH(1,(GMWQ!$NE$2:$NE$60=T$3)*(GMWQ!$ND$2:$ND$60=T$4)*(GMWQ!$NF$2:$NF$60=T$1),0),$E215-1966)</f>
        <v>33260.839999999997</v>
      </c>
      <c r="U215" s="12" cm="1">
        <f t="array" ref="U215">INDEX(GMWQ!$A$2:$NF$60,MATCH(1,(GMWQ!$NE$2:$NE$60=U$3)*(GMWQ!$ND$2:$ND$60=U$4)*(GMWQ!$NF$2:$NF$60=U$1),0),$E215-1966)</f>
        <v>10327.93</v>
      </c>
      <c r="V215" s="12" cm="1">
        <f t="array" ref="V215">INDEX(GMWQ!$A$2:$NF$60,MATCH(1,(GMWQ!$NE$2:$NE$60=V$3)*(GMWQ!$ND$2:$ND$60=V$4)*(GMWQ!$NF$2:$NF$60=V$1),0),$E215-1966)</f>
        <v>4.3800910000000002</v>
      </c>
      <c r="W215" s="12" cm="1">
        <f t="array" ref="W215">INDEX(GMWQ!$A$2:$NF$60,MATCH(1,(GMWQ!$NE$2:$NE$60=W$3)*(GMWQ!$ND$2:$ND$60=W$4)*(GMWQ!$NF$2:$NF$60=W$1),0),$E215-1966)</f>
        <v>429422.1</v>
      </c>
      <c r="X215" s="12" cm="1">
        <f t="array" ref="X215">INDEX(GMWQ!$A$2:$NF$60,MATCH(1,(GMWQ!$NE$2:$NE$60=X$3)*(GMWQ!$ND$2:$ND$60=X$4)*(GMWQ!$NF$2:$NF$60=X$1),0),$E215-1966)</f>
        <v>38842.31</v>
      </c>
      <c r="Y215" s="12" cm="1">
        <f t="array" ref="Y215">INDEX(GMWQ!$A$2:$NF$60,MATCH(1,(GMWQ!$NE$2:$NE$60=Y$3)*(GMWQ!$ND$2:$ND$60=Y$4)*(GMWQ!$NF$2:$NF$60=Y$1),0),$E215-1966)</f>
        <v>646136.9</v>
      </c>
      <c r="Z215" s="12" cm="1">
        <f t="array" ref="Z215">INDEX(GMWQ!$A$2:$NF$60,MATCH(1,(GMWQ!$NE$2:$NE$60=Z$3)*(GMWQ!$ND$2:$ND$60=Z$4)*(GMWQ!$NF$2:$NF$60=Z$1),0),$E215-1966)</f>
        <v>33260.839999999997</v>
      </c>
      <c r="AA215" s="12" cm="1">
        <f t="array" ref="AA215">INDEX(GMWQ!$A$2:$NF$60,MATCH(1,(GMWQ!$NE$2:$NE$60=AA$3)*(GMWQ!$ND$2:$ND$60=AA$4)*(GMWQ!$NF$2:$NF$60=AA$1),0),$E215-1966)</f>
        <v>10327.93</v>
      </c>
      <c r="AB215" s="12" cm="1">
        <f t="array" ref="AB215">INDEX(GMWQ!$A$2:$NF$60,MATCH(1,(GMWQ!$NE$2:$NE$60=AB$3)*(GMWQ!$ND$2:$ND$60=AB$4)*(GMWQ!$NF$2:$NF$60=AB$1),0),$E215-1966)</f>
        <v>4.3800910000000002</v>
      </c>
      <c r="AC215" s="12" cm="1">
        <f t="array" ref="AC215">INDEX(GMWQ!$A$2:$NF$60,MATCH(1,(GMWQ!$NE$2:$NE$60=AC$3)*(GMWQ!$ND$2:$ND$60=AC$4)*(GMWQ!$NF$2:$NF$60=AC$1),0),$E215-1966)</f>
        <v>429422</v>
      </c>
      <c r="AD215" s="12" cm="1">
        <f t="array" ref="AD215">INDEX(GMWQ!$A$2:$NF$60,MATCH(1,(GMWQ!$NE$2:$NE$60=AD$3)*(GMWQ!$ND$2:$ND$60=AD$4)*(GMWQ!$NF$2:$NF$60=AD$1),0),$E215-1966)</f>
        <v>38842.31</v>
      </c>
      <c r="AE215" s="12" cm="1">
        <f t="array" ref="AE215">INDEX(GMWQ!$A$2:$NF$60,MATCH(1,(GMWQ!$NE$2:$NE$60=AE$3)*(GMWQ!$ND$2:$ND$60=AE$4)*(GMWQ!$NF$2:$NF$60=AE$1),0),$E215-1966)</f>
        <v>33260.839999999997</v>
      </c>
      <c r="AF215" s="12" cm="1">
        <f t="array" ref="AF215">INDEX(GMWQ!$A$2:$NF$60,MATCH(1,(GMWQ!$NE$2:$NE$60=AF$3)*(GMWQ!$ND$2:$ND$60=AF$4)*(GMWQ!$NF$2:$NF$60=AF$1),0),$E215-1966)</f>
        <v>37184.21</v>
      </c>
      <c r="AG215" s="12" cm="1">
        <f t="array" ref="AG215">INDEX(GMWQ!$A$2:$NF$60,MATCH(1,(GMWQ!$NE$2:$NE$60=AG$3)*(GMWQ!$ND$2:$ND$60=AG$4)*(GMWQ!$NF$2:$NF$60=AG$1),0),$E215-1966)</f>
        <v>4.3800910000000002</v>
      </c>
    </row>
    <row r="216" spans="1:33" x14ac:dyDescent="0.25">
      <c r="B216" s="12">
        <f t="shared" si="19"/>
        <v>2025</v>
      </c>
      <c r="C216" s="12">
        <f t="shared" si="19"/>
        <v>2025</v>
      </c>
      <c r="E216" s="12">
        <f t="shared" si="17"/>
        <v>2182</v>
      </c>
      <c r="F216" s="12" cm="1">
        <f t="array" ref="F216">INDEX(GMWQ!$A$2:$NF$60,MATCH(1,(GMWQ!$NE$2:$NE$60=F$3)*(GMWQ!$ND$2:$ND$60=F$4)*(GMWQ!$NF$2:$NF$60=F$1),0),$E216-1966)</f>
        <v>157.20269999999999</v>
      </c>
      <c r="G216" s="12" cm="1">
        <f t="array" ref="G216">INDEX(GMWQ!$A$2:$NF$60,MATCH(1,(GMWQ!$NE$2:$NE$60=G$3)*(GMWQ!$ND$2:$ND$60=G$4)*(GMWQ!$NF$2:$NF$60=G$1),0),$E216-1966)</f>
        <v>47805.1</v>
      </c>
      <c r="H216" s="12" cm="1">
        <f t="array" ref="H216">INDEX(GMWQ!$A$2:$NF$60,MATCH(1,(GMWQ!$NE$2:$NE$60=H$3)*(GMWQ!$ND$2:$ND$60=H$4)*(GMWQ!$NF$2:$NF$60=H$1),0),$E216-1966)</f>
        <v>722.45050000000003</v>
      </c>
      <c r="I216" s="12" cm="1">
        <f t="array" ref="I216">INDEX(GMWQ!$A$2:$NF$60,MATCH(1,(GMWQ!$NE$2:$NE$60=I$3)*(GMWQ!$ND$2:$ND$60=I$4)*(GMWQ!$NF$2:$NF$60=I$1),0),$E216-1966)</f>
        <v>143470.39999999999</v>
      </c>
      <c r="J216" s="12" cm="1">
        <f t="array" ref="J216">INDEX(GMWQ!$A$2:$NF$60,MATCH(1,(GMWQ!$NE$2:$NE$60=J$3)*(GMWQ!$ND$2:$ND$60=J$4)*(GMWQ!$NF$2:$NF$60=J$1),0),$E216-1966)</f>
        <v>735908.9</v>
      </c>
      <c r="K216" s="12" cm="1">
        <f t="array" ref="K216">INDEX(GMWQ!$A$2:$NF$60,MATCH(1,(GMWQ!$NE$2:$NE$60=K$3)*(GMWQ!$ND$2:$ND$60=K$4)*(GMWQ!$NF$2:$NF$60=K$1),0),$E216-1966)</f>
        <v>304356.3</v>
      </c>
      <c r="L216" s="12" cm="1">
        <f t="array" ref="L216">INDEX(GMWQ!$A$2:$NF$60,MATCH(1,(GMWQ!$NE$2:$NE$60=L$3)*(GMWQ!$ND$2:$ND$60=L$4)*(GMWQ!$NF$2:$NF$60=L$1),0),$E216-1966)</f>
        <v>484704.9</v>
      </c>
      <c r="M216" s="12" cm="1">
        <f t="array" ref="M216">INDEX(GMWQ!$A$2:$NF$60,MATCH(1,(GMWQ!$NE$2:$NE$60=M$3)*(GMWQ!$ND$2:$ND$60=M$4)*(GMWQ!$NF$2:$NF$60=M$1),0),$E216-1966)</f>
        <v>430056.4</v>
      </c>
      <c r="N216" s="12" cm="1">
        <f t="array" ref="N216">INDEX(GMWQ!$A$2:$NF$60,MATCH(1,(GMWQ!$NE$2:$NE$60=N$3)*(GMWQ!$ND$2:$ND$60=N$4)*(GMWQ!$NF$2:$NF$60=N$1),0),$E216-1966)</f>
        <v>112.6549</v>
      </c>
      <c r="O216" s="12" cm="1">
        <f t="array" ref="O216">INDEX(GMWQ!$A$2:$NF$60,MATCH(1,(GMWQ!$NE$2:$NE$60=O$3)*(GMWQ!$ND$2:$ND$60=O$4)*(GMWQ!$NF$2:$NF$60=O$1),0),$E216-1966)</f>
        <v>33817.199999999997</v>
      </c>
      <c r="P216" s="12" cm="1">
        <f t="array" ref="P216">INDEX(GMWQ!$A$2:$NF$60,MATCH(1,(GMWQ!$NE$2:$NE$60=P$3)*(GMWQ!$ND$2:$ND$60=P$4)*(GMWQ!$NF$2:$NF$60=P$1),0),$E216-1966)</f>
        <v>37068.86</v>
      </c>
      <c r="Q216" s="12" cm="1">
        <f t="array" ref="Q216">INDEX(GMWQ!$A$2:$NF$60,MATCH(1,(GMWQ!$NE$2:$NE$60=Q$3)*(GMWQ!$ND$2:$ND$60=Q$4)*(GMWQ!$NF$2:$NF$60=Q$1),0),$E216-1966)</f>
        <v>4.5025069999999996</v>
      </c>
      <c r="R216" s="12" cm="1">
        <f t="array" ref="R216">INDEX(GMWQ!$A$2:$NF$60,MATCH(1,(GMWQ!$NE$2:$NE$60=R$3)*(GMWQ!$ND$2:$ND$60=R$4)*(GMWQ!$NF$2:$NF$60=R$1),0),$E216-1966)</f>
        <v>10410.040000000001</v>
      </c>
      <c r="S216" s="12" cm="1">
        <f t="array" ref="S216">INDEX(GMWQ!$A$2:$NF$60,MATCH(1,(GMWQ!$NE$2:$NE$60=S$3)*(GMWQ!$ND$2:$ND$60=S$4)*(GMWQ!$NF$2:$NF$60=S$1),0),$E216-1966)</f>
        <v>648529.69999999995</v>
      </c>
      <c r="T216" s="12" cm="1">
        <f t="array" ref="T216">INDEX(GMWQ!$A$2:$NF$60,MATCH(1,(GMWQ!$NE$2:$NE$60=T$3)*(GMWQ!$ND$2:$ND$60=T$4)*(GMWQ!$NF$2:$NF$60=T$1),0),$E216-1966)</f>
        <v>33375.050000000003</v>
      </c>
      <c r="U216" s="12" cm="1">
        <f t="array" ref="U216">INDEX(GMWQ!$A$2:$NF$60,MATCH(1,(GMWQ!$NE$2:$NE$60=U$3)*(GMWQ!$ND$2:$ND$60=U$4)*(GMWQ!$NF$2:$NF$60=U$1),0),$E216-1966)</f>
        <v>10399.200000000001</v>
      </c>
      <c r="V216" s="12" cm="1">
        <f t="array" ref="V216">INDEX(GMWQ!$A$2:$NF$60,MATCH(1,(GMWQ!$NE$2:$NE$60=V$3)*(GMWQ!$ND$2:$ND$60=V$4)*(GMWQ!$NF$2:$NF$60=V$1),0),$E216-1966)</f>
        <v>4.3514749999999998</v>
      </c>
      <c r="W216" s="12" cm="1">
        <f t="array" ref="W216">INDEX(GMWQ!$A$2:$NF$60,MATCH(1,(GMWQ!$NE$2:$NE$60=W$3)*(GMWQ!$ND$2:$ND$60=W$4)*(GMWQ!$NF$2:$NF$60=W$1),0),$E216-1966)</f>
        <v>431072.3</v>
      </c>
      <c r="X216" s="12" cm="1">
        <f t="array" ref="X216">INDEX(GMWQ!$A$2:$NF$60,MATCH(1,(GMWQ!$NE$2:$NE$60=X$3)*(GMWQ!$ND$2:$ND$60=X$4)*(GMWQ!$NF$2:$NF$60=X$1),0),$E216-1966)</f>
        <v>39239.57</v>
      </c>
      <c r="Y216" s="12" cm="1">
        <f t="array" ref="Y216">INDEX(GMWQ!$A$2:$NF$60,MATCH(1,(GMWQ!$NE$2:$NE$60=Y$3)*(GMWQ!$ND$2:$ND$60=Y$4)*(GMWQ!$NF$2:$NF$60=Y$1),0),$E216-1966)</f>
        <v>647772.1</v>
      </c>
      <c r="Z216" s="12" cm="1">
        <f t="array" ref="Z216">INDEX(GMWQ!$A$2:$NF$60,MATCH(1,(GMWQ!$NE$2:$NE$60=Z$3)*(GMWQ!$ND$2:$ND$60=Z$4)*(GMWQ!$NF$2:$NF$60=Z$1),0),$E216-1966)</f>
        <v>33349.68</v>
      </c>
      <c r="AA216" s="12" cm="1">
        <f t="array" ref="AA216">INDEX(GMWQ!$A$2:$NF$60,MATCH(1,(GMWQ!$NE$2:$NE$60=AA$3)*(GMWQ!$ND$2:$ND$60=AA$4)*(GMWQ!$NF$2:$NF$60=AA$1),0),$E216-1966)</f>
        <v>10393.98</v>
      </c>
      <c r="AB216" s="12" cm="1">
        <f t="array" ref="AB216">INDEX(GMWQ!$A$2:$NF$60,MATCH(1,(GMWQ!$NE$2:$NE$60=AB$3)*(GMWQ!$ND$2:$ND$60=AB$4)*(GMWQ!$NF$2:$NF$60=AB$1),0),$E216-1966)</f>
        <v>4.4242419999999996</v>
      </c>
      <c r="AC216" s="12" cm="1">
        <f t="array" ref="AC216">INDEX(GMWQ!$A$2:$NF$60,MATCH(1,(GMWQ!$NE$2:$NE$60=AC$3)*(GMWQ!$ND$2:$ND$60=AC$4)*(GMWQ!$NF$2:$NF$60=AC$1),0),$E216-1966)</f>
        <v>430118.1</v>
      </c>
      <c r="AD216" s="12" cm="1">
        <f t="array" ref="AD216">INDEX(GMWQ!$A$2:$NF$60,MATCH(1,(GMWQ!$NE$2:$NE$60=AD$3)*(GMWQ!$ND$2:$ND$60=AD$4)*(GMWQ!$NF$2:$NF$60=AD$1),0),$E216-1966)</f>
        <v>45125.97</v>
      </c>
      <c r="AE216" s="12" cm="1">
        <f t="array" ref="AE216">INDEX(GMWQ!$A$2:$NF$60,MATCH(1,(GMWQ!$NE$2:$NE$60=AE$3)*(GMWQ!$ND$2:$ND$60=AE$4)*(GMWQ!$NF$2:$NF$60=AE$1),0),$E216-1966)</f>
        <v>33375.050000000003</v>
      </c>
      <c r="AF216" s="12" cm="1">
        <f t="array" ref="AF216">INDEX(GMWQ!$A$2:$NF$60,MATCH(1,(GMWQ!$NE$2:$NE$60=AF$3)*(GMWQ!$ND$2:$ND$60=AF$4)*(GMWQ!$NF$2:$NF$60=AF$1),0),$E216-1966)</f>
        <v>37291.89</v>
      </c>
      <c r="AG216" s="12" cm="1">
        <f t="array" ref="AG216">INDEX(GMWQ!$A$2:$NF$60,MATCH(1,(GMWQ!$NE$2:$NE$60=AG$3)*(GMWQ!$ND$2:$ND$60=AG$4)*(GMWQ!$NF$2:$NF$60=AG$1),0),$E216-1966)</f>
        <v>4.3514749999999998</v>
      </c>
    </row>
    <row r="217" spans="1:33" x14ac:dyDescent="0.25">
      <c r="B217" s="12">
        <f t="shared" si="19"/>
        <v>2025</v>
      </c>
      <c r="C217" s="12">
        <f t="shared" si="19"/>
        <v>2025</v>
      </c>
      <c r="E217" s="12">
        <f t="shared" si="17"/>
        <v>2183</v>
      </c>
      <c r="F217" s="12" cm="1">
        <f t="array" ref="F217">INDEX(GMWQ!$A$2:$NF$60,MATCH(1,(GMWQ!$NE$2:$NE$60=F$3)*(GMWQ!$ND$2:$ND$60=F$4)*(GMWQ!$NF$2:$NF$60=F$1),0),$E217-1966)</f>
        <v>158.19220000000001</v>
      </c>
      <c r="G217" s="12" cm="1">
        <f t="array" ref="G217">INDEX(GMWQ!$A$2:$NF$60,MATCH(1,(GMWQ!$NE$2:$NE$60=G$3)*(GMWQ!$ND$2:$ND$60=G$4)*(GMWQ!$NF$2:$NF$60=G$1),0),$E217-1966)</f>
        <v>48288.15</v>
      </c>
      <c r="H217" s="12" cm="1">
        <f t="array" ref="H217">INDEX(GMWQ!$A$2:$NF$60,MATCH(1,(GMWQ!$NE$2:$NE$60=H$3)*(GMWQ!$ND$2:$ND$60=H$4)*(GMWQ!$NF$2:$NF$60=H$1),0),$E217-1966)</f>
        <v>728.22990000000004</v>
      </c>
      <c r="I217" s="12" cm="1">
        <f t="array" ref="I217">INDEX(GMWQ!$A$2:$NF$60,MATCH(1,(GMWQ!$NE$2:$NE$60=I$3)*(GMWQ!$ND$2:$ND$60=I$4)*(GMWQ!$NF$2:$NF$60=I$1),0),$E217-1966)</f>
        <v>147542.6</v>
      </c>
      <c r="J217" s="12" cm="1">
        <f t="array" ref="J217">INDEX(GMWQ!$A$2:$NF$60,MATCH(1,(GMWQ!$NE$2:$NE$60=J$3)*(GMWQ!$ND$2:$ND$60=J$4)*(GMWQ!$NF$2:$NF$60=J$1),0),$E217-1966)</f>
        <v>743805.6</v>
      </c>
      <c r="K217" s="12" cm="1">
        <f t="array" ref="K217">INDEX(GMWQ!$A$2:$NF$60,MATCH(1,(GMWQ!$NE$2:$NE$60=K$3)*(GMWQ!$ND$2:$ND$60=K$4)*(GMWQ!$NF$2:$NF$60=K$1),0),$E217-1966)</f>
        <v>307285</v>
      </c>
      <c r="L217" s="12" cm="1">
        <f t="array" ref="L217">INDEX(GMWQ!$A$2:$NF$60,MATCH(1,(GMWQ!$NE$2:$NE$60=L$3)*(GMWQ!$ND$2:$ND$60=L$4)*(GMWQ!$NF$2:$NF$60=L$1),0),$E217-1966)</f>
        <v>489565.1</v>
      </c>
      <c r="M217" s="12" cm="1">
        <f t="array" ref="M217">INDEX(GMWQ!$A$2:$NF$60,MATCH(1,(GMWQ!$NE$2:$NE$60=M$3)*(GMWQ!$ND$2:$ND$60=M$4)*(GMWQ!$NF$2:$NF$60=M$1),0),$E217-1966)</f>
        <v>431122</v>
      </c>
      <c r="N217" s="12" cm="1">
        <f t="array" ref="N217">INDEX(GMWQ!$A$2:$NF$60,MATCH(1,(GMWQ!$NE$2:$NE$60=N$3)*(GMWQ!$ND$2:$ND$60=N$4)*(GMWQ!$NF$2:$NF$60=N$1),0),$E217-1966)</f>
        <v>113.49979999999999</v>
      </c>
      <c r="O217" s="12" cm="1">
        <f t="array" ref="O217">INDEX(GMWQ!$A$2:$NF$60,MATCH(1,(GMWQ!$NE$2:$NE$60=O$3)*(GMWQ!$ND$2:$ND$60=O$4)*(GMWQ!$NF$2:$NF$60=O$1),0),$E217-1966)</f>
        <v>33891.79</v>
      </c>
      <c r="P217" s="12" cm="1">
        <f t="array" ref="P217">INDEX(GMWQ!$A$2:$NF$60,MATCH(1,(GMWQ!$NE$2:$NE$60=P$3)*(GMWQ!$ND$2:$ND$60=P$4)*(GMWQ!$NF$2:$NF$60=P$1),0),$E217-1966)</f>
        <v>37149.06</v>
      </c>
      <c r="Q217" s="12" cm="1">
        <f t="array" ref="Q217">INDEX(GMWQ!$A$2:$NF$60,MATCH(1,(GMWQ!$NE$2:$NE$60=Q$3)*(GMWQ!$ND$2:$ND$60=Q$4)*(GMWQ!$NF$2:$NF$60=Q$1),0),$E217-1966)</f>
        <v>4.5120149999999999</v>
      </c>
      <c r="R217" s="12" cm="1">
        <f t="array" ref="R217">INDEX(GMWQ!$A$2:$NF$60,MATCH(1,(GMWQ!$NE$2:$NE$60=R$3)*(GMWQ!$ND$2:$ND$60=R$4)*(GMWQ!$NF$2:$NF$60=R$1),0),$E217-1966)</f>
        <v>10493.32</v>
      </c>
      <c r="S217" s="12" cm="1">
        <f t="array" ref="S217">INDEX(GMWQ!$A$2:$NF$60,MATCH(1,(GMWQ!$NE$2:$NE$60=S$3)*(GMWQ!$ND$2:$ND$60=S$4)*(GMWQ!$NF$2:$NF$60=S$1),0),$E217-1966)</f>
        <v>650983.9</v>
      </c>
      <c r="T217" s="12" cm="1">
        <f t="array" ref="T217">INDEX(GMWQ!$A$2:$NF$60,MATCH(1,(GMWQ!$NE$2:$NE$60=T$3)*(GMWQ!$ND$2:$ND$60=T$4)*(GMWQ!$NF$2:$NF$60=T$1),0),$E217-1966)</f>
        <v>33484.89</v>
      </c>
      <c r="U217" s="12" cm="1">
        <f t="array" ref="U217">INDEX(GMWQ!$A$2:$NF$60,MATCH(1,(GMWQ!$NE$2:$NE$60=U$3)*(GMWQ!$ND$2:$ND$60=U$4)*(GMWQ!$NF$2:$NF$60=U$1),0),$E217-1966)</f>
        <v>10470.950000000001</v>
      </c>
      <c r="V217" s="12" cm="1">
        <f t="array" ref="V217">INDEX(GMWQ!$A$2:$NF$60,MATCH(1,(GMWQ!$NE$2:$NE$60=V$3)*(GMWQ!$ND$2:$ND$60=V$4)*(GMWQ!$NF$2:$NF$60=V$1),0),$E217-1966)</f>
        <v>4.3228929999999997</v>
      </c>
      <c r="W217" s="12" cm="1">
        <f t="array" ref="W217">INDEX(GMWQ!$A$2:$NF$60,MATCH(1,(GMWQ!$NE$2:$NE$60=W$3)*(GMWQ!$ND$2:$ND$60=W$4)*(GMWQ!$NF$2:$NF$60=W$1),0),$E217-1966)</f>
        <v>432818.3</v>
      </c>
      <c r="X217" s="12" cm="1">
        <f t="array" ref="X217">INDEX(GMWQ!$A$2:$NF$60,MATCH(1,(GMWQ!$NE$2:$NE$60=X$3)*(GMWQ!$ND$2:$ND$60=X$4)*(GMWQ!$NF$2:$NF$60=X$1),0),$E217-1966)</f>
        <v>39638.699999999997</v>
      </c>
      <c r="Y217" s="12" cm="1">
        <f t="array" ref="Y217">INDEX(GMWQ!$A$2:$NF$60,MATCH(1,(GMWQ!$NE$2:$NE$60=Y$3)*(GMWQ!$ND$2:$ND$60=Y$4)*(GMWQ!$NF$2:$NF$60=Y$1),0),$E217-1966)</f>
        <v>649743.69999999995</v>
      </c>
      <c r="Z217" s="12" cm="1">
        <f t="array" ref="Z217">INDEX(GMWQ!$A$2:$NF$60,MATCH(1,(GMWQ!$NE$2:$NE$60=Z$3)*(GMWQ!$ND$2:$ND$60=Z$4)*(GMWQ!$NF$2:$NF$60=Z$1),0),$E217-1966)</f>
        <v>33449.47</v>
      </c>
      <c r="AA217" s="12" cm="1">
        <f t="array" ref="AA217">INDEX(GMWQ!$A$2:$NF$60,MATCH(1,(GMWQ!$NE$2:$NE$60=AA$3)*(GMWQ!$ND$2:$ND$60=AA$4)*(GMWQ!$NF$2:$NF$60=AA$1),0),$E217-1966)</f>
        <v>10461.16</v>
      </c>
      <c r="AB217" s="12" cm="1">
        <f t="array" ref="AB217">INDEX(GMWQ!$A$2:$NF$60,MATCH(1,(GMWQ!$NE$2:$NE$60=AB$3)*(GMWQ!$ND$2:$ND$60=AB$4)*(GMWQ!$NF$2:$NF$60=AB$1),0),$E217-1966)</f>
        <v>4.4240830000000004</v>
      </c>
      <c r="AC217" s="12" cm="1">
        <f t="array" ref="AC217">INDEX(GMWQ!$A$2:$NF$60,MATCH(1,(GMWQ!$NE$2:$NE$60=AC$3)*(GMWQ!$ND$2:$ND$60=AC$4)*(GMWQ!$NF$2:$NF$60=AC$1),0),$E217-1966)</f>
        <v>431622</v>
      </c>
      <c r="AD217" s="12" cm="1">
        <f t="array" ref="AD217">INDEX(GMWQ!$A$2:$NF$60,MATCH(1,(GMWQ!$NE$2:$NE$60=AD$3)*(GMWQ!$ND$2:$ND$60=AD$4)*(GMWQ!$NF$2:$NF$60=AD$1),0),$E217-1966)</f>
        <v>45491.81</v>
      </c>
      <c r="AE217" s="12" cm="1">
        <f t="array" ref="AE217">INDEX(GMWQ!$A$2:$NF$60,MATCH(1,(GMWQ!$NE$2:$NE$60=AE$3)*(GMWQ!$ND$2:$ND$60=AE$4)*(GMWQ!$NF$2:$NF$60=AE$1),0),$E217-1966)</f>
        <v>33484.89</v>
      </c>
      <c r="AF217" s="12" cm="1">
        <f t="array" ref="AF217">INDEX(GMWQ!$A$2:$NF$60,MATCH(1,(GMWQ!$NE$2:$NE$60=AF$3)*(GMWQ!$ND$2:$ND$60=AF$4)*(GMWQ!$NF$2:$NF$60=AF$1),0),$E217-1966)</f>
        <v>37394.629999999997</v>
      </c>
      <c r="AG217" s="12" cm="1">
        <f t="array" ref="AG217">INDEX(GMWQ!$A$2:$NF$60,MATCH(1,(GMWQ!$NE$2:$NE$60=AG$3)*(GMWQ!$ND$2:$ND$60=AG$4)*(GMWQ!$NF$2:$NF$60=AG$1),0),$E217-1966)</f>
        <v>4.3228929999999997</v>
      </c>
    </row>
    <row r="218" spans="1:33" x14ac:dyDescent="0.25">
      <c r="B218" s="12">
        <f t="shared" si="19"/>
        <v>2025</v>
      </c>
      <c r="C218" s="12">
        <f t="shared" si="19"/>
        <v>2025</v>
      </c>
      <c r="E218" s="12">
        <f t="shared" si="17"/>
        <v>2184</v>
      </c>
      <c r="F218" s="12" cm="1">
        <f t="array" ref="F218">INDEX(GMWQ!$A$2:$NF$60,MATCH(1,(GMWQ!$NE$2:$NE$60=F$3)*(GMWQ!$ND$2:$ND$60=F$4)*(GMWQ!$NF$2:$NF$60=F$1),0),$E218-1966)</f>
        <v>159.08959999999999</v>
      </c>
      <c r="G218" s="12" cm="1">
        <f t="array" ref="G218">INDEX(GMWQ!$A$2:$NF$60,MATCH(1,(GMWQ!$NE$2:$NE$60=G$3)*(GMWQ!$ND$2:$ND$60=G$4)*(GMWQ!$NF$2:$NF$60=G$1),0),$E218-1966)</f>
        <v>48757.29</v>
      </c>
      <c r="H218" s="12" cm="1">
        <f t="array" ref="H218">INDEX(GMWQ!$A$2:$NF$60,MATCH(1,(GMWQ!$NE$2:$NE$60=H$3)*(GMWQ!$ND$2:$ND$60=H$4)*(GMWQ!$NF$2:$NF$60=H$1),0),$E218-1966)</f>
        <v>733.32780000000002</v>
      </c>
      <c r="I218" s="12" cm="1">
        <f t="array" ref="I218">INDEX(GMWQ!$A$2:$NF$60,MATCH(1,(GMWQ!$NE$2:$NE$60=I$3)*(GMWQ!$ND$2:$ND$60=I$4)*(GMWQ!$NF$2:$NF$60=I$1),0),$E218-1966)</f>
        <v>150048.79999999999</v>
      </c>
      <c r="J218" s="12" cm="1">
        <f t="array" ref="J218">INDEX(GMWQ!$A$2:$NF$60,MATCH(1,(GMWQ!$NE$2:$NE$60=J$3)*(GMWQ!$ND$2:$ND$60=J$4)*(GMWQ!$NF$2:$NF$60=J$1),0),$E218-1966)</f>
        <v>751285.2</v>
      </c>
      <c r="K218" s="12" cm="1">
        <f t="array" ref="K218">INDEX(GMWQ!$A$2:$NF$60,MATCH(1,(GMWQ!$NE$2:$NE$60=K$3)*(GMWQ!$ND$2:$ND$60=K$4)*(GMWQ!$NF$2:$NF$60=K$1),0),$E218-1966)</f>
        <v>310122.40000000002</v>
      </c>
      <c r="L218" s="12" cm="1">
        <f t="array" ref="L218">INDEX(GMWQ!$A$2:$NF$60,MATCH(1,(GMWQ!$NE$2:$NE$60=L$3)*(GMWQ!$ND$2:$ND$60=L$4)*(GMWQ!$NF$2:$NF$60=L$1),0),$E218-1966)</f>
        <v>493999.6</v>
      </c>
      <c r="M218" s="12" cm="1">
        <f t="array" ref="M218">INDEX(GMWQ!$A$2:$NF$60,MATCH(1,(GMWQ!$NE$2:$NE$60=M$3)*(GMWQ!$ND$2:$ND$60=M$4)*(GMWQ!$NF$2:$NF$60=M$1),0),$E218-1966)</f>
        <v>432355.1</v>
      </c>
      <c r="N218" s="12" cm="1">
        <f t="array" ref="N218">INDEX(GMWQ!$A$2:$NF$60,MATCH(1,(GMWQ!$NE$2:$NE$60=N$3)*(GMWQ!$ND$2:$ND$60=N$4)*(GMWQ!$NF$2:$NF$60=N$1),0),$E218-1966)</f>
        <v>114.2092</v>
      </c>
      <c r="O218" s="12" cm="1">
        <f t="array" ref="O218">INDEX(GMWQ!$A$2:$NF$60,MATCH(1,(GMWQ!$NE$2:$NE$60=O$3)*(GMWQ!$ND$2:$ND$60=O$4)*(GMWQ!$NF$2:$NF$60=O$1),0),$E218-1966)</f>
        <v>33987.769999999997</v>
      </c>
      <c r="P218" s="12" cm="1">
        <f t="array" ref="P218">INDEX(GMWQ!$A$2:$NF$60,MATCH(1,(GMWQ!$NE$2:$NE$60=P$3)*(GMWQ!$ND$2:$ND$60=P$4)*(GMWQ!$NF$2:$NF$60=P$1),0),$E218-1966)</f>
        <v>37253.74</v>
      </c>
      <c r="Q218" s="12" cm="1">
        <f t="array" ref="Q218">INDEX(GMWQ!$A$2:$NF$60,MATCH(1,(GMWQ!$NE$2:$NE$60=Q$3)*(GMWQ!$ND$2:$ND$60=Q$4)*(GMWQ!$NF$2:$NF$60=Q$1),0),$E218-1966)</f>
        <v>4.5025310000000003</v>
      </c>
      <c r="R218" s="12" cm="1">
        <f t="array" ref="R218">INDEX(GMWQ!$A$2:$NF$60,MATCH(1,(GMWQ!$NE$2:$NE$60=R$3)*(GMWQ!$ND$2:$ND$60=R$4)*(GMWQ!$NF$2:$NF$60=R$1),0),$E218-1966)</f>
        <v>10566.78</v>
      </c>
      <c r="S218" s="12" cm="1">
        <f t="array" ref="S218">INDEX(GMWQ!$A$2:$NF$60,MATCH(1,(GMWQ!$NE$2:$NE$60=S$3)*(GMWQ!$ND$2:$ND$60=S$4)*(GMWQ!$NF$2:$NF$60=S$1),0),$E218-1966)</f>
        <v>653549.4</v>
      </c>
      <c r="T218" s="12" cm="1">
        <f t="array" ref="T218">INDEX(GMWQ!$A$2:$NF$60,MATCH(1,(GMWQ!$NE$2:$NE$60=T$3)*(GMWQ!$ND$2:$ND$60=T$4)*(GMWQ!$NF$2:$NF$60=T$1),0),$E218-1966)</f>
        <v>33600.57</v>
      </c>
      <c r="U218" s="12" cm="1">
        <f t="array" ref="U218">INDEX(GMWQ!$A$2:$NF$60,MATCH(1,(GMWQ!$NE$2:$NE$60=U$3)*(GMWQ!$ND$2:$ND$60=U$4)*(GMWQ!$NF$2:$NF$60=U$1),0),$E218-1966)</f>
        <v>10541.84</v>
      </c>
      <c r="V218" s="12" cm="1">
        <f t="array" ref="V218">INDEX(GMWQ!$A$2:$NF$60,MATCH(1,(GMWQ!$NE$2:$NE$60=V$3)*(GMWQ!$ND$2:$ND$60=V$4)*(GMWQ!$NF$2:$NF$60=V$1),0),$E218-1966)</f>
        <v>4.284726</v>
      </c>
      <c r="W218" s="12" cm="1">
        <f t="array" ref="W218">INDEX(GMWQ!$A$2:$NF$60,MATCH(1,(GMWQ!$NE$2:$NE$60=W$3)*(GMWQ!$ND$2:$ND$60=W$4)*(GMWQ!$NF$2:$NF$60=W$1),0),$E218-1966)</f>
        <v>434694.7</v>
      </c>
      <c r="X218" s="12" cm="1">
        <f t="array" ref="X218">INDEX(GMWQ!$A$2:$NF$60,MATCH(1,(GMWQ!$NE$2:$NE$60=X$3)*(GMWQ!$ND$2:$ND$60=X$4)*(GMWQ!$NF$2:$NF$60=X$1),0),$E218-1966)</f>
        <v>40042.660000000003</v>
      </c>
      <c r="Y218" s="12" cm="1">
        <f t="array" ref="Y218">INDEX(GMWQ!$A$2:$NF$60,MATCH(1,(GMWQ!$NE$2:$NE$60=Y$3)*(GMWQ!$ND$2:$ND$60=Y$4)*(GMWQ!$NF$2:$NF$60=Y$1),0),$E218-1966)</f>
        <v>652016.30000000005</v>
      </c>
      <c r="Z218" s="12" cm="1">
        <f t="array" ref="Z218">INDEX(GMWQ!$A$2:$NF$60,MATCH(1,(GMWQ!$NE$2:$NE$60=Z$3)*(GMWQ!$ND$2:$ND$60=Z$4)*(GMWQ!$NF$2:$NF$60=Z$1),0),$E218-1966)</f>
        <v>33554.050000000003</v>
      </c>
      <c r="AA218" s="12" cm="1">
        <f t="array" ref="AA218">INDEX(GMWQ!$A$2:$NF$60,MATCH(1,(GMWQ!$NE$2:$NE$60=AA$3)*(GMWQ!$ND$2:$ND$60=AA$4)*(GMWQ!$NF$2:$NF$60=AA$1),0),$E218-1966)</f>
        <v>10527.44</v>
      </c>
      <c r="AB218" s="12" cm="1">
        <f t="array" ref="AB218">INDEX(GMWQ!$A$2:$NF$60,MATCH(1,(GMWQ!$NE$2:$NE$60=AB$3)*(GMWQ!$ND$2:$ND$60=AB$4)*(GMWQ!$NF$2:$NF$60=AB$1),0),$E218-1966)</f>
        <v>4.4171529999999999</v>
      </c>
      <c r="AC218" s="12" cm="1">
        <f t="array" ref="AC218">INDEX(GMWQ!$A$2:$NF$60,MATCH(1,(GMWQ!$NE$2:$NE$60=AC$3)*(GMWQ!$ND$2:$ND$60=AC$4)*(GMWQ!$NF$2:$NF$60=AC$1),0),$E218-1966)</f>
        <v>433221.2</v>
      </c>
      <c r="AD218" s="12" cm="1">
        <f t="array" ref="AD218">INDEX(GMWQ!$A$2:$NF$60,MATCH(1,(GMWQ!$NE$2:$NE$60=AD$3)*(GMWQ!$ND$2:$ND$60=AD$4)*(GMWQ!$NF$2:$NF$60=AD$1),0),$E218-1966)</f>
        <v>45860.71</v>
      </c>
      <c r="AE218" s="12" cm="1">
        <f t="array" ref="AE218">INDEX(GMWQ!$A$2:$NF$60,MATCH(1,(GMWQ!$NE$2:$NE$60=AE$3)*(GMWQ!$ND$2:$ND$60=AE$4)*(GMWQ!$NF$2:$NF$60=AE$1),0),$E218-1966)</f>
        <v>33600.57</v>
      </c>
      <c r="AF218" s="12" cm="1">
        <f t="array" ref="AF218">INDEX(GMWQ!$A$2:$NF$60,MATCH(1,(GMWQ!$NE$2:$NE$60=AF$3)*(GMWQ!$ND$2:$ND$60=AF$4)*(GMWQ!$NF$2:$NF$60=AF$1),0),$E218-1966)</f>
        <v>37503.800000000003</v>
      </c>
      <c r="AG218" s="12" cm="1">
        <f t="array" ref="AG218">INDEX(GMWQ!$A$2:$NF$60,MATCH(1,(GMWQ!$NE$2:$NE$60=AG$3)*(GMWQ!$ND$2:$ND$60=AG$4)*(GMWQ!$NF$2:$NF$60=AG$1),0),$E218-1966)</f>
        <v>4.284726</v>
      </c>
    </row>
    <row r="219" spans="1:33" x14ac:dyDescent="0.25">
      <c r="A219" s="12">
        <v>2026</v>
      </c>
      <c r="B219" s="12">
        <f t="shared" si="19"/>
        <v>2026</v>
      </c>
      <c r="C219" s="12">
        <f t="shared" si="19"/>
        <v>2025</v>
      </c>
      <c r="D219" s="12">
        <f t="shared" si="19"/>
        <v>2025</v>
      </c>
      <c r="E219" s="12">
        <f t="shared" si="17"/>
        <v>2185</v>
      </c>
      <c r="F219" s="12" cm="1">
        <f t="array" ref="F219">INDEX(GMWQ!$A$2:$NF$60,MATCH(1,(GMWQ!$NE$2:$NE$60=F$3)*(GMWQ!$ND$2:$ND$60=F$4)*(GMWQ!$NF$2:$NF$60=F$1),0),$E219-1966)</f>
        <v>159.929</v>
      </c>
      <c r="G219" s="12" cm="1">
        <f t="array" ref="G219">INDEX(GMWQ!$A$2:$NF$60,MATCH(1,(GMWQ!$NE$2:$NE$60=G$3)*(GMWQ!$ND$2:$ND$60=G$4)*(GMWQ!$NF$2:$NF$60=G$1),0),$E219-1966)</f>
        <v>49232.11</v>
      </c>
      <c r="H219" s="12" cm="1">
        <f t="array" ref="H219">INDEX(GMWQ!$A$2:$NF$60,MATCH(1,(GMWQ!$NE$2:$NE$60=H$3)*(GMWQ!$ND$2:$ND$60=H$4)*(GMWQ!$NF$2:$NF$60=H$1),0),$E219-1966)</f>
        <v>738.46079999999995</v>
      </c>
      <c r="I219" s="12" cm="1">
        <f t="array" ref="I219">INDEX(GMWQ!$A$2:$NF$60,MATCH(1,(GMWQ!$NE$2:$NE$60=I$3)*(GMWQ!$ND$2:$ND$60=I$4)*(GMWQ!$NF$2:$NF$60=I$1),0),$E219-1966)</f>
        <v>152370.9</v>
      </c>
      <c r="J219" s="12" cm="1">
        <f t="array" ref="J219">INDEX(GMWQ!$A$2:$NF$60,MATCH(1,(GMWQ!$NE$2:$NE$60=J$3)*(GMWQ!$ND$2:$ND$60=J$4)*(GMWQ!$NF$2:$NF$60=J$1),0),$E219-1966)</f>
        <v>758778.9</v>
      </c>
      <c r="K219" s="12" cm="1">
        <f t="array" ref="K219">INDEX(GMWQ!$A$2:$NF$60,MATCH(1,(GMWQ!$NE$2:$NE$60=K$3)*(GMWQ!$ND$2:$ND$60=K$4)*(GMWQ!$NF$2:$NF$60=K$1),0),$E219-1966)</f>
        <v>312993.2</v>
      </c>
      <c r="L219" s="12" cm="1">
        <f t="array" ref="L219">INDEX(GMWQ!$A$2:$NF$60,MATCH(1,(GMWQ!$NE$2:$NE$60=L$3)*(GMWQ!$ND$2:$ND$60=L$4)*(GMWQ!$NF$2:$NF$60=L$1),0),$E219-1966)</f>
        <v>498279.8</v>
      </c>
      <c r="M219" s="12" cm="1">
        <f t="array" ref="M219">INDEX(GMWQ!$A$2:$NF$60,MATCH(1,(GMWQ!$NE$2:$NE$60=M$3)*(GMWQ!$ND$2:$ND$60=M$4)*(GMWQ!$NF$2:$NF$60=M$1),0),$E219-1966)</f>
        <v>433604.7</v>
      </c>
      <c r="N219" s="12" cm="1">
        <f t="array" ref="N219">INDEX(GMWQ!$A$2:$NF$60,MATCH(1,(GMWQ!$NE$2:$NE$60=N$3)*(GMWQ!$ND$2:$ND$60=N$4)*(GMWQ!$NF$2:$NF$60=N$1),0),$E219-1966)</f>
        <v>114.8659</v>
      </c>
      <c r="O219" s="12" cm="1">
        <f t="array" ref="O219">INDEX(GMWQ!$A$2:$NF$60,MATCH(1,(GMWQ!$NE$2:$NE$60=O$3)*(GMWQ!$ND$2:$ND$60=O$4)*(GMWQ!$NF$2:$NF$60=O$1),0),$E219-1966)</f>
        <v>34094.86</v>
      </c>
      <c r="P219" s="12" cm="1">
        <f t="array" ref="P219">INDEX(GMWQ!$A$2:$NF$60,MATCH(1,(GMWQ!$NE$2:$NE$60=P$3)*(GMWQ!$ND$2:$ND$60=P$4)*(GMWQ!$NF$2:$NF$60=P$1),0),$E219-1966)</f>
        <v>37367.39</v>
      </c>
      <c r="Q219" s="12" cm="1">
        <f t="array" ref="Q219">INDEX(GMWQ!$A$2:$NF$60,MATCH(1,(GMWQ!$NE$2:$NE$60=Q$3)*(GMWQ!$ND$2:$ND$60=Q$4)*(GMWQ!$NF$2:$NF$60=Q$1),0),$E219-1966)</f>
        <v>4.4834519999999998</v>
      </c>
      <c r="R219" s="12" cm="1">
        <f t="array" ref="R219">INDEX(GMWQ!$A$2:$NF$60,MATCH(1,(GMWQ!$NE$2:$NE$60=R$3)*(GMWQ!$ND$2:$ND$60=R$4)*(GMWQ!$NF$2:$NF$60=R$1),0),$E219-1966)</f>
        <v>10640.74</v>
      </c>
      <c r="S219" s="12" cm="1">
        <f t="array" ref="S219">INDEX(GMWQ!$A$2:$NF$60,MATCH(1,(GMWQ!$NE$2:$NE$60=S$3)*(GMWQ!$ND$2:$ND$60=S$4)*(GMWQ!$NF$2:$NF$60=S$1),0),$E219-1966)</f>
        <v>656294.30000000005</v>
      </c>
      <c r="T219" s="12" cm="1">
        <f t="array" ref="T219">INDEX(GMWQ!$A$2:$NF$60,MATCH(1,(GMWQ!$NE$2:$NE$60=T$3)*(GMWQ!$ND$2:$ND$60=T$4)*(GMWQ!$NF$2:$NF$60=T$1),0),$E219-1966)</f>
        <v>33714.82</v>
      </c>
      <c r="U219" s="12" cm="1">
        <f t="array" ref="U219">INDEX(GMWQ!$A$2:$NF$60,MATCH(1,(GMWQ!$NE$2:$NE$60=U$3)*(GMWQ!$ND$2:$ND$60=U$4)*(GMWQ!$NF$2:$NF$60=U$1),0),$E219-1966)</f>
        <v>10611.65</v>
      </c>
      <c r="V219" s="12" cm="1">
        <f t="array" ref="V219">INDEX(GMWQ!$A$2:$NF$60,MATCH(1,(GMWQ!$NE$2:$NE$60=V$3)*(GMWQ!$ND$2:$ND$60=V$4)*(GMWQ!$NF$2:$NF$60=V$1),0),$E219-1966)</f>
        <v>4.2179000000000002</v>
      </c>
      <c r="W219" s="12" cm="1">
        <f t="array" ref="W219">INDEX(GMWQ!$A$2:$NF$60,MATCH(1,(GMWQ!$NE$2:$NE$60=W$3)*(GMWQ!$ND$2:$ND$60=W$4)*(GMWQ!$NF$2:$NF$60=W$1),0),$E219-1966)</f>
        <v>436515.1</v>
      </c>
      <c r="X219" s="12" cm="1">
        <f t="array" ref="X219">INDEX(GMWQ!$A$2:$NF$60,MATCH(1,(GMWQ!$NE$2:$NE$60=X$3)*(GMWQ!$ND$2:$ND$60=X$4)*(GMWQ!$NF$2:$NF$60=X$1),0),$E219-1966)</f>
        <v>40448.050000000003</v>
      </c>
      <c r="Y219" s="12" cm="1">
        <f t="array" ref="Y219">INDEX(GMWQ!$A$2:$NF$60,MATCH(1,(GMWQ!$NE$2:$NE$60=Y$3)*(GMWQ!$ND$2:$ND$60=Y$4)*(GMWQ!$NF$2:$NF$60=Y$1),0),$E219-1966)</f>
        <v>654585</v>
      </c>
      <c r="Z219" s="12" cm="1">
        <f t="array" ref="Z219">INDEX(GMWQ!$A$2:$NF$60,MATCH(1,(GMWQ!$NE$2:$NE$60=Z$3)*(GMWQ!$ND$2:$ND$60=Z$4)*(GMWQ!$NF$2:$NF$60=Z$1),0),$E219-1966)</f>
        <v>33662.36</v>
      </c>
      <c r="AA219" s="12" cm="1">
        <f t="array" ref="AA219">INDEX(GMWQ!$A$2:$NF$60,MATCH(1,(GMWQ!$NE$2:$NE$60=AA$3)*(GMWQ!$ND$2:$ND$60=AA$4)*(GMWQ!$NF$2:$NF$60=AA$1),0),$E219-1966)</f>
        <v>10593.65</v>
      </c>
      <c r="AB219" s="12" cm="1">
        <f t="array" ref="AB219">INDEX(GMWQ!$A$2:$NF$60,MATCH(1,(GMWQ!$NE$2:$NE$60=AB$3)*(GMWQ!$ND$2:$ND$60=AB$4)*(GMWQ!$NF$2:$NF$60=AB$1),0),$E219-1966)</f>
        <v>4.3669390000000003</v>
      </c>
      <c r="AC219" s="12" cm="1">
        <f t="array" ref="AC219">INDEX(GMWQ!$A$2:$NF$60,MATCH(1,(GMWQ!$NE$2:$NE$60=AC$3)*(GMWQ!$ND$2:$ND$60=AC$4)*(GMWQ!$NF$2:$NF$60=AC$1),0),$E219-1966)</f>
        <v>434859.7</v>
      </c>
      <c r="AD219" s="12" cm="1">
        <f t="array" ref="AD219">INDEX(GMWQ!$A$2:$NF$60,MATCH(1,(GMWQ!$NE$2:$NE$60=AD$3)*(GMWQ!$ND$2:$ND$60=AD$4)*(GMWQ!$NF$2:$NF$60=AD$1),0),$E219-1966)</f>
        <v>46241.94</v>
      </c>
      <c r="AE219" s="12" cm="1">
        <f t="array" ref="AE219">INDEX(GMWQ!$A$2:$NF$60,MATCH(1,(GMWQ!$NE$2:$NE$60=AE$3)*(GMWQ!$ND$2:$ND$60=AE$4)*(GMWQ!$NF$2:$NF$60=AE$1),0),$E219-1966)</f>
        <v>33714.82</v>
      </c>
      <c r="AF219" s="12" cm="1">
        <f t="array" ref="AF219">INDEX(GMWQ!$A$2:$NF$60,MATCH(1,(GMWQ!$NE$2:$NE$60=AF$3)*(GMWQ!$ND$2:$ND$60=AF$4)*(GMWQ!$NF$2:$NF$60=AF$1),0),$E219-1966)</f>
        <v>37611.33</v>
      </c>
      <c r="AG219" s="12" cm="1">
        <f t="array" ref="AG219">INDEX(GMWQ!$A$2:$NF$60,MATCH(1,(GMWQ!$NE$2:$NE$60=AG$3)*(GMWQ!$ND$2:$ND$60=AG$4)*(GMWQ!$NF$2:$NF$60=AG$1),0),$E219-1966)</f>
        <v>4.2179000000000002</v>
      </c>
    </row>
    <row r="220" spans="1:33" x14ac:dyDescent="0.25">
      <c r="B220" s="12">
        <f t="shared" ref="B220:D235" si="20">+B216+1</f>
        <v>2026</v>
      </c>
      <c r="C220" s="12">
        <f t="shared" si="20"/>
        <v>2026</v>
      </c>
      <c r="E220" s="12">
        <f t="shared" si="17"/>
        <v>2186</v>
      </c>
      <c r="F220" s="12" cm="1">
        <f t="array" ref="F220">INDEX(GMWQ!$A$2:$NF$60,MATCH(1,(GMWQ!$NE$2:$NE$60=F$3)*(GMWQ!$ND$2:$ND$60=F$4)*(GMWQ!$NF$2:$NF$60=F$1),0),$E220-1966)</f>
        <v>160.8048</v>
      </c>
      <c r="G220" s="12" cm="1">
        <f t="array" ref="G220">INDEX(GMWQ!$A$2:$NF$60,MATCH(1,(GMWQ!$NE$2:$NE$60=G$3)*(GMWQ!$ND$2:$ND$60=G$4)*(GMWQ!$NF$2:$NF$60=G$1),0),$E220-1966)</f>
        <v>49701.87</v>
      </c>
      <c r="H220" s="12" cm="1">
        <f t="array" ref="H220">INDEX(GMWQ!$A$2:$NF$60,MATCH(1,(GMWQ!$NE$2:$NE$60=H$3)*(GMWQ!$ND$2:$ND$60=H$4)*(GMWQ!$NF$2:$NF$60=H$1),0),$E220-1966)</f>
        <v>743.48220000000003</v>
      </c>
      <c r="I220" s="12" cm="1">
        <f t="array" ref="I220">INDEX(GMWQ!$A$2:$NF$60,MATCH(1,(GMWQ!$NE$2:$NE$60=I$3)*(GMWQ!$ND$2:$ND$60=I$4)*(GMWQ!$NF$2:$NF$60=I$1),0),$E220-1966)</f>
        <v>153998</v>
      </c>
      <c r="J220" s="12" cm="1">
        <f t="array" ref="J220">INDEX(GMWQ!$A$2:$NF$60,MATCH(1,(GMWQ!$NE$2:$NE$60=J$3)*(GMWQ!$ND$2:$ND$60=J$4)*(GMWQ!$NF$2:$NF$60=J$1),0),$E220-1966)</f>
        <v>765814.2</v>
      </c>
      <c r="K220" s="12" cm="1">
        <f t="array" ref="K220">INDEX(GMWQ!$A$2:$NF$60,MATCH(1,(GMWQ!$NE$2:$NE$60=K$3)*(GMWQ!$ND$2:$ND$60=K$4)*(GMWQ!$NF$2:$NF$60=K$1),0),$E220-1966)</f>
        <v>315829.09999999998</v>
      </c>
      <c r="L220" s="12" cm="1">
        <f t="array" ref="L220">INDEX(GMWQ!$A$2:$NF$60,MATCH(1,(GMWQ!$NE$2:$NE$60=L$3)*(GMWQ!$ND$2:$ND$60=L$4)*(GMWQ!$NF$2:$NF$60=L$1),0),$E220-1966)</f>
        <v>502073.59999999998</v>
      </c>
      <c r="M220" s="12" cm="1">
        <f t="array" ref="M220">INDEX(GMWQ!$A$2:$NF$60,MATCH(1,(GMWQ!$NE$2:$NE$60=M$3)*(GMWQ!$ND$2:$ND$60=M$4)*(GMWQ!$NF$2:$NF$60=M$1),0),$E220-1966)</f>
        <v>434404</v>
      </c>
      <c r="N220" s="12" cm="1">
        <f t="array" ref="N220">INDEX(GMWQ!$A$2:$NF$60,MATCH(1,(GMWQ!$NE$2:$NE$60=N$3)*(GMWQ!$ND$2:$ND$60=N$4)*(GMWQ!$NF$2:$NF$60=N$1),0),$E220-1966)</f>
        <v>115.52630000000001</v>
      </c>
      <c r="O220" s="12" cm="1">
        <f t="array" ref="O220">INDEX(GMWQ!$A$2:$NF$60,MATCH(1,(GMWQ!$NE$2:$NE$60=O$3)*(GMWQ!$ND$2:$ND$60=O$4)*(GMWQ!$NF$2:$NF$60=O$1),0),$E220-1966)</f>
        <v>34192.07</v>
      </c>
      <c r="P220" s="12" cm="1">
        <f t="array" ref="P220">INDEX(GMWQ!$A$2:$NF$60,MATCH(1,(GMWQ!$NE$2:$NE$60=P$3)*(GMWQ!$ND$2:$ND$60=P$4)*(GMWQ!$NF$2:$NF$60=P$1),0),$E220-1966)</f>
        <v>37466.46</v>
      </c>
      <c r="Q220" s="12" cm="1">
        <f t="array" ref="Q220">INDEX(GMWQ!$A$2:$NF$60,MATCH(1,(GMWQ!$NE$2:$NE$60=Q$3)*(GMWQ!$ND$2:$ND$60=Q$4)*(GMWQ!$NF$2:$NF$60=Q$1),0),$E220-1966)</f>
        <v>4.4739440000000004</v>
      </c>
      <c r="R220" s="12" cm="1">
        <f t="array" ref="R220">INDEX(GMWQ!$A$2:$NF$60,MATCH(1,(GMWQ!$NE$2:$NE$60=R$3)*(GMWQ!$ND$2:$ND$60=R$4)*(GMWQ!$NF$2:$NF$60=R$1),0),$E220-1966)</f>
        <v>10713.1</v>
      </c>
      <c r="S220" s="12" cm="1">
        <f t="array" ref="S220">INDEX(GMWQ!$A$2:$NF$60,MATCH(1,(GMWQ!$NE$2:$NE$60=S$3)*(GMWQ!$ND$2:$ND$60=S$4)*(GMWQ!$NF$2:$NF$60=S$1),0),$E220-1966)</f>
        <v>659051.30000000005</v>
      </c>
      <c r="T220" s="12" cm="1">
        <f t="array" ref="T220">INDEX(GMWQ!$A$2:$NF$60,MATCH(1,(GMWQ!$NE$2:$NE$60=T$3)*(GMWQ!$ND$2:$ND$60=T$4)*(GMWQ!$NF$2:$NF$60=T$1),0),$E220-1966)</f>
        <v>33826.11</v>
      </c>
      <c r="U220" s="12" cm="1">
        <f t="array" ref="U220">INDEX(GMWQ!$A$2:$NF$60,MATCH(1,(GMWQ!$NE$2:$NE$60=U$3)*(GMWQ!$ND$2:$ND$60=U$4)*(GMWQ!$NF$2:$NF$60=U$1),0),$E220-1966)</f>
        <v>10680.9</v>
      </c>
      <c r="V220" s="12" cm="1">
        <f t="array" ref="V220">INDEX(GMWQ!$A$2:$NF$60,MATCH(1,(GMWQ!$NE$2:$NE$60=V$3)*(GMWQ!$ND$2:$ND$60=V$4)*(GMWQ!$NF$2:$NF$60=V$1),0),$E220-1966)</f>
        <v>4.1510920000000002</v>
      </c>
      <c r="W220" s="12" cm="1">
        <f t="array" ref="W220">INDEX(GMWQ!$A$2:$NF$60,MATCH(1,(GMWQ!$NE$2:$NE$60=W$3)*(GMWQ!$ND$2:$ND$60=W$4)*(GMWQ!$NF$2:$NF$60=W$1),0),$E220-1966)</f>
        <v>437864.4</v>
      </c>
      <c r="X220" s="12" cm="1">
        <f t="array" ref="X220">INDEX(GMWQ!$A$2:$NF$60,MATCH(1,(GMWQ!$NE$2:$NE$60=X$3)*(GMWQ!$ND$2:$ND$60=X$4)*(GMWQ!$NF$2:$NF$60=X$1),0),$E220-1966)</f>
        <v>40902.629999999997</v>
      </c>
      <c r="Y220" s="12" cm="1">
        <f t="array" ref="Y220">INDEX(GMWQ!$A$2:$NF$60,MATCH(1,(GMWQ!$NE$2:$NE$60=Y$3)*(GMWQ!$ND$2:$ND$60=Y$4)*(GMWQ!$NF$2:$NF$60=Y$1),0),$E220-1966)</f>
        <v>657323.1</v>
      </c>
      <c r="Z220" s="12" cm="1">
        <f t="array" ref="Z220">INDEX(GMWQ!$A$2:$NF$60,MATCH(1,(GMWQ!$NE$2:$NE$60=Z$3)*(GMWQ!$ND$2:$ND$60=Z$4)*(GMWQ!$NF$2:$NF$60=Z$1),0),$E220-1966)</f>
        <v>33771.11</v>
      </c>
      <c r="AA220" s="12" cm="1">
        <f t="array" ref="AA220">INDEX(GMWQ!$A$2:$NF$60,MATCH(1,(GMWQ!$NE$2:$NE$60=AA$3)*(GMWQ!$ND$2:$ND$60=AA$4)*(GMWQ!$NF$2:$NF$60=AA$1),0),$E220-1966)</f>
        <v>10660.51</v>
      </c>
      <c r="AB220" s="12" cm="1">
        <f t="array" ref="AB220">INDEX(GMWQ!$A$2:$NF$60,MATCH(1,(GMWQ!$NE$2:$NE$60=AB$3)*(GMWQ!$ND$2:$ND$60=AB$4)*(GMWQ!$NF$2:$NF$60=AB$1),0),$E220-1966)</f>
        <v>4.3069170000000003</v>
      </c>
      <c r="AC220" s="12" cm="1">
        <f t="array" ref="AC220">INDEX(GMWQ!$A$2:$NF$60,MATCH(1,(GMWQ!$NE$2:$NE$60=AC$3)*(GMWQ!$ND$2:$ND$60=AC$4)*(GMWQ!$NF$2:$NF$60=AC$1),0),$E220-1966)</f>
        <v>436100.1</v>
      </c>
      <c r="AD220" s="12" cm="1">
        <f t="array" ref="AD220">INDEX(GMWQ!$A$2:$NF$60,MATCH(1,(GMWQ!$NE$2:$NE$60=AD$3)*(GMWQ!$ND$2:$ND$60=AD$4)*(GMWQ!$NF$2:$NF$60=AD$1),0),$E220-1966)</f>
        <v>46661.97</v>
      </c>
      <c r="AE220" s="12" cm="1">
        <f t="array" ref="AE220">INDEX(GMWQ!$A$2:$NF$60,MATCH(1,(GMWQ!$NE$2:$NE$60=AE$3)*(GMWQ!$ND$2:$ND$60=AE$4)*(GMWQ!$NF$2:$NF$60=AE$1),0),$E220-1966)</f>
        <v>33826.129999999997</v>
      </c>
      <c r="AF220" s="12" cm="1">
        <f t="array" ref="AF220">INDEX(GMWQ!$A$2:$NF$60,MATCH(1,(GMWQ!$NE$2:$NE$60=AF$3)*(GMWQ!$ND$2:$ND$60=AF$4)*(GMWQ!$NF$2:$NF$60=AF$1),0),$E220-1966)</f>
        <v>37715.5</v>
      </c>
      <c r="AG220" s="12" cm="1">
        <f t="array" ref="AG220">INDEX(GMWQ!$A$2:$NF$60,MATCH(1,(GMWQ!$NE$2:$NE$60=AG$3)*(GMWQ!$ND$2:$ND$60=AG$4)*(GMWQ!$NF$2:$NF$60=AG$1),0),$E220-1966)</f>
        <v>4.1510259999999999</v>
      </c>
    </row>
    <row r="221" spans="1:33" x14ac:dyDescent="0.25">
      <c r="B221" s="12">
        <f t="shared" si="20"/>
        <v>2026</v>
      </c>
      <c r="C221" s="12">
        <f t="shared" si="20"/>
        <v>2026</v>
      </c>
      <c r="E221" s="12">
        <f t="shared" si="17"/>
        <v>2187</v>
      </c>
      <c r="F221" s="12" cm="1">
        <f t="array" ref="F221">INDEX(GMWQ!$A$2:$NF$60,MATCH(1,(GMWQ!$NE$2:$NE$60=F$3)*(GMWQ!$ND$2:$ND$60=F$4)*(GMWQ!$NF$2:$NF$60=F$1),0),$E221-1966)</f>
        <v>161.66040000000001</v>
      </c>
      <c r="G221" s="12" cm="1">
        <f t="array" ref="G221">INDEX(GMWQ!$A$2:$NF$60,MATCH(1,(GMWQ!$NE$2:$NE$60=G$3)*(GMWQ!$ND$2:$ND$60=G$4)*(GMWQ!$NF$2:$NF$60=G$1),0),$E221-1966)</f>
        <v>50185.73</v>
      </c>
      <c r="H221" s="12" cm="1">
        <f t="array" ref="H221">INDEX(GMWQ!$A$2:$NF$60,MATCH(1,(GMWQ!$NE$2:$NE$60=H$3)*(GMWQ!$ND$2:$ND$60=H$4)*(GMWQ!$NF$2:$NF$60=H$1),0),$E221-1966)</f>
        <v>748.53769999999997</v>
      </c>
      <c r="I221" s="12" cm="1">
        <f t="array" ref="I221">INDEX(GMWQ!$A$2:$NF$60,MATCH(1,(GMWQ!$NE$2:$NE$60=I$3)*(GMWQ!$ND$2:$ND$60=I$4)*(GMWQ!$NF$2:$NF$60=I$1),0),$E221-1966)</f>
        <v>155957.20000000001</v>
      </c>
      <c r="J221" s="12" cm="1">
        <f t="array" ref="J221">INDEX(GMWQ!$A$2:$NF$60,MATCH(1,(GMWQ!$NE$2:$NE$60=J$3)*(GMWQ!$ND$2:$ND$60=J$4)*(GMWQ!$NF$2:$NF$60=J$1),0),$E221-1966)</f>
        <v>773260.1</v>
      </c>
      <c r="K221" s="12" cm="1">
        <f t="array" ref="K221">INDEX(GMWQ!$A$2:$NF$60,MATCH(1,(GMWQ!$NE$2:$NE$60=K$3)*(GMWQ!$ND$2:$ND$60=K$4)*(GMWQ!$NF$2:$NF$60=K$1),0),$E221-1966)</f>
        <v>318751.90000000002</v>
      </c>
      <c r="L221" s="12" cm="1">
        <f t="array" ref="L221">INDEX(GMWQ!$A$2:$NF$60,MATCH(1,(GMWQ!$NE$2:$NE$60=L$3)*(GMWQ!$ND$2:$ND$60=L$4)*(GMWQ!$NF$2:$NF$60=L$1),0),$E221-1966)</f>
        <v>506054.7</v>
      </c>
      <c r="M221" s="12" cm="1">
        <f t="array" ref="M221">INDEX(GMWQ!$A$2:$NF$60,MATCH(1,(GMWQ!$NE$2:$NE$60=M$3)*(GMWQ!$ND$2:$ND$60=M$4)*(GMWQ!$NF$2:$NF$60=M$1),0),$E221-1966)</f>
        <v>435455.5</v>
      </c>
      <c r="N221" s="12" cm="1">
        <f t="array" ref="N221">INDEX(GMWQ!$A$2:$NF$60,MATCH(1,(GMWQ!$NE$2:$NE$60=N$3)*(GMWQ!$ND$2:$ND$60=N$4)*(GMWQ!$NF$2:$NF$60=N$1),0),$E221-1966)</f>
        <v>116.1617</v>
      </c>
      <c r="O221" s="12" cm="1">
        <f t="array" ref="O221">INDEX(GMWQ!$A$2:$NF$60,MATCH(1,(GMWQ!$NE$2:$NE$60=O$3)*(GMWQ!$ND$2:$ND$60=O$4)*(GMWQ!$NF$2:$NF$60=O$1),0),$E221-1966)</f>
        <v>34296.36</v>
      </c>
      <c r="P221" s="12" cm="1">
        <f t="array" ref="P221">INDEX(GMWQ!$A$2:$NF$60,MATCH(1,(GMWQ!$NE$2:$NE$60=P$3)*(GMWQ!$ND$2:$ND$60=P$4)*(GMWQ!$NF$2:$NF$60=P$1),0),$E221-1966)</f>
        <v>37575.120000000003</v>
      </c>
      <c r="Q221" s="12" cm="1">
        <f t="array" ref="Q221">INDEX(GMWQ!$A$2:$NF$60,MATCH(1,(GMWQ!$NE$2:$NE$60=Q$3)*(GMWQ!$ND$2:$ND$60=Q$4)*(GMWQ!$NF$2:$NF$60=Q$1),0),$E221-1966)</f>
        <v>4.4596780000000003</v>
      </c>
      <c r="R221" s="12" cm="1">
        <f t="array" ref="R221">INDEX(GMWQ!$A$2:$NF$60,MATCH(1,(GMWQ!$NE$2:$NE$60=R$3)*(GMWQ!$ND$2:$ND$60=R$4)*(GMWQ!$NF$2:$NF$60=R$1),0),$E221-1966)</f>
        <v>10785.95</v>
      </c>
      <c r="S221" s="12" cm="1">
        <f t="array" ref="S221">INDEX(GMWQ!$A$2:$NF$60,MATCH(1,(GMWQ!$NE$2:$NE$60=S$3)*(GMWQ!$ND$2:$ND$60=S$4)*(GMWQ!$NF$2:$NF$60=S$1),0),$E221-1966)</f>
        <v>661754</v>
      </c>
      <c r="T221" s="12" cm="1">
        <f t="array" ref="T221">INDEX(GMWQ!$A$2:$NF$60,MATCH(1,(GMWQ!$NE$2:$NE$60=T$3)*(GMWQ!$ND$2:$ND$60=T$4)*(GMWQ!$NF$2:$NF$60=T$1),0),$E221-1966)</f>
        <v>33927.58</v>
      </c>
      <c r="U221" s="12" cm="1">
        <f t="array" ref="U221">INDEX(GMWQ!$A$2:$NF$60,MATCH(1,(GMWQ!$NE$2:$NE$60=U$3)*(GMWQ!$ND$2:$ND$60=U$4)*(GMWQ!$NF$2:$NF$60=U$1),0),$E221-1966)</f>
        <v>10750.04</v>
      </c>
      <c r="V221" s="12" cm="1">
        <f t="array" ref="V221">INDEX(GMWQ!$A$2:$NF$60,MATCH(1,(GMWQ!$NE$2:$NE$60=V$3)*(GMWQ!$ND$2:$ND$60=V$4)*(GMWQ!$NF$2:$NF$60=V$1),0),$E221-1966)</f>
        <v>4.0937590000000004</v>
      </c>
      <c r="W221" s="12" cm="1">
        <f t="array" ref="W221">INDEX(GMWQ!$A$2:$NF$60,MATCH(1,(GMWQ!$NE$2:$NE$60=W$3)*(GMWQ!$ND$2:$ND$60=W$4)*(GMWQ!$NF$2:$NF$60=W$1),0),$E221-1966)</f>
        <v>439188.4</v>
      </c>
      <c r="X221" s="12" cm="1">
        <f t="array" ref="X221">INDEX(GMWQ!$A$2:$NF$60,MATCH(1,(GMWQ!$NE$2:$NE$60=X$3)*(GMWQ!$ND$2:$ND$60=X$4)*(GMWQ!$NF$2:$NF$60=X$1),0),$E221-1966)</f>
        <v>41359.82</v>
      </c>
      <c r="Y221" s="12" cm="1">
        <f t="array" ref="Y221">INDEX(GMWQ!$A$2:$NF$60,MATCH(1,(GMWQ!$NE$2:$NE$60=Y$3)*(GMWQ!$ND$2:$ND$60=Y$4)*(GMWQ!$NF$2:$NF$60=Y$1),0),$E221-1966)</f>
        <v>660047.9</v>
      </c>
      <c r="Z221" s="12" cm="1">
        <f t="array" ref="Z221">INDEX(GMWQ!$A$2:$NF$60,MATCH(1,(GMWQ!$NE$2:$NE$60=Z$3)*(GMWQ!$ND$2:$ND$60=Z$4)*(GMWQ!$NF$2:$NF$60=Z$1),0),$E221-1966)</f>
        <v>33873.269999999997</v>
      </c>
      <c r="AA221" s="12" cm="1">
        <f t="array" ref="AA221">INDEX(GMWQ!$A$2:$NF$60,MATCH(1,(GMWQ!$NE$2:$NE$60=AA$3)*(GMWQ!$ND$2:$ND$60=AA$4)*(GMWQ!$NF$2:$NF$60=AA$1),0),$E221-1966)</f>
        <v>10728.56</v>
      </c>
      <c r="AB221" s="12" cm="1">
        <f t="array" ref="AB221">INDEX(GMWQ!$A$2:$NF$60,MATCH(1,(GMWQ!$NE$2:$NE$60=AB$3)*(GMWQ!$ND$2:$ND$60=AB$4)*(GMWQ!$NF$2:$NF$60=AB$1),0),$E221-1966)</f>
        <v>4.2472779999999997</v>
      </c>
      <c r="AC221" s="12" cm="1">
        <f t="array" ref="AC221">INDEX(GMWQ!$A$2:$NF$60,MATCH(1,(GMWQ!$NE$2:$NE$60=AC$3)*(GMWQ!$ND$2:$ND$60=AC$4)*(GMWQ!$NF$2:$NF$60=AC$1),0),$E221-1966)</f>
        <v>437349.4</v>
      </c>
      <c r="AD221" s="12" cm="1">
        <f t="array" ref="AD221">INDEX(GMWQ!$A$2:$NF$60,MATCH(1,(GMWQ!$NE$2:$NE$60=AD$3)*(GMWQ!$ND$2:$ND$60=AD$4)*(GMWQ!$NF$2:$NF$60=AD$1),0),$E221-1966)</f>
        <v>47114.59</v>
      </c>
      <c r="AE221" s="12" cm="1">
        <f t="array" ref="AE221">INDEX(GMWQ!$A$2:$NF$60,MATCH(1,(GMWQ!$NE$2:$NE$60=AE$3)*(GMWQ!$ND$2:$ND$60=AE$4)*(GMWQ!$NF$2:$NF$60=AE$1),0),$E221-1966)</f>
        <v>33927.61</v>
      </c>
      <c r="AF221" s="12" cm="1">
        <f t="array" ref="AF221">INDEX(GMWQ!$A$2:$NF$60,MATCH(1,(GMWQ!$NE$2:$NE$60=AF$3)*(GMWQ!$ND$2:$ND$60=AF$4)*(GMWQ!$NF$2:$NF$60=AF$1),0),$E221-1966)</f>
        <v>37808.65</v>
      </c>
      <c r="AG221" s="12" cm="1">
        <f t="array" ref="AG221">INDEX(GMWQ!$A$2:$NF$60,MATCH(1,(GMWQ!$NE$2:$NE$60=AG$3)*(GMWQ!$ND$2:$ND$60=AG$4)*(GMWQ!$NF$2:$NF$60=AG$1),0),$E221-1966)</f>
        <v>4.0936820000000003</v>
      </c>
    </row>
    <row r="222" spans="1:33" x14ac:dyDescent="0.25">
      <c r="B222" s="12">
        <f t="shared" si="20"/>
        <v>2026</v>
      </c>
      <c r="C222" s="12">
        <f t="shared" si="20"/>
        <v>2026</v>
      </c>
      <c r="E222" s="12">
        <f t="shared" si="17"/>
        <v>2188</v>
      </c>
      <c r="F222" s="12" cm="1">
        <f t="array" ref="F222">INDEX(GMWQ!$A$2:$NF$60,MATCH(1,(GMWQ!$NE$2:$NE$60=F$3)*(GMWQ!$ND$2:$ND$60=F$4)*(GMWQ!$NF$2:$NF$60=F$1),0),$E222-1966)</f>
        <v>162.50700000000001</v>
      </c>
      <c r="G222" s="12" cm="1">
        <f t="array" ref="G222">INDEX(GMWQ!$A$2:$NF$60,MATCH(1,(GMWQ!$NE$2:$NE$60=G$3)*(GMWQ!$ND$2:$ND$60=G$4)*(GMWQ!$NF$2:$NF$60=G$1),0),$E222-1966)</f>
        <v>50672.59</v>
      </c>
      <c r="H222" s="12" cm="1">
        <f t="array" ref="H222">INDEX(GMWQ!$A$2:$NF$60,MATCH(1,(GMWQ!$NE$2:$NE$60=H$3)*(GMWQ!$ND$2:$ND$60=H$4)*(GMWQ!$NF$2:$NF$60=H$1),0),$E222-1966)</f>
        <v>753.63990000000001</v>
      </c>
      <c r="I222" s="12" cm="1">
        <f t="array" ref="I222">INDEX(GMWQ!$A$2:$NF$60,MATCH(1,(GMWQ!$NE$2:$NE$60=I$3)*(GMWQ!$ND$2:$ND$60=I$4)*(GMWQ!$NF$2:$NF$60=I$1),0),$E222-1966)</f>
        <v>158123.20000000001</v>
      </c>
      <c r="J222" s="12" cm="1">
        <f t="array" ref="J222">INDEX(GMWQ!$A$2:$NF$60,MATCH(1,(GMWQ!$NE$2:$NE$60=J$3)*(GMWQ!$ND$2:$ND$60=J$4)*(GMWQ!$NF$2:$NF$60=J$1),0),$E222-1966)</f>
        <v>780739.6</v>
      </c>
      <c r="K222" s="12" cm="1">
        <f t="array" ref="K222">INDEX(GMWQ!$A$2:$NF$60,MATCH(1,(GMWQ!$NE$2:$NE$60=K$3)*(GMWQ!$ND$2:$ND$60=K$4)*(GMWQ!$NF$2:$NF$60=K$1),0),$E222-1966)</f>
        <v>321690.90000000002</v>
      </c>
      <c r="L222" s="12" cm="1">
        <f t="array" ref="L222">INDEX(GMWQ!$A$2:$NF$60,MATCH(1,(GMWQ!$NE$2:$NE$60=L$3)*(GMWQ!$ND$2:$ND$60=L$4)*(GMWQ!$NF$2:$NF$60=L$1),0),$E222-1966)</f>
        <v>510023.3</v>
      </c>
      <c r="M222" s="12" cm="1">
        <f t="array" ref="M222">INDEX(GMWQ!$A$2:$NF$60,MATCH(1,(GMWQ!$NE$2:$NE$60=M$3)*(GMWQ!$ND$2:$ND$60=M$4)*(GMWQ!$NF$2:$NF$60=M$1),0),$E222-1966)</f>
        <v>436584</v>
      </c>
      <c r="N222" s="12" cm="1">
        <f t="array" ref="N222">INDEX(GMWQ!$A$2:$NF$60,MATCH(1,(GMWQ!$NE$2:$NE$60=N$3)*(GMWQ!$ND$2:$ND$60=N$4)*(GMWQ!$NF$2:$NF$60=N$1),0),$E222-1966)</f>
        <v>116.77160000000001</v>
      </c>
      <c r="O222" s="12" cm="1">
        <f t="array" ref="O222">INDEX(GMWQ!$A$2:$NF$60,MATCH(1,(GMWQ!$NE$2:$NE$60=O$3)*(GMWQ!$ND$2:$ND$60=O$4)*(GMWQ!$NF$2:$NF$60=O$1),0),$E222-1966)</f>
        <v>34399.230000000003</v>
      </c>
      <c r="P222" s="12" cm="1">
        <f t="array" ref="P222">INDEX(GMWQ!$A$2:$NF$60,MATCH(1,(GMWQ!$NE$2:$NE$60=P$3)*(GMWQ!$ND$2:$ND$60=P$4)*(GMWQ!$NF$2:$NF$60=P$1),0),$E222-1966)</f>
        <v>37685.96</v>
      </c>
      <c r="Q222" s="12" cm="1">
        <f t="array" ref="Q222">INDEX(GMWQ!$A$2:$NF$60,MATCH(1,(GMWQ!$NE$2:$NE$60=Q$3)*(GMWQ!$ND$2:$ND$60=Q$4)*(GMWQ!$NF$2:$NF$60=Q$1),0),$E222-1966)</f>
        <v>4.435829</v>
      </c>
      <c r="R222" s="12" cm="1">
        <f t="array" ref="R222">INDEX(GMWQ!$A$2:$NF$60,MATCH(1,(GMWQ!$NE$2:$NE$60=R$3)*(GMWQ!$ND$2:$ND$60=R$4)*(GMWQ!$NF$2:$NF$60=R$1),0),$E222-1966)</f>
        <v>10859.47</v>
      </c>
      <c r="S222" s="12" cm="1">
        <f t="array" ref="S222">INDEX(GMWQ!$A$2:$NF$60,MATCH(1,(GMWQ!$NE$2:$NE$60=S$3)*(GMWQ!$ND$2:$ND$60=S$4)*(GMWQ!$NF$2:$NF$60=S$1),0),$E222-1966)</f>
        <v>664499.80000000005</v>
      </c>
      <c r="T222" s="12" cm="1">
        <f t="array" ref="T222">INDEX(GMWQ!$A$2:$NF$60,MATCH(1,(GMWQ!$NE$2:$NE$60=T$3)*(GMWQ!$ND$2:$ND$60=T$4)*(GMWQ!$NF$2:$NF$60=T$1),0),$E222-1966)</f>
        <v>34027.660000000003</v>
      </c>
      <c r="U222" s="12" cm="1">
        <f t="array" ref="U222">INDEX(GMWQ!$A$2:$NF$60,MATCH(1,(GMWQ!$NE$2:$NE$60=U$3)*(GMWQ!$ND$2:$ND$60=U$4)*(GMWQ!$NF$2:$NF$60=U$1),0),$E222-1966)</f>
        <v>10818.11</v>
      </c>
      <c r="V222" s="12" cm="1">
        <f t="array" ref="V222">INDEX(GMWQ!$A$2:$NF$60,MATCH(1,(GMWQ!$NE$2:$NE$60=V$3)*(GMWQ!$ND$2:$ND$60=V$4)*(GMWQ!$NF$2:$NF$60=V$1),0),$E222-1966)</f>
        <v>4.0458970000000001</v>
      </c>
      <c r="W222" s="12" cm="1">
        <f t="array" ref="W222">INDEX(GMWQ!$A$2:$NF$60,MATCH(1,(GMWQ!$NE$2:$NE$60=W$3)*(GMWQ!$ND$2:$ND$60=W$4)*(GMWQ!$NF$2:$NF$60=W$1),0),$E222-1966)</f>
        <v>440408.8</v>
      </c>
      <c r="X222" s="12" cm="1">
        <f t="array" ref="X222">INDEX(GMWQ!$A$2:$NF$60,MATCH(1,(GMWQ!$NE$2:$NE$60=X$3)*(GMWQ!$ND$2:$ND$60=X$4)*(GMWQ!$NF$2:$NF$60=X$1),0),$E222-1966)</f>
        <v>41814.050000000003</v>
      </c>
      <c r="Y222" s="12" cm="1">
        <f t="array" ref="Y222">INDEX(GMWQ!$A$2:$NF$60,MATCH(1,(GMWQ!$NE$2:$NE$60=Y$3)*(GMWQ!$ND$2:$ND$60=Y$4)*(GMWQ!$NF$2:$NF$60=Y$1),0),$E222-1966)</f>
        <v>662837.80000000005</v>
      </c>
      <c r="Z222" s="12" cm="1">
        <f t="array" ref="Z222">INDEX(GMWQ!$A$2:$NF$60,MATCH(1,(GMWQ!$NE$2:$NE$60=Z$3)*(GMWQ!$ND$2:$ND$60=Z$4)*(GMWQ!$NF$2:$NF$60=Z$1),0),$E222-1966)</f>
        <v>33975.699999999997</v>
      </c>
      <c r="AA222" s="12" cm="1">
        <f t="array" ref="AA222">INDEX(GMWQ!$A$2:$NF$60,MATCH(1,(GMWQ!$NE$2:$NE$60=AA$3)*(GMWQ!$ND$2:$ND$60=AA$4)*(GMWQ!$NF$2:$NF$60=AA$1),0),$E222-1966)</f>
        <v>10796.59</v>
      </c>
      <c r="AB222" s="12" cm="1">
        <f t="array" ref="AB222">INDEX(GMWQ!$A$2:$NF$60,MATCH(1,(GMWQ!$NE$2:$NE$60=AB$3)*(GMWQ!$ND$2:$ND$60=AB$4)*(GMWQ!$NF$2:$NF$60=AB$1),0),$E222-1966)</f>
        <v>4.192399</v>
      </c>
      <c r="AC222" s="12" cm="1">
        <f t="array" ref="AC222">INDEX(GMWQ!$A$2:$NF$60,MATCH(1,(GMWQ!$NE$2:$NE$60=AC$3)*(GMWQ!$ND$2:$ND$60=AC$4)*(GMWQ!$NF$2:$NF$60=AC$1),0),$E222-1966)</f>
        <v>438521.8</v>
      </c>
      <c r="AD222" s="12" cm="1">
        <f t="array" ref="AD222">INDEX(GMWQ!$A$2:$NF$60,MATCH(1,(GMWQ!$NE$2:$NE$60=AD$3)*(GMWQ!$ND$2:$ND$60=AD$4)*(GMWQ!$NF$2:$NF$60=AD$1),0),$E222-1966)</f>
        <v>47570.96</v>
      </c>
      <c r="AE222" s="12" cm="1">
        <f t="array" ref="AE222">INDEX(GMWQ!$A$2:$NF$60,MATCH(1,(GMWQ!$NE$2:$NE$60=AE$3)*(GMWQ!$ND$2:$ND$60=AE$4)*(GMWQ!$NF$2:$NF$60=AE$1),0),$E222-1966)</f>
        <v>34027.68</v>
      </c>
      <c r="AF222" s="12" cm="1">
        <f t="array" ref="AF222">INDEX(GMWQ!$A$2:$NF$60,MATCH(1,(GMWQ!$NE$2:$NE$60=AF$3)*(GMWQ!$ND$2:$ND$60=AF$4)*(GMWQ!$NF$2:$NF$60=AF$1),0),$E222-1966)</f>
        <v>37900.160000000003</v>
      </c>
      <c r="AG222" s="12" cm="1">
        <f t="array" ref="AG222">INDEX(GMWQ!$A$2:$NF$60,MATCH(1,(GMWQ!$NE$2:$NE$60=AG$3)*(GMWQ!$ND$2:$ND$60=AG$4)*(GMWQ!$NF$2:$NF$60=AG$1),0),$E222-1966)</f>
        <v>4.0458309999999997</v>
      </c>
    </row>
    <row r="223" spans="1:33" x14ac:dyDescent="0.25">
      <c r="A223" s="12">
        <v>2027</v>
      </c>
      <c r="B223" s="12">
        <f t="shared" si="20"/>
        <v>2027</v>
      </c>
      <c r="C223" s="12">
        <f t="shared" si="20"/>
        <v>2026</v>
      </c>
      <c r="D223" s="12">
        <f t="shared" si="20"/>
        <v>2026</v>
      </c>
      <c r="E223" s="12">
        <f t="shared" si="17"/>
        <v>2189</v>
      </c>
      <c r="F223" s="12" cm="1">
        <f t="array" ref="F223">INDEX(GMWQ!$A$2:$NF$60,MATCH(1,(GMWQ!$NE$2:$NE$60=F$3)*(GMWQ!$ND$2:$ND$60=F$4)*(GMWQ!$NF$2:$NF$60=F$1),0),$E223-1966)</f>
        <v>163.3449</v>
      </c>
      <c r="G223" s="12" cm="1">
        <f t="array" ref="G223">INDEX(GMWQ!$A$2:$NF$60,MATCH(1,(GMWQ!$NE$2:$NE$60=G$3)*(GMWQ!$ND$2:$ND$60=G$4)*(GMWQ!$NF$2:$NF$60=G$1),0),$E223-1966)</f>
        <v>51163.360000000001</v>
      </c>
      <c r="H223" s="12" cm="1">
        <f t="array" ref="H223">INDEX(GMWQ!$A$2:$NF$60,MATCH(1,(GMWQ!$NE$2:$NE$60=H$3)*(GMWQ!$ND$2:$ND$60=H$4)*(GMWQ!$NF$2:$NF$60=H$1),0),$E223-1966)</f>
        <v>758.74210000000005</v>
      </c>
      <c r="I223" s="12" cm="1">
        <f t="array" ref="I223">INDEX(GMWQ!$A$2:$NF$60,MATCH(1,(GMWQ!$NE$2:$NE$60=I$3)*(GMWQ!$ND$2:$ND$60=I$4)*(GMWQ!$NF$2:$NF$60=I$1),0),$E223-1966)</f>
        <v>161001.70000000001</v>
      </c>
      <c r="J223" s="12" cm="1">
        <f t="array" ref="J223">INDEX(GMWQ!$A$2:$NF$60,MATCH(1,(GMWQ!$NE$2:$NE$60=J$3)*(GMWQ!$ND$2:$ND$60=J$4)*(GMWQ!$NF$2:$NF$60=J$1),0),$E223-1966)</f>
        <v>788095.5</v>
      </c>
      <c r="K223" s="12" cm="1">
        <f t="array" ref="K223">INDEX(GMWQ!$A$2:$NF$60,MATCH(1,(GMWQ!$NE$2:$NE$60=K$3)*(GMWQ!$ND$2:$ND$60=K$4)*(GMWQ!$NF$2:$NF$60=K$1),0),$E223-1966)</f>
        <v>324651.90000000002</v>
      </c>
      <c r="L223" s="12" cm="1">
        <f t="array" ref="L223">INDEX(GMWQ!$A$2:$NF$60,MATCH(1,(GMWQ!$NE$2:$NE$60=L$3)*(GMWQ!$ND$2:$ND$60=L$4)*(GMWQ!$NF$2:$NF$60=L$1),0),$E223-1966)</f>
        <v>514370.9</v>
      </c>
      <c r="M223" s="12" cm="1">
        <f t="array" ref="M223">INDEX(GMWQ!$A$2:$NF$60,MATCH(1,(GMWQ!$NE$2:$NE$60=M$3)*(GMWQ!$ND$2:$ND$60=M$4)*(GMWQ!$NF$2:$NF$60=M$1),0),$E223-1966)</f>
        <v>438115.1</v>
      </c>
      <c r="N223" s="12" cm="1">
        <f t="array" ref="N223">INDEX(GMWQ!$A$2:$NF$60,MATCH(1,(GMWQ!$NE$2:$NE$60=N$3)*(GMWQ!$ND$2:$ND$60=N$4)*(GMWQ!$NF$2:$NF$60=N$1),0),$E223-1966)</f>
        <v>117.3554</v>
      </c>
      <c r="O223" s="12" cm="1">
        <f t="array" ref="O223">INDEX(GMWQ!$A$2:$NF$60,MATCH(1,(GMWQ!$NE$2:$NE$60=O$3)*(GMWQ!$ND$2:$ND$60=O$4)*(GMWQ!$NF$2:$NF$60=O$1),0),$E223-1966)</f>
        <v>34506.910000000003</v>
      </c>
      <c r="P223" s="12" cm="1">
        <f t="array" ref="P223">INDEX(GMWQ!$A$2:$NF$60,MATCH(1,(GMWQ!$NE$2:$NE$60=P$3)*(GMWQ!$ND$2:$ND$60=P$4)*(GMWQ!$NF$2:$NF$60=P$1),0),$E223-1966)</f>
        <v>37799.01</v>
      </c>
      <c r="Q223" s="12" cm="1">
        <f t="array" ref="Q223">INDEX(GMWQ!$A$2:$NF$60,MATCH(1,(GMWQ!$NE$2:$NE$60=Q$3)*(GMWQ!$ND$2:$ND$60=Q$4)*(GMWQ!$NF$2:$NF$60=Q$1),0),$E223-1966)</f>
        <v>4.4043850000000004</v>
      </c>
      <c r="R223" s="12" cm="1">
        <f t="array" ref="R223">INDEX(GMWQ!$A$2:$NF$60,MATCH(1,(GMWQ!$NE$2:$NE$60=R$3)*(GMWQ!$ND$2:$ND$60=R$4)*(GMWQ!$NF$2:$NF$60=R$1),0),$E223-1966)</f>
        <v>10932.98</v>
      </c>
      <c r="S223" s="12" cm="1">
        <f t="array" ref="S223">INDEX(GMWQ!$A$2:$NF$60,MATCH(1,(GMWQ!$NE$2:$NE$60=S$3)*(GMWQ!$ND$2:$ND$60=S$4)*(GMWQ!$NF$2:$NF$60=S$1),0),$E223-1966)</f>
        <v>667225.59999999998</v>
      </c>
      <c r="T223" s="12" cm="1">
        <f t="array" ref="T223">INDEX(GMWQ!$A$2:$NF$60,MATCH(1,(GMWQ!$NE$2:$NE$60=T$3)*(GMWQ!$ND$2:$ND$60=T$4)*(GMWQ!$NF$2:$NF$60=T$1),0),$E223-1966)</f>
        <v>34126.33</v>
      </c>
      <c r="U223" s="12" cm="1">
        <f t="array" ref="U223">INDEX(GMWQ!$A$2:$NF$60,MATCH(1,(GMWQ!$NE$2:$NE$60=U$3)*(GMWQ!$ND$2:$ND$60=U$4)*(GMWQ!$NF$2:$NF$60=U$1),0),$E223-1966)</f>
        <v>10887.61</v>
      </c>
      <c r="V223" s="12" cm="1">
        <f t="array" ref="V223">INDEX(GMWQ!$A$2:$NF$60,MATCH(1,(GMWQ!$NE$2:$NE$60=V$3)*(GMWQ!$ND$2:$ND$60=V$4)*(GMWQ!$NF$2:$NF$60=V$1),0),$E223-1966)</f>
        <v>3.998046</v>
      </c>
      <c r="W223" s="12" cm="1">
        <f t="array" ref="W223">INDEX(GMWQ!$A$2:$NF$60,MATCH(1,(GMWQ!$NE$2:$NE$60=W$3)*(GMWQ!$ND$2:$ND$60=W$4)*(GMWQ!$NF$2:$NF$60=W$1),0),$E223-1966)</f>
        <v>441787.5</v>
      </c>
      <c r="X223" s="12" cm="1">
        <f t="array" ref="X223">INDEX(GMWQ!$A$2:$NF$60,MATCH(1,(GMWQ!$NE$2:$NE$60=X$3)*(GMWQ!$ND$2:$ND$60=X$4)*(GMWQ!$NF$2:$NF$60=X$1),0),$E223-1966)</f>
        <v>42274.95</v>
      </c>
      <c r="Y223" s="12" cm="1">
        <f t="array" ref="Y223">INDEX(GMWQ!$A$2:$NF$60,MATCH(1,(GMWQ!$NE$2:$NE$60=Y$3)*(GMWQ!$ND$2:$ND$60=Y$4)*(GMWQ!$NF$2:$NF$60=Y$1),0),$E223-1966)</f>
        <v>665613.30000000005</v>
      </c>
      <c r="Z223" s="12" cm="1">
        <f t="array" ref="Z223">INDEX(GMWQ!$A$2:$NF$60,MATCH(1,(GMWQ!$NE$2:$NE$60=Z$3)*(GMWQ!$ND$2:$ND$60=Z$4)*(GMWQ!$NF$2:$NF$60=Z$1),0),$E223-1966)</f>
        <v>34077.21</v>
      </c>
      <c r="AA223" s="12" cm="1">
        <f t="array" ref="AA223">INDEX(GMWQ!$A$2:$NF$60,MATCH(1,(GMWQ!$NE$2:$NE$60=AA$3)*(GMWQ!$ND$2:$ND$60=AA$4)*(GMWQ!$NF$2:$NF$60=AA$1),0),$E223-1966)</f>
        <v>10866.67</v>
      </c>
      <c r="AB223" s="12" cm="1">
        <f t="array" ref="AB223">INDEX(GMWQ!$A$2:$NF$60,MATCH(1,(GMWQ!$NE$2:$NE$60=AB$3)*(GMWQ!$ND$2:$ND$60=AB$4)*(GMWQ!$NF$2:$NF$60=AB$1),0),$E223-1966)</f>
        <v>4.1362199999999998</v>
      </c>
      <c r="AC223" s="12" cm="1">
        <f t="array" ref="AC223">INDEX(GMWQ!$A$2:$NF$60,MATCH(1,(GMWQ!$NE$2:$NE$60=AC$3)*(GMWQ!$ND$2:$ND$60=AC$4)*(GMWQ!$NF$2:$NF$60=AC$1),0),$E223-1966)</f>
        <v>439874.5</v>
      </c>
      <c r="AD223" s="12" cm="1">
        <f t="array" ref="AD223">INDEX(GMWQ!$A$2:$NF$60,MATCH(1,(GMWQ!$NE$2:$NE$60=AD$3)*(GMWQ!$ND$2:$ND$60=AD$4)*(GMWQ!$NF$2:$NF$60=AD$1),0),$E223-1966)</f>
        <v>48037.53</v>
      </c>
      <c r="AE223" s="12" cm="1">
        <f t="array" ref="AE223">INDEX(GMWQ!$A$2:$NF$60,MATCH(1,(GMWQ!$NE$2:$NE$60=AE$3)*(GMWQ!$ND$2:$ND$60=AE$4)*(GMWQ!$NF$2:$NF$60=AE$1),0),$E223-1966)</f>
        <v>34126.36</v>
      </c>
      <c r="AF223" s="12" cm="1">
        <f t="array" ref="AF223">INDEX(GMWQ!$A$2:$NF$60,MATCH(1,(GMWQ!$NE$2:$NE$60=AF$3)*(GMWQ!$ND$2:$ND$60=AF$4)*(GMWQ!$NF$2:$NF$60=AF$1),0),$E223-1966)</f>
        <v>38000.07</v>
      </c>
      <c r="AG223" s="12" cm="1">
        <f t="array" ref="AG223">INDEX(GMWQ!$A$2:$NF$60,MATCH(1,(GMWQ!$NE$2:$NE$60=AG$3)*(GMWQ!$ND$2:$ND$60=AG$4)*(GMWQ!$NF$2:$NF$60=AG$1),0),$E223-1966)</f>
        <v>3.9979689999999999</v>
      </c>
    </row>
    <row r="224" spans="1:33" x14ac:dyDescent="0.25">
      <c r="B224" s="12">
        <f t="shared" si="20"/>
        <v>2027</v>
      </c>
      <c r="C224" s="12">
        <f t="shared" si="20"/>
        <v>2027</v>
      </c>
      <c r="E224" s="12">
        <f t="shared" si="17"/>
        <v>2190</v>
      </c>
      <c r="F224" s="12" cm="1">
        <f t="array" ref="F224">INDEX(GMWQ!$A$2:$NF$60,MATCH(1,(GMWQ!$NE$2:$NE$60=F$3)*(GMWQ!$ND$2:$ND$60=F$4)*(GMWQ!$NF$2:$NF$60=F$1),0),$E224-1966)</f>
        <v>164.10499999999999</v>
      </c>
      <c r="G224" s="12" cm="1">
        <f t="array" ref="G224">INDEX(GMWQ!$A$2:$NF$60,MATCH(1,(GMWQ!$NE$2:$NE$60=G$3)*(GMWQ!$ND$2:$ND$60=G$4)*(GMWQ!$NF$2:$NF$60=G$1),0),$E224-1966)</f>
        <v>51644.21</v>
      </c>
      <c r="H224" s="12" cm="1">
        <f t="array" ref="H224">INDEX(GMWQ!$A$2:$NF$60,MATCH(1,(GMWQ!$NE$2:$NE$60=H$3)*(GMWQ!$ND$2:$ND$60=H$4)*(GMWQ!$NF$2:$NF$60=H$1),0),$E224-1966)</f>
        <v>763.79060000000004</v>
      </c>
      <c r="I224" s="12" cm="1">
        <f t="array" ref="I224">INDEX(GMWQ!$A$2:$NF$60,MATCH(1,(GMWQ!$NE$2:$NE$60=I$3)*(GMWQ!$ND$2:$ND$60=I$4)*(GMWQ!$NF$2:$NF$60=I$1),0),$E224-1966)</f>
        <v>163485.79999999999</v>
      </c>
      <c r="J224" s="12" cm="1">
        <f t="array" ref="J224">INDEX(GMWQ!$A$2:$NF$60,MATCH(1,(GMWQ!$NE$2:$NE$60=J$3)*(GMWQ!$ND$2:$ND$60=J$4)*(GMWQ!$NF$2:$NF$60=J$1),0),$E224-1966)</f>
        <v>795640.1</v>
      </c>
      <c r="K224" s="12" cm="1">
        <f t="array" ref="K224">INDEX(GMWQ!$A$2:$NF$60,MATCH(1,(GMWQ!$NE$2:$NE$60=K$3)*(GMWQ!$ND$2:$ND$60=K$4)*(GMWQ!$NF$2:$NF$60=K$1),0),$E224-1966)</f>
        <v>327547.3</v>
      </c>
      <c r="L224" s="12" cm="1">
        <f t="array" ref="L224">INDEX(GMWQ!$A$2:$NF$60,MATCH(1,(GMWQ!$NE$2:$NE$60=L$3)*(GMWQ!$ND$2:$ND$60=L$4)*(GMWQ!$NF$2:$NF$60=L$1),0),$E224-1966)</f>
        <v>519207.1</v>
      </c>
      <c r="M224" s="12" cm="1">
        <f t="array" ref="M224">INDEX(GMWQ!$A$2:$NF$60,MATCH(1,(GMWQ!$NE$2:$NE$60=M$3)*(GMWQ!$ND$2:$ND$60=M$4)*(GMWQ!$NF$2:$NF$60=M$1),0),$E224-1966)</f>
        <v>440034.8</v>
      </c>
      <c r="N224" s="12" cm="1">
        <f t="array" ref="N224">INDEX(GMWQ!$A$2:$NF$60,MATCH(1,(GMWQ!$NE$2:$NE$60=N$3)*(GMWQ!$ND$2:$ND$60=N$4)*(GMWQ!$NF$2:$NF$60=N$1),0),$E224-1966)</f>
        <v>117.9422</v>
      </c>
      <c r="O224" s="12" cm="1">
        <f t="array" ref="O224">INDEX(GMWQ!$A$2:$NF$60,MATCH(1,(GMWQ!$NE$2:$NE$60=O$3)*(GMWQ!$ND$2:$ND$60=O$4)*(GMWQ!$NF$2:$NF$60=O$1),0),$E224-1966)</f>
        <v>34617.35</v>
      </c>
      <c r="P224" s="12" cm="1">
        <f t="array" ref="P224">INDEX(GMWQ!$A$2:$NF$60,MATCH(1,(GMWQ!$NE$2:$NE$60=P$3)*(GMWQ!$ND$2:$ND$60=P$4)*(GMWQ!$NF$2:$NF$60=P$1),0),$E224-1966)</f>
        <v>37917.35</v>
      </c>
      <c r="Q224" s="12" cm="1">
        <f t="array" ref="Q224">INDEX(GMWQ!$A$2:$NF$60,MATCH(1,(GMWQ!$NE$2:$NE$60=Q$3)*(GMWQ!$ND$2:$ND$60=Q$4)*(GMWQ!$NF$2:$NF$60=Q$1),0),$E224-1966)</f>
        <v>4.3567140000000002</v>
      </c>
      <c r="R224" s="12" cm="1">
        <f t="array" ref="R224">INDEX(GMWQ!$A$2:$NF$60,MATCH(1,(GMWQ!$NE$2:$NE$60=R$3)*(GMWQ!$ND$2:$ND$60=R$4)*(GMWQ!$NF$2:$NF$60=R$1),0),$E224-1966)</f>
        <v>11005.73</v>
      </c>
      <c r="S224" s="12" cm="1">
        <f t="array" ref="S224">INDEX(GMWQ!$A$2:$NF$60,MATCH(1,(GMWQ!$NE$2:$NE$60=S$3)*(GMWQ!$ND$2:$ND$60=S$4)*(GMWQ!$NF$2:$NF$60=S$1),0),$E224-1966)</f>
        <v>669961.6</v>
      </c>
      <c r="T224" s="12" cm="1">
        <f t="array" ref="T224">INDEX(GMWQ!$A$2:$NF$60,MATCH(1,(GMWQ!$NE$2:$NE$60=T$3)*(GMWQ!$ND$2:$ND$60=T$4)*(GMWQ!$NF$2:$NF$60=T$1),0),$E224-1966)</f>
        <v>34225.339999999997</v>
      </c>
      <c r="U224" s="12" cm="1">
        <f t="array" ref="U224">INDEX(GMWQ!$A$2:$NF$60,MATCH(1,(GMWQ!$NE$2:$NE$60=U$3)*(GMWQ!$ND$2:$ND$60=U$4)*(GMWQ!$NF$2:$NF$60=U$1),0),$E224-1966)</f>
        <v>10957.44</v>
      </c>
      <c r="V224" s="12" cm="1">
        <f t="array" ref="V224">INDEX(GMWQ!$A$2:$NF$60,MATCH(1,(GMWQ!$NE$2:$NE$60=V$3)*(GMWQ!$ND$2:$ND$60=V$4)*(GMWQ!$NF$2:$NF$60=V$1),0),$E224-1966)</f>
        <v>3.9596619999999998</v>
      </c>
      <c r="W224" s="12" cm="1">
        <f t="array" ref="W224">INDEX(GMWQ!$A$2:$NF$60,MATCH(1,(GMWQ!$NE$2:$NE$60=W$3)*(GMWQ!$ND$2:$ND$60=W$4)*(GMWQ!$NF$2:$NF$60=W$1),0),$E224-1966)</f>
        <v>443258.1</v>
      </c>
      <c r="X224" s="12" cm="1">
        <f t="array" ref="X224">INDEX(GMWQ!$A$2:$NF$60,MATCH(1,(GMWQ!$NE$2:$NE$60=X$3)*(GMWQ!$ND$2:$ND$60=X$4)*(GMWQ!$NF$2:$NF$60=X$1),0),$E224-1966)</f>
        <v>42725.16</v>
      </c>
      <c r="Y224" s="12" cm="1">
        <f t="array" ref="Y224">INDEX(GMWQ!$A$2:$NF$60,MATCH(1,(GMWQ!$NE$2:$NE$60=Y$3)*(GMWQ!$ND$2:$ND$60=Y$4)*(GMWQ!$NF$2:$NF$60=Y$1),0),$E224-1966)</f>
        <v>668386.4</v>
      </c>
      <c r="Z224" s="12" cm="1">
        <f t="array" ref="Z224">INDEX(GMWQ!$A$2:$NF$60,MATCH(1,(GMWQ!$NE$2:$NE$60=Z$3)*(GMWQ!$ND$2:$ND$60=Z$4)*(GMWQ!$NF$2:$NF$60=Z$1),0),$E224-1966)</f>
        <v>34178.629999999997</v>
      </c>
      <c r="AA224" s="12" cm="1">
        <f t="array" ref="AA224">INDEX(GMWQ!$A$2:$NF$60,MATCH(1,(GMWQ!$NE$2:$NE$60=AA$3)*(GMWQ!$ND$2:$ND$60=AA$4)*(GMWQ!$NF$2:$NF$60=AA$1),0),$E224-1966)</f>
        <v>10937.3</v>
      </c>
      <c r="AB224" s="12" cm="1">
        <f t="array" ref="AB224">INDEX(GMWQ!$A$2:$NF$60,MATCH(1,(GMWQ!$NE$2:$NE$60=AB$3)*(GMWQ!$ND$2:$ND$60=AB$4)*(GMWQ!$NF$2:$NF$60=AB$1),0),$E224-1966)</f>
        <v>4.0907499999999999</v>
      </c>
      <c r="AC224" s="12" cm="1">
        <f t="array" ref="AC224">INDEX(GMWQ!$A$2:$NF$60,MATCH(1,(GMWQ!$NE$2:$NE$60=AC$3)*(GMWQ!$ND$2:$ND$60=AC$4)*(GMWQ!$NF$2:$NF$60=AC$1),0),$E224-1966)</f>
        <v>441318.40000000002</v>
      </c>
      <c r="AD224" s="12" cm="1">
        <f t="array" ref="AD224">INDEX(GMWQ!$A$2:$NF$60,MATCH(1,(GMWQ!$NE$2:$NE$60=AD$3)*(GMWQ!$ND$2:$ND$60=AD$4)*(GMWQ!$NF$2:$NF$60=AD$1),0),$E224-1966)</f>
        <v>48613.55</v>
      </c>
      <c r="AE224" s="12" cm="1">
        <f t="array" ref="AE224">INDEX(GMWQ!$A$2:$NF$60,MATCH(1,(GMWQ!$NE$2:$NE$60=AE$3)*(GMWQ!$ND$2:$ND$60=AE$4)*(GMWQ!$NF$2:$NF$60=AE$1),0),$E224-1966)</f>
        <v>34225.339999999997</v>
      </c>
      <c r="AF224" s="12" cm="1">
        <f t="array" ref="AF224">INDEX(GMWQ!$A$2:$NF$60,MATCH(1,(GMWQ!$NE$2:$NE$60=AF$3)*(GMWQ!$ND$2:$ND$60=AF$4)*(GMWQ!$NF$2:$NF$60=AF$1),0),$E224-1966)</f>
        <v>38100.29</v>
      </c>
      <c r="AG224" s="12" cm="1">
        <f t="array" ref="AG224">INDEX(GMWQ!$A$2:$NF$60,MATCH(1,(GMWQ!$NE$2:$NE$60=AG$3)*(GMWQ!$ND$2:$ND$60=AG$4)*(GMWQ!$NF$2:$NF$60=AG$1),0),$E224-1966)</f>
        <v>3.9596619999999998</v>
      </c>
    </row>
    <row r="225" spans="1:33" x14ac:dyDescent="0.25">
      <c r="B225" s="12">
        <f t="shared" si="20"/>
        <v>2027</v>
      </c>
      <c r="C225" s="12">
        <f t="shared" si="20"/>
        <v>2027</v>
      </c>
      <c r="E225" s="12">
        <f t="shared" si="17"/>
        <v>2191</v>
      </c>
      <c r="F225" s="12" cm="1">
        <f t="array" ref="F225">INDEX(GMWQ!$A$2:$NF$60,MATCH(1,(GMWQ!$NE$2:$NE$60=F$3)*(GMWQ!$ND$2:$ND$60=F$4)*(GMWQ!$NF$2:$NF$60=F$1),0),$E225-1966)</f>
        <v>164.82490000000001</v>
      </c>
      <c r="G225" s="12" cm="1">
        <f t="array" ref="G225">INDEX(GMWQ!$A$2:$NF$60,MATCH(1,(GMWQ!$NE$2:$NE$60=G$3)*(GMWQ!$ND$2:$ND$60=G$4)*(GMWQ!$NF$2:$NF$60=G$1),0),$E225-1966)</f>
        <v>52124.83</v>
      </c>
      <c r="H225" s="12" cm="1">
        <f t="array" ref="H225">INDEX(GMWQ!$A$2:$NF$60,MATCH(1,(GMWQ!$NE$2:$NE$60=H$3)*(GMWQ!$ND$2:$ND$60=H$4)*(GMWQ!$NF$2:$NF$60=H$1),0),$E225-1966)</f>
        <v>768.85670000000005</v>
      </c>
      <c r="I225" s="12" cm="1">
        <f t="array" ref="I225">INDEX(GMWQ!$A$2:$NF$60,MATCH(1,(GMWQ!$NE$2:$NE$60=I$3)*(GMWQ!$ND$2:$ND$60=I$4)*(GMWQ!$NF$2:$NF$60=I$1),0),$E225-1966)</f>
        <v>165845.9</v>
      </c>
      <c r="J225" s="12" cm="1">
        <f t="array" ref="J225">INDEX(GMWQ!$A$2:$NF$60,MATCH(1,(GMWQ!$NE$2:$NE$60=J$3)*(GMWQ!$ND$2:$ND$60=J$4)*(GMWQ!$NF$2:$NF$60=J$1),0),$E225-1966)</f>
        <v>803336.1</v>
      </c>
      <c r="K225" s="12" cm="1">
        <f t="array" ref="K225">INDEX(GMWQ!$A$2:$NF$60,MATCH(1,(GMWQ!$NE$2:$NE$60=K$3)*(GMWQ!$ND$2:$ND$60=K$4)*(GMWQ!$NF$2:$NF$60=K$1),0),$E225-1966)</f>
        <v>330438.3</v>
      </c>
      <c r="L225" s="12" cm="1">
        <f t="array" ref="L225">INDEX(GMWQ!$A$2:$NF$60,MATCH(1,(GMWQ!$NE$2:$NE$60=L$3)*(GMWQ!$ND$2:$ND$60=L$4)*(GMWQ!$NF$2:$NF$60=L$1),0),$E225-1966)</f>
        <v>524111.7</v>
      </c>
      <c r="M225" s="12" cm="1">
        <f t="array" ref="M225">INDEX(GMWQ!$A$2:$NF$60,MATCH(1,(GMWQ!$NE$2:$NE$60=M$3)*(GMWQ!$ND$2:$ND$60=M$4)*(GMWQ!$NF$2:$NF$60=M$1),0),$E225-1966)</f>
        <v>441983.8</v>
      </c>
      <c r="N225" s="12" cm="1">
        <f t="array" ref="N225">INDEX(GMWQ!$A$2:$NF$60,MATCH(1,(GMWQ!$NE$2:$NE$60=N$3)*(GMWQ!$ND$2:$ND$60=N$4)*(GMWQ!$NF$2:$NF$60=N$1),0),$E225-1966)</f>
        <v>118.53189999999999</v>
      </c>
      <c r="O225" s="12" cm="1">
        <f t="array" ref="O225">INDEX(GMWQ!$A$2:$NF$60,MATCH(1,(GMWQ!$NE$2:$NE$60=O$3)*(GMWQ!$ND$2:$ND$60=O$4)*(GMWQ!$NF$2:$NF$60=O$1),0),$E225-1966)</f>
        <v>34725.69</v>
      </c>
      <c r="P225" s="12" cm="1">
        <f t="array" ref="P225">INDEX(GMWQ!$A$2:$NF$60,MATCH(1,(GMWQ!$NE$2:$NE$60=P$3)*(GMWQ!$ND$2:$ND$60=P$4)*(GMWQ!$NF$2:$NF$60=P$1),0),$E225-1966)</f>
        <v>38034.129999999997</v>
      </c>
      <c r="Q225" s="12" cm="1">
        <f t="array" ref="Q225">INDEX(GMWQ!$A$2:$NF$60,MATCH(1,(GMWQ!$NE$2:$NE$60=Q$3)*(GMWQ!$ND$2:$ND$60=Q$4)*(GMWQ!$NF$2:$NF$60=Q$1),0),$E225-1966)</f>
        <v>4.3013789999999998</v>
      </c>
      <c r="R225" s="12" cm="1">
        <f t="array" ref="R225">INDEX(GMWQ!$A$2:$NF$60,MATCH(1,(GMWQ!$NE$2:$NE$60=R$3)*(GMWQ!$ND$2:$ND$60=R$4)*(GMWQ!$NF$2:$NF$60=R$1),0),$E225-1966)</f>
        <v>11078.73</v>
      </c>
      <c r="S225" s="12" cm="1">
        <f t="array" ref="S225">INDEX(GMWQ!$A$2:$NF$60,MATCH(1,(GMWQ!$NE$2:$NE$60=S$3)*(GMWQ!$ND$2:$ND$60=S$4)*(GMWQ!$NF$2:$NF$60=S$1),0),$E225-1966)</f>
        <v>672674.9</v>
      </c>
      <c r="T225" s="12" cm="1">
        <f t="array" ref="T225">INDEX(GMWQ!$A$2:$NF$60,MATCH(1,(GMWQ!$NE$2:$NE$60=T$3)*(GMWQ!$ND$2:$ND$60=T$4)*(GMWQ!$NF$2:$NF$60=T$1),0),$E225-1966)</f>
        <v>34322.92</v>
      </c>
      <c r="U225" s="12" cm="1">
        <f t="array" ref="U225">INDEX(GMWQ!$A$2:$NF$60,MATCH(1,(GMWQ!$NE$2:$NE$60=U$3)*(GMWQ!$ND$2:$ND$60=U$4)*(GMWQ!$NF$2:$NF$60=U$1),0),$E225-1966)</f>
        <v>11027.81</v>
      </c>
      <c r="V225" s="12" cm="1">
        <f t="array" ref="V225">INDEX(GMWQ!$A$2:$NF$60,MATCH(1,(GMWQ!$NE$2:$NE$60=V$3)*(GMWQ!$ND$2:$ND$60=V$4)*(GMWQ!$NF$2:$NF$60=V$1),0),$E225-1966)</f>
        <v>3.9212379999999998</v>
      </c>
      <c r="W225" s="12" cm="1">
        <f t="array" ref="W225">INDEX(GMWQ!$A$2:$NF$60,MATCH(1,(GMWQ!$NE$2:$NE$60=W$3)*(GMWQ!$ND$2:$ND$60=W$4)*(GMWQ!$NF$2:$NF$60=W$1),0),$E225-1966)</f>
        <v>444859.4</v>
      </c>
      <c r="X225" s="12" cm="1">
        <f t="array" ref="X225">INDEX(GMWQ!$A$2:$NF$60,MATCH(1,(GMWQ!$NE$2:$NE$60=X$3)*(GMWQ!$ND$2:$ND$60=X$4)*(GMWQ!$NF$2:$NF$60=X$1),0),$E225-1966)</f>
        <v>43178.239999999998</v>
      </c>
      <c r="Y225" s="12" cm="1">
        <f t="array" ref="Y225">INDEX(GMWQ!$A$2:$NF$60,MATCH(1,(GMWQ!$NE$2:$NE$60=Y$3)*(GMWQ!$ND$2:$ND$60=Y$4)*(GMWQ!$NF$2:$NF$60=Y$1),0),$E225-1966)</f>
        <v>671143.1</v>
      </c>
      <c r="Z225" s="12" cm="1">
        <f t="array" ref="Z225">INDEX(GMWQ!$A$2:$NF$60,MATCH(1,(GMWQ!$NE$2:$NE$60=Z$3)*(GMWQ!$ND$2:$ND$60=Z$4)*(GMWQ!$NF$2:$NF$60=Z$1),0),$E225-1966)</f>
        <v>34278.839999999997</v>
      </c>
      <c r="AA225" s="12" cm="1">
        <f t="array" ref="AA225">INDEX(GMWQ!$A$2:$NF$60,MATCH(1,(GMWQ!$NE$2:$NE$60=AA$3)*(GMWQ!$ND$2:$ND$60=AA$4)*(GMWQ!$NF$2:$NF$60=AA$1),0),$E225-1966)</f>
        <v>11008.62</v>
      </c>
      <c r="AB225" s="12" cm="1">
        <f t="array" ref="AB225">INDEX(GMWQ!$A$2:$NF$60,MATCH(1,(GMWQ!$NE$2:$NE$60=AB$3)*(GMWQ!$ND$2:$ND$60=AB$4)*(GMWQ!$NF$2:$NF$60=AB$1),0),$E225-1966)</f>
        <v>4.0446350000000004</v>
      </c>
      <c r="AC225" s="12" cm="1">
        <f t="array" ref="AC225">INDEX(GMWQ!$A$2:$NF$60,MATCH(1,(GMWQ!$NE$2:$NE$60=AC$3)*(GMWQ!$ND$2:$ND$60=AC$4)*(GMWQ!$NF$2:$NF$60=AC$1),0),$E225-1966)</f>
        <v>442919.5</v>
      </c>
      <c r="AD225" s="12" cm="1">
        <f t="array" ref="AD225">INDEX(GMWQ!$A$2:$NF$60,MATCH(1,(GMWQ!$NE$2:$NE$60=AD$3)*(GMWQ!$ND$2:$ND$60=AD$4)*(GMWQ!$NF$2:$NF$60=AD$1),0),$E225-1966)</f>
        <v>49073.86</v>
      </c>
      <c r="AE225" s="12" cm="1">
        <f t="array" ref="AE225">INDEX(GMWQ!$A$2:$NF$60,MATCH(1,(GMWQ!$NE$2:$NE$60=AE$3)*(GMWQ!$ND$2:$ND$60=AE$4)*(GMWQ!$NF$2:$NF$60=AE$1),0),$E225-1966)</f>
        <v>34322.89</v>
      </c>
      <c r="AF225" s="12" cm="1">
        <f t="array" ref="AF225">INDEX(GMWQ!$A$2:$NF$60,MATCH(1,(GMWQ!$NE$2:$NE$60=AF$3)*(GMWQ!$ND$2:$ND$60=AF$4)*(GMWQ!$NF$2:$NF$60=AF$1),0),$E225-1966)</f>
        <v>38198.89</v>
      </c>
      <c r="AG225" s="12" cm="1">
        <f t="array" ref="AG225">INDEX(GMWQ!$A$2:$NF$60,MATCH(1,(GMWQ!$NE$2:$NE$60=AG$3)*(GMWQ!$ND$2:$ND$60=AG$4)*(GMWQ!$NF$2:$NF$60=AG$1),0),$E225-1966)</f>
        <v>3.9213140000000002</v>
      </c>
    </row>
    <row r="226" spans="1:33" x14ac:dyDescent="0.25">
      <c r="B226" s="12">
        <f t="shared" si="20"/>
        <v>2027</v>
      </c>
      <c r="C226" s="12">
        <f t="shared" si="20"/>
        <v>2027</v>
      </c>
      <c r="E226" s="12">
        <f t="shared" si="17"/>
        <v>2192</v>
      </c>
      <c r="F226" s="12" cm="1">
        <f t="array" ref="F226">INDEX(GMWQ!$A$2:$NF$60,MATCH(1,(GMWQ!$NE$2:$NE$60=F$3)*(GMWQ!$ND$2:$ND$60=F$4)*(GMWQ!$NF$2:$NF$60=F$1),0),$E226-1966)</f>
        <v>165.54900000000001</v>
      </c>
      <c r="G226" s="12" cm="1">
        <f t="array" ref="G226">INDEX(GMWQ!$A$2:$NF$60,MATCH(1,(GMWQ!$NE$2:$NE$60=G$3)*(GMWQ!$ND$2:$ND$60=G$4)*(GMWQ!$NF$2:$NF$60=G$1),0),$E226-1966)</f>
        <v>52607.68</v>
      </c>
      <c r="H226" s="12" cm="1">
        <f t="array" ref="H226">INDEX(GMWQ!$A$2:$NF$60,MATCH(1,(GMWQ!$NE$2:$NE$60=H$3)*(GMWQ!$ND$2:$ND$60=H$4)*(GMWQ!$NF$2:$NF$60=H$1),0),$E226-1966)</f>
        <v>773.9298</v>
      </c>
      <c r="I226" s="12" cm="1">
        <f t="array" ref="I226">INDEX(GMWQ!$A$2:$NF$60,MATCH(1,(GMWQ!$NE$2:$NE$60=I$3)*(GMWQ!$ND$2:$ND$60=I$4)*(GMWQ!$NF$2:$NF$60=I$1),0),$E226-1966)</f>
        <v>167818.4</v>
      </c>
      <c r="J226" s="12" cm="1">
        <f t="array" ref="J226">INDEX(GMWQ!$A$2:$NF$60,MATCH(1,(GMWQ!$NE$2:$NE$60=J$3)*(GMWQ!$ND$2:$ND$60=J$4)*(GMWQ!$NF$2:$NF$60=J$1),0),$E226-1966)</f>
        <v>811228.3</v>
      </c>
      <c r="K226" s="12" cm="1">
        <f t="array" ref="K226">INDEX(GMWQ!$A$2:$NF$60,MATCH(1,(GMWQ!$NE$2:$NE$60=K$3)*(GMWQ!$ND$2:$ND$60=K$4)*(GMWQ!$NF$2:$NF$60=K$1),0),$E226-1966)</f>
        <v>333340.79999999999</v>
      </c>
      <c r="L226" s="12" cm="1">
        <f t="array" ref="L226">INDEX(GMWQ!$A$2:$NF$60,MATCH(1,(GMWQ!$NE$2:$NE$60=L$3)*(GMWQ!$ND$2:$ND$60=L$4)*(GMWQ!$NF$2:$NF$60=L$1),0),$E226-1966)</f>
        <v>529300.9</v>
      </c>
      <c r="M226" s="12" cm="1">
        <f t="array" ref="M226">INDEX(GMWQ!$A$2:$NF$60,MATCH(1,(GMWQ!$NE$2:$NE$60=M$3)*(GMWQ!$ND$2:$ND$60=M$4)*(GMWQ!$NF$2:$NF$60=M$1),0),$E226-1966)</f>
        <v>443964.7</v>
      </c>
      <c r="N226" s="12" cm="1">
        <f t="array" ref="N226">INDEX(GMWQ!$A$2:$NF$60,MATCH(1,(GMWQ!$NE$2:$NE$60=N$3)*(GMWQ!$ND$2:$ND$60=N$4)*(GMWQ!$NF$2:$NF$60=N$1),0),$E226-1966)</f>
        <v>119.172</v>
      </c>
      <c r="O226" s="12" cm="1">
        <f t="array" ref="O226">INDEX(GMWQ!$A$2:$NF$60,MATCH(1,(GMWQ!$NE$2:$NE$60=O$3)*(GMWQ!$ND$2:$ND$60=O$4)*(GMWQ!$NF$2:$NF$60=O$1),0),$E226-1966)</f>
        <v>34830.730000000003</v>
      </c>
      <c r="P226" s="12" cm="1">
        <f t="array" ref="P226">INDEX(GMWQ!$A$2:$NF$60,MATCH(1,(GMWQ!$NE$2:$NE$60=P$3)*(GMWQ!$ND$2:$ND$60=P$4)*(GMWQ!$NF$2:$NF$60=P$1),0),$E226-1966)</f>
        <v>38145.56</v>
      </c>
      <c r="Q226" s="12" cm="1">
        <f t="array" ref="Q226">INDEX(GMWQ!$A$2:$NF$60,MATCH(1,(GMWQ!$NE$2:$NE$60=Q$3)*(GMWQ!$ND$2:$ND$60=Q$4)*(GMWQ!$NF$2:$NF$60=Q$1),0),$E226-1966)</f>
        <v>4.2512549999999996</v>
      </c>
      <c r="R226" s="12" cm="1">
        <f t="array" ref="R226">INDEX(GMWQ!$A$2:$NF$60,MATCH(1,(GMWQ!$NE$2:$NE$60=R$3)*(GMWQ!$ND$2:$ND$60=R$4)*(GMWQ!$NF$2:$NF$60=R$1),0),$E226-1966)</f>
        <v>11151.83</v>
      </c>
      <c r="S226" s="12" cm="1">
        <f t="array" ref="S226">INDEX(GMWQ!$A$2:$NF$60,MATCH(1,(GMWQ!$NE$2:$NE$60=S$3)*(GMWQ!$ND$2:$ND$60=S$4)*(GMWQ!$NF$2:$NF$60=S$1),0),$E226-1966)</f>
        <v>675499.9</v>
      </c>
      <c r="T226" s="12" cm="1">
        <f t="array" ref="T226">INDEX(GMWQ!$A$2:$NF$60,MATCH(1,(GMWQ!$NE$2:$NE$60=T$3)*(GMWQ!$ND$2:$ND$60=T$4)*(GMWQ!$NF$2:$NF$60=T$1),0),$E226-1966)</f>
        <v>34425.94</v>
      </c>
      <c r="U226" s="12" cm="1">
        <f t="array" ref="U226">INDEX(GMWQ!$A$2:$NF$60,MATCH(1,(GMWQ!$NE$2:$NE$60=U$3)*(GMWQ!$ND$2:$ND$60=U$4)*(GMWQ!$NF$2:$NF$60=U$1),0),$E226-1966)</f>
        <v>11097.76</v>
      </c>
      <c r="V226" s="12" cm="1">
        <f t="array" ref="V226">INDEX(GMWQ!$A$2:$NF$60,MATCH(1,(GMWQ!$NE$2:$NE$60=V$3)*(GMWQ!$ND$2:$ND$60=V$4)*(GMWQ!$NF$2:$NF$60=V$1),0),$E226-1966)</f>
        <v>3.882746</v>
      </c>
      <c r="W226" s="12" cm="1">
        <f t="array" ref="W226">INDEX(GMWQ!$A$2:$NF$60,MATCH(1,(GMWQ!$NE$2:$NE$60=W$3)*(GMWQ!$ND$2:$ND$60=W$4)*(GMWQ!$NF$2:$NF$60=W$1),0),$E226-1966)</f>
        <v>446391.8</v>
      </c>
      <c r="X226" s="12" cm="1">
        <f t="array" ref="X226">INDEX(GMWQ!$A$2:$NF$60,MATCH(1,(GMWQ!$NE$2:$NE$60=X$3)*(GMWQ!$ND$2:$ND$60=X$4)*(GMWQ!$NF$2:$NF$60=X$1),0),$E226-1966)</f>
        <v>43638.85</v>
      </c>
      <c r="Y226" s="12" cm="1">
        <f t="array" ref="Y226">INDEX(GMWQ!$A$2:$NF$60,MATCH(1,(GMWQ!$NE$2:$NE$60=Y$3)*(GMWQ!$ND$2:$ND$60=Y$4)*(GMWQ!$NF$2:$NF$60=Y$1),0),$E226-1966)</f>
        <v>674014.1</v>
      </c>
      <c r="Z226" s="12" cm="1">
        <f t="array" ref="Z226">INDEX(GMWQ!$A$2:$NF$60,MATCH(1,(GMWQ!$NE$2:$NE$60=Z$3)*(GMWQ!$ND$2:$ND$60=Z$4)*(GMWQ!$NF$2:$NF$60=Z$1),0),$E226-1966)</f>
        <v>34384.39</v>
      </c>
      <c r="AA226" s="12" cm="1">
        <f t="array" ref="AA226">INDEX(GMWQ!$A$2:$NF$60,MATCH(1,(GMWQ!$NE$2:$NE$60=AA$3)*(GMWQ!$ND$2:$ND$60=AA$4)*(GMWQ!$NF$2:$NF$60=AA$1),0),$E226-1966)</f>
        <v>11079.57</v>
      </c>
      <c r="AB226" s="12" cm="1">
        <f t="array" ref="AB226">INDEX(GMWQ!$A$2:$NF$60,MATCH(1,(GMWQ!$NE$2:$NE$60=AB$3)*(GMWQ!$ND$2:$ND$60=AB$4)*(GMWQ!$NF$2:$NF$60=AB$1),0),$E226-1966)</f>
        <v>3.9987560000000002</v>
      </c>
      <c r="AC226" s="12" cm="1">
        <f t="array" ref="AC226">INDEX(GMWQ!$A$2:$NF$60,MATCH(1,(GMWQ!$NE$2:$NE$60=AC$3)*(GMWQ!$ND$2:$ND$60=AC$4)*(GMWQ!$NF$2:$NF$60=AC$1),0),$E226-1966)</f>
        <v>444458.7</v>
      </c>
      <c r="AD226" s="12" cm="1">
        <f t="array" ref="AD226">INDEX(GMWQ!$A$2:$NF$60,MATCH(1,(GMWQ!$NE$2:$NE$60=AD$3)*(GMWQ!$ND$2:$ND$60=AD$4)*(GMWQ!$NF$2:$NF$60=AD$1),0),$E226-1966)</f>
        <v>49541.79</v>
      </c>
      <c r="AE226" s="12" cm="1">
        <f t="array" ref="AE226">INDEX(GMWQ!$A$2:$NF$60,MATCH(1,(GMWQ!$NE$2:$NE$60=AE$3)*(GMWQ!$ND$2:$ND$60=AE$4)*(GMWQ!$NF$2:$NF$60=AE$1),0),$E226-1966)</f>
        <v>34425.910000000003</v>
      </c>
      <c r="AF226" s="12" cm="1">
        <f t="array" ref="AF226">INDEX(GMWQ!$A$2:$NF$60,MATCH(1,(GMWQ!$NE$2:$NE$60=AF$3)*(GMWQ!$ND$2:$ND$60=AF$4)*(GMWQ!$NF$2:$NF$60=AF$1),0),$E226-1966)</f>
        <v>38303.46</v>
      </c>
      <c r="AG226" s="12" cm="1">
        <f t="array" ref="AG226">INDEX(GMWQ!$A$2:$NF$60,MATCH(1,(GMWQ!$NE$2:$NE$60=AG$3)*(GMWQ!$ND$2:$ND$60=AG$4)*(GMWQ!$NF$2:$NF$60=AG$1),0),$E226-1966)</f>
        <v>3.8828330000000002</v>
      </c>
    </row>
    <row r="227" spans="1:33" x14ac:dyDescent="0.25">
      <c r="A227" s="12">
        <v>2028</v>
      </c>
      <c r="B227" s="12">
        <f t="shared" si="20"/>
        <v>2028</v>
      </c>
      <c r="C227" s="12">
        <f t="shared" si="20"/>
        <v>2027</v>
      </c>
      <c r="D227" s="12">
        <f t="shared" si="20"/>
        <v>2027</v>
      </c>
      <c r="E227" s="12">
        <f t="shared" si="17"/>
        <v>2193</v>
      </c>
      <c r="F227" s="12" cm="1">
        <f t="array" ref="F227">INDEX(GMWQ!$A$2:$NF$60,MATCH(1,(GMWQ!$NE$2:$NE$60=F$3)*(GMWQ!$ND$2:$ND$60=F$4)*(GMWQ!$NF$2:$NF$60=F$1),0),$E227-1966)</f>
        <v>166.29150000000001</v>
      </c>
      <c r="G227" s="12" cm="1">
        <f t="array" ref="G227">INDEX(GMWQ!$A$2:$NF$60,MATCH(1,(GMWQ!$NE$2:$NE$60=G$3)*(GMWQ!$ND$2:$ND$60=G$4)*(GMWQ!$NF$2:$NF$60=G$1),0),$E227-1966)</f>
        <v>53101.09</v>
      </c>
      <c r="H227" s="12" cm="1">
        <f t="array" ref="H227">INDEX(GMWQ!$A$2:$NF$60,MATCH(1,(GMWQ!$NE$2:$NE$60=H$3)*(GMWQ!$ND$2:$ND$60=H$4)*(GMWQ!$NF$2:$NF$60=H$1),0),$E227-1966)</f>
        <v>779.1277</v>
      </c>
      <c r="I227" s="12" cm="1">
        <f t="array" ref="I227">INDEX(GMWQ!$A$2:$NF$60,MATCH(1,(GMWQ!$NE$2:$NE$60=I$3)*(GMWQ!$ND$2:$ND$60=I$4)*(GMWQ!$NF$2:$NF$60=I$1),0),$E227-1966)</f>
        <v>169228.79999999999</v>
      </c>
      <c r="J227" s="12" cm="1">
        <f t="array" ref="J227">INDEX(GMWQ!$A$2:$NF$60,MATCH(1,(GMWQ!$NE$2:$NE$60=J$3)*(GMWQ!$ND$2:$ND$60=J$4)*(GMWQ!$NF$2:$NF$60=J$1),0),$E227-1966)</f>
        <v>819197.6</v>
      </c>
      <c r="K227" s="12" cm="1">
        <f t="array" ref="K227">INDEX(GMWQ!$A$2:$NF$60,MATCH(1,(GMWQ!$NE$2:$NE$60=K$3)*(GMWQ!$ND$2:$ND$60=K$4)*(GMWQ!$NF$2:$NF$60=K$1),0),$E227-1966)</f>
        <v>336307.4</v>
      </c>
      <c r="L227" s="12" cm="1">
        <f t="array" ref="L227">INDEX(GMWQ!$A$2:$NF$60,MATCH(1,(GMWQ!$NE$2:$NE$60=L$3)*(GMWQ!$ND$2:$ND$60=L$4)*(GMWQ!$NF$2:$NF$60=L$1),0),$E227-1966)</f>
        <v>534382.6</v>
      </c>
      <c r="M227" s="12" cm="1">
        <f t="array" ref="M227">INDEX(GMWQ!$A$2:$NF$60,MATCH(1,(GMWQ!$NE$2:$NE$60=M$3)*(GMWQ!$ND$2:$ND$60=M$4)*(GMWQ!$NF$2:$NF$60=M$1),0),$E227-1966)</f>
        <v>445798.9</v>
      </c>
      <c r="N227" s="12" cm="1">
        <f t="array" ref="N227">INDEX(GMWQ!$A$2:$NF$60,MATCH(1,(GMWQ!$NE$2:$NE$60=N$3)*(GMWQ!$ND$2:$ND$60=N$4)*(GMWQ!$NF$2:$NF$60=N$1),0),$E227-1966)</f>
        <v>119.8215</v>
      </c>
      <c r="O227" s="12" cm="1">
        <f t="array" ref="O227">INDEX(GMWQ!$A$2:$NF$60,MATCH(1,(GMWQ!$NE$2:$NE$60=O$3)*(GMWQ!$ND$2:$ND$60=O$4)*(GMWQ!$NF$2:$NF$60=O$1),0),$E227-1966)</f>
        <v>34932.61</v>
      </c>
      <c r="P227" s="12" cm="1">
        <f t="array" ref="P227">INDEX(GMWQ!$A$2:$NF$60,MATCH(1,(GMWQ!$NE$2:$NE$60=P$3)*(GMWQ!$ND$2:$ND$60=P$4)*(GMWQ!$NF$2:$NF$60=P$1),0),$E227-1966)</f>
        <v>38252.36</v>
      </c>
      <c r="Q227" s="12" cm="1">
        <f t="array" ref="Q227">INDEX(GMWQ!$A$2:$NF$60,MATCH(1,(GMWQ!$NE$2:$NE$60=Q$3)*(GMWQ!$ND$2:$ND$60=Q$4)*(GMWQ!$NF$2:$NF$60=Q$1),0),$E227-1966)</f>
        <v>4.2011289999999999</v>
      </c>
      <c r="R227" s="12" cm="1">
        <f t="array" ref="R227">INDEX(GMWQ!$A$2:$NF$60,MATCH(1,(GMWQ!$NE$2:$NE$60=R$3)*(GMWQ!$ND$2:$ND$60=R$4)*(GMWQ!$NF$2:$NF$60=R$1),0),$E227-1966)</f>
        <v>11226.73</v>
      </c>
      <c r="S227" s="12" cm="1">
        <f t="array" ref="S227">INDEX(GMWQ!$A$2:$NF$60,MATCH(1,(GMWQ!$NE$2:$NE$60=S$3)*(GMWQ!$ND$2:$ND$60=S$4)*(GMWQ!$NF$2:$NF$60=S$1),0),$E227-1966)</f>
        <v>678268.4</v>
      </c>
      <c r="T227" s="12" cm="1">
        <f t="array" ref="T227">INDEX(GMWQ!$A$2:$NF$60,MATCH(1,(GMWQ!$NE$2:$NE$60=T$3)*(GMWQ!$ND$2:$ND$60=T$4)*(GMWQ!$NF$2:$NF$60=T$1),0),$E227-1966)</f>
        <v>34525.75</v>
      </c>
      <c r="U227" s="12" cm="1">
        <f t="array" ref="U227">INDEX(GMWQ!$A$2:$NF$60,MATCH(1,(GMWQ!$NE$2:$NE$60=U$3)*(GMWQ!$ND$2:$ND$60=U$4)*(GMWQ!$NF$2:$NF$60=U$1),0),$E227-1966)</f>
        <v>11168.61</v>
      </c>
      <c r="V227" s="12" cm="1">
        <f t="array" ref="V227">INDEX(GMWQ!$A$2:$NF$60,MATCH(1,(GMWQ!$NE$2:$NE$60=V$3)*(GMWQ!$ND$2:$ND$60=V$4)*(GMWQ!$NF$2:$NF$60=V$1),0),$E227-1966)</f>
        <v>3.8444630000000002</v>
      </c>
      <c r="W227" s="12" cm="1">
        <f t="array" ref="W227">INDEX(GMWQ!$A$2:$NF$60,MATCH(1,(GMWQ!$NE$2:$NE$60=W$3)*(GMWQ!$ND$2:$ND$60=W$4)*(GMWQ!$NF$2:$NF$60=W$1),0),$E227-1966)</f>
        <v>448363</v>
      </c>
      <c r="X227" s="12" cm="1">
        <f t="array" ref="X227">INDEX(GMWQ!$A$2:$NF$60,MATCH(1,(GMWQ!$NE$2:$NE$60=X$3)*(GMWQ!$ND$2:$ND$60=X$4)*(GMWQ!$NF$2:$NF$60=X$1),0),$E227-1966)</f>
        <v>44019.07</v>
      </c>
      <c r="Y227" s="12" cm="1">
        <f t="array" ref="Y227">INDEX(GMWQ!$A$2:$NF$60,MATCH(1,(GMWQ!$NE$2:$NE$60=Y$3)*(GMWQ!$ND$2:$ND$60=Y$4)*(GMWQ!$NF$2:$NF$60=Y$1),0),$E227-1966)</f>
        <v>676832.3</v>
      </c>
      <c r="Z227" s="12" cm="1">
        <f t="array" ref="Z227">INDEX(GMWQ!$A$2:$NF$60,MATCH(1,(GMWQ!$NE$2:$NE$60=Z$3)*(GMWQ!$ND$2:$ND$60=Z$4)*(GMWQ!$NF$2:$NF$60=Z$1),0),$E227-1966)</f>
        <v>34486.76</v>
      </c>
      <c r="AA227" s="12" cm="1">
        <f t="array" ref="AA227">INDEX(GMWQ!$A$2:$NF$60,MATCH(1,(GMWQ!$NE$2:$NE$60=AA$3)*(GMWQ!$ND$2:$ND$60=AA$4)*(GMWQ!$NF$2:$NF$60=AA$1),0),$E227-1966)</f>
        <v>11151.42</v>
      </c>
      <c r="AB227" s="12" cm="1">
        <f t="array" ref="AB227">INDEX(GMWQ!$A$2:$NF$60,MATCH(1,(GMWQ!$NE$2:$NE$60=AB$3)*(GMWQ!$ND$2:$ND$60=AB$4)*(GMWQ!$NF$2:$NF$60=AB$1),0),$E227-1966)</f>
        <v>3.9530460000000001</v>
      </c>
      <c r="AC227" s="12" cm="1">
        <f t="array" ref="AC227">INDEX(GMWQ!$A$2:$NF$60,MATCH(1,(GMWQ!$NE$2:$NE$60=AC$3)*(GMWQ!$ND$2:$ND$60=AC$4)*(GMWQ!$NF$2:$NF$60=AC$1),0),$E227-1966)</f>
        <v>446442</v>
      </c>
      <c r="AD227" s="12" cm="1">
        <f t="array" ref="AD227">INDEX(GMWQ!$A$2:$NF$60,MATCH(1,(GMWQ!$NE$2:$NE$60=AD$3)*(GMWQ!$ND$2:$ND$60=AD$4)*(GMWQ!$NF$2:$NF$60=AD$1),0),$E227-1966)</f>
        <v>49929.760000000002</v>
      </c>
      <c r="AE227" s="12" cm="1">
        <f t="array" ref="AE227">INDEX(GMWQ!$A$2:$NF$60,MATCH(1,(GMWQ!$NE$2:$NE$60=AE$3)*(GMWQ!$ND$2:$ND$60=AE$4)*(GMWQ!$NF$2:$NF$60=AE$1),0),$E227-1966)</f>
        <v>34525.75</v>
      </c>
      <c r="AF227" s="12" cm="1">
        <f t="array" ref="AF227">INDEX(GMWQ!$A$2:$NF$60,MATCH(1,(GMWQ!$NE$2:$NE$60=AF$3)*(GMWQ!$ND$2:$ND$60=AF$4)*(GMWQ!$NF$2:$NF$60=AF$1),0),$E227-1966)</f>
        <v>38404.550000000003</v>
      </c>
      <c r="AG227" s="12" cm="1">
        <f t="array" ref="AG227">INDEX(GMWQ!$A$2:$NF$60,MATCH(1,(GMWQ!$NE$2:$NE$60=AG$3)*(GMWQ!$ND$2:$ND$60=AG$4)*(GMWQ!$NF$2:$NF$60=AG$1),0),$E227-1966)</f>
        <v>3.8444630000000002</v>
      </c>
    </row>
    <row r="228" spans="1:33" x14ac:dyDescent="0.25">
      <c r="B228" s="12">
        <f t="shared" si="20"/>
        <v>2028</v>
      </c>
      <c r="C228" s="12">
        <f t="shared" si="20"/>
        <v>2028</v>
      </c>
      <c r="E228" s="12">
        <f t="shared" si="17"/>
        <v>2194</v>
      </c>
      <c r="F228" s="12" cm="1">
        <f t="array" ref="F228">INDEX(GMWQ!$A$2:$NF$60,MATCH(1,(GMWQ!$NE$2:$NE$60=F$3)*(GMWQ!$ND$2:$ND$60=F$4)*(GMWQ!$NF$2:$NF$60=F$1),0),$E228-1966)</f>
        <v>167.1113</v>
      </c>
      <c r="G228" s="12" cm="1">
        <f t="array" ref="G228">INDEX(GMWQ!$A$2:$NF$60,MATCH(1,(GMWQ!$NE$2:$NE$60=G$3)*(GMWQ!$ND$2:$ND$60=G$4)*(GMWQ!$NF$2:$NF$60=G$1),0),$E228-1966)</f>
        <v>53633.79</v>
      </c>
      <c r="H228" s="12" cm="1">
        <f t="array" ref="H228">INDEX(GMWQ!$A$2:$NF$60,MATCH(1,(GMWQ!$NE$2:$NE$60=H$3)*(GMWQ!$ND$2:$ND$60=H$4)*(GMWQ!$NF$2:$NF$60=H$1),0),$E228-1966)</f>
        <v>784.42790000000002</v>
      </c>
      <c r="I228" s="12" cm="1">
        <f t="array" ref="I228">INDEX(GMWQ!$A$2:$NF$60,MATCH(1,(GMWQ!$NE$2:$NE$60=I$3)*(GMWQ!$ND$2:$ND$60=I$4)*(GMWQ!$NF$2:$NF$60=I$1),0),$E228-1966)</f>
        <v>171751.2</v>
      </c>
      <c r="J228" s="12" cm="1">
        <f t="array" ref="J228">INDEX(GMWQ!$A$2:$NF$60,MATCH(1,(GMWQ!$NE$2:$NE$60=J$3)*(GMWQ!$ND$2:$ND$60=J$4)*(GMWQ!$NF$2:$NF$60=J$1),0),$E228-1966)</f>
        <v>827286.3</v>
      </c>
      <c r="K228" s="12" cm="1">
        <f t="array" ref="K228">INDEX(GMWQ!$A$2:$NF$60,MATCH(1,(GMWQ!$NE$2:$NE$60=K$3)*(GMWQ!$ND$2:$ND$60=K$4)*(GMWQ!$NF$2:$NF$60=K$1),0),$E228-1966)</f>
        <v>339466.2</v>
      </c>
      <c r="L228" s="12" cm="1">
        <f t="array" ref="L228">INDEX(GMWQ!$A$2:$NF$60,MATCH(1,(GMWQ!$NE$2:$NE$60=L$3)*(GMWQ!$ND$2:$ND$60=L$4)*(GMWQ!$NF$2:$NF$60=L$1),0),$E228-1966)</f>
        <v>540180.6</v>
      </c>
      <c r="M228" s="12" cm="1">
        <f t="array" ref="M228">INDEX(GMWQ!$A$2:$NF$60,MATCH(1,(GMWQ!$NE$2:$NE$60=M$3)*(GMWQ!$ND$2:$ND$60=M$4)*(GMWQ!$NF$2:$NF$60=M$1),0),$E228-1966)</f>
        <v>448195</v>
      </c>
      <c r="N228" s="12" cm="1">
        <f t="array" ref="N228">INDEX(GMWQ!$A$2:$NF$60,MATCH(1,(GMWQ!$NE$2:$NE$60=N$3)*(GMWQ!$ND$2:$ND$60=N$4)*(GMWQ!$NF$2:$NF$60=N$1),0),$E228-1966)</f>
        <v>120.47450000000001</v>
      </c>
      <c r="O228" s="12" cm="1">
        <f t="array" ref="O228">INDEX(GMWQ!$A$2:$NF$60,MATCH(1,(GMWQ!$NE$2:$NE$60=O$3)*(GMWQ!$ND$2:$ND$60=O$4)*(GMWQ!$NF$2:$NF$60=O$1),0),$E228-1966)</f>
        <v>35036.53</v>
      </c>
      <c r="P228" s="12" cm="1">
        <f t="array" ref="P228">INDEX(GMWQ!$A$2:$NF$60,MATCH(1,(GMWQ!$NE$2:$NE$60=P$3)*(GMWQ!$ND$2:$ND$60=P$4)*(GMWQ!$NF$2:$NF$60=P$1),0),$E228-1966)</f>
        <v>38361.379999999997</v>
      </c>
      <c r="Q228" s="12" cm="1">
        <f t="array" ref="Q228">INDEX(GMWQ!$A$2:$NF$60,MATCH(1,(GMWQ!$NE$2:$NE$60=Q$3)*(GMWQ!$ND$2:$ND$60=Q$4)*(GMWQ!$NF$2:$NF$60=Q$1),0),$E228-1966)</f>
        <v>4.1509390000000002</v>
      </c>
      <c r="R228" s="12" cm="1">
        <f t="array" ref="R228">INDEX(GMWQ!$A$2:$NF$60,MATCH(1,(GMWQ!$NE$2:$NE$60=R$3)*(GMWQ!$ND$2:$ND$60=R$4)*(GMWQ!$NF$2:$NF$60=R$1),0),$E228-1966)</f>
        <v>11303.1</v>
      </c>
      <c r="S228" s="12" cm="1">
        <f t="array" ref="S228">INDEX(GMWQ!$A$2:$NF$60,MATCH(1,(GMWQ!$NE$2:$NE$60=S$3)*(GMWQ!$ND$2:$ND$60=S$4)*(GMWQ!$NF$2:$NF$60=S$1),0),$E228-1966)</f>
        <v>681049.5</v>
      </c>
      <c r="T228" s="12" cm="1">
        <f t="array" ref="T228">INDEX(GMWQ!$A$2:$NF$60,MATCH(1,(GMWQ!$NE$2:$NE$60=T$3)*(GMWQ!$ND$2:$ND$60=T$4)*(GMWQ!$NF$2:$NF$60=T$1),0),$E228-1966)</f>
        <v>34625.879999999997</v>
      </c>
      <c r="U228" s="12" cm="1">
        <f t="array" ref="U228">INDEX(GMWQ!$A$2:$NF$60,MATCH(1,(GMWQ!$NE$2:$NE$60=U$3)*(GMWQ!$ND$2:$ND$60=U$4)*(GMWQ!$NF$2:$NF$60=U$1),0),$E228-1966)</f>
        <v>11240.3</v>
      </c>
      <c r="V228" s="12" cm="1">
        <f t="array" ref="V228">INDEX(GMWQ!$A$2:$NF$60,MATCH(1,(GMWQ!$NE$2:$NE$60=V$3)*(GMWQ!$ND$2:$ND$60=V$4)*(GMWQ!$NF$2:$NF$60=V$1),0),$E228-1966)</f>
        <v>3.8061060000000002</v>
      </c>
      <c r="W228" s="12" cm="1">
        <f t="array" ref="W228">INDEX(GMWQ!$A$2:$NF$60,MATCH(1,(GMWQ!$NE$2:$NE$60=W$3)*(GMWQ!$ND$2:$ND$60=W$4)*(GMWQ!$NF$2:$NF$60=W$1),0),$E228-1966)</f>
        <v>450539.2</v>
      </c>
      <c r="X228" s="12" cm="1">
        <f t="array" ref="X228">INDEX(GMWQ!$A$2:$NF$60,MATCH(1,(GMWQ!$NE$2:$NE$60=X$3)*(GMWQ!$ND$2:$ND$60=X$4)*(GMWQ!$NF$2:$NF$60=X$1),0),$E228-1966)</f>
        <v>44443.03</v>
      </c>
      <c r="Y228" s="12" cm="1">
        <f t="array" ref="Y228">INDEX(GMWQ!$A$2:$NF$60,MATCH(1,(GMWQ!$NE$2:$NE$60=Y$3)*(GMWQ!$ND$2:$ND$60=Y$4)*(GMWQ!$NF$2:$NF$60=Y$1),0),$E228-1966)</f>
        <v>679646</v>
      </c>
      <c r="Z228" s="12" cm="1">
        <f t="array" ref="Z228">INDEX(GMWQ!$A$2:$NF$60,MATCH(1,(GMWQ!$NE$2:$NE$60=Z$3)*(GMWQ!$ND$2:$ND$60=Z$4)*(GMWQ!$NF$2:$NF$60=Z$1),0),$E228-1966)</f>
        <v>34588.660000000003</v>
      </c>
      <c r="AA228" s="12" cm="1">
        <f t="array" ref="AA228">INDEX(GMWQ!$A$2:$NF$60,MATCH(1,(GMWQ!$NE$2:$NE$60=AA$3)*(GMWQ!$ND$2:$ND$60=AA$4)*(GMWQ!$NF$2:$NF$60=AA$1),0),$E228-1966)</f>
        <v>11223.94</v>
      </c>
      <c r="AB228" s="12" cm="1">
        <f t="array" ref="AB228">INDEX(GMWQ!$A$2:$NF$60,MATCH(1,(GMWQ!$NE$2:$NE$60=AB$3)*(GMWQ!$ND$2:$ND$60=AB$4)*(GMWQ!$NF$2:$NF$60=AB$1),0),$E228-1966)</f>
        <v>3.9095140000000002</v>
      </c>
      <c r="AC228" s="12" cm="1">
        <f t="array" ref="AC228">INDEX(GMWQ!$A$2:$NF$60,MATCH(1,(GMWQ!$NE$2:$NE$60=AC$3)*(GMWQ!$ND$2:$ND$60=AC$4)*(GMWQ!$NF$2:$NF$60=AC$1),0),$E228-1966)</f>
        <v>448606.1</v>
      </c>
      <c r="AD228" s="12" cm="1">
        <f t="array" ref="AD228">INDEX(GMWQ!$A$2:$NF$60,MATCH(1,(GMWQ!$NE$2:$NE$60=AD$3)*(GMWQ!$ND$2:$ND$60=AD$4)*(GMWQ!$NF$2:$NF$60=AD$1),0),$E228-1966)</f>
        <v>50549.02</v>
      </c>
      <c r="AE228" s="12" cm="1">
        <f t="array" ref="AE228">INDEX(GMWQ!$A$2:$NF$60,MATCH(1,(GMWQ!$NE$2:$NE$60=AE$3)*(GMWQ!$ND$2:$ND$60=AE$4)*(GMWQ!$NF$2:$NF$60=AE$1),0),$E228-1966)</f>
        <v>34625.879999999997</v>
      </c>
      <c r="AF228" s="12" cm="1">
        <f t="array" ref="AF228">INDEX(GMWQ!$A$2:$NF$60,MATCH(1,(GMWQ!$NE$2:$NE$60=AF$3)*(GMWQ!$ND$2:$ND$60=AF$4)*(GMWQ!$NF$2:$NF$60=AF$1),0),$E228-1966)</f>
        <v>38505.919999999998</v>
      </c>
      <c r="AG228" s="12" cm="1">
        <f t="array" ref="AG228">INDEX(GMWQ!$A$2:$NF$60,MATCH(1,(GMWQ!$NE$2:$NE$60=AG$3)*(GMWQ!$ND$2:$ND$60=AG$4)*(GMWQ!$NF$2:$NF$60=AG$1),0),$E228-1966)</f>
        <v>3.8061060000000002</v>
      </c>
    </row>
    <row r="229" spans="1:33" x14ac:dyDescent="0.25">
      <c r="B229" s="12">
        <f t="shared" si="20"/>
        <v>2028</v>
      </c>
      <c r="C229" s="12">
        <f t="shared" si="20"/>
        <v>2028</v>
      </c>
      <c r="E229" s="12">
        <f t="shared" si="17"/>
        <v>2195</v>
      </c>
      <c r="F229" s="12" cm="1">
        <f t="array" ref="F229">INDEX(GMWQ!$A$2:$NF$60,MATCH(1,(GMWQ!$NE$2:$NE$60=F$3)*(GMWQ!$ND$2:$ND$60=F$4)*(GMWQ!$NF$2:$NF$60=F$1),0),$E229-1966)</f>
        <v>167.94130000000001</v>
      </c>
      <c r="G229" s="12" cm="1">
        <f t="array" ref="G229">INDEX(GMWQ!$A$2:$NF$60,MATCH(1,(GMWQ!$NE$2:$NE$60=G$3)*(GMWQ!$ND$2:$ND$60=G$4)*(GMWQ!$NF$2:$NF$60=G$1),0),$E229-1966)</f>
        <v>54169.73</v>
      </c>
      <c r="H229" s="12" cm="1">
        <f t="array" ref="H229">INDEX(GMWQ!$A$2:$NF$60,MATCH(1,(GMWQ!$NE$2:$NE$60=H$3)*(GMWQ!$ND$2:$ND$60=H$4)*(GMWQ!$NF$2:$NF$60=H$1),0),$E229-1966)</f>
        <v>789.8673</v>
      </c>
      <c r="I229" s="12" cm="1">
        <f t="array" ref="I229">INDEX(GMWQ!$A$2:$NF$60,MATCH(1,(GMWQ!$NE$2:$NE$60=I$3)*(GMWQ!$ND$2:$ND$60=I$4)*(GMWQ!$NF$2:$NF$60=I$1),0),$E229-1966)</f>
        <v>174399.5</v>
      </c>
      <c r="J229" s="12" cm="1">
        <f t="array" ref="J229">INDEX(GMWQ!$A$2:$NF$60,MATCH(1,(GMWQ!$NE$2:$NE$60=J$3)*(GMWQ!$ND$2:$ND$60=J$4)*(GMWQ!$NF$2:$NF$60=J$1),0),$E229-1966)</f>
        <v>835330.4</v>
      </c>
      <c r="K229" s="12" cm="1">
        <f t="array" ref="K229">INDEX(GMWQ!$A$2:$NF$60,MATCH(1,(GMWQ!$NE$2:$NE$60=K$3)*(GMWQ!$ND$2:$ND$60=K$4)*(GMWQ!$NF$2:$NF$60=K$1),0),$E229-1966)</f>
        <v>342641.5</v>
      </c>
      <c r="L229" s="12" cm="1">
        <f t="array" ref="L229">INDEX(GMWQ!$A$2:$NF$60,MATCH(1,(GMWQ!$NE$2:$NE$60=L$3)*(GMWQ!$ND$2:$ND$60=L$4)*(GMWQ!$NF$2:$NF$60=L$1),0),$E229-1966)</f>
        <v>545639.5</v>
      </c>
      <c r="M229" s="12" cm="1">
        <f t="array" ref="M229">INDEX(GMWQ!$A$2:$NF$60,MATCH(1,(GMWQ!$NE$2:$NE$60=M$3)*(GMWQ!$ND$2:$ND$60=M$4)*(GMWQ!$NF$2:$NF$60=M$1),0),$E229-1966)</f>
        <v>450294.5</v>
      </c>
      <c r="N229" s="12" cm="1">
        <f t="array" ref="N229">INDEX(GMWQ!$A$2:$NF$60,MATCH(1,(GMWQ!$NE$2:$NE$60=N$3)*(GMWQ!$ND$2:$ND$60=N$4)*(GMWQ!$NF$2:$NF$60=N$1),0),$E229-1966)</f>
        <v>121.1251</v>
      </c>
      <c r="O229" s="12" cm="1">
        <f t="array" ref="O229">INDEX(GMWQ!$A$2:$NF$60,MATCH(1,(GMWQ!$NE$2:$NE$60=O$3)*(GMWQ!$ND$2:$ND$60=O$4)*(GMWQ!$NF$2:$NF$60=O$1),0),$E229-1966)</f>
        <v>35134.629999999997</v>
      </c>
      <c r="P229" s="12" cm="1">
        <f t="array" ref="P229">INDEX(GMWQ!$A$2:$NF$60,MATCH(1,(GMWQ!$NE$2:$NE$60=P$3)*(GMWQ!$ND$2:$ND$60=P$4)*(GMWQ!$NF$2:$NF$60=P$1),0),$E229-1966)</f>
        <v>38466.89</v>
      </c>
      <c r="Q229" s="12" cm="1">
        <f t="array" ref="Q229">INDEX(GMWQ!$A$2:$NF$60,MATCH(1,(GMWQ!$NE$2:$NE$60=Q$3)*(GMWQ!$ND$2:$ND$60=Q$4)*(GMWQ!$NF$2:$NF$60=Q$1),0),$E229-1966)</f>
        <v>4.1174999999999997</v>
      </c>
      <c r="R229" s="12" cm="1">
        <f t="array" ref="R229">INDEX(GMWQ!$A$2:$NF$60,MATCH(1,(GMWQ!$NE$2:$NE$60=R$3)*(GMWQ!$ND$2:$ND$60=R$4)*(GMWQ!$NF$2:$NF$60=R$1),0),$E229-1966)</f>
        <v>11381.48</v>
      </c>
      <c r="S229" s="12" cm="1">
        <f t="array" ref="S229">INDEX(GMWQ!$A$2:$NF$60,MATCH(1,(GMWQ!$NE$2:$NE$60=S$3)*(GMWQ!$ND$2:$ND$60=S$4)*(GMWQ!$NF$2:$NF$60=S$1),0),$E229-1966)</f>
        <v>683773.6</v>
      </c>
      <c r="T229" s="12" cm="1">
        <f t="array" ref="T229">INDEX(GMWQ!$A$2:$NF$60,MATCH(1,(GMWQ!$NE$2:$NE$60=T$3)*(GMWQ!$ND$2:$ND$60=T$4)*(GMWQ!$NF$2:$NF$60=T$1),0),$E229-1966)</f>
        <v>34718.879999999997</v>
      </c>
      <c r="U229" s="12" cm="1">
        <f t="array" ref="U229">INDEX(GMWQ!$A$2:$NF$60,MATCH(1,(GMWQ!$NE$2:$NE$60=U$3)*(GMWQ!$ND$2:$ND$60=U$4)*(GMWQ!$NF$2:$NF$60=U$1),0),$E229-1966)</f>
        <v>11313.43</v>
      </c>
      <c r="V229" s="12" cm="1">
        <f t="array" ref="V229">INDEX(GMWQ!$A$2:$NF$60,MATCH(1,(GMWQ!$NE$2:$NE$60=V$3)*(GMWQ!$ND$2:$ND$60=V$4)*(GMWQ!$NF$2:$NF$60=V$1),0),$E229-1966)</f>
        <v>3.778645</v>
      </c>
      <c r="W229" s="12" cm="1">
        <f t="array" ref="W229">INDEX(GMWQ!$A$2:$NF$60,MATCH(1,(GMWQ!$NE$2:$NE$60=W$3)*(GMWQ!$ND$2:$ND$60=W$4)*(GMWQ!$NF$2:$NF$60=W$1),0),$E229-1966)</f>
        <v>452477.2</v>
      </c>
      <c r="X229" s="12" cm="1">
        <f t="array" ref="X229">INDEX(GMWQ!$A$2:$NF$60,MATCH(1,(GMWQ!$NE$2:$NE$60=X$3)*(GMWQ!$ND$2:$ND$60=X$4)*(GMWQ!$NF$2:$NF$60=X$1),0),$E229-1966)</f>
        <v>44874.239999999998</v>
      </c>
      <c r="Y229" s="12" cm="1">
        <f t="array" ref="Y229">INDEX(GMWQ!$A$2:$NF$60,MATCH(1,(GMWQ!$NE$2:$NE$60=Y$3)*(GMWQ!$ND$2:$ND$60=Y$4)*(GMWQ!$NF$2:$NF$60=Y$1),0),$E229-1966)</f>
        <v>682417.5</v>
      </c>
      <c r="Z229" s="12" cm="1">
        <f t="array" ref="Z229">INDEX(GMWQ!$A$2:$NF$60,MATCH(1,(GMWQ!$NE$2:$NE$60=Z$3)*(GMWQ!$ND$2:$ND$60=Z$4)*(GMWQ!$NF$2:$NF$60=Z$1),0),$E229-1966)</f>
        <v>34683.949999999997</v>
      </c>
      <c r="AA229" s="12" cm="1">
        <f t="array" ref="AA229">INDEX(GMWQ!$A$2:$NF$60,MATCH(1,(GMWQ!$NE$2:$NE$60=AA$3)*(GMWQ!$ND$2:$ND$60=AA$4)*(GMWQ!$NF$2:$NF$60=AA$1),0),$E229-1966)</f>
        <v>11297.95</v>
      </c>
      <c r="AB229" s="12" cm="1">
        <f t="array" ref="AB229">INDEX(GMWQ!$A$2:$NF$60,MATCH(1,(GMWQ!$NE$2:$NE$60=AB$3)*(GMWQ!$ND$2:$ND$60=AB$4)*(GMWQ!$NF$2:$NF$60=AB$1),0),$E229-1966)</f>
        <v>3.8754390000000001</v>
      </c>
      <c r="AC229" s="12" cm="1">
        <f t="array" ref="AC229">INDEX(GMWQ!$A$2:$NF$60,MATCH(1,(GMWQ!$NE$2:$NE$60=AC$3)*(GMWQ!$ND$2:$ND$60=AC$4)*(GMWQ!$NF$2:$NF$60=AC$1),0),$E229-1966)</f>
        <v>450558.9</v>
      </c>
      <c r="AD229" s="12" cm="1">
        <f t="array" ref="AD229">INDEX(GMWQ!$A$2:$NF$60,MATCH(1,(GMWQ!$NE$2:$NE$60=AD$3)*(GMWQ!$ND$2:$ND$60=AD$4)*(GMWQ!$NF$2:$NF$60=AD$1),0),$E229-1966)</f>
        <v>50986.99</v>
      </c>
      <c r="AE229" s="12" cm="1">
        <f t="array" ref="AE229">INDEX(GMWQ!$A$2:$NF$60,MATCH(1,(GMWQ!$NE$2:$NE$60=AE$3)*(GMWQ!$ND$2:$ND$60=AE$4)*(GMWQ!$NF$2:$NF$60=AE$1),0),$E229-1966)</f>
        <v>34718.879999999997</v>
      </c>
      <c r="AF229" s="12" cm="1">
        <f t="array" ref="AF229">INDEX(GMWQ!$A$2:$NF$60,MATCH(1,(GMWQ!$NE$2:$NE$60=AF$3)*(GMWQ!$ND$2:$ND$60=AF$4)*(GMWQ!$NF$2:$NF$60=AF$1),0),$E229-1966)</f>
        <v>38599.339999999997</v>
      </c>
      <c r="AG229" s="12" cm="1">
        <f t="array" ref="AG229">INDEX(GMWQ!$A$2:$NF$60,MATCH(1,(GMWQ!$NE$2:$NE$60=AG$3)*(GMWQ!$ND$2:$ND$60=AG$4)*(GMWQ!$NF$2:$NF$60=AG$1),0),$E229-1966)</f>
        <v>3.778645</v>
      </c>
    </row>
    <row r="230" spans="1:33" x14ac:dyDescent="0.25">
      <c r="B230" s="12">
        <f t="shared" si="20"/>
        <v>2028</v>
      </c>
      <c r="C230" s="12">
        <f t="shared" si="20"/>
        <v>2028</v>
      </c>
      <c r="E230" s="12">
        <f t="shared" si="17"/>
        <v>2196</v>
      </c>
      <c r="F230" s="12" cm="1">
        <f t="array" ref="F230">INDEX(GMWQ!$A$2:$NF$60,MATCH(1,(GMWQ!$NE$2:$NE$60=F$3)*(GMWQ!$ND$2:$ND$60=F$4)*(GMWQ!$NF$2:$NF$60=F$1),0),$E230-1966)</f>
        <v>168.84200000000001</v>
      </c>
      <c r="G230" s="12" cm="1">
        <f t="array" ref="G230">INDEX(GMWQ!$A$2:$NF$60,MATCH(1,(GMWQ!$NE$2:$NE$60=G$3)*(GMWQ!$ND$2:$ND$60=G$4)*(GMWQ!$NF$2:$NF$60=G$1),0),$E230-1966)</f>
        <v>54721.45</v>
      </c>
      <c r="H230" s="12" cm="1">
        <f t="array" ref="H230">INDEX(GMWQ!$A$2:$NF$60,MATCH(1,(GMWQ!$NE$2:$NE$60=H$3)*(GMWQ!$ND$2:$ND$60=H$4)*(GMWQ!$NF$2:$NF$60=H$1),0),$E230-1966)</f>
        <v>795.38390000000004</v>
      </c>
      <c r="I230" s="12" cm="1">
        <f t="array" ref="I230">INDEX(GMWQ!$A$2:$NF$60,MATCH(1,(GMWQ!$NE$2:$NE$60=I$3)*(GMWQ!$ND$2:$ND$60=I$4)*(GMWQ!$NF$2:$NF$60=I$1),0),$E230-1966)</f>
        <v>176233</v>
      </c>
      <c r="J230" s="12" cm="1">
        <f t="array" ref="J230">INDEX(GMWQ!$A$2:$NF$60,MATCH(1,(GMWQ!$NE$2:$NE$60=J$3)*(GMWQ!$ND$2:$ND$60=J$4)*(GMWQ!$NF$2:$NF$60=J$1),0),$E230-1966)</f>
        <v>843284.6</v>
      </c>
      <c r="K230" s="12" cm="1">
        <f t="array" ref="K230">INDEX(GMWQ!$A$2:$NF$60,MATCH(1,(GMWQ!$NE$2:$NE$60=K$3)*(GMWQ!$ND$2:$ND$60=K$4)*(GMWQ!$NF$2:$NF$60=K$1),0),$E230-1966)</f>
        <v>345912.5</v>
      </c>
      <c r="L230" s="12" cm="1">
        <f t="array" ref="L230">INDEX(GMWQ!$A$2:$NF$60,MATCH(1,(GMWQ!$NE$2:$NE$60=L$3)*(GMWQ!$ND$2:$ND$60=L$4)*(GMWQ!$NF$2:$NF$60=L$1),0),$E230-1966)</f>
        <v>550859.80000000005</v>
      </c>
      <c r="M230" s="12" cm="1">
        <f t="array" ref="M230">INDEX(GMWQ!$A$2:$NF$60,MATCH(1,(GMWQ!$NE$2:$NE$60=M$3)*(GMWQ!$ND$2:$ND$60=M$4)*(GMWQ!$NF$2:$NF$60=M$1),0),$E230-1966)</f>
        <v>452207.8</v>
      </c>
      <c r="N230" s="12" cm="1">
        <f t="array" ref="N230">INDEX(GMWQ!$A$2:$NF$60,MATCH(1,(GMWQ!$NE$2:$NE$60=N$3)*(GMWQ!$ND$2:$ND$60=N$4)*(GMWQ!$NF$2:$NF$60=N$1),0),$E230-1966)</f>
        <v>121.767</v>
      </c>
      <c r="O230" s="12" cm="1">
        <f t="array" ref="O230">INDEX(GMWQ!$A$2:$NF$60,MATCH(1,(GMWQ!$NE$2:$NE$60=O$3)*(GMWQ!$ND$2:$ND$60=O$4)*(GMWQ!$NF$2:$NF$60=O$1),0),$E230-1966)</f>
        <v>35229.54</v>
      </c>
      <c r="P230" s="12" cm="1">
        <f t="array" ref="P230">INDEX(GMWQ!$A$2:$NF$60,MATCH(1,(GMWQ!$NE$2:$NE$60=P$3)*(GMWQ!$ND$2:$ND$60=P$4)*(GMWQ!$NF$2:$NF$60=P$1),0),$E230-1966)</f>
        <v>38570.74</v>
      </c>
      <c r="Q230" s="12" cm="1">
        <f t="array" ref="Q230">INDEX(GMWQ!$A$2:$NF$60,MATCH(1,(GMWQ!$NE$2:$NE$60=Q$3)*(GMWQ!$ND$2:$ND$60=Q$4)*(GMWQ!$NF$2:$NF$60=Q$1),0),$E230-1966)</f>
        <v>4.0886899999999997</v>
      </c>
      <c r="R230" s="12" cm="1">
        <f t="array" ref="R230">INDEX(GMWQ!$A$2:$NF$60,MATCH(1,(GMWQ!$NE$2:$NE$60=R$3)*(GMWQ!$ND$2:$ND$60=R$4)*(GMWQ!$NF$2:$NF$60=R$1),0),$E230-1966)</f>
        <v>11460.97</v>
      </c>
      <c r="S230" s="12" cm="1">
        <f t="array" ref="S230">INDEX(GMWQ!$A$2:$NF$60,MATCH(1,(GMWQ!$NE$2:$NE$60=S$3)*(GMWQ!$ND$2:$ND$60=S$4)*(GMWQ!$NF$2:$NF$60=S$1),0),$E230-1966)</f>
        <v>686508.3</v>
      </c>
      <c r="T230" s="12" cm="1">
        <f t="array" ref="T230">INDEX(GMWQ!$A$2:$NF$60,MATCH(1,(GMWQ!$NE$2:$NE$60=T$3)*(GMWQ!$ND$2:$ND$60=T$4)*(GMWQ!$NF$2:$NF$60=T$1),0),$E230-1966)</f>
        <v>34809.08</v>
      </c>
      <c r="U230" s="12" cm="1">
        <f t="array" ref="U230">INDEX(GMWQ!$A$2:$NF$60,MATCH(1,(GMWQ!$NE$2:$NE$60=U$3)*(GMWQ!$ND$2:$ND$60=U$4)*(GMWQ!$NF$2:$NF$60=U$1),0),$E230-1966)</f>
        <v>11387.67</v>
      </c>
      <c r="V230" s="12" cm="1">
        <f t="array" ref="V230">INDEX(GMWQ!$A$2:$NF$60,MATCH(1,(GMWQ!$NE$2:$NE$60=V$3)*(GMWQ!$ND$2:$ND$60=V$4)*(GMWQ!$NF$2:$NF$60=V$1),0),$E230-1966)</f>
        <v>3.7596400000000001</v>
      </c>
      <c r="W230" s="12" cm="1">
        <f t="array" ref="W230">INDEX(GMWQ!$A$2:$NF$60,MATCH(1,(GMWQ!$NE$2:$NE$60=W$3)*(GMWQ!$ND$2:$ND$60=W$4)*(GMWQ!$NF$2:$NF$60=W$1),0),$E230-1966)</f>
        <v>454341.6</v>
      </c>
      <c r="X230" s="12" cm="1">
        <f t="array" ref="X230">INDEX(GMWQ!$A$2:$NF$60,MATCH(1,(GMWQ!$NE$2:$NE$60=X$3)*(GMWQ!$ND$2:$ND$60=X$4)*(GMWQ!$NF$2:$NF$60=X$1),0),$E230-1966)</f>
        <v>45316.12</v>
      </c>
      <c r="Y230" s="12" cm="1">
        <f t="array" ref="Y230">INDEX(GMWQ!$A$2:$NF$60,MATCH(1,(GMWQ!$NE$2:$NE$60=Y$3)*(GMWQ!$ND$2:$ND$60=Y$4)*(GMWQ!$NF$2:$NF$60=Y$1),0),$E230-1966)</f>
        <v>685213.4</v>
      </c>
      <c r="Z230" s="12" cm="1">
        <f t="array" ref="Z230">INDEX(GMWQ!$A$2:$NF$60,MATCH(1,(GMWQ!$NE$2:$NE$60=Z$3)*(GMWQ!$ND$2:$ND$60=Z$4)*(GMWQ!$NF$2:$NF$60=Z$1),0),$E230-1966)</f>
        <v>34776.47</v>
      </c>
      <c r="AA230" s="12" cm="1">
        <f t="array" ref="AA230">INDEX(GMWQ!$A$2:$NF$60,MATCH(1,(GMWQ!$NE$2:$NE$60=AA$3)*(GMWQ!$ND$2:$ND$60=AA$4)*(GMWQ!$NF$2:$NF$60=AA$1),0),$E230-1966)</f>
        <v>11373.08</v>
      </c>
      <c r="AB230" s="12" cm="1">
        <f t="array" ref="AB230">INDEX(GMWQ!$A$2:$NF$60,MATCH(1,(GMWQ!$NE$2:$NE$60=AB$3)*(GMWQ!$ND$2:$ND$60=AB$4)*(GMWQ!$NF$2:$NF$60=AB$1),0),$E230-1966)</f>
        <v>3.8497979999999998</v>
      </c>
      <c r="AC230" s="12" cm="1">
        <f t="array" ref="AC230">INDEX(GMWQ!$A$2:$NF$60,MATCH(1,(GMWQ!$NE$2:$NE$60=AC$3)*(GMWQ!$ND$2:$ND$60=AC$4)*(GMWQ!$NF$2:$NF$60=AC$1),0),$E230-1966)</f>
        <v>452442.6</v>
      </c>
      <c r="AD230" s="12" cm="1">
        <f t="array" ref="AD230">INDEX(GMWQ!$A$2:$NF$60,MATCH(1,(GMWQ!$NE$2:$NE$60=AD$3)*(GMWQ!$ND$2:$ND$60=AD$4)*(GMWQ!$NF$2:$NF$60=AD$1),0),$E230-1966)</f>
        <v>51435.8</v>
      </c>
      <c r="AE230" s="12" cm="1">
        <f t="array" ref="AE230">INDEX(GMWQ!$A$2:$NF$60,MATCH(1,(GMWQ!$NE$2:$NE$60=AE$3)*(GMWQ!$ND$2:$ND$60=AE$4)*(GMWQ!$NF$2:$NF$60=AE$1),0),$E230-1966)</f>
        <v>34809.08</v>
      </c>
      <c r="AF230" s="12" cm="1">
        <f t="array" ref="AF230">INDEX(GMWQ!$A$2:$NF$60,MATCH(1,(GMWQ!$NE$2:$NE$60=AF$3)*(GMWQ!$ND$2:$ND$60=AF$4)*(GMWQ!$NF$2:$NF$60=AF$1),0),$E230-1966)</f>
        <v>38689.629999999997</v>
      </c>
      <c r="AG230" s="12" cm="1">
        <f t="array" ref="AG230">INDEX(GMWQ!$A$2:$NF$60,MATCH(1,(GMWQ!$NE$2:$NE$60=AG$3)*(GMWQ!$ND$2:$ND$60=AG$4)*(GMWQ!$NF$2:$NF$60=AG$1),0),$E230-1966)</f>
        <v>3.7596400000000001</v>
      </c>
    </row>
    <row r="231" spans="1:33" x14ac:dyDescent="0.25">
      <c r="A231" s="12">
        <v>2029</v>
      </c>
      <c r="B231" s="12">
        <f t="shared" si="20"/>
        <v>2029</v>
      </c>
      <c r="C231" s="12">
        <f t="shared" si="20"/>
        <v>2028</v>
      </c>
      <c r="D231" s="12">
        <f t="shared" si="20"/>
        <v>2028</v>
      </c>
      <c r="E231" s="12">
        <f t="shared" si="17"/>
        <v>2197</v>
      </c>
      <c r="F231" s="12" cm="1">
        <f t="array" ref="F231">INDEX(GMWQ!$A$2:$NF$60,MATCH(1,(GMWQ!$NE$2:$NE$60=F$3)*(GMWQ!$ND$2:$ND$60=F$4)*(GMWQ!$NF$2:$NF$60=F$1),0),$E231-1966)</f>
        <v>169.7516</v>
      </c>
      <c r="G231" s="12" cm="1">
        <f t="array" ref="G231">INDEX(GMWQ!$A$2:$NF$60,MATCH(1,(GMWQ!$NE$2:$NE$60=G$3)*(GMWQ!$ND$2:$ND$60=G$4)*(GMWQ!$NF$2:$NF$60=G$1),0),$E231-1966)</f>
        <v>55269.18</v>
      </c>
      <c r="H231" s="12" cm="1">
        <f t="array" ref="H231">INDEX(GMWQ!$A$2:$NF$60,MATCH(1,(GMWQ!$NE$2:$NE$60=H$3)*(GMWQ!$ND$2:$ND$60=H$4)*(GMWQ!$NF$2:$NF$60=H$1),0),$E231-1966)</f>
        <v>800.8741</v>
      </c>
      <c r="I231" s="12" cm="1">
        <f t="array" ref="I231">INDEX(GMWQ!$A$2:$NF$60,MATCH(1,(GMWQ!$NE$2:$NE$60=I$3)*(GMWQ!$ND$2:$ND$60=I$4)*(GMWQ!$NF$2:$NF$60=I$1),0),$E231-1966)</f>
        <v>177965.8</v>
      </c>
      <c r="J231" s="12" cm="1">
        <f t="array" ref="J231">INDEX(GMWQ!$A$2:$NF$60,MATCH(1,(GMWQ!$NE$2:$NE$60=J$3)*(GMWQ!$ND$2:$ND$60=J$4)*(GMWQ!$NF$2:$NF$60=J$1),0),$E231-1966)</f>
        <v>851102.4</v>
      </c>
      <c r="K231" s="12" cm="1">
        <f t="array" ref="K231">INDEX(GMWQ!$A$2:$NF$60,MATCH(1,(GMWQ!$NE$2:$NE$60=K$3)*(GMWQ!$ND$2:$ND$60=K$4)*(GMWQ!$NF$2:$NF$60=K$1),0),$E231-1966)</f>
        <v>349154.1</v>
      </c>
      <c r="L231" s="12" cm="1">
        <f t="array" ref="L231">INDEX(GMWQ!$A$2:$NF$60,MATCH(1,(GMWQ!$NE$2:$NE$60=L$3)*(GMWQ!$ND$2:$ND$60=L$4)*(GMWQ!$NF$2:$NF$60=L$1),0),$E231-1966)</f>
        <v>555798.80000000005</v>
      </c>
      <c r="M231" s="12" cm="1">
        <f t="array" ref="M231">INDEX(GMWQ!$A$2:$NF$60,MATCH(1,(GMWQ!$NE$2:$NE$60=M$3)*(GMWQ!$ND$2:$ND$60=M$4)*(GMWQ!$NF$2:$NF$60=M$1),0),$E231-1966)</f>
        <v>453903.6</v>
      </c>
      <c r="N231" s="12" cm="1">
        <f t="array" ref="N231">INDEX(GMWQ!$A$2:$NF$60,MATCH(1,(GMWQ!$NE$2:$NE$60=N$3)*(GMWQ!$ND$2:$ND$60=N$4)*(GMWQ!$NF$2:$NF$60=N$1),0),$E231-1966)</f>
        <v>122.4002</v>
      </c>
      <c r="O231" s="12" cm="1">
        <f t="array" ref="O231">INDEX(GMWQ!$A$2:$NF$60,MATCH(1,(GMWQ!$NE$2:$NE$60=O$3)*(GMWQ!$ND$2:$ND$60=O$4)*(GMWQ!$NF$2:$NF$60=O$1),0),$E231-1966)</f>
        <v>35314.080000000002</v>
      </c>
      <c r="P231" s="12" cm="1">
        <f t="array" ref="P231">INDEX(GMWQ!$A$2:$NF$60,MATCH(1,(GMWQ!$NE$2:$NE$60=P$3)*(GMWQ!$ND$2:$ND$60=P$4)*(GMWQ!$NF$2:$NF$60=P$1),0),$E231-1966)</f>
        <v>38667.39</v>
      </c>
      <c r="Q231" s="12" cm="1">
        <f t="array" ref="Q231">INDEX(GMWQ!$A$2:$NF$60,MATCH(1,(GMWQ!$NE$2:$NE$60=Q$3)*(GMWQ!$ND$2:$ND$60=Q$4)*(GMWQ!$NF$2:$NF$60=Q$1),0),$E231-1966)</f>
        <v>4.0695810000000003</v>
      </c>
      <c r="R231" s="12" cm="1">
        <f t="array" ref="R231">INDEX(GMWQ!$A$2:$NF$60,MATCH(1,(GMWQ!$NE$2:$NE$60=R$3)*(GMWQ!$ND$2:$ND$60=R$4)*(GMWQ!$NF$2:$NF$60=R$1),0),$E231-1966)</f>
        <v>11540.08</v>
      </c>
      <c r="S231" s="12" cm="1">
        <f t="array" ref="S231">INDEX(GMWQ!$A$2:$NF$60,MATCH(1,(GMWQ!$NE$2:$NE$60=S$3)*(GMWQ!$ND$2:$ND$60=S$4)*(GMWQ!$NF$2:$NF$60=S$1),0),$E231-1966)</f>
        <v>689254.8</v>
      </c>
      <c r="T231" s="12" cm="1">
        <f t="array" ref="T231">INDEX(GMWQ!$A$2:$NF$60,MATCH(1,(GMWQ!$NE$2:$NE$60=T$3)*(GMWQ!$ND$2:$ND$60=T$4)*(GMWQ!$NF$2:$NF$60=T$1),0),$E231-1966)</f>
        <v>34896.14</v>
      </c>
      <c r="U231" s="12" cm="1">
        <f t="array" ref="U231">INDEX(GMWQ!$A$2:$NF$60,MATCH(1,(GMWQ!$NE$2:$NE$60=U$3)*(GMWQ!$ND$2:$ND$60=U$4)*(GMWQ!$NF$2:$NF$60=U$1),0),$E231-1966)</f>
        <v>11462.16</v>
      </c>
      <c r="V231" s="12" cm="1">
        <f t="array" ref="V231">INDEX(GMWQ!$A$2:$NF$60,MATCH(1,(GMWQ!$NE$2:$NE$60=V$3)*(GMWQ!$ND$2:$ND$60=V$4)*(GMWQ!$NF$2:$NF$60=V$1),0),$E231-1966)</f>
        <v>3.7499479999999998</v>
      </c>
      <c r="W231" s="12" cm="1">
        <f t="array" ref="W231">INDEX(GMWQ!$A$2:$NF$60,MATCH(1,(GMWQ!$NE$2:$NE$60=W$3)*(GMWQ!$ND$2:$ND$60=W$4)*(GMWQ!$NF$2:$NF$60=W$1),0),$E231-1966)</f>
        <v>456201.8</v>
      </c>
      <c r="X231" s="12" cm="1">
        <f t="array" ref="X231">INDEX(GMWQ!$A$2:$NF$60,MATCH(1,(GMWQ!$NE$2:$NE$60=X$3)*(GMWQ!$ND$2:$ND$60=X$4)*(GMWQ!$NF$2:$NF$60=X$1),0),$E231-1966)</f>
        <v>45756.86</v>
      </c>
      <c r="Y231" s="12" cm="1">
        <f t="array" ref="Y231">INDEX(GMWQ!$A$2:$NF$60,MATCH(1,(GMWQ!$NE$2:$NE$60=Y$3)*(GMWQ!$ND$2:$ND$60=Y$4)*(GMWQ!$NF$2:$NF$60=Y$1),0),$E231-1966)</f>
        <v>688029.5</v>
      </c>
      <c r="Z231" s="12" cm="1">
        <f t="array" ref="Z231">INDEX(GMWQ!$A$2:$NF$60,MATCH(1,(GMWQ!$NE$2:$NE$60=Z$3)*(GMWQ!$ND$2:$ND$60=Z$4)*(GMWQ!$NF$2:$NF$60=Z$1),0),$E231-1966)</f>
        <v>34866.050000000003</v>
      </c>
      <c r="AA231" s="12" cm="1">
        <f t="array" ref="AA231">INDEX(GMWQ!$A$2:$NF$60,MATCH(1,(GMWQ!$NE$2:$NE$60=AA$3)*(GMWQ!$ND$2:$ND$60=AA$4)*(GMWQ!$NF$2:$NF$60=AA$1),0),$E231-1966)</f>
        <v>11448.53</v>
      </c>
      <c r="AB231" s="12" cm="1">
        <f t="array" ref="AB231">INDEX(GMWQ!$A$2:$NF$60,MATCH(1,(GMWQ!$NE$2:$NE$60=AB$3)*(GMWQ!$ND$2:$ND$60=AB$4)*(GMWQ!$NF$2:$NF$60=AB$1),0),$E231-1966)</f>
        <v>3.8329309999999999</v>
      </c>
      <c r="AC231" s="12" cm="1">
        <f t="array" ref="AC231">INDEX(GMWQ!$A$2:$NF$60,MATCH(1,(GMWQ!$NE$2:$NE$60=AC$3)*(GMWQ!$ND$2:$ND$60=AC$4)*(GMWQ!$NF$2:$NF$60=AC$1),0),$E231-1966)</f>
        <v>454329.8</v>
      </c>
      <c r="AD231" s="12" cm="1">
        <f t="array" ref="AD231">INDEX(GMWQ!$A$2:$NF$60,MATCH(1,(GMWQ!$NE$2:$NE$60=AD$3)*(GMWQ!$ND$2:$ND$60=AD$4)*(GMWQ!$NF$2:$NF$60=AD$1),0),$E231-1966)</f>
        <v>51884.1</v>
      </c>
      <c r="AE231" s="12" cm="1">
        <f t="array" ref="AE231">INDEX(GMWQ!$A$2:$NF$60,MATCH(1,(GMWQ!$NE$2:$NE$60=AE$3)*(GMWQ!$ND$2:$ND$60=AE$4)*(GMWQ!$NF$2:$NF$60=AE$1),0),$E231-1966)</f>
        <v>34896.14</v>
      </c>
      <c r="AF231" s="12" cm="1">
        <f t="array" ref="AF231">INDEX(GMWQ!$A$2:$NF$60,MATCH(1,(GMWQ!$NE$2:$NE$60=AF$3)*(GMWQ!$ND$2:$ND$60=AF$4)*(GMWQ!$NF$2:$NF$60=AF$1),0),$E231-1966)</f>
        <v>38781.39</v>
      </c>
      <c r="AG231" s="12" cm="1">
        <f t="array" ref="AG231">INDEX(GMWQ!$A$2:$NF$60,MATCH(1,(GMWQ!$NE$2:$NE$60=AG$3)*(GMWQ!$ND$2:$ND$60=AG$4)*(GMWQ!$NF$2:$NF$60=AG$1),0),$E231-1966)</f>
        <v>3.7499479999999998</v>
      </c>
    </row>
    <row r="232" spans="1:33" x14ac:dyDescent="0.25">
      <c r="B232" s="12">
        <f t="shared" si="20"/>
        <v>2029</v>
      </c>
      <c r="C232" s="12">
        <f t="shared" si="20"/>
        <v>2029</v>
      </c>
      <c r="E232" s="12">
        <f t="shared" si="17"/>
        <v>2198</v>
      </c>
      <c r="F232" s="12" cm="1">
        <f t="array" ref="F232">INDEX(GMWQ!$A$2:$NF$60,MATCH(1,(GMWQ!$NE$2:$NE$60=F$3)*(GMWQ!$ND$2:$ND$60=F$4)*(GMWQ!$NF$2:$NF$60=F$1),0),$E232-1966)</f>
        <v>170.62370000000001</v>
      </c>
      <c r="G232" s="12" cm="1">
        <f t="array" ref="G232">INDEX(GMWQ!$A$2:$NF$60,MATCH(1,(GMWQ!$NE$2:$NE$60=G$3)*(GMWQ!$ND$2:$ND$60=G$4)*(GMWQ!$NF$2:$NF$60=G$1),0),$E232-1966)</f>
        <v>55772.34</v>
      </c>
      <c r="H232" s="12" cm="1">
        <f t="array" ref="H232">INDEX(GMWQ!$A$2:$NF$60,MATCH(1,(GMWQ!$NE$2:$NE$60=H$3)*(GMWQ!$ND$2:$ND$60=H$4)*(GMWQ!$NF$2:$NF$60=H$1),0),$E232-1966)</f>
        <v>806.35680000000002</v>
      </c>
      <c r="I232" s="12" cm="1">
        <f t="array" ref="I232">INDEX(GMWQ!$A$2:$NF$60,MATCH(1,(GMWQ!$NE$2:$NE$60=I$3)*(GMWQ!$ND$2:$ND$60=I$4)*(GMWQ!$NF$2:$NF$60=I$1),0),$E232-1966)</f>
        <v>180556.5</v>
      </c>
      <c r="J232" s="12" cm="1">
        <f t="array" ref="J232">INDEX(GMWQ!$A$2:$NF$60,MATCH(1,(GMWQ!$NE$2:$NE$60=J$3)*(GMWQ!$ND$2:$ND$60=J$4)*(GMWQ!$NF$2:$NF$60=J$1),0),$E232-1966)</f>
        <v>858736.9</v>
      </c>
      <c r="K232" s="12" cm="1">
        <f t="array" ref="K232">INDEX(GMWQ!$A$2:$NF$60,MATCH(1,(GMWQ!$NE$2:$NE$60=K$3)*(GMWQ!$ND$2:$ND$60=K$4)*(GMWQ!$NF$2:$NF$60=K$1),0),$E232-1966)</f>
        <v>352332.79999999999</v>
      </c>
      <c r="L232" s="12" cm="1">
        <f t="array" ref="L232">INDEX(GMWQ!$A$2:$NF$60,MATCH(1,(GMWQ!$NE$2:$NE$60=L$3)*(GMWQ!$ND$2:$ND$60=L$4)*(GMWQ!$NF$2:$NF$60=L$1),0),$E232-1966)</f>
        <v>560897.9</v>
      </c>
      <c r="M232" s="12" cm="1">
        <f t="array" ref="M232">INDEX(GMWQ!$A$2:$NF$60,MATCH(1,(GMWQ!$NE$2:$NE$60=M$3)*(GMWQ!$ND$2:$ND$60=M$4)*(GMWQ!$NF$2:$NF$60=M$1),0),$E232-1966)</f>
        <v>455744.9</v>
      </c>
      <c r="N232" s="12" cm="1">
        <f t="array" ref="N232">INDEX(GMWQ!$A$2:$NF$60,MATCH(1,(GMWQ!$NE$2:$NE$60=N$3)*(GMWQ!$ND$2:$ND$60=N$4)*(GMWQ!$NF$2:$NF$60=N$1),0),$E232-1966)</f>
        <v>123.0245</v>
      </c>
      <c r="O232" s="12" cm="1">
        <f t="array" ref="O232">INDEX(GMWQ!$A$2:$NF$60,MATCH(1,(GMWQ!$NE$2:$NE$60=O$3)*(GMWQ!$ND$2:$ND$60=O$4)*(GMWQ!$NF$2:$NF$60=O$1),0),$E232-1966)</f>
        <v>35391.769999999997</v>
      </c>
      <c r="P232" s="12" cm="1">
        <f t="array" ref="P232">INDEX(GMWQ!$A$2:$NF$60,MATCH(1,(GMWQ!$NE$2:$NE$60=P$3)*(GMWQ!$ND$2:$ND$60=P$4)*(GMWQ!$NF$2:$NF$60=P$1),0),$E232-1966)</f>
        <v>38754.400000000001</v>
      </c>
      <c r="Q232" s="12" cm="1">
        <f t="array" ref="Q232">INDEX(GMWQ!$A$2:$NF$60,MATCH(1,(GMWQ!$NE$2:$NE$60=Q$3)*(GMWQ!$ND$2:$ND$60=Q$4)*(GMWQ!$NF$2:$NF$60=Q$1),0),$E232-1966)</f>
        <v>4.0599949999999998</v>
      </c>
      <c r="R232" s="12" cm="1">
        <f t="array" ref="R232">INDEX(GMWQ!$A$2:$NF$60,MATCH(1,(GMWQ!$NE$2:$NE$60=R$3)*(GMWQ!$ND$2:$ND$60=R$4)*(GMWQ!$NF$2:$NF$60=R$1),0),$E232-1966)</f>
        <v>11619.08</v>
      </c>
      <c r="S232" s="12" cm="1">
        <f t="array" ref="S232">INDEX(GMWQ!$A$2:$NF$60,MATCH(1,(GMWQ!$NE$2:$NE$60=S$3)*(GMWQ!$ND$2:$ND$60=S$4)*(GMWQ!$NF$2:$NF$60=S$1),0),$E232-1966)</f>
        <v>692011.6</v>
      </c>
      <c r="T232" s="12" cm="1">
        <f t="array" ref="T232">INDEX(GMWQ!$A$2:$NF$60,MATCH(1,(GMWQ!$NE$2:$NE$60=T$3)*(GMWQ!$ND$2:$ND$60=T$4)*(GMWQ!$NF$2:$NF$60=T$1),0),$E232-1966)</f>
        <v>34979.910000000003</v>
      </c>
      <c r="U232" s="12" cm="1">
        <f t="array" ref="U232">INDEX(GMWQ!$A$2:$NF$60,MATCH(1,(GMWQ!$NE$2:$NE$60=U$3)*(GMWQ!$ND$2:$ND$60=U$4)*(GMWQ!$NF$2:$NF$60=U$1),0),$E232-1966)</f>
        <v>11537.54</v>
      </c>
      <c r="V232" s="12" cm="1">
        <f t="array" ref="V232">INDEX(GMWQ!$A$2:$NF$60,MATCH(1,(GMWQ!$NE$2:$NE$60=V$3)*(GMWQ!$ND$2:$ND$60=V$4)*(GMWQ!$NF$2:$NF$60=V$1),0),$E232-1966)</f>
        <v>3.74987</v>
      </c>
      <c r="W232" s="12" cm="1">
        <f t="array" ref="W232">INDEX(GMWQ!$A$2:$NF$60,MATCH(1,(GMWQ!$NE$2:$NE$60=W$3)*(GMWQ!$ND$2:$ND$60=W$4)*(GMWQ!$NF$2:$NF$60=W$1),0),$E232-1966)</f>
        <v>458220.1</v>
      </c>
      <c r="X232" s="12" cm="1">
        <f t="array" ref="X232">INDEX(GMWQ!$A$2:$NF$60,MATCH(1,(GMWQ!$NE$2:$NE$60=X$3)*(GMWQ!$ND$2:$ND$60=X$4)*(GMWQ!$NF$2:$NF$60=X$1),0),$E232-1966)</f>
        <v>46168.63</v>
      </c>
      <c r="Y232" s="12" cm="1">
        <f t="array" ref="Y232">INDEX(GMWQ!$A$2:$NF$60,MATCH(1,(GMWQ!$NE$2:$NE$60=Y$3)*(GMWQ!$ND$2:$ND$60=Y$4)*(GMWQ!$NF$2:$NF$60=Y$1),0),$E232-1966)</f>
        <v>690845</v>
      </c>
      <c r="Z232" s="12" cm="1">
        <f t="array" ref="Z232">INDEX(GMWQ!$A$2:$NF$60,MATCH(1,(GMWQ!$NE$2:$NE$60=Z$3)*(GMWQ!$ND$2:$ND$60=Z$4)*(GMWQ!$NF$2:$NF$60=Z$1),0),$E232-1966)</f>
        <v>34951.74</v>
      </c>
      <c r="AA232" s="12" cm="1">
        <f t="array" ref="AA232">INDEX(GMWQ!$A$2:$NF$60,MATCH(1,(GMWQ!$NE$2:$NE$60=AA$3)*(GMWQ!$ND$2:$ND$60=AA$4)*(GMWQ!$NF$2:$NF$60=AA$1),0),$E232-1966)</f>
        <v>11524.76</v>
      </c>
      <c r="AB232" s="12" cm="1">
        <f t="array" ref="AB232">INDEX(GMWQ!$A$2:$NF$60,MATCH(1,(GMWQ!$NE$2:$NE$60=AB$3)*(GMWQ!$ND$2:$ND$60=AB$4)*(GMWQ!$NF$2:$NF$60=AB$1),0),$E232-1966)</f>
        <v>3.8273980000000001</v>
      </c>
      <c r="AC232" s="12" cm="1">
        <f t="array" ref="AC232">INDEX(GMWQ!$A$2:$NF$60,MATCH(1,(GMWQ!$NE$2:$NE$60=AC$3)*(GMWQ!$ND$2:$ND$60=AC$4)*(GMWQ!$NF$2:$NF$60=AC$1),0),$E232-1966)</f>
        <v>456356.1</v>
      </c>
      <c r="AD232" s="12" cm="1">
        <f t="array" ref="AD232">INDEX(GMWQ!$A$2:$NF$60,MATCH(1,(GMWQ!$NE$2:$NE$60=AD$3)*(GMWQ!$ND$2:$ND$60=AD$4)*(GMWQ!$NF$2:$NF$60=AD$1),0),$E232-1966)</f>
        <v>52496.83</v>
      </c>
      <c r="AE232" s="12" cm="1">
        <f t="array" ref="AE232">INDEX(GMWQ!$A$2:$NF$60,MATCH(1,(GMWQ!$NE$2:$NE$60=AE$3)*(GMWQ!$ND$2:$ND$60=AE$4)*(GMWQ!$NF$2:$NF$60=AE$1),0),$E232-1966)</f>
        <v>34979.89</v>
      </c>
      <c r="AF232" s="12" cm="1">
        <f t="array" ref="AF232">INDEX(GMWQ!$A$2:$NF$60,MATCH(1,(GMWQ!$NE$2:$NE$60=AF$3)*(GMWQ!$ND$2:$ND$60=AF$4)*(GMWQ!$NF$2:$NF$60=AF$1),0),$E232-1966)</f>
        <v>38869.47</v>
      </c>
      <c r="AG232" s="12" cm="1">
        <f t="array" ref="AG232">INDEX(GMWQ!$A$2:$NF$60,MATCH(1,(GMWQ!$NE$2:$NE$60=AG$3)*(GMWQ!$ND$2:$ND$60=AG$4)*(GMWQ!$NF$2:$NF$60=AG$1),0),$E232-1966)</f>
        <v>3.7499340000000001</v>
      </c>
    </row>
    <row r="233" spans="1:33" x14ac:dyDescent="0.25">
      <c r="B233" s="12">
        <f t="shared" si="20"/>
        <v>2029</v>
      </c>
      <c r="C233" s="12">
        <f t="shared" si="20"/>
        <v>2029</v>
      </c>
      <c r="E233" s="12">
        <f t="shared" si="17"/>
        <v>2199</v>
      </c>
      <c r="F233" s="12" cm="1">
        <f t="array" ref="F233">INDEX(GMWQ!$A$2:$NF$60,MATCH(1,(GMWQ!$NE$2:$NE$60=F$3)*(GMWQ!$ND$2:$ND$60=F$4)*(GMWQ!$NF$2:$NF$60=F$1),0),$E233-1966)</f>
        <v>171.49340000000001</v>
      </c>
      <c r="G233" s="12" cm="1">
        <f t="array" ref="G233">INDEX(GMWQ!$A$2:$NF$60,MATCH(1,(GMWQ!$NE$2:$NE$60=G$3)*(GMWQ!$ND$2:$ND$60=G$4)*(GMWQ!$NF$2:$NF$60=G$1),0),$E233-1966)</f>
        <v>56275</v>
      </c>
      <c r="H233" s="12" cm="1">
        <f t="array" ref="H233">INDEX(GMWQ!$A$2:$NF$60,MATCH(1,(GMWQ!$NE$2:$NE$60=H$3)*(GMWQ!$ND$2:$ND$60=H$4)*(GMWQ!$NF$2:$NF$60=H$1),0),$E233-1966)</f>
        <v>811.84299999999996</v>
      </c>
      <c r="I233" s="12" cm="1">
        <f t="array" ref="I233">INDEX(GMWQ!$A$2:$NF$60,MATCH(1,(GMWQ!$NE$2:$NE$60=I$3)*(GMWQ!$ND$2:$ND$60=I$4)*(GMWQ!$NF$2:$NF$60=I$1),0),$E233-1966)</f>
        <v>182187.2</v>
      </c>
      <c r="J233" s="12" cm="1">
        <f t="array" ref="J233">INDEX(GMWQ!$A$2:$NF$60,MATCH(1,(GMWQ!$NE$2:$NE$60=J$3)*(GMWQ!$ND$2:$ND$60=J$4)*(GMWQ!$NF$2:$NF$60=J$1),0),$E233-1966)</f>
        <v>866396.4</v>
      </c>
      <c r="K233" s="12" cm="1">
        <f t="array" ref="K233">INDEX(GMWQ!$A$2:$NF$60,MATCH(1,(GMWQ!$NE$2:$NE$60=K$3)*(GMWQ!$ND$2:$ND$60=K$4)*(GMWQ!$NF$2:$NF$60=K$1),0),$E233-1966)</f>
        <v>355508.2</v>
      </c>
      <c r="L233" s="12" cm="1">
        <f t="array" ref="L233">INDEX(GMWQ!$A$2:$NF$60,MATCH(1,(GMWQ!$NE$2:$NE$60=L$3)*(GMWQ!$ND$2:$ND$60=L$4)*(GMWQ!$NF$2:$NF$60=L$1),0),$E233-1966)</f>
        <v>565468.19999999995</v>
      </c>
      <c r="M233" s="12" cm="1">
        <f t="array" ref="M233">INDEX(GMWQ!$A$2:$NF$60,MATCH(1,(GMWQ!$NE$2:$NE$60=M$3)*(GMWQ!$ND$2:$ND$60=M$4)*(GMWQ!$NF$2:$NF$60=M$1),0),$E233-1966)</f>
        <v>457128.8</v>
      </c>
      <c r="N233" s="12" cm="1">
        <f t="array" ref="N233">INDEX(GMWQ!$A$2:$NF$60,MATCH(1,(GMWQ!$NE$2:$NE$60=N$3)*(GMWQ!$ND$2:$ND$60=N$4)*(GMWQ!$NF$2:$NF$60=N$1),0),$E233-1966)</f>
        <v>123.6519</v>
      </c>
      <c r="O233" s="12" cm="1">
        <f t="array" ref="O233">INDEX(GMWQ!$A$2:$NF$60,MATCH(1,(GMWQ!$NE$2:$NE$60=O$3)*(GMWQ!$ND$2:$ND$60=O$4)*(GMWQ!$NF$2:$NF$60=O$1),0),$E233-1966)</f>
        <v>35467.870000000003</v>
      </c>
      <c r="P233" s="12" cm="1">
        <f t="array" ref="P233">INDEX(GMWQ!$A$2:$NF$60,MATCH(1,(GMWQ!$NE$2:$NE$60=P$3)*(GMWQ!$ND$2:$ND$60=P$4)*(GMWQ!$NF$2:$NF$60=P$1),0),$E233-1966)</f>
        <v>38839.68</v>
      </c>
      <c r="Q233" s="12" cm="1">
        <f t="array" ref="Q233">INDEX(GMWQ!$A$2:$NF$60,MATCH(1,(GMWQ!$NE$2:$NE$60=Q$3)*(GMWQ!$ND$2:$ND$60=Q$4)*(GMWQ!$NF$2:$NF$60=Q$1),0),$E233-1966)</f>
        <v>4.0504090000000001</v>
      </c>
      <c r="R233" s="12" cm="1">
        <f t="array" ref="R233">INDEX(GMWQ!$A$2:$NF$60,MATCH(1,(GMWQ!$NE$2:$NE$60=R$3)*(GMWQ!$ND$2:$ND$60=R$4)*(GMWQ!$NF$2:$NF$60=R$1),0),$E233-1966)</f>
        <v>11698.13</v>
      </c>
      <c r="S233" s="12" cm="1">
        <f t="array" ref="S233">INDEX(GMWQ!$A$2:$NF$60,MATCH(1,(GMWQ!$NE$2:$NE$60=S$3)*(GMWQ!$ND$2:$ND$60=S$4)*(GMWQ!$NF$2:$NF$60=S$1),0),$E233-1966)</f>
        <v>694780.4</v>
      </c>
      <c r="T233" s="12" cm="1">
        <f t="array" ref="T233">INDEX(GMWQ!$A$2:$NF$60,MATCH(1,(GMWQ!$NE$2:$NE$60=T$3)*(GMWQ!$ND$2:$ND$60=T$4)*(GMWQ!$NF$2:$NF$60=T$1),0),$E233-1966)</f>
        <v>35060.370000000003</v>
      </c>
      <c r="U233" s="12" cm="1">
        <f t="array" ref="U233">INDEX(GMWQ!$A$2:$NF$60,MATCH(1,(GMWQ!$NE$2:$NE$60=U$3)*(GMWQ!$ND$2:$ND$60=U$4)*(GMWQ!$NF$2:$NF$60=U$1),0),$E233-1966)</f>
        <v>11614.13</v>
      </c>
      <c r="V233" s="12" cm="1">
        <f t="array" ref="V233">INDEX(GMWQ!$A$2:$NF$60,MATCH(1,(GMWQ!$NE$2:$NE$60=V$3)*(GMWQ!$ND$2:$ND$60=V$4)*(GMWQ!$NF$2:$NF$60=V$1),0),$E233-1966)</f>
        <v>3.7498649999999998</v>
      </c>
      <c r="W233" s="12" cm="1">
        <f t="array" ref="W233">INDEX(GMWQ!$A$2:$NF$60,MATCH(1,(GMWQ!$NE$2:$NE$60=W$3)*(GMWQ!$ND$2:$ND$60=W$4)*(GMWQ!$NF$2:$NF$60=W$1),0),$E233-1966)</f>
        <v>459983.9</v>
      </c>
      <c r="X233" s="12" cm="1">
        <f t="array" ref="X233">INDEX(GMWQ!$A$2:$NF$60,MATCH(1,(GMWQ!$NE$2:$NE$60=X$3)*(GMWQ!$ND$2:$ND$60=X$4)*(GMWQ!$NF$2:$NF$60=X$1),0),$E233-1966)</f>
        <v>46582.28</v>
      </c>
      <c r="Y233" s="12" cm="1">
        <f t="array" ref="Y233">INDEX(GMWQ!$A$2:$NF$60,MATCH(1,(GMWQ!$NE$2:$NE$60=Y$3)*(GMWQ!$ND$2:$ND$60=Y$4)*(GMWQ!$NF$2:$NF$60=Y$1),0),$E233-1966)</f>
        <v>693682.9</v>
      </c>
      <c r="Z233" s="12" cm="1">
        <f t="array" ref="Z233">INDEX(GMWQ!$A$2:$NF$60,MATCH(1,(GMWQ!$NE$2:$NE$60=Z$3)*(GMWQ!$ND$2:$ND$60=Z$4)*(GMWQ!$NF$2:$NF$60=Z$1),0),$E233-1966)</f>
        <v>35034.71</v>
      </c>
      <c r="AA233" s="12" cm="1">
        <f t="array" ref="AA233">INDEX(GMWQ!$A$2:$NF$60,MATCH(1,(GMWQ!$NE$2:$NE$60=AA$3)*(GMWQ!$ND$2:$ND$60=AA$4)*(GMWQ!$NF$2:$NF$60=AA$1),0),$E233-1966)</f>
        <v>11602.32</v>
      </c>
      <c r="AB233" s="12" cm="1">
        <f t="array" ref="AB233">INDEX(GMWQ!$A$2:$NF$60,MATCH(1,(GMWQ!$NE$2:$NE$60=AB$3)*(GMWQ!$ND$2:$ND$60=AB$4)*(GMWQ!$NF$2:$NF$60=AB$1),0),$E233-1966)</f>
        <v>3.8203200000000002</v>
      </c>
      <c r="AC233" s="12" cm="1">
        <f t="array" ref="AC233">INDEX(GMWQ!$A$2:$NF$60,MATCH(1,(GMWQ!$NE$2:$NE$60=AC$3)*(GMWQ!$ND$2:$ND$60=AC$4)*(GMWQ!$NF$2:$NF$60=AC$1),0),$E233-1966)</f>
        <v>458151.5</v>
      </c>
      <c r="AD233" s="12" cm="1">
        <f t="array" ref="AD233">INDEX(GMWQ!$A$2:$NF$60,MATCH(1,(GMWQ!$NE$2:$NE$60=AD$3)*(GMWQ!$ND$2:$ND$60=AD$4)*(GMWQ!$NF$2:$NF$60=AD$1),0),$E233-1966)</f>
        <v>52918.27</v>
      </c>
      <c r="AE233" s="12" cm="1">
        <f t="array" ref="AE233">INDEX(GMWQ!$A$2:$NF$60,MATCH(1,(GMWQ!$NE$2:$NE$60=AE$3)*(GMWQ!$ND$2:$ND$60=AE$4)*(GMWQ!$NF$2:$NF$60=AE$1),0),$E233-1966)</f>
        <v>35060.339999999997</v>
      </c>
      <c r="AF233" s="12" cm="1">
        <f t="array" ref="AF233">INDEX(GMWQ!$A$2:$NF$60,MATCH(1,(GMWQ!$NE$2:$NE$60=AF$3)*(GMWQ!$ND$2:$ND$60=AF$4)*(GMWQ!$NF$2:$NF$60=AF$1),0),$E233-1966)</f>
        <v>38953.870000000003</v>
      </c>
      <c r="AG233" s="12" cm="1">
        <f t="array" ref="AG233">INDEX(GMWQ!$A$2:$NF$60,MATCH(1,(GMWQ!$NE$2:$NE$60=AG$3)*(GMWQ!$ND$2:$ND$60=AG$4)*(GMWQ!$NF$2:$NF$60=AG$1),0),$E233-1966)</f>
        <v>3.7499509999999998</v>
      </c>
    </row>
    <row r="234" spans="1:33" x14ac:dyDescent="0.25">
      <c r="B234" s="12">
        <f t="shared" si="20"/>
        <v>2029</v>
      </c>
      <c r="C234" s="12">
        <f t="shared" si="20"/>
        <v>2029</v>
      </c>
      <c r="E234" s="12">
        <f t="shared" si="17"/>
        <v>2200</v>
      </c>
      <c r="F234" s="12" cm="1">
        <f t="array" ref="F234">INDEX(GMWQ!$A$2:$NF$60,MATCH(1,(GMWQ!$NE$2:$NE$60=F$3)*(GMWQ!$ND$2:$ND$60=F$4)*(GMWQ!$NF$2:$NF$60=F$1),0),$E234-1966)</f>
        <v>172.36750000000001</v>
      </c>
      <c r="G234" s="12" cm="1">
        <f t="array" ref="G234">INDEX(GMWQ!$A$2:$NF$60,MATCH(1,(GMWQ!$NE$2:$NE$60=G$3)*(GMWQ!$ND$2:$ND$60=G$4)*(GMWQ!$NF$2:$NF$60=G$1),0),$E234-1966)</f>
        <v>56787.72</v>
      </c>
      <c r="H234" s="12" cm="1">
        <f t="array" ref="H234">INDEX(GMWQ!$A$2:$NF$60,MATCH(1,(GMWQ!$NE$2:$NE$60=H$3)*(GMWQ!$ND$2:$ND$60=H$4)*(GMWQ!$NF$2:$NF$60=H$1),0),$E234-1966)</f>
        <v>817.35170000000005</v>
      </c>
      <c r="I234" s="12" cm="1">
        <f t="array" ref="I234">INDEX(GMWQ!$A$2:$NF$60,MATCH(1,(GMWQ!$NE$2:$NE$60=I$3)*(GMWQ!$ND$2:$ND$60=I$4)*(GMWQ!$NF$2:$NF$60=I$1),0),$E234-1966)</f>
        <v>184491</v>
      </c>
      <c r="J234" s="12" cm="1">
        <f t="array" ref="J234">INDEX(GMWQ!$A$2:$NF$60,MATCH(1,(GMWQ!$NE$2:$NE$60=J$3)*(GMWQ!$ND$2:$ND$60=J$4)*(GMWQ!$NF$2:$NF$60=J$1),0),$E234-1966)</f>
        <v>874124.1</v>
      </c>
      <c r="K234" s="12" cm="1">
        <f t="array" ref="K234">INDEX(GMWQ!$A$2:$NF$60,MATCH(1,(GMWQ!$NE$2:$NE$60=K$3)*(GMWQ!$ND$2:$ND$60=K$4)*(GMWQ!$NF$2:$NF$60=K$1),0),$E234-1966)</f>
        <v>358747.3</v>
      </c>
      <c r="L234" s="12" cm="1">
        <f t="array" ref="L234">INDEX(GMWQ!$A$2:$NF$60,MATCH(1,(GMWQ!$NE$2:$NE$60=L$3)*(GMWQ!$ND$2:$ND$60=L$4)*(GMWQ!$NF$2:$NF$60=L$1),0),$E234-1966)</f>
        <v>570082.5</v>
      </c>
      <c r="M234" s="12" cm="1">
        <f t="array" ref="M234">INDEX(GMWQ!$A$2:$NF$60,MATCH(1,(GMWQ!$NE$2:$NE$60=M$3)*(GMWQ!$ND$2:$ND$60=M$4)*(GMWQ!$NF$2:$NF$60=M$1),0),$E234-1966)</f>
        <v>458567.9</v>
      </c>
      <c r="N234" s="12" cm="1">
        <f t="array" ref="N234">INDEX(GMWQ!$A$2:$NF$60,MATCH(1,(GMWQ!$NE$2:$NE$60=N$3)*(GMWQ!$ND$2:$ND$60=N$4)*(GMWQ!$NF$2:$NF$60=N$1),0),$E234-1966)</f>
        <v>124.2701</v>
      </c>
      <c r="O234" s="12" cm="1">
        <f t="array" ref="O234">INDEX(GMWQ!$A$2:$NF$60,MATCH(1,(GMWQ!$NE$2:$NE$60=O$3)*(GMWQ!$ND$2:$ND$60=O$4)*(GMWQ!$NF$2:$NF$60=O$1),0),$E234-1966)</f>
        <v>35548.379999999997</v>
      </c>
      <c r="P234" s="12" cm="1">
        <f t="array" ref="P234">INDEX(GMWQ!$A$2:$NF$60,MATCH(1,(GMWQ!$NE$2:$NE$60=P$3)*(GMWQ!$ND$2:$ND$60=P$4)*(GMWQ!$NF$2:$NF$60=P$1),0),$E234-1966)</f>
        <v>38929</v>
      </c>
      <c r="Q234" s="12" cm="1">
        <f t="array" ref="Q234">INDEX(GMWQ!$A$2:$NF$60,MATCH(1,(GMWQ!$NE$2:$NE$60=Q$3)*(GMWQ!$ND$2:$ND$60=Q$4)*(GMWQ!$NF$2:$NF$60=Q$1),0),$E234-1966)</f>
        <v>4.0389160000000004</v>
      </c>
      <c r="R234" s="12" cm="1">
        <f t="array" ref="R234">INDEX(GMWQ!$A$2:$NF$60,MATCH(1,(GMWQ!$NE$2:$NE$60=R$3)*(GMWQ!$ND$2:$ND$60=R$4)*(GMWQ!$NF$2:$NF$60=R$1),0),$E234-1966)</f>
        <v>11777.51</v>
      </c>
      <c r="S234" s="12" cm="1">
        <f t="array" ref="S234">INDEX(GMWQ!$A$2:$NF$60,MATCH(1,(GMWQ!$NE$2:$NE$60=S$3)*(GMWQ!$ND$2:$ND$60=S$4)*(GMWQ!$NF$2:$NF$60=S$1),0),$E234-1966)</f>
        <v>697559.3</v>
      </c>
      <c r="T234" s="12" cm="1">
        <f t="array" ref="T234">INDEX(GMWQ!$A$2:$NF$60,MATCH(1,(GMWQ!$NE$2:$NE$60=T$3)*(GMWQ!$ND$2:$ND$60=T$4)*(GMWQ!$NF$2:$NF$60=T$1),0),$E234-1966)</f>
        <v>35141.01</v>
      </c>
      <c r="U234" s="12" cm="1">
        <f t="array" ref="U234">INDEX(GMWQ!$A$2:$NF$60,MATCH(1,(GMWQ!$NE$2:$NE$60=U$3)*(GMWQ!$ND$2:$ND$60=U$4)*(GMWQ!$NF$2:$NF$60=U$1),0),$E234-1966)</f>
        <v>11691.39</v>
      </c>
      <c r="V234" s="12" cm="1">
        <f t="array" ref="V234">INDEX(GMWQ!$A$2:$NF$60,MATCH(1,(GMWQ!$NE$2:$NE$60=V$3)*(GMWQ!$ND$2:$ND$60=V$4)*(GMWQ!$NF$2:$NF$60=V$1),0),$E234-1966)</f>
        <v>3.749873</v>
      </c>
      <c r="W234" s="12" cm="1">
        <f t="array" ref="W234">INDEX(GMWQ!$A$2:$NF$60,MATCH(1,(GMWQ!$NE$2:$NE$60=W$3)*(GMWQ!$ND$2:$ND$60=W$4)*(GMWQ!$NF$2:$NF$60=W$1),0),$E234-1966)</f>
        <v>461695.3</v>
      </c>
      <c r="X234" s="12" cm="1">
        <f t="array" ref="X234">INDEX(GMWQ!$A$2:$NF$60,MATCH(1,(GMWQ!$NE$2:$NE$60=X$3)*(GMWQ!$ND$2:$ND$60=X$4)*(GMWQ!$NF$2:$NF$60=X$1),0),$E234-1966)</f>
        <v>47000.28</v>
      </c>
      <c r="Y234" s="12" cm="1">
        <f t="array" ref="Y234">INDEX(GMWQ!$A$2:$NF$60,MATCH(1,(GMWQ!$NE$2:$NE$60=Y$3)*(GMWQ!$ND$2:$ND$60=Y$4)*(GMWQ!$NF$2:$NF$60=Y$1),0),$E234-1966)</f>
        <v>696538.8</v>
      </c>
      <c r="Z234" s="12" cm="1">
        <f t="array" ref="Z234">INDEX(GMWQ!$A$2:$NF$60,MATCH(1,(GMWQ!$NE$2:$NE$60=Z$3)*(GMWQ!$ND$2:$ND$60=Z$4)*(GMWQ!$NF$2:$NF$60=Z$1),0),$E234-1966)</f>
        <v>35117.85</v>
      </c>
      <c r="AA234" s="12" cm="1">
        <f t="array" ref="AA234">INDEX(GMWQ!$A$2:$NF$60,MATCH(1,(GMWQ!$NE$2:$NE$60=AA$3)*(GMWQ!$ND$2:$ND$60=AA$4)*(GMWQ!$NF$2:$NF$60=AA$1),0),$E234-1966)</f>
        <v>11680.6</v>
      </c>
      <c r="AB234" s="12" cm="1">
        <f t="array" ref="AB234">INDEX(GMWQ!$A$2:$NF$60,MATCH(1,(GMWQ!$NE$2:$NE$60=AB$3)*(GMWQ!$ND$2:$ND$60=AB$4)*(GMWQ!$NF$2:$NF$60=AB$1),0),$E234-1966)</f>
        <v>3.8132980000000001</v>
      </c>
      <c r="AC234" s="12" cm="1">
        <f t="array" ref="AC234">INDEX(GMWQ!$A$2:$NF$60,MATCH(1,(GMWQ!$NE$2:$NE$60=AC$3)*(GMWQ!$ND$2:$ND$60=AC$4)*(GMWQ!$NF$2:$NF$60=AC$1),0),$E234-1966)</f>
        <v>459896</v>
      </c>
      <c r="AD234" s="12" cm="1">
        <f t="array" ref="AD234">INDEX(GMWQ!$A$2:$NF$60,MATCH(1,(GMWQ!$NE$2:$NE$60=AD$3)*(GMWQ!$ND$2:$ND$60=AD$4)*(GMWQ!$NF$2:$NF$60=AD$1),0),$E234-1966)</f>
        <v>53344.36</v>
      </c>
      <c r="AE234" s="12" cm="1">
        <f t="array" ref="AE234">INDEX(GMWQ!$A$2:$NF$60,MATCH(1,(GMWQ!$NE$2:$NE$60=AE$3)*(GMWQ!$ND$2:$ND$60=AE$4)*(GMWQ!$NF$2:$NF$60=AE$1),0),$E234-1966)</f>
        <v>35140.980000000003</v>
      </c>
      <c r="AF234" s="12" cm="1">
        <f t="array" ref="AF234">INDEX(GMWQ!$A$2:$NF$60,MATCH(1,(GMWQ!$NE$2:$NE$60=AF$3)*(GMWQ!$ND$2:$ND$60=AF$4)*(GMWQ!$NF$2:$NF$60=AF$1),0),$E234-1966)</f>
        <v>39038.46</v>
      </c>
      <c r="AG234" s="12" cm="1">
        <f t="array" ref="AG234">INDEX(GMWQ!$A$2:$NF$60,MATCH(1,(GMWQ!$NE$2:$NE$60=AG$3)*(GMWQ!$ND$2:$ND$60=AG$4)*(GMWQ!$NF$2:$NF$60=AG$1),0),$E234-1966)</f>
        <v>3.7499479999999998</v>
      </c>
    </row>
    <row r="235" spans="1:33" x14ac:dyDescent="0.25">
      <c r="A235" s="12">
        <v>2030</v>
      </c>
      <c r="B235" s="12">
        <f t="shared" si="20"/>
        <v>2030</v>
      </c>
      <c r="C235" s="12">
        <f t="shared" si="20"/>
        <v>2029</v>
      </c>
      <c r="D235" s="12">
        <f t="shared" si="20"/>
        <v>2029</v>
      </c>
      <c r="E235" s="12">
        <f t="shared" si="17"/>
        <v>2201</v>
      </c>
      <c r="F235" s="12" cm="1">
        <f t="array" ref="F235">INDEX(GMWQ!$A$2:$NF$60,MATCH(1,(GMWQ!$NE$2:$NE$60=F$3)*(GMWQ!$ND$2:$ND$60=F$4)*(GMWQ!$NF$2:$NF$60=F$1),0),$E235-1966)</f>
        <v>173.245</v>
      </c>
      <c r="G235" s="12" cm="1">
        <f t="array" ref="G235">INDEX(GMWQ!$A$2:$NF$60,MATCH(1,(GMWQ!$NE$2:$NE$60=G$3)*(GMWQ!$ND$2:$ND$60=G$4)*(GMWQ!$NF$2:$NF$60=G$1),0),$E235-1966)</f>
        <v>57304.74</v>
      </c>
      <c r="H235" s="12" cm="1">
        <f t="array" ref="H235">INDEX(GMWQ!$A$2:$NF$60,MATCH(1,(GMWQ!$NE$2:$NE$60=H$3)*(GMWQ!$ND$2:$ND$60=H$4)*(GMWQ!$NF$2:$NF$60=H$1),0),$E235-1966)</f>
        <v>822.90800000000002</v>
      </c>
      <c r="I235" s="12" cm="1">
        <f t="array" ref="I235">INDEX(GMWQ!$A$2:$NF$60,MATCH(1,(GMWQ!$NE$2:$NE$60=I$3)*(GMWQ!$ND$2:$ND$60=I$4)*(GMWQ!$NF$2:$NF$60=I$1),0),$E235-1966)</f>
        <v>186472.7</v>
      </c>
      <c r="J235" s="12" cm="1">
        <f t="array" ref="J235">INDEX(GMWQ!$A$2:$NF$60,MATCH(1,(GMWQ!$NE$2:$NE$60=J$3)*(GMWQ!$ND$2:$ND$60=J$4)*(GMWQ!$NF$2:$NF$60=J$1),0),$E235-1966)</f>
        <v>882009.1</v>
      </c>
      <c r="K235" s="12" cm="1">
        <f t="array" ref="K235">INDEX(GMWQ!$A$2:$NF$60,MATCH(1,(GMWQ!$NE$2:$NE$60=K$3)*(GMWQ!$ND$2:$ND$60=K$4)*(GMWQ!$NF$2:$NF$60=K$1),0),$E235-1966)</f>
        <v>362013.5</v>
      </c>
      <c r="L235" s="12" cm="1">
        <f t="array" ref="L235">INDEX(GMWQ!$A$2:$NF$60,MATCH(1,(GMWQ!$NE$2:$NE$60=L$3)*(GMWQ!$ND$2:$ND$60=L$4)*(GMWQ!$NF$2:$NF$60=L$1),0),$E235-1966)</f>
        <v>574817.9</v>
      </c>
      <c r="M235" s="12" cm="1">
        <f t="array" ref="M235">INDEX(GMWQ!$A$2:$NF$60,MATCH(1,(GMWQ!$NE$2:$NE$60=M$3)*(GMWQ!$ND$2:$ND$60=M$4)*(GMWQ!$NF$2:$NF$60=M$1),0),$E235-1966)</f>
        <v>460095.4</v>
      </c>
      <c r="N235" s="12" cm="1">
        <f t="array" ref="N235">INDEX(GMWQ!$A$2:$NF$60,MATCH(1,(GMWQ!$NE$2:$NE$60=N$3)*(GMWQ!$ND$2:$ND$60=N$4)*(GMWQ!$NF$2:$NF$60=N$1),0),$E235-1966)</f>
        <v>124.88679999999999</v>
      </c>
      <c r="O235" s="12" cm="1">
        <f t="array" ref="O235">INDEX(GMWQ!$A$2:$NF$60,MATCH(1,(GMWQ!$NE$2:$NE$60=O$3)*(GMWQ!$ND$2:$ND$60=O$4)*(GMWQ!$NF$2:$NF$60=O$1),0),$E235-1966)</f>
        <v>35628.400000000001</v>
      </c>
      <c r="P235" s="12" cm="1">
        <f t="array" ref="P235">INDEX(GMWQ!$A$2:$NF$60,MATCH(1,(GMWQ!$NE$2:$NE$60=P$3)*(GMWQ!$ND$2:$ND$60=P$4)*(GMWQ!$NF$2:$NF$60=P$1),0),$E235-1966)</f>
        <v>39018.54</v>
      </c>
      <c r="Q235" s="12" cm="1">
        <f t="array" ref="Q235">INDEX(GMWQ!$A$2:$NF$60,MATCH(1,(GMWQ!$NE$2:$NE$60=Q$3)*(GMWQ!$ND$2:$ND$60=Q$4)*(GMWQ!$NF$2:$NF$60=Q$1),0),$E235-1966)</f>
        <v>4.0292310000000002</v>
      </c>
      <c r="R235" s="12" cm="1">
        <f t="array" ref="R235">INDEX(GMWQ!$A$2:$NF$60,MATCH(1,(GMWQ!$NE$2:$NE$60=R$3)*(GMWQ!$ND$2:$ND$60=R$4)*(GMWQ!$NF$2:$NF$60=R$1),0),$E235-1966)</f>
        <v>11857.57</v>
      </c>
      <c r="S235" s="12" cm="1">
        <f t="array" ref="S235">INDEX(GMWQ!$A$2:$NF$60,MATCH(1,(GMWQ!$NE$2:$NE$60=S$3)*(GMWQ!$ND$2:$ND$60=S$4)*(GMWQ!$NF$2:$NF$60=S$1),0),$E235-1966)</f>
        <v>700349.6</v>
      </c>
      <c r="T235" s="12" cm="1">
        <f t="array" ref="T235">INDEX(GMWQ!$A$2:$NF$60,MATCH(1,(GMWQ!$NE$2:$NE$60=T$3)*(GMWQ!$ND$2:$ND$60=T$4)*(GMWQ!$NF$2:$NF$60=T$1),0),$E235-1966)</f>
        <v>35218.32</v>
      </c>
      <c r="U235" s="12" cm="1">
        <f t="array" ref="U235">INDEX(GMWQ!$A$2:$NF$60,MATCH(1,(GMWQ!$NE$2:$NE$60=U$3)*(GMWQ!$ND$2:$ND$60=U$4)*(GMWQ!$NF$2:$NF$60=U$1),0),$E235-1966)</f>
        <v>11769.48</v>
      </c>
      <c r="V235" s="12" cm="1">
        <f t="array" ref="V235">INDEX(GMWQ!$A$2:$NF$60,MATCH(1,(GMWQ!$NE$2:$NE$60=V$3)*(GMWQ!$ND$2:$ND$60=V$4)*(GMWQ!$NF$2:$NF$60=V$1),0),$E235-1966)</f>
        <v>3.7498719999999999</v>
      </c>
      <c r="W235" s="12" cm="1">
        <f t="array" ref="W235">INDEX(GMWQ!$A$2:$NF$60,MATCH(1,(GMWQ!$NE$2:$NE$60=W$3)*(GMWQ!$ND$2:$ND$60=W$4)*(GMWQ!$NF$2:$NF$60=W$1),0),$E235-1966)</f>
        <v>463445.7</v>
      </c>
      <c r="X235" s="12" cm="1">
        <f t="array" ref="X235">INDEX(GMWQ!$A$2:$NF$60,MATCH(1,(GMWQ!$NE$2:$NE$60=X$3)*(GMWQ!$ND$2:$ND$60=X$4)*(GMWQ!$NF$2:$NF$60=X$1),0),$E235-1966)</f>
        <v>47418.720000000001</v>
      </c>
      <c r="Y235" s="12" cm="1">
        <f t="array" ref="Y235">INDEX(GMWQ!$A$2:$NF$60,MATCH(1,(GMWQ!$NE$2:$NE$60=Y$3)*(GMWQ!$ND$2:$ND$60=Y$4)*(GMWQ!$NF$2:$NF$60=Y$1),0),$E235-1966)</f>
        <v>699408.1</v>
      </c>
      <c r="Z235" s="12" cm="1">
        <f t="array" ref="Z235">INDEX(GMWQ!$A$2:$NF$60,MATCH(1,(GMWQ!$NE$2:$NE$60=Z$3)*(GMWQ!$ND$2:$ND$60=Z$4)*(GMWQ!$NF$2:$NF$60=Z$1),0),$E235-1966)</f>
        <v>35197.730000000003</v>
      </c>
      <c r="AA235" s="12" cm="1">
        <f t="array" ref="AA235">INDEX(GMWQ!$A$2:$NF$60,MATCH(1,(GMWQ!$NE$2:$NE$60=AA$3)*(GMWQ!$ND$2:$ND$60=AA$4)*(GMWQ!$NF$2:$NF$60=AA$1),0),$E235-1966)</f>
        <v>11759.76</v>
      </c>
      <c r="AB235" s="12" cm="1">
        <f t="array" ref="AB235">INDEX(GMWQ!$A$2:$NF$60,MATCH(1,(GMWQ!$NE$2:$NE$60=AB$3)*(GMWQ!$ND$2:$ND$60=AB$4)*(GMWQ!$NF$2:$NF$60=AB$1),0),$E235-1966)</f>
        <v>3.8061219999999998</v>
      </c>
      <c r="AC235" s="12" cm="1">
        <f t="array" ref="AC235">INDEX(GMWQ!$A$2:$NF$60,MATCH(1,(GMWQ!$NE$2:$NE$60=AC$3)*(GMWQ!$ND$2:$ND$60=AC$4)*(GMWQ!$NF$2:$NF$60=AC$1),0),$E235-1966)</f>
        <v>461682.5</v>
      </c>
      <c r="AD235" s="12" cm="1">
        <f t="array" ref="AD235">INDEX(GMWQ!$A$2:$NF$60,MATCH(1,(GMWQ!$NE$2:$NE$60=AD$3)*(GMWQ!$ND$2:$ND$60=AD$4)*(GMWQ!$NF$2:$NF$60=AD$1),0),$E235-1966)</f>
        <v>53771.22</v>
      </c>
      <c r="AE235" s="12" cm="1">
        <f t="array" ref="AE235">INDEX(GMWQ!$A$2:$NF$60,MATCH(1,(GMWQ!$NE$2:$NE$60=AE$3)*(GMWQ!$ND$2:$ND$60=AE$4)*(GMWQ!$NF$2:$NF$60=AE$1),0),$E235-1966)</f>
        <v>35218.29</v>
      </c>
      <c r="AF235" s="12" cm="1">
        <f t="array" ref="AF235">INDEX(GMWQ!$A$2:$NF$60,MATCH(1,(GMWQ!$NE$2:$NE$60=AF$3)*(GMWQ!$ND$2:$ND$60=AF$4)*(GMWQ!$NF$2:$NF$60=AF$1),0),$E235-1966)</f>
        <v>39125.26</v>
      </c>
      <c r="AG235" s="12" cm="1">
        <f t="array" ref="AG235">INDEX(GMWQ!$A$2:$NF$60,MATCH(1,(GMWQ!$NE$2:$NE$60=AG$3)*(GMWQ!$ND$2:$ND$60=AG$4)*(GMWQ!$NF$2:$NF$60=AG$1),0),$E235-1966)</f>
        <v>3.7499470000000001</v>
      </c>
    </row>
    <row r="236" spans="1:33" x14ac:dyDescent="0.25">
      <c r="B236" s="12">
        <f t="shared" ref="B236:D251" si="21">+B232+1</f>
        <v>2030</v>
      </c>
      <c r="C236" s="12">
        <f t="shared" si="21"/>
        <v>2030</v>
      </c>
      <c r="E236" s="12">
        <f t="shared" si="17"/>
        <v>2202</v>
      </c>
      <c r="F236" s="12" cm="1">
        <f t="array" ref="F236">INDEX(GMWQ!$A$2:$NF$60,MATCH(1,(GMWQ!$NE$2:$NE$60=F$3)*(GMWQ!$ND$2:$ND$60=F$4)*(GMWQ!$NF$2:$NF$60=F$1),0),$E236-1966)</f>
        <v>174.1224</v>
      </c>
      <c r="G236" s="12" cm="1">
        <f t="array" ref="G236">INDEX(GMWQ!$A$2:$NF$60,MATCH(1,(GMWQ!$NE$2:$NE$60=G$3)*(GMWQ!$ND$2:$ND$60=G$4)*(GMWQ!$NF$2:$NF$60=G$1),0),$E236-1966)</f>
        <v>57824.87</v>
      </c>
      <c r="H236" s="12" cm="1">
        <f t="array" ref="H236">INDEX(GMWQ!$A$2:$NF$60,MATCH(1,(GMWQ!$NE$2:$NE$60=H$3)*(GMWQ!$ND$2:$ND$60=H$4)*(GMWQ!$NF$2:$NF$60=H$1),0),$E236-1966)</f>
        <v>828.50519999999995</v>
      </c>
      <c r="I236" s="12" cm="1">
        <f t="array" ref="I236">INDEX(GMWQ!$A$2:$NF$60,MATCH(1,(GMWQ!$NE$2:$NE$60=I$3)*(GMWQ!$ND$2:$ND$60=I$4)*(GMWQ!$NF$2:$NF$60=I$1),0),$E236-1966)</f>
        <v>188979</v>
      </c>
      <c r="J236" s="12" cm="1">
        <f t="array" ref="J236">INDEX(GMWQ!$A$2:$NF$60,MATCH(1,(GMWQ!$NE$2:$NE$60=J$3)*(GMWQ!$ND$2:$ND$60=J$4)*(GMWQ!$NF$2:$NF$60=J$1),0),$E236-1966)</f>
        <v>890053.4</v>
      </c>
      <c r="K236" s="12" cm="1">
        <f t="array" ref="K236">INDEX(GMWQ!$A$2:$NF$60,MATCH(1,(GMWQ!$NE$2:$NE$60=K$3)*(GMWQ!$ND$2:$ND$60=K$4)*(GMWQ!$NF$2:$NF$60=K$1),0),$E236-1966)</f>
        <v>365299.3</v>
      </c>
      <c r="L236" s="12" cm="1">
        <f t="array" ref="L236">INDEX(GMWQ!$A$2:$NF$60,MATCH(1,(GMWQ!$NE$2:$NE$60=L$3)*(GMWQ!$ND$2:$ND$60=L$4)*(GMWQ!$NF$2:$NF$60=L$1),0),$E236-1966)</f>
        <v>580056.80000000005</v>
      </c>
      <c r="M236" s="12" cm="1">
        <f t="array" ref="M236">INDEX(GMWQ!$A$2:$NF$60,MATCH(1,(GMWQ!$NE$2:$NE$60=M$3)*(GMWQ!$ND$2:$ND$60=M$4)*(GMWQ!$NF$2:$NF$60=M$1),0),$E236-1966)</f>
        <v>461997.7</v>
      </c>
      <c r="N236" s="12" cm="1">
        <f t="array" ref="N236">INDEX(GMWQ!$A$2:$NF$60,MATCH(1,(GMWQ!$NE$2:$NE$60=N$3)*(GMWQ!$ND$2:$ND$60=N$4)*(GMWQ!$NF$2:$NF$60=N$1),0),$E236-1966)</f>
        <v>125.5065</v>
      </c>
      <c r="O236" s="12" cm="1">
        <f t="array" ref="O236">INDEX(GMWQ!$A$2:$NF$60,MATCH(1,(GMWQ!$NE$2:$NE$60=O$3)*(GMWQ!$ND$2:$ND$60=O$4)*(GMWQ!$NF$2:$NF$60=O$1),0),$E236-1966)</f>
        <v>35708.559999999998</v>
      </c>
      <c r="P236" s="12" cm="1">
        <f t="array" ref="P236">INDEX(GMWQ!$A$2:$NF$60,MATCH(1,(GMWQ!$NE$2:$NE$60=P$3)*(GMWQ!$ND$2:$ND$60=P$4)*(GMWQ!$NF$2:$NF$60=P$1),0),$E236-1966)</f>
        <v>39108.28</v>
      </c>
      <c r="Q236" s="12" cm="1">
        <f t="array" ref="Q236">INDEX(GMWQ!$A$2:$NF$60,MATCH(1,(GMWQ!$NE$2:$NE$60=Q$3)*(GMWQ!$ND$2:$ND$60=Q$4)*(GMWQ!$NF$2:$NF$60=Q$1),0),$E236-1966)</f>
        <v>4.0196719999999999</v>
      </c>
      <c r="R236" s="12" cm="1">
        <f t="array" ref="R236">INDEX(GMWQ!$A$2:$NF$60,MATCH(1,(GMWQ!$NE$2:$NE$60=R$3)*(GMWQ!$ND$2:$ND$60=R$4)*(GMWQ!$NF$2:$NF$60=R$1),0),$E236-1966)</f>
        <v>11938.23</v>
      </c>
      <c r="S236" s="12" cm="1">
        <f t="array" ref="S236">INDEX(GMWQ!$A$2:$NF$60,MATCH(1,(GMWQ!$NE$2:$NE$60=S$3)*(GMWQ!$ND$2:$ND$60=S$4)*(GMWQ!$NF$2:$NF$60=S$1),0),$E236-1966)</f>
        <v>703151.1</v>
      </c>
      <c r="T236" s="12" cm="1">
        <f t="array" ref="T236">INDEX(GMWQ!$A$2:$NF$60,MATCH(1,(GMWQ!$NE$2:$NE$60=T$3)*(GMWQ!$ND$2:$ND$60=T$4)*(GMWQ!$NF$2:$NF$60=T$1),0),$E236-1966)</f>
        <v>35295.800000000003</v>
      </c>
      <c r="U236" s="12" cm="1">
        <f t="array" ref="U236">INDEX(GMWQ!$A$2:$NF$60,MATCH(1,(GMWQ!$NE$2:$NE$60=U$3)*(GMWQ!$ND$2:$ND$60=U$4)*(GMWQ!$NF$2:$NF$60=U$1),0),$E236-1966)</f>
        <v>11848.68</v>
      </c>
      <c r="V236" s="12" cm="1">
        <f t="array" ref="V236">INDEX(GMWQ!$A$2:$NF$60,MATCH(1,(GMWQ!$NE$2:$NE$60=V$3)*(GMWQ!$ND$2:$ND$60=V$4)*(GMWQ!$NF$2:$NF$60=V$1),0),$E236-1966)</f>
        <v>3.7498749999999998</v>
      </c>
      <c r="W236" s="12" cm="1">
        <f t="array" ref="W236">INDEX(GMWQ!$A$2:$NF$60,MATCH(1,(GMWQ!$NE$2:$NE$60=W$3)*(GMWQ!$ND$2:$ND$60=W$4)*(GMWQ!$NF$2:$NF$60=W$1),0),$E236-1966)</f>
        <v>465447</v>
      </c>
      <c r="X236" s="12" cm="1">
        <f t="array" ref="X236">INDEX(GMWQ!$A$2:$NF$60,MATCH(1,(GMWQ!$NE$2:$NE$60=X$3)*(GMWQ!$ND$2:$ND$60=X$4)*(GMWQ!$NF$2:$NF$60=X$1),0),$E236-1966)</f>
        <v>47843.01</v>
      </c>
      <c r="Y236" s="12" cm="1">
        <f t="array" ref="Y236">INDEX(GMWQ!$A$2:$NF$60,MATCH(1,(GMWQ!$NE$2:$NE$60=Y$3)*(GMWQ!$ND$2:$ND$60=Y$4)*(GMWQ!$NF$2:$NF$60=Y$1),0),$E236-1966)</f>
        <v>702286.3</v>
      </c>
      <c r="Z236" s="12" cm="1">
        <f t="array" ref="Z236">INDEX(GMWQ!$A$2:$NF$60,MATCH(1,(GMWQ!$NE$2:$NE$60=Z$3)*(GMWQ!$ND$2:$ND$60=Z$4)*(GMWQ!$NF$2:$NF$60=Z$1),0),$E236-1966)</f>
        <v>35277.58</v>
      </c>
      <c r="AA236" s="12" cm="1">
        <f t="array" ref="AA236">INDEX(GMWQ!$A$2:$NF$60,MATCH(1,(GMWQ!$NE$2:$NE$60=AA$3)*(GMWQ!$ND$2:$ND$60=AA$4)*(GMWQ!$NF$2:$NF$60=AA$1),0),$E236-1966)</f>
        <v>11840.03</v>
      </c>
      <c r="AB236" s="12" cm="1">
        <f t="array" ref="AB236">INDEX(GMWQ!$A$2:$NF$60,MATCH(1,(GMWQ!$NE$2:$NE$60=AB$3)*(GMWQ!$ND$2:$ND$60=AB$4)*(GMWQ!$NF$2:$NF$60=AB$1),0),$E236-1966)</f>
        <v>3.7995459999999999</v>
      </c>
      <c r="AC236" s="12" cm="1">
        <f t="array" ref="AC236">INDEX(GMWQ!$A$2:$NF$60,MATCH(1,(GMWQ!$NE$2:$NE$60=AC$3)*(GMWQ!$ND$2:$ND$60=AC$4)*(GMWQ!$NF$2:$NF$60=AC$1),0),$E236-1966)</f>
        <v>463721.9</v>
      </c>
      <c r="AD236" s="12" cm="1">
        <f t="array" ref="AD236">INDEX(GMWQ!$A$2:$NF$60,MATCH(1,(GMWQ!$NE$2:$NE$60=AD$3)*(GMWQ!$ND$2:$ND$60=AD$4)*(GMWQ!$NF$2:$NF$60=AD$1),0),$E236-1966)</f>
        <v>54261.23</v>
      </c>
      <c r="AE236" s="12" cm="1">
        <f t="array" ref="AE236">INDEX(GMWQ!$A$2:$NF$60,MATCH(1,(GMWQ!$NE$2:$NE$60=AE$3)*(GMWQ!$ND$2:$ND$60=AE$4)*(GMWQ!$NF$2:$NF$60=AE$1),0),$E236-1966)</f>
        <v>35295.769999999997</v>
      </c>
      <c r="AF236" s="12" cm="1">
        <f t="array" ref="AF236">INDEX(GMWQ!$A$2:$NF$60,MATCH(1,(GMWQ!$NE$2:$NE$60=AF$3)*(GMWQ!$ND$2:$ND$60=AF$4)*(GMWQ!$NF$2:$NF$60=AF$1),0),$E236-1966)</f>
        <v>39211.33</v>
      </c>
      <c r="AG236" s="12" cm="1">
        <f t="array" ref="AG236">INDEX(GMWQ!$A$2:$NF$60,MATCH(1,(GMWQ!$NE$2:$NE$60=AG$3)*(GMWQ!$ND$2:$ND$60=AG$4)*(GMWQ!$NF$2:$NF$60=AG$1),0),$E236-1966)</f>
        <v>3.749949</v>
      </c>
    </row>
    <row r="237" spans="1:33" x14ac:dyDescent="0.25">
      <c r="B237" s="12">
        <f t="shared" si="21"/>
        <v>2030</v>
      </c>
      <c r="C237" s="12">
        <f t="shared" si="21"/>
        <v>2030</v>
      </c>
      <c r="E237" s="12">
        <f t="shared" si="17"/>
        <v>2203</v>
      </c>
      <c r="F237" s="12" cm="1">
        <f t="array" ref="F237">INDEX(GMWQ!$A$2:$NF$60,MATCH(1,(GMWQ!$NE$2:$NE$60=F$3)*(GMWQ!$ND$2:$ND$60=F$4)*(GMWQ!$NF$2:$NF$60=F$1),0),$E237-1966)</f>
        <v>175.00970000000001</v>
      </c>
      <c r="G237" s="12" cm="1">
        <f t="array" ref="G237">INDEX(GMWQ!$A$2:$NF$60,MATCH(1,(GMWQ!$NE$2:$NE$60=G$3)*(GMWQ!$ND$2:$ND$60=G$4)*(GMWQ!$NF$2:$NF$60=G$1),0),$E237-1966)</f>
        <v>58351.51</v>
      </c>
      <c r="H237" s="12" cm="1">
        <f t="array" ref="H237">INDEX(GMWQ!$A$2:$NF$60,MATCH(1,(GMWQ!$NE$2:$NE$60=H$3)*(GMWQ!$ND$2:$ND$60=H$4)*(GMWQ!$NF$2:$NF$60=H$1),0),$E237-1966)</f>
        <v>834.16989999999998</v>
      </c>
      <c r="I237" s="12" cm="1">
        <f t="array" ref="I237">INDEX(GMWQ!$A$2:$NF$60,MATCH(1,(GMWQ!$NE$2:$NE$60=I$3)*(GMWQ!$ND$2:$ND$60=I$4)*(GMWQ!$NF$2:$NF$60=I$1),0),$E237-1966)</f>
        <v>191491</v>
      </c>
      <c r="J237" s="12" cm="1">
        <f t="array" ref="J237">INDEX(GMWQ!$A$2:$NF$60,MATCH(1,(GMWQ!$NE$2:$NE$60=J$3)*(GMWQ!$ND$2:$ND$60=J$4)*(GMWQ!$NF$2:$NF$60=J$1),0),$E237-1966)</f>
        <v>898260.1</v>
      </c>
      <c r="K237" s="12" cm="1">
        <f t="array" ref="K237">INDEX(GMWQ!$A$2:$NF$60,MATCH(1,(GMWQ!$NE$2:$NE$60=K$3)*(GMWQ!$ND$2:$ND$60=K$4)*(GMWQ!$NF$2:$NF$60=K$1),0),$E237-1966)</f>
        <v>368626.3</v>
      </c>
      <c r="L237" s="12" cm="1">
        <f t="array" ref="L237">INDEX(GMWQ!$A$2:$NF$60,MATCH(1,(GMWQ!$NE$2:$NE$60=L$3)*(GMWQ!$ND$2:$ND$60=L$4)*(GMWQ!$NF$2:$NF$60=L$1),0),$E237-1966)</f>
        <v>585011.6</v>
      </c>
      <c r="M237" s="12" cm="1">
        <f t="array" ref="M237">INDEX(GMWQ!$A$2:$NF$60,MATCH(1,(GMWQ!$NE$2:$NE$60=M$3)*(GMWQ!$ND$2:$ND$60=M$4)*(GMWQ!$NF$2:$NF$60=M$1),0),$E237-1966)</f>
        <v>463645.3</v>
      </c>
      <c r="N237" s="12" cm="1">
        <f t="array" ref="N237">INDEX(GMWQ!$A$2:$NF$60,MATCH(1,(GMWQ!$NE$2:$NE$60=N$3)*(GMWQ!$ND$2:$ND$60=N$4)*(GMWQ!$NF$2:$NF$60=N$1),0),$E237-1966)</f>
        <v>126.1292</v>
      </c>
      <c r="O237" s="12" cm="1">
        <f t="array" ref="O237">INDEX(GMWQ!$A$2:$NF$60,MATCH(1,(GMWQ!$NE$2:$NE$60=O$3)*(GMWQ!$ND$2:$ND$60=O$4)*(GMWQ!$NF$2:$NF$60=O$1),0),$E237-1966)</f>
        <v>35788.910000000003</v>
      </c>
      <c r="P237" s="12" cm="1">
        <f t="array" ref="P237">INDEX(GMWQ!$A$2:$NF$60,MATCH(1,(GMWQ!$NE$2:$NE$60=P$3)*(GMWQ!$ND$2:$ND$60=P$4)*(GMWQ!$NF$2:$NF$60=P$1),0),$E237-1966)</f>
        <v>39194.31</v>
      </c>
      <c r="Q237" s="12" cm="1">
        <f t="array" ref="Q237">INDEX(GMWQ!$A$2:$NF$60,MATCH(1,(GMWQ!$NE$2:$NE$60=Q$3)*(GMWQ!$ND$2:$ND$60=Q$4)*(GMWQ!$NF$2:$NF$60=Q$1),0),$E237-1966)</f>
        <v>4.010084</v>
      </c>
      <c r="R237" s="12" cm="1">
        <f t="array" ref="R237">INDEX(GMWQ!$A$2:$NF$60,MATCH(1,(GMWQ!$NE$2:$NE$60=R$3)*(GMWQ!$ND$2:$ND$60=R$4)*(GMWQ!$NF$2:$NF$60=R$1),0),$E237-1966)</f>
        <v>12019.85</v>
      </c>
      <c r="S237" s="12" cm="1">
        <f t="array" ref="S237">INDEX(GMWQ!$A$2:$NF$60,MATCH(1,(GMWQ!$NE$2:$NE$60=S$3)*(GMWQ!$ND$2:$ND$60=S$4)*(GMWQ!$NF$2:$NF$60=S$1),0),$E237-1966)</f>
        <v>705964.2</v>
      </c>
      <c r="T237" s="12" cm="1">
        <f t="array" ref="T237">INDEX(GMWQ!$A$2:$NF$60,MATCH(1,(GMWQ!$NE$2:$NE$60=T$3)*(GMWQ!$ND$2:$ND$60=T$4)*(GMWQ!$NF$2:$NF$60=T$1),0),$E237-1966)</f>
        <v>35373.449999999997</v>
      </c>
      <c r="U237" s="12" cm="1">
        <f t="array" ref="U237">INDEX(GMWQ!$A$2:$NF$60,MATCH(1,(GMWQ!$NE$2:$NE$60=U$3)*(GMWQ!$ND$2:$ND$60=U$4)*(GMWQ!$NF$2:$NF$60=U$1),0),$E237-1966)</f>
        <v>11928.99</v>
      </c>
      <c r="V237" s="12" cm="1">
        <f t="array" ref="V237">INDEX(GMWQ!$A$2:$NF$60,MATCH(1,(GMWQ!$NE$2:$NE$60=V$3)*(GMWQ!$ND$2:$ND$60=V$4)*(GMWQ!$NF$2:$NF$60=V$1),0),$E237-1966)</f>
        <v>3.7498800000000001</v>
      </c>
      <c r="W237" s="12" cm="1">
        <f t="array" ref="W237">INDEX(GMWQ!$A$2:$NF$60,MATCH(1,(GMWQ!$NE$2:$NE$60=W$3)*(GMWQ!$ND$2:$ND$60=W$4)*(GMWQ!$NF$2:$NF$60=W$1),0),$E237-1966)</f>
        <v>467184.9</v>
      </c>
      <c r="X237" s="12" cm="1">
        <f t="array" ref="X237">INDEX(GMWQ!$A$2:$NF$60,MATCH(1,(GMWQ!$NE$2:$NE$60=X$3)*(GMWQ!$ND$2:$ND$60=X$4)*(GMWQ!$NF$2:$NF$60=X$1),0),$E237-1966)</f>
        <v>48273.440000000002</v>
      </c>
      <c r="Y237" s="12" cm="1">
        <f t="array" ref="Y237">INDEX(GMWQ!$A$2:$NF$60,MATCH(1,(GMWQ!$NE$2:$NE$60=Y$3)*(GMWQ!$ND$2:$ND$60=Y$4)*(GMWQ!$NF$2:$NF$60=Y$1),0),$E237-1966)</f>
        <v>705169.4</v>
      </c>
      <c r="Z237" s="12" cm="1">
        <f t="array" ref="Z237">INDEX(GMWQ!$A$2:$NF$60,MATCH(1,(GMWQ!$NE$2:$NE$60=Z$3)*(GMWQ!$ND$2:$ND$60=Z$4)*(GMWQ!$NF$2:$NF$60=Z$1),0),$E237-1966)</f>
        <v>35357.53</v>
      </c>
      <c r="AA237" s="12" cm="1">
        <f t="array" ref="AA237">INDEX(GMWQ!$A$2:$NF$60,MATCH(1,(GMWQ!$NE$2:$NE$60=AA$3)*(GMWQ!$ND$2:$ND$60=AA$4)*(GMWQ!$NF$2:$NF$60=AA$1),0),$E237-1966)</f>
        <v>11921.41</v>
      </c>
      <c r="AB237" s="12" cm="1">
        <f t="array" ref="AB237">INDEX(GMWQ!$A$2:$NF$60,MATCH(1,(GMWQ!$NE$2:$NE$60=AB$3)*(GMWQ!$ND$2:$ND$60=AB$4)*(GMWQ!$NF$2:$NF$60=AB$1),0),$E237-1966)</f>
        <v>3.7932030000000001</v>
      </c>
      <c r="AC237" s="12" cm="1">
        <f t="array" ref="AC237">INDEX(GMWQ!$A$2:$NF$60,MATCH(1,(GMWQ!$NE$2:$NE$60=AC$3)*(GMWQ!$ND$2:$ND$60=AC$4)*(GMWQ!$NF$2:$NF$60=AC$1),0),$E237-1966)</f>
        <v>465491.3</v>
      </c>
      <c r="AD237" s="12" cm="1">
        <f t="array" ref="AD237">INDEX(GMWQ!$A$2:$NF$60,MATCH(1,(GMWQ!$NE$2:$NE$60=AD$3)*(GMWQ!$ND$2:$ND$60=AD$4)*(GMWQ!$NF$2:$NF$60=AD$1),0),$E237-1966)</f>
        <v>54758.03</v>
      </c>
      <c r="AE237" s="12" cm="1">
        <f t="array" ref="AE237">INDEX(GMWQ!$A$2:$NF$60,MATCH(1,(GMWQ!$NE$2:$NE$60=AE$3)*(GMWQ!$ND$2:$ND$60=AE$4)*(GMWQ!$NF$2:$NF$60=AE$1),0),$E237-1966)</f>
        <v>35373.42</v>
      </c>
      <c r="AF237" s="12" cm="1">
        <f t="array" ref="AF237">INDEX(GMWQ!$A$2:$NF$60,MATCH(1,(GMWQ!$NE$2:$NE$60=AF$3)*(GMWQ!$ND$2:$ND$60=AF$4)*(GMWQ!$NF$2:$NF$60=AF$1),0),$E237-1966)</f>
        <v>39297.599999999999</v>
      </c>
      <c r="AG237" s="12" cm="1">
        <f t="array" ref="AG237">INDEX(GMWQ!$A$2:$NF$60,MATCH(1,(GMWQ!$NE$2:$NE$60=AG$3)*(GMWQ!$ND$2:$ND$60=AG$4)*(GMWQ!$NF$2:$NF$60=AG$1),0),$E237-1966)</f>
        <v>3.7499549999999999</v>
      </c>
    </row>
    <row r="238" spans="1:33" x14ac:dyDescent="0.25">
      <c r="B238" s="12">
        <f t="shared" si="21"/>
        <v>2030</v>
      </c>
      <c r="C238" s="12">
        <f t="shared" si="21"/>
        <v>2030</v>
      </c>
      <c r="E238" s="12">
        <f t="shared" si="17"/>
        <v>2204</v>
      </c>
      <c r="F238" s="12" cm="1">
        <f t="array" ref="F238">INDEX(GMWQ!$A$2:$NF$60,MATCH(1,(GMWQ!$NE$2:$NE$60=F$3)*(GMWQ!$ND$2:$ND$60=F$4)*(GMWQ!$NF$2:$NF$60=F$1),0),$E238-1966)</f>
        <v>175.90289999999999</v>
      </c>
      <c r="G238" s="12" cm="1">
        <f t="array" ref="G238">INDEX(GMWQ!$A$2:$NF$60,MATCH(1,(GMWQ!$NE$2:$NE$60=G$3)*(GMWQ!$ND$2:$ND$60=G$4)*(GMWQ!$NF$2:$NF$60=G$1),0),$E238-1966)</f>
        <v>58883.33</v>
      </c>
      <c r="H238" s="12" cm="1">
        <f t="array" ref="H238">INDEX(GMWQ!$A$2:$NF$60,MATCH(1,(GMWQ!$NE$2:$NE$60=H$3)*(GMWQ!$ND$2:$ND$60=H$4)*(GMWQ!$NF$2:$NF$60=H$1),0),$E238-1966)</f>
        <v>839.8741</v>
      </c>
      <c r="I238" s="12" cm="1">
        <f t="array" ref="I238">INDEX(GMWQ!$A$2:$NF$60,MATCH(1,(GMWQ!$NE$2:$NE$60=I$3)*(GMWQ!$ND$2:$ND$60=I$4)*(GMWQ!$NF$2:$NF$60=I$1),0),$E238-1966)</f>
        <v>193404.4</v>
      </c>
      <c r="J238" s="12" cm="1">
        <f t="array" ref="J238">INDEX(GMWQ!$A$2:$NF$60,MATCH(1,(GMWQ!$NE$2:$NE$60=J$3)*(GMWQ!$ND$2:$ND$60=J$4)*(GMWQ!$NF$2:$NF$60=J$1),0),$E238-1966)</f>
        <v>906660.3</v>
      </c>
      <c r="K238" s="12" cm="1">
        <f t="array" ref="K238">INDEX(GMWQ!$A$2:$NF$60,MATCH(1,(GMWQ!$NE$2:$NE$60=K$3)*(GMWQ!$ND$2:$ND$60=K$4)*(GMWQ!$NF$2:$NF$60=K$1),0),$E238-1966)</f>
        <v>371985.9</v>
      </c>
      <c r="L238" s="12" cm="1">
        <f t="array" ref="L238">INDEX(GMWQ!$A$2:$NF$60,MATCH(1,(GMWQ!$NE$2:$NE$60=L$3)*(GMWQ!$ND$2:$ND$60=L$4)*(GMWQ!$NF$2:$NF$60=L$1),0),$E238-1966)</f>
        <v>589926.30000000005</v>
      </c>
      <c r="M238" s="12" cm="1">
        <f t="array" ref="M238">INDEX(GMWQ!$A$2:$NF$60,MATCH(1,(GMWQ!$NE$2:$NE$60=M$3)*(GMWQ!$ND$2:$ND$60=M$4)*(GMWQ!$NF$2:$NF$60=M$1),0),$E238-1966)</f>
        <v>465233.2</v>
      </c>
      <c r="N238" s="12" cm="1">
        <f t="array" ref="N238">INDEX(GMWQ!$A$2:$NF$60,MATCH(1,(GMWQ!$NE$2:$NE$60=N$3)*(GMWQ!$ND$2:$ND$60=N$4)*(GMWQ!$NF$2:$NF$60=N$1),0),$E238-1966)</f>
        <v>126.7551</v>
      </c>
      <c r="O238" s="12" cm="1">
        <f t="array" ref="O238">INDEX(GMWQ!$A$2:$NF$60,MATCH(1,(GMWQ!$NE$2:$NE$60=O$3)*(GMWQ!$ND$2:$ND$60=O$4)*(GMWQ!$NF$2:$NF$60=O$1),0),$E238-1966)</f>
        <v>35869.61</v>
      </c>
      <c r="P238" s="12" cm="1">
        <f t="array" ref="P238">INDEX(GMWQ!$A$2:$NF$60,MATCH(1,(GMWQ!$NE$2:$NE$60=P$3)*(GMWQ!$ND$2:$ND$60=P$4)*(GMWQ!$NF$2:$NF$60=P$1),0),$E238-1966)</f>
        <v>39280.54</v>
      </c>
      <c r="Q238" s="12" cm="1">
        <f t="array" ref="Q238">INDEX(GMWQ!$A$2:$NF$60,MATCH(1,(GMWQ!$NE$2:$NE$60=Q$3)*(GMWQ!$ND$2:$ND$60=Q$4)*(GMWQ!$NF$2:$NF$60=Q$1),0),$E238-1966)</f>
        <v>4.0000390000000001</v>
      </c>
      <c r="R238" s="12" cm="1">
        <f t="array" ref="R238">INDEX(GMWQ!$A$2:$NF$60,MATCH(1,(GMWQ!$NE$2:$NE$60=R$3)*(GMWQ!$ND$2:$ND$60=R$4)*(GMWQ!$NF$2:$NF$60=R$1),0),$E238-1966)</f>
        <v>12102.05</v>
      </c>
      <c r="S238" s="12" cm="1">
        <f t="array" ref="S238">INDEX(GMWQ!$A$2:$NF$60,MATCH(1,(GMWQ!$NE$2:$NE$60=S$3)*(GMWQ!$ND$2:$ND$60=S$4)*(GMWQ!$NF$2:$NF$60=S$1),0),$E238-1966)</f>
        <v>708788.1</v>
      </c>
      <c r="T238" s="12" cm="1">
        <f t="array" ref="T238">INDEX(GMWQ!$A$2:$NF$60,MATCH(1,(GMWQ!$NE$2:$NE$60=T$3)*(GMWQ!$ND$2:$ND$60=T$4)*(GMWQ!$NF$2:$NF$60=T$1),0),$E238-1966)</f>
        <v>35451.269999999997</v>
      </c>
      <c r="U238" s="12" cm="1">
        <f t="array" ref="U238">INDEX(GMWQ!$A$2:$NF$60,MATCH(1,(GMWQ!$NE$2:$NE$60=U$3)*(GMWQ!$ND$2:$ND$60=U$4)*(GMWQ!$NF$2:$NF$60=U$1),0),$E238-1966)</f>
        <v>12009.94</v>
      </c>
      <c r="V238" s="12" cm="1">
        <f t="array" ref="V238">INDEX(GMWQ!$A$2:$NF$60,MATCH(1,(GMWQ!$NE$2:$NE$60=V$3)*(GMWQ!$ND$2:$ND$60=V$4)*(GMWQ!$NF$2:$NF$60=V$1),0),$E238-1966)</f>
        <v>3.749879</v>
      </c>
      <c r="W238" s="12" cm="1">
        <f t="array" ref="W238">INDEX(GMWQ!$A$2:$NF$60,MATCH(1,(GMWQ!$NE$2:$NE$60=W$3)*(GMWQ!$ND$2:$ND$60=W$4)*(GMWQ!$NF$2:$NF$60=W$1),0),$E238-1966)</f>
        <v>468872.6</v>
      </c>
      <c r="X238" s="12" cm="1">
        <f t="array" ref="X238">INDEX(GMWQ!$A$2:$NF$60,MATCH(1,(GMWQ!$NE$2:$NE$60=X$3)*(GMWQ!$ND$2:$ND$60=X$4)*(GMWQ!$NF$2:$NF$60=X$1),0),$E238-1966)</f>
        <v>48708.08</v>
      </c>
      <c r="Y238" s="12" cm="1">
        <f t="array" ref="Y238">INDEX(GMWQ!$A$2:$NF$60,MATCH(1,(GMWQ!$NE$2:$NE$60=Y$3)*(GMWQ!$ND$2:$ND$60=Y$4)*(GMWQ!$NF$2:$NF$60=Y$1),0),$E238-1966)</f>
        <v>708055.9</v>
      </c>
      <c r="Z238" s="12" cm="1">
        <f t="array" ref="Z238">INDEX(GMWQ!$A$2:$NF$60,MATCH(1,(GMWQ!$NE$2:$NE$60=Z$3)*(GMWQ!$ND$2:$ND$60=Z$4)*(GMWQ!$NF$2:$NF$60=Z$1),0),$E238-1966)</f>
        <v>35437.449999999997</v>
      </c>
      <c r="AA238" s="12" cm="1">
        <f t="array" ref="AA238">INDEX(GMWQ!$A$2:$NF$60,MATCH(1,(GMWQ!$NE$2:$NE$60=AA$3)*(GMWQ!$ND$2:$ND$60=AA$4)*(GMWQ!$NF$2:$NF$60=AA$1),0),$E238-1966)</f>
        <v>12003.38</v>
      </c>
      <c r="AB238" s="12" cm="1">
        <f t="array" ref="AB238">INDEX(GMWQ!$A$2:$NF$60,MATCH(1,(GMWQ!$NE$2:$NE$60=AB$3)*(GMWQ!$ND$2:$ND$60=AB$4)*(GMWQ!$NF$2:$NF$60=AB$1),0),$E238-1966)</f>
        <v>3.7873899999999998</v>
      </c>
      <c r="AC238" s="12" cm="1">
        <f t="array" ref="AC238">INDEX(GMWQ!$A$2:$NF$60,MATCH(1,(GMWQ!$NE$2:$NE$60=AC$3)*(GMWQ!$ND$2:$ND$60=AC$4)*(GMWQ!$NF$2:$NF$60=AC$1),0),$E238-1966)</f>
        <v>467207.5</v>
      </c>
      <c r="AD238" s="12" cm="1">
        <f t="array" ref="AD238">INDEX(GMWQ!$A$2:$NF$60,MATCH(1,(GMWQ!$NE$2:$NE$60=AD$3)*(GMWQ!$ND$2:$ND$60=AD$4)*(GMWQ!$NF$2:$NF$60=AD$1),0),$E238-1966)</f>
        <v>55259.360000000001</v>
      </c>
      <c r="AE238" s="12" cm="1">
        <f t="array" ref="AE238">INDEX(GMWQ!$A$2:$NF$60,MATCH(1,(GMWQ!$NE$2:$NE$60=AE$3)*(GMWQ!$ND$2:$ND$60=AE$4)*(GMWQ!$NF$2:$NF$60=AE$1),0),$E238-1966)</f>
        <v>35451.24</v>
      </c>
      <c r="AF238" s="12" cm="1">
        <f t="array" ref="AF238">INDEX(GMWQ!$A$2:$NF$60,MATCH(1,(GMWQ!$NE$2:$NE$60=AF$3)*(GMWQ!$ND$2:$ND$60=AF$4)*(GMWQ!$NF$2:$NF$60=AF$1),0),$E238-1966)</f>
        <v>39384.050000000003</v>
      </c>
      <c r="AG238" s="12" cm="1">
        <f t="array" ref="AG238">INDEX(GMWQ!$A$2:$NF$60,MATCH(1,(GMWQ!$NE$2:$NE$60=AG$3)*(GMWQ!$ND$2:$ND$60=AG$4)*(GMWQ!$NF$2:$NF$60=AG$1),0),$E238-1966)</f>
        <v>3.7499639999999999</v>
      </c>
    </row>
    <row r="239" spans="1:33" x14ac:dyDescent="0.25">
      <c r="A239" s="12">
        <v>2031</v>
      </c>
      <c r="B239" s="12">
        <f t="shared" si="21"/>
        <v>2031</v>
      </c>
      <c r="C239" s="12">
        <f t="shared" si="21"/>
        <v>2030</v>
      </c>
      <c r="D239" s="12">
        <f t="shared" si="21"/>
        <v>2030</v>
      </c>
      <c r="E239" s="12">
        <f t="shared" si="17"/>
        <v>2205</v>
      </c>
      <c r="F239" s="12" cm="1">
        <f t="array" ref="F239">INDEX(GMWQ!$A$2:$NF$60,MATCH(1,(GMWQ!$NE$2:$NE$60=F$3)*(GMWQ!$ND$2:$ND$60=F$4)*(GMWQ!$NF$2:$NF$60=F$1),0),$E239-1966)</f>
        <v>176.78139999999999</v>
      </c>
      <c r="G239" s="12" cm="1">
        <f t="array" ref="G239">INDEX(GMWQ!$A$2:$NF$60,MATCH(1,(GMWQ!$NE$2:$NE$60=G$3)*(GMWQ!$ND$2:$ND$60=G$4)*(GMWQ!$NF$2:$NF$60=G$1),0),$E239-1966)</f>
        <v>59413.57</v>
      </c>
      <c r="H239" s="12" cm="1">
        <f t="array" ref="H239">INDEX(GMWQ!$A$2:$NF$60,MATCH(1,(GMWQ!$NE$2:$NE$60=H$3)*(GMWQ!$ND$2:$ND$60=H$4)*(GMWQ!$NF$2:$NF$60=H$1),0),$E239-1966)</f>
        <v>845.61249999999995</v>
      </c>
      <c r="I239" s="12" cm="1">
        <f t="array" ref="I239">INDEX(GMWQ!$A$2:$NF$60,MATCH(1,(GMWQ!$NE$2:$NE$60=I$3)*(GMWQ!$ND$2:$ND$60=I$4)*(GMWQ!$NF$2:$NF$60=I$1),0),$E239-1966)</f>
        <v>196013.6</v>
      </c>
      <c r="J239" s="12" cm="1">
        <f t="array" ref="J239">INDEX(GMWQ!$A$2:$NF$60,MATCH(1,(GMWQ!$NE$2:$NE$60=J$3)*(GMWQ!$ND$2:$ND$60=J$4)*(GMWQ!$NF$2:$NF$60=J$1),0),$E239-1966)</f>
        <v>915138.4</v>
      </c>
      <c r="K239" s="12" cm="1">
        <f t="array" ref="K239">INDEX(GMWQ!$A$2:$NF$60,MATCH(1,(GMWQ!$NE$2:$NE$60=K$3)*(GMWQ!$ND$2:$ND$60=K$4)*(GMWQ!$NF$2:$NF$60=K$1),0),$E239-1966)</f>
        <v>375335.6</v>
      </c>
      <c r="L239" s="12" cm="1">
        <f t="array" ref="L239">INDEX(GMWQ!$A$2:$NF$60,MATCH(1,(GMWQ!$NE$2:$NE$60=L$3)*(GMWQ!$ND$2:$ND$60=L$4)*(GMWQ!$NF$2:$NF$60=L$1),0),$E239-1966)</f>
        <v>595128</v>
      </c>
      <c r="M239" s="12" cm="1">
        <f t="array" ref="M239">INDEX(GMWQ!$A$2:$NF$60,MATCH(1,(GMWQ!$NE$2:$NE$60=M$3)*(GMWQ!$ND$2:$ND$60=M$4)*(GMWQ!$NF$2:$NF$60=M$1),0),$E239-1966)</f>
        <v>467019.8</v>
      </c>
      <c r="N239" s="12" cm="1">
        <f t="array" ref="N239">INDEX(GMWQ!$A$2:$NF$60,MATCH(1,(GMWQ!$NE$2:$NE$60=N$3)*(GMWQ!$ND$2:$ND$60=N$4)*(GMWQ!$NF$2:$NF$60=N$1),0),$E239-1966)</f>
        <v>127.384</v>
      </c>
      <c r="O239" s="12" cm="1">
        <f t="array" ref="O239">INDEX(GMWQ!$A$2:$NF$60,MATCH(1,(GMWQ!$NE$2:$NE$60=O$3)*(GMWQ!$ND$2:$ND$60=O$4)*(GMWQ!$NF$2:$NF$60=O$1),0),$E239-1966)</f>
        <v>35946.730000000003</v>
      </c>
      <c r="P239" s="12" cm="1">
        <f t="array" ref="P239">INDEX(GMWQ!$A$2:$NF$60,MATCH(1,(GMWQ!$NE$2:$NE$60=P$3)*(GMWQ!$ND$2:$ND$60=P$4)*(GMWQ!$NF$2:$NF$60=P$1),0),$E239-1966)</f>
        <v>39366.959999999999</v>
      </c>
      <c r="Q239" s="12" cm="1">
        <f t="array" ref="Q239">INDEX(GMWQ!$A$2:$NF$60,MATCH(1,(GMWQ!$NE$2:$NE$60=Q$3)*(GMWQ!$ND$2:$ND$60=Q$4)*(GMWQ!$NF$2:$NF$60=Q$1),0),$E239-1966)</f>
        <v>4.0000220000000004</v>
      </c>
      <c r="R239" s="12" cm="1">
        <f t="array" ref="R239">INDEX(GMWQ!$A$2:$NF$60,MATCH(1,(GMWQ!$NE$2:$NE$60=R$3)*(GMWQ!$ND$2:$ND$60=R$4)*(GMWQ!$NF$2:$NF$60=R$1),0),$E239-1966)</f>
        <v>12184.73</v>
      </c>
      <c r="S239" s="12" cm="1">
        <f t="array" ref="S239">INDEX(GMWQ!$A$2:$NF$60,MATCH(1,(GMWQ!$NE$2:$NE$60=S$3)*(GMWQ!$ND$2:$ND$60=S$4)*(GMWQ!$NF$2:$NF$60=S$1),0),$E239-1966)</f>
        <v>711552.5</v>
      </c>
      <c r="T239" s="12" cm="1">
        <f t="array" ref="T239">INDEX(GMWQ!$A$2:$NF$60,MATCH(1,(GMWQ!$NE$2:$NE$60=T$3)*(GMWQ!$ND$2:$ND$60=T$4)*(GMWQ!$NF$2:$NF$60=T$1),0),$E239-1966)</f>
        <v>35525.72</v>
      </c>
      <c r="U239" s="12" cm="1">
        <f t="array" ref="U239">INDEX(GMWQ!$A$2:$NF$60,MATCH(1,(GMWQ!$NE$2:$NE$60=U$3)*(GMWQ!$ND$2:$ND$60=U$4)*(GMWQ!$NF$2:$NF$60=U$1),0),$E239-1966)</f>
        <v>12091.8</v>
      </c>
      <c r="V239" s="12" cm="1">
        <f t="array" ref="V239">INDEX(GMWQ!$A$2:$NF$60,MATCH(1,(GMWQ!$NE$2:$NE$60=V$3)*(GMWQ!$ND$2:$ND$60=V$4)*(GMWQ!$NF$2:$NF$60=V$1),0),$E239-1966)</f>
        <v>3.749873</v>
      </c>
      <c r="W239" s="12" cm="1">
        <f t="array" ref="W239">INDEX(GMWQ!$A$2:$NF$60,MATCH(1,(GMWQ!$NE$2:$NE$60=W$3)*(GMWQ!$ND$2:$ND$60=W$4)*(GMWQ!$NF$2:$NF$60=W$1),0),$E239-1966)</f>
        <v>470740.9</v>
      </c>
      <c r="X239" s="12" cm="1">
        <f t="array" ref="X239">INDEX(GMWQ!$A$2:$NF$60,MATCH(1,(GMWQ!$NE$2:$NE$60=X$3)*(GMWQ!$ND$2:$ND$60=X$4)*(GMWQ!$NF$2:$NF$60=X$1),0),$E239-1966)</f>
        <v>49143.27</v>
      </c>
      <c r="Y239" s="12" cm="1">
        <f t="array" ref="Y239">INDEX(GMWQ!$A$2:$NF$60,MATCH(1,(GMWQ!$NE$2:$NE$60=Y$3)*(GMWQ!$ND$2:$ND$60=Y$4)*(GMWQ!$NF$2:$NF$60=Y$1),0),$E239-1966)</f>
        <v>711649.4</v>
      </c>
      <c r="Z239" s="12" cm="1">
        <f t="array" ref="Z239">INDEX(GMWQ!$A$2:$NF$60,MATCH(1,(GMWQ!$NE$2:$NE$60=Z$3)*(GMWQ!$ND$2:$ND$60=Z$4)*(GMWQ!$NF$2:$NF$60=Z$1),0),$E239-1966)</f>
        <v>35538.559999999998</v>
      </c>
      <c r="AA239" s="12" cm="1">
        <f t="array" ref="AA239">INDEX(GMWQ!$A$2:$NF$60,MATCH(1,(GMWQ!$NE$2:$NE$60=AA$3)*(GMWQ!$ND$2:$ND$60=AA$4)*(GMWQ!$NF$2:$NF$60=AA$1),0),$E239-1966)</f>
        <v>12091.87</v>
      </c>
      <c r="AB239" s="12" cm="1">
        <f t="array" ref="AB239">INDEX(GMWQ!$A$2:$NF$60,MATCH(1,(GMWQ!$NE$2:$NE$60=AB$3)*(GMWQ!$ND$2:$ND$60=AB$4)*(GMWQ!$NF$2:$NF$60=AB$1),0),$E239-1966)</f>
        <v>3.7150750000000001</v>
      </c>
      <c r="AC239" s="12" cm="1">
        <f t="array" ref="AC239">INDEX(GMWQ!$A$2:$NF$60,MATCH(1,(GMWQ!$NE$2:$NE$60=AC$3)*(GMWQ!$ND$2:$ND$60=AC$4)*(GMWQ!$NF$2:$NF$60=AC$1),0),$E239-1966)</f>
        <v>470048.1</v>
      </c>
      <c r="AD239" s="12" cm="1">
        <f t="array" ref="AD239">INDEX(GMWQ!$A$2:$NF$60,MATCH(1,(GMWQ!$NE$2:$NE$60=AD$3)*(GMWQ!$ND$2:$ND$60=AD$4)*(GMWQ!$NF$2:$NF$60=AD$1),0),$E239-1966)</f>
        <v>49160.78</v>
      </c>
      <c r="AE239" s="12" cm="1">
        <f t="array" ref="AE239">INDEX(GMWQ!$A$2:$NF$60,MATCH(1,(GMWQ!$NE$2:$NE$60=AE$3)*(GMWQ!$ND$2:$ND$60=AE$4)*(GMWQ!$NF$2:$NF$60=AE$1),0),$E239-1966)</f>
        <v>35525.69</v>
      </c>
      <c r="AF239" s="12" cm="1">
        <f t="array" ref="AF239">INDEX(GMWQ!$A$2:$NF$60,MATCH(1,(GMWQ!$NE$2:$NE$60=AF$3)*(GMWQ!$ND$2:$ND$60=AF$4)*(GMWQ!$NF$2:$NF$60=AF$1),0),$E239-1966)</f>
        <v>39466.75</v>
      </c>
      <c r="AG239" s="12" cm="1">
        <f t="array" ref="AG239">INDEX(GMWQ!$A$2:$NF$60,MATCH(1,(GMWQ!$NE$2:$NE$60=AG$3)*(GMWQ!$ND$2:$ND$60=AG$4)*(GMWQ!$NF$2:$NF$60=AG$1),0),$E239-1966)</f>
        <v>3.7499470000000001</v>
      </c>
    </row>
    <row r="240" spans="1:33" x14ac:dyDescent="0.25">
      <c r="B240" s="12">
        <f t="shared" si="21"/>
        <v>2031</v>
      </c>
      <c r="C240" s="12">
        <f t="shared" si="21"/>
        <v>2031</v>
      </c>
      <c r="E240" s="12">
        <f t="shared" si="17"/>
        <v>2206</v>
      </c>
      <c r="F240" s="12" cm="1">
        <f t="array" ref="F240">INDEX(GMWQ!$A$2:$NF$60,MATCH(1,(GMWQ!$NE$2:$NE$60=F$3)*(GMWQ!$ND$2:$ND$60=F$4)*(GMWQ!$NF$2:$NF$60=F$1),0),$E240-1966)</f>
        <v>177.66550000000001</v>
      </c>
      <c r="G240" s="12" cm="1">
        <f t="array" ref="G240">INDEX(GMWQ!$A$2:$NF$60,MATCH(1,(GMWQ!$NE$2:$NE$60=G$3)*(GMWQ!$ND$2:$ND$60=G$4)*(GMWQ!$NF$2:$NF$60=G$1),0),$E240-1966)</f>
        <v>59948.9</v>
      </c>
      <c r="H240" s="12" cm="1">
        <f t="array" ref="H240">INDEX(GMWQ!$A$2:$NF$60,MATCH(1,(GMWQ!$NE$2:$NE$60=H$3)*(GMWQ!$ND$2:$ND$60=H$4)*(GMWQ!$NF$2:$NF$60=H$1),0),$E240-1966)</f>
        <v>851.39419999999996</v>
      </c>
      <c r="I240" s="12" cm="1">
        <f t="array" ref="I240">INDEX(GMWQ!$A$2:$NF$60,MATCH(1,(GMWQ!$NE$2:$NE$60=I$3)*(GMWQ!$ND$2:$ND$60=I$4)*(GMWQ!$NF$2:$NF$60=I$1),0),$E240-1966)</f>
        <v>199210.2</v>
      </c>
      <c r="J240" s="12" cm="1">
        <f t="array" ref="J240">INDEX(GMWQ!$A$2:$NF$60,MATCH(1,(GMWQ!$NE$2:$NE$60=J$3)*(GMWQ!$ND$2:$ND$60=J$4)*(GMWQ!$NF$2:$NF$60=J$1),0),$E240-1966)</f>
        <v>923696.2</v>
      </c>
      <c r="K240" s="12" cm="1">
        <f t="array" ref="K240">INDEX(GMWQ!$A$2:$NF$60,MATCH(1,(GMWQ!$NE$2:$NE$60=K$3)*(GMWQ!$ND$2:$ND$60=K$4)*(GMWQ!$NF$2:$NF$60=K$1),0),$E240-1966)</f>
        <v>378717.5</v>
      </c>
      <c r="L240" s="12" cm="1">
        <f t="array" ref="L240">INDEX(GMWQ!$A$2:$NF$60,MATCH(1,(GMWQ!$NE$2:$NE$60=L$3)*(GMWQ!$ND$2:$ND$60=L$4)*(GMWQ!$NF$2:$NF$60=L$1),0),$E240-1966)</f>
        <v>600786.9</v>
      </c>
      <c r="M240" s="12" cm="1">
        <f t="array" ref="M240">INDEX(GMWQ!$A$2:$NF$60,MATCH(1,(GMWQ!$NE$2:$NE$60=M$3)*(GMWQ!$ND$2:$ND$60=M$4)*(GMWQ!$NF$2:$NF$60=M$1),0),$E240-1966)</f>
        <v>469134.2</v>
      </c>
      <c r="N240" s="12" cm="1">
        <f t="array" ref="N240">INDEX(GMWQ!$A$2:$NF$60,MATCH(1,(GMWQ!$NE$2:$NE$60=N$3)*(GMWQ!$ND$2:$ND$60=N$4)*(GMWQ!$NF$2:$NF$60=N$1),0),$E240-1966)</f>
        <v>128.01609999999999</v>
      </c>
      <c r="O240" s="12" cm="1">
        <f t="array" ref="O240">INDEX(GMWQ!$A$2:$NF$60,MATCH(1,(GMWQ!$NE$2:$NE$60=O$3)*(GMWQ!$ND$2:$ND$60=O$4)*(GMWQ!$NF$2:$NF$60=O$1),0),$E240-1966)</f>
        <v>36024.019999999997</v>
      </c>
      <c r="P240" s="12" cm="1">
        <f t="array" ref="P240">INDEX(GMWQ!$A$2:$NF$60,MATCH(1,(GMWQ!$NE$2:$NE$60=P$3)*(GMWQ!$ND$2:$ND$60=P$4)*(GMWQ!$NF$2:$NF$60=P$1),0),$E240-1966)</f>
        <v>39453.57</v>
      </c>
      <c r="Q240" s="12" cm="1">
        <f t="array" ref="Q240">INDEX(GMWQ!$A$2:$NF$60,MATCH(1,(GMWQ!$NE$2:$NE$60=Q$3)*(GMWQ!$ND$2:$ND$60=Q$4)*(GMWQ!$NF$2:$NF$60=Q$1),0),$E240-1966)</f>
        <v>4.0000280000000004</v>
      </c>
      <c r="R240" s="12" cm="1">
        <f t="array" ref="R240">INDEX(GMWQ!$A$2:$NF$60,MATCH(1,(GMWQ!$NE$2:$NE$60=R$3)*(GMWQ!$ND$2:$ND$60=R$4)*(GMWQ!$NF$2:$NF$60=R$1),0),$E240-1966)</f>
        <v>12268.04</v>
      </c>
      <c r="S240" s="12" cm="1">
        <f t="array" ref="S240">INDEX(GMWQ!$A$2:$NF$60,MATCH(1,(GMWQ!$NE$2:$NE$60=S$3)*(GMWQ!$ND$2:$ND$60=S$4)*(GMWQ!$NF$2:$NF$60=S$1),0),$E240-1966)</f>
        <v>714327.4</v>
      </c>
      <c r="T240" s="12" cm="1">
        <f t="array" ref="T240">INDEX(GMWQ!$A$2:$NF$60,MATCH(1,(GMWQ!$NE$2:$NE$60=T$3)*(GMWQ!$ND$2:$ND$60=T$4)*(GMWQ!$NF$2:$NF$60=T$1),0),$E240-1966)</f>
        <v>35596.79</v>
      </c>
      <c r="U240" s="12" cm="1">
        <f t="array" ref="U240">INDEX(GMWQ!$A$2:$NF$60,MATCH(1,(GMWQ!$NE$2:$NE$60=U$3)*(GMWQ!$ND$2:$ND$60=U$4)*(GMWQ!$NF$2:$NF$60=U$1),0),$E240-1966)</f>
        <v>12174.54</v>
      </c>
      <c r="V240" s="12" cm="1">
        <f t="array" ref="V240">INDEX(GMWQ!$A$2:$NF$60,MATCH(1,(GMWQ!$NE$2:$NE$60=V$3)*(GMWQ!$ND$2:$ND$60=V$4)*(GMWQ!$NF$2:$NF$60=V$1),0),$E240-1966)</f>
        <v>3.7498140000000002</v>
      </c>
      <c r="W240" s="12" cm="1">
        <f t="array" ref="W240">INDEX(GMWQ!$A$2:$NF$60,MATCH(1,(GMWQ!$NE$2:$NE$60=W$3)*(GMWQ!$ND$2:$ND$60=W$4)*(GMWQ!$NF$2:$NF$60=W$1),0),$E240-1966)</f>
        <v>472822.2</v>
      </c>
      <c r="X240" s="12" cm="1">
        <f t="array" ref="X240">INDEX(GMWQ!$A$2:$NF$60,MATCH(1,(GMWQ!$NE$2:$NE$60=X$3)*(GMWQ!$ND$2:$ND$60=X$4)*(GMWQ!$NF$2:$NF$60=X$1),0),$E240-1966)</f>
        <v>49578.85</v>
      </c>
      <c r="Y240" s="12" cm="1">
        <f t="array" ref="Y240">INDEX(GMWQ!$A$2:$NF$60,MATCH(1,(GMWQ!$NE$2:$NE$60=Y$3)*(GMWQ!$ND$2:$ND$60=Y$4)*(GMWQ!$NF$2:$NF$60=Y$1),0),$E240-1966)</f>
        <v>714967.7</v>
      </c>
      <c r="Z240" s="12" cm="1">
        <f t="array" ref="Z240">INDEX(GMWQ!$A$2:$NF$60,MATCH(1,(GMWQ!$NE$2:$NE$60=Z$3)*(GMWQ!$ND$2:$ND$60=Z$4)*(GMWQ!$NF$2:$NF$60=Z$1),0),$E240-1966)</f>
        <v>35621.39</v>
      </c>
      <c r="AA240" s="12" cm="1">
        <f t="array" ref="AA240">INDEX(GMWQ!$A$2:$NF$60,MATCH(1,(GMWQ!$NE$2:$NE$60=AA$3)*(GMWQ!$ND$2:$ND$60=AA$4)*(GMWQ!$NF$2:$NF$60=AA$1),0),$E240-1966)</f>
        <v>12180.62</v>
      </c>
      <c r="AB240" s="12" cm="1">
        <f t="array" ref="AB240">INDEX(GMWQ!$A$2:$NF$60,MATCH(1,(GMWQ!$NE$2:$NE$60=AB$3)*(GMWQ!$ND$2:$ND$60=AB$4)*(GMWQ!$NF$2:$NF$60=AB$1),0),$E240-1966)</f>
        <v>3.6833040000000001</v>
      </c>
      <c r="AC240" s="12" cm="1">
        <f t="array" ref="AC240">INDEX(GMWQ!$A$2:$NF$60,MATCH(1,(GMWQ!$NE$2:$NE$60=AC$3)*(GMWQ!$ND$2:$ND$60=AC$4)*(GMWQ!$NF$2:$NF$60=AC$1),0),$E240-1966)</f>
        <v>472386.9</v>
      </c>
      <c r="AD240" s="12" cm="1">
        <f t="array" ref="AD240">INDEX(GMWQ!$A$2:$NF$60,MATCH(1,(GMWQ!$NE$2:$NE$60=AD$3)*(GMWQ!$ND$2:$ND$60=AD$4)*(GMWQ!$NF$2:$NF$60=AD$1),0),$E240-1966)</f>
        <v>49636.83</v>
      </c>
      <c r="AE240" s="12" cm="1">
        <f t="array" ref="AE240">INDEX(GMWQ!$A$2:$NF$60,MATCH(1,(GMWQ!$NE$2:$NE$60=AE$3)*(GMWQ!$ND$2:$ND$60=AE$4)*(GMWQ!$NF$2:$NF$60=AE$1),0),$E240-1966)</f>
        <v>35596.74</v>
      </c>
      <c r="AF240" s="12" cm="1">
        <f t="array" ref="AF240">INDEX(GMWQ!$A$2:$NF$60,MATCH(1,(GMWQ!$NE$2:$NE$60=AF$3)*(GMWQ!$ND$2:$ND$60=AF$4)*(GMWQ!$NF$2:$NF$60=AF$1),0),$E240-1966)</f>
        <v>39545.69</v>
      </c>
      <c r="AG240" s="12" cm="1">
        <f t="array" ref="AG240">INDEX(GMWQ!$A$2:$NF$60,MATCH(1,(GMWQ!$NE$2:$NE$60=AG$3)*(GMWQ!$ND$2:$ND$60=AG$4)*(GMWQ!$NF$2:$NF$60=AG$1),0),$E240-1966)</f>
        <v>3.7499609999999999</v>
      </c>
    </row>
    <row r="241" spans="1:33" x14ac:dyDescent="0.25">
      <c r="B241" s="12">
        <f t="shared" si="21"/>
        <v>2031</v>
      </c>
      <c r="C241" s="12">
        <f t="shared" si="21"/>
        <v>2031</v>
      </c>
      <c r="E241" s="12">
        <f t="shared" ref="E241:E304" si="22">+E240+1</f>
        <v>2207</v>
      </c>
      <c r="F241" s="12" cm="1">
        <f t="array" ref="F241">INDEX(GMWQ!$A$2:$NF$60,MATCH(1,(GMWQ!$NE$2:$NE$60=F$3)*(GMWQ!$ND$2:$ND$60=F$4)*(GMWQ!$NF$2:$NF$60=F$1),0),$E241-1966)</f>
        <v>178.5487</v>
      </c>
      <c r="G241" s="12" cm="1">
        <f t="array" ref="G241">INDEX(GMWQ!$A$2:$NF$60,MATCH(1,(GMWQ!$NE$2:$NE$60=G$3)*(GMWQ!$ND$2:$ND$60=G$4)*(GMWQ!$NF$2:$NF$60=G$1),0),$E241-1966)</f>
        <v>60484.27</v>
      </c>
      <c r="H241" s="12" cm="1">
        <f t="array" ref="H241">INDEX(GMWQ!$A$2:$NF$60,MATCH(1,(GMWQ!$NE$2:$NE$60=H$3)*(GMWQ!$ND$2:$ND$60=H$4)*(GMWQ!$NF$2:$NF$60=H$1),0),$E241-1966)</f>
        <v>857.23180000000002</v>
      </c>
      <c r="I241" s="12" cm="1">
        <f t="array" ref="I241">INDEX(GMWQ!$A$2:$NF$60,MATCH(1,(GMWQ!$NE$2:$NE$60=I$3)*(GMWQ!$ND$2:$ND$60=I$4)*(GMWQ!$NF$2:$NF$60=I$1),0),$E241-1966)</f>
        <v>201285.7</v>
      </c>
      <c r="J241" s="12" cm="1">
        <f t="array" ref="J241">INDEX(GMWQ!$A$2:$NF$60,MATCH(1,(GMWQ!$NE$2:$NE$60=J$3)*(GMWQ!$ND$2:$ND$60=J$4)*(GMWQ!$NF$2:$NF$60=J$1),0),$E241-1966)</f>
        <v>932287.7</v>
      </c>
      <c r="K241" s="12" cm="1">
        <f t="array" ref="K241">INDEX(GMWQ!$A$2:$NF$60,MATCH(1,(GMWQ!$NE$2:$NE$60=K$3)*(GMWQ!$ND$2:$ND$60=K$4)*(GMWQ!$NF$2:$NF$60=K$1),0),$E241-1966)</f>
        <v>382099.6</v>
      </c>
      <c r="L241" s="12" cm="1">
        <f t="array" ref="L241">INDEX(GMWQ!$A$2:$NF$60,MATCH(1,(GMWQ!$NE$2:$NE$60=L$3)*(GMWQ!$ND$2:$ND$60=L$4)*(GMWQ!$NF$2:$NF$60=L$1),0),$E241-1966)</f>
        <v>605991.4</v>
      </c>
      <c r="M241" s="12" cm="1">
        <f t="array" ref="M241">INDEX(GMWQ!$A$2:$NF$60,MATCH(1,(GMWQ!$NE$2:$NE$60=M$3)*(GMWQ!$ND$2:$ND$60=M$4)*(GMWQ!$NF$2:$NF$60=M$1),0),$E241-1966)</f>
        <v>470863.4</v>
      </c>
      <c r="N241" s="12" cm="1">
        <f t="array" ref="N241">INDEX(GMWQ!$A$2:$NF$60,MATCH(1,(GMWQ!$NE$2:$NE$60=N$3)*(GMWQ!$ND$2:$ND$60=N$4)*(GMWQ!$NF$2:$NF$60=N$1),0),$E241-1966)</f>
        <v>128.65129999999999</v>
      </c>
      <c r="O241" s="12" cm="1">
        <f t="array" ref="O241">INDEX(GMWQ!$A$2:$NF$60,MATCH(1,(GMWQ!$NE$2:$NE$60=O$3)*(GMWQ!$ND$2:$ND$60=O$4)*(GMWQ!$NF$2:$NF$60=O$1),0),$E241-1966)</f>
        <v>36097.86</v>
      </c>
      <c r="P241" s="12" cm="1">
        <f t="array" ref="P241">INDEX(GMWQ!$A$2:$NF$60,MATCH(1,(GMWQ!$NE$2:$NE$60=P$3)*(GMWQ!$ND$2:$ND$60=P$4)*(GMWQ!$NF$2:$NF$60=P$1),0),$E241-1966)</f>
        <v>39538.379999999997</v>
      </c>
      <c r="Q241" s="12" cm="1">
        <f t="array" ref="Q241">INDEX(GMWQ!$A$2:$NF$60,MATCH(1,(GMWQ!$NE$2:$NE$60=Q$3)*(GMWQ!$ND$2:$ND$60=Q$4)*(GMWQ!$NF$2:$NF$60=Q$1),0),$E241-1966)</f>
        <v>4.0000309999999999</v>
      </c>
      <c r="R241" s="12" cm="1">
        <f t="array" ref="R241">INDEX(GMWQ!$A$2:$NF$60,MATCH(1,(GMWQ!$NE$2:$NE$60=R$3)*(GMWQ!$ND$2:$ND$60=R$4)*(GMWQ!$NF$2:$NF$60=R$1),0),$E241-1966)</f>
        <v>12352.16</v>
      </c>
      <c r="S241" s="12" cm="1">
        <f t="array" ref="S241">INDEX(GMWQ!$A$2:$NF$60,MATCH(1,(GMWQ!$NE$2:$NE$60=S$3)*(GMWQ!$ND$2:$ND$60=S$4)*(GMWQ!$NF$2:$NF$60=S$1),0),$E241-1966)</f>
        <v>717078.6</v>
      </c>
      <c r="T241" s="12" cm="1">
        <f t="array" ref="T241">INDEX(GMWQ!$A$2:$NF$60,MATCH(1,(GMWQ!$NE$2:$NE$60=T$3)*(GMWQ!$ND$2:$ND$60=T$4)*(GMWQ!$NF$2:$NF$60=T$1),0),$E241-1966)</f>
        <v>35666.22</v>
      </c>
      <c r="U241" s="12" cm="1">
        <f t="array" ref="U241">INDEX(GMWQ!$A$2:$NF$60,MATCH(1,(GMWQ!$NE$2:$NE$60=U$3)*(GMWQ!$ND$2:$ND$60=U$4)*(GMWQ!$NF$2:$NF$60=U$1),0),$E241-1966)</f>
        <v>12258.16</v>
      </c>
      <c r="V241" s="12" cm="1">
        <f t="array" ref="V241">INDEX(GMWQ!$A$2:$NF$60,MATCH(1,(GMWQ!$NE$2:$NE$60=V$3)*(GMWQ!$ND$2:$ND$60=V$4)*(GMWQ!$NF$2:$NF$60=V$1),0),$E241-1966)</f>
        <v>3.7497889999999998</v>
      </c>
      <c r="W241" s="12" cm="1">
        <f t="array" ref="W241">INDEX(GMWQ!$A$2:$NF$60,MATCH(1,(GMWQ!$NE$2:$NE$60=W$3)*(GMWQ!$ND$2:$ND$60=W$4)*(GMWQ!$NF$2:$NF$60=W$1),0),$E241-1966)</f>
        <v>474629.2</v>
      </c>
      <c r="X241" s="12" cm="1">
        <f t="array" ref="X241">INDEX(GMWQ!$A$2:$NF$60,MATCH(1,(GMWQ!$NE$2:$NE$60=X$3)*(GMWQ!$ND$2:$ND$60=X$4)*(GMWQ!$NF$2:$NF$60=X$1),0),$E241-1966)</f>
        <v>50016.92</v>
      </c>
      <c r="Y241" s="12" cm="1">
        <f t="array" ref="Y241">INDEX(GMWQ!$A$2:$NF$60,MATCH(1,(GMWQ!$NE$2:$NE$60=Y$3)*(GMWQ!$ND$2:$ND$60=Y$4)*(GMWQ!$NF$2:$NF$60=Y$1),0),$E241-1966)</f>
        <v>718061.1</v>
      </c>
      <c r="Z241" s="12" cm="1">
        <f t="array" ref="Z241">INDEX(GMWQ!$A$2:$NF$60,MATCH(1,(GMWQ!$NE$2:$NE$60=Z$3)*(GMWQ!$ND$2:$ND$60=Z$4)*(GMWQ!$NF$2:$NF$60=Z$1),0),$E241-1966)</f>
        <v>35703.29</v>
      </c>
      <c r="AA241" s="12" cm="1">
        <f t="array" ref="AA241">INDEX(GMWQ!$A$2:$NF$60,MATCH(1,(GMWQ!$NE$2:$NE$60=AA$3)*(GMWQ!$ND$2:$ND$60=AA$4)*(GMWQ!$NF$2:$NF$60=AA$1),0),$E241-1966)</f>
        <v>12270.31</v>
      </c>
      <c r="AB241" s="12" cm="1">
        <f t="array" ref="AB241">INDEX(GMWQ!$A$2:$NF$60,MATCH(1,(GMWQ!$NE$2:$NE$60=AB$3)*(GMWQ!$ND$2:$ND$60=AB$4)*(GMWQ!$NF$2:$NF$60=AB$1),0),$E241-1966)</f>
        <v>3.649718</v>
      </c>
      <c r="AC241" s="12" cm="1">
        <f t="array" ref="AC241">INDEX(GMWQ!$A$2:$NF$60,MATCH(1,(GMWQ!$NE$2:$NE$60=AC$3)*(GMWQ!$ND$2:$ND$60=AC$4)*(GMWQ!$NF$2:$NF$60=AC$1),0),$E241-1966)</f>
        <v>474478.7</v>
      </c>
      <c r="AD241" s="12" cm="1">
        <f t="array" ref="AD241">INDEX(GMWQ!$A$2:$NF$60,MATCH(1,(GMWQ!$NE$2:$NE$60=AD$3)*(GMWQ!$ND$2:$ND$60=AD$4)*(GMWQ!$NF$2:$NF$60=AD$1),0),$E241-1966)</f>
        <v>50117.03</v>
      </c>
      <c r="AE241" s="12" cm="1">
        <f t="array" ref="AE241">INDEX(GMWQ!$A$2:$NF$60,MATCH(1,(GMWQ!$NE$2:$NE$60=AE$3)*(GMWQ!$ND$2:$ND$60=AE$4)*(GMWQ!$NF$2:$NF$60=AE$1),0),$E241-1966)</f>
        <v>35666.160000000003</v>
      </c>
      <c r="AF241" s="12" cm="1">
        <f t="array" ref="AF241">INDEX(GMWQ!$A$2:$NF$60,MATCH(1,(GMWQ!$NE$2:$NE$60=AF$3)*(GMWQ!$ND$2:$ND$60=AF$4)*(GMWQ!$NF$2:$NF$60=AF$1),0),$E241-1966)</f>
        <v>39622.81</v>
      </c>
      <c r="AG241" s="12" cm="1">
        <f t="array" ref="AG241">INDEX(GMWQ!$A$2:$NF$60,MATCH(1,(GMWQ!$NE$2:$NE$60=AG$3)*(GMWQ!$ND$2:$ND$60=AG$4)*(GMWQ!$NF$2:$NF$60=AG$1),0),$E241-1966)</f>
        <v>3.7499470000000001</v>
      </c>
    </row>
    <row r="242" spans="1:33" x14ac:dyDescent="0.25">
      <c r="B242" s="12">
        <f t="shared" si="21"/>
        <v>2031</v>
      </c>
      <c r="C242" s="12">
        <f t="shared" si="21"/>
        <v>2031</v>
      </c>
      <c r="E242" s="12">
        <f t="shared" si="22"/>
        <v>2208</v>
      </c>
      <c r="F242" s="12" cm="1">
        <f t="array" ref="F242">INDEX(GMWQ!$A$2:$NF$60,MATCH(1,(GMWQ!$NE$2:$NE$60=F$3)*(GMWQ!$ND$2:$ND$60=F$4)*(GMWQ!$NF$2:$NF$60=F$1),0),$E242-1966)</f>
        <v>179.4299</v>
      </c>
      <c r="G242" s="12" cm="1">
        <f t="array" ref="G242">INDEX(GMWQ!$A$2:$NF$60,MATCH(1,(GMWQ!$NE$2:$NE$60=G$3)*(GMWQ!$ND$2:$ND$60=G$4)*(GMWQ!$NF$2:$NF$60=G$1),0),$E242-1966)</f>
        <v>61019.21</v>
      </c>
      <c r="H242" s="12" cm="1">
        <f t="array" ref="H242">INDEX(GMWQ!$A$2:$NF$60,MATCH(1,(GMWQ!$NE$2:$NE$60=H$3)*(GMWQ!$ND$2:$ND$60=H$4)*(GMWQ!$NF$2:$NF$60=H$1),0),$E242-1966)</f>
        <v>863.07979999999998</v>
      </c>
      <c r="I242" s="12" cm="1">
        <f t="array" ref="I242">INDEX(GMWQ!$A$2:$NF$60,MATCH(1,(GMWQ!$NE$2:$NE$60=I$3)*(GMWQ!$ND$2:$ND$60=I$4)*(GMWQ!$NF$2:$NF$60=I$1),0),$E242-1966)</f>
        <v>203058.3</v>
      </c>
      <c r="J242" s="12" cm="1">
        <f t="array" ref="J242">INDEX(GMWQ!$A$2:$NF$60,MATCH(1,(GMWQ!$NE$2:$NE$60=J$3)*(GMWQ!$ND$2:$ND$60=J$4)*(GMWQ!$NF$2:$NF$60=J$1),0),$E242-1966)</f>
        <v>940911.9</v>
      </c>
      <c r="K242" s="12" cm="1">
        <f t="array" ref="K242">INDEX(GMWQ!$A$2:$NF$60,MATCH(1,(GMWQ!$NE$2:$NE$60=K$3)*(GMWQ!$ND$2:$ND$60=K$4)*(GMWQ!$NF$2:$NF$60=K$1),0),$E242-1966)</f>
        <v>385479.1</v>
      </c>
      <c r="L242" s="12" cm="1">
        <f t="array" ref="L242">INDEX(GMWQ!$A$2:$NF$60,MATCH(1,(GMWQ!$NE$2:$NE$60=L$3)*(GMWQ!$ND$2:$ND$60=L$4)*(GMWQ!$NF$2:$NF$60=L$1),0),$E242-1966)</f>
        <v>611169.80000000005</v>
      </c>
      <c r="M242" s="12" cm="1">
        <f t="array" ref="M242">INDEX(GMWQ!$A$2:$NF$60,MATCH(1,(GMWQ!$NE$2:$NE$60=M$3)*(GMWQ!$ND$2:$ND$60=M$4)*(GMWQ!$NF$2:$NF$60=M$1),0),$E242-1966)</f>
        <v>472543.7</v>
      </c>
      <c r="N242" s="12" cm="1">
        <f t="array" ref="N242">INDEX(GMWQ!$A$2:$NF$60,MATCH(1,(GMWQ!$NE$2:$NE$60=N$3)*(GMWQ!$ND$2:$ND$60=N$4)*(GMWQ!$NF$2:$NF$60=N$1),0),$E242-1966)</f>
        <v>129.28970000000001</v>
      </c>
      <c r="O242" s="12" cm="1">
        <f t="array" ref="O242">INDEX(GMWQ!$A$2:$NF$60,MATCH(1,(GMWQ!$NE$2:$NE$60=O$3)*(GMWQ!$ND$2:$ND$60=O$4)*(GMWQ!$NF$2:$NF$60=O$1),0),$E242-1966)</f>
        <v>36170.06</v>
      </c>
      <c r="P242" s="12" cm="1">
        <f t="array" ref="P242">INDEX(GMWQ!$A$2:$NF$60,MATCH(1,(GMWQ!$NE$2:$NE$60=P$3)*(GMWQ!$ND$2:$ND$60=P$4)*(GMWQ!$NF$2:$NF$60=P$1),0),$E242-1966)</f>
        <v>39621.410000000003</v>
      </c>
      <c r="Q242" s="12" cm="1">
        <f t="array" ref="Q242">INDEX(GMWQ!$A$2:$NF$60,MATCH(1,(GMWQ!$NE$2:$NE$60=Q$3)*(GMWQ!$ND$2:$ND$60=Q$4)*(GMWQ!$NF$2:$NF$60=Q$1),0),$E242-1966)</f>
        <v>4.0000400000000003</v>
      </c>
      <c r="R242" s="12" cm="1">
        <f t="array" ref="R242">INDEX(GMWQ!$A$2:$NF$60,MATCH(1,(GMWQ!$NE$2:$NE$60=R$3)*(GMWQ!$ND$2:$ND$60=R$4)*(GMWQ!$NF$2:$NF$60=R$1),0),$E242-1966)</f>
        <v>12436.42</v>
      </c>
      <c r="S242" s="12" cm="1">
        <f t="array" ref="S242">INDEX(GMWQ!$A$2:$NF$60,MATCH(1,(GMWQ!$NE$2:$NE$60=S$3)*(GMWQ!$ND$2:$ND$60=S$4)*(GMWQ!$NF$2:$NF$60=S$1),0),$E242-1966)</f>
        <v>719838.9</v>
      </c>
      <c r="T242" s="12" cm="1">
        <f t="array" ref="T242">INDEX(GMWQ!$A$2:$NF$60,MATCH(1,(GMWQ!$NE$2:$NE$60=T$3)*(GMWQ!$ND$2:$ND$60=T$4)*(GMWQ!$NF$2:$NF$60=T$1),0),$E242-1966)</f>
        <v>35735.79</v>
      </c>
      <c r="U242" s="12" cm="1">
        <f t="array" ref="U242">INDEX(GMWQ!$A$2:$NF$60,MATCH(1,(GMWQ!$NE$2:$NE$60=U$3)*(GMWQ!$ND$2:$ND$60=U$4)*(GMWQ!$NF$2:$NF$60=U$1),0),$E242-1966)</f>
        <v>12342.65</v>
      </c>
      <c r="V242" s="12" cm="1">
        <f t="array" ref="V242">INDEX(GMWQ!$A$2:$NF$60,MATCH(1,(GMWQ!$NE$2:$NE$60=V$3)*(GMWQ!$ND$2:$ND$60=V$4)*(GMWQ!$NF$2:$NF$60=V$1),0),$E242-1966)</f>
        <v>3.7497400000000001</v>
      </c>
      <c r="W242" s="12" cm="1">
        <f t="array" ref="W242">INDEX(GMWQ!$A$2:$NF$60,MATCH(1,(GMWQ!$NE$2:$NE$60=W$3)*(GMWQ!$ND$2:$ND$60=W$4)*(GMWQ!$NF$2:$NF$60=W$1),0),$E242-1966)</f>
        <v>476389.3</v>
      </c>
      <c r="X242" s="12" cm="1">
        <f t="array" ref="X242">INDEX(GMWQ!$A$2:$NF$60,MATCH(1,(GMWQ!$NE$2:$NE$60=X$3)*(GMWQ!$ND$2:$ND$60=X$4)*(GMWQ!$NF$2:$NF$60=X$1),0),$E242-1966)</f>
        <v>50460.12</v>
      </c>
      <c r="Y242" s="12" cm="1">
        <f t="array" ref="Y242">INDEX(GMWQ!$A$2:$NF$60,MATCH(1,(GMWQ!$NE$2:$NE$60=Y$3)*(GMWQ!$ND$2:$ND$60=Y$4)*(GMWQ!$NF$2:$NF$60=Y$1),0),$E242-1966)</f>
        <v>721036.9</v>
      </c>
      <c r="Z242" s="12" cm="1">
        <f t="array" ref="Z242">INDEX(GMWQ!$A$2:$NF$60,MATCH(1,(GMWQ!$NE$2:$NE$60=Z$3)*(GMWQ!$ND$2:$ND$60=Z$4)*(GMWQ!$NF$2:$NF$60=Z$1),0),$E242-1966)</f>
        <v>35780.080000000002</v>
      </c>
      <c r="AA242" s="12" cm="1">
        <f t="array" ref="AA242">INDEX(GMWQ!$A$2:$NF$60,MATCH(1,(GMWQ!$NE$2:$NE$60=AA$3)*(GMWQ!$ND$2:$ND$60=AA$4)*(GMWQ!$NF$2:$NF$60=AA$1),0),$E242-1966)</f>
        <v>12359.8</v>
      </c>
      <c r="AB242" s="12" cm="1">
        <f t="array" ref="AB242">INDEX(GMWQ!$A$2:$NF$60,MATCH(1,(GMWQ!$NE$2:$NE$60=AB$3)*(GMWQ!$ND$2:$ND$60=AB$4)*(GMWQ!$NF$2:$NF$60=AB$1),0),$E242-1966)</f>
        <v>3.6304419999999999</v>
      </c>
      <c r="AC242" s="12" cm="1">
        <f t="array" ref="AC242">INDEX(GMWQ!$A$2:$NF$60,MATCH(1,(GMWQ!$NE$2:$NE$60=AC$3)*(GMWQ!$ND$2:$ND$60=AC$4)*(GMWQ!$NF$2:$NF$60=AC$1),0),$E242-1966)</f>
        <v>476424.5</v>
      </c>
      <c r="AD242" s="12" cm="1">
        <f t="array" ref="AD242">INDEX(GMWQ!$A$2:$NF$60,MATCH(1,(GMWQ!$NE$2:$NE$60=AD$3)*(GMWQ!$ND$2:$ND$60=AD$4)*(GMWQ!$NF$2:$NF$60=AD$1),0),$E242-1966)</f>
        <v>50590.97</v>
      </c>
      <c r="AE242" s="12" cm="1">
        <f t="array" ref="AE242">INDEX(GMWQ!$A$2:$NF$60,MATCH(1,(GMWQ!$NE$2:$NE$60=AE$3)*(GMWQ!$ND$2:$ND$60=AE$4)*(GMWQ!$NF$2:$NF$60=AE$1),0),$E242-1966)</f>
        <v>35735.699999999997</v>
      </c>
      <c r="AF242" s="12" cm="1">
        <f t="array" ref="AF242">INDEX(GMWQ!$A$2:$NF$60,MATCH(1,(GMWQ!$NE$2:$NE$60=AF$3)*(GMWQ!$ND$2:$ND$60=AF$4)*(GMWQ!$NF$2:$NF$60=AF$1),0),$E242-1966)</f>
        <v>39700.06</v>
      </c>
      <c r="AG242" s="12" cm="1">
        <f t="array" ref="AG242">INDEX(GMWQ!$A$2:$NF$60,MATCH(1,(GMWQ!$NE$2:$NE$60=AG$3)*(GMWQ!$ND$2:$ND$60=AG$4)*(GMWQ!$NF$2:$NF$60=AG$1),0),$E242-1966)</f>
        <v>3.7499720000000001</v>
      </c>
    </row>
    <row r="243" spans="1:33" x14ac:dyDescent="0.25">
      <c r="A243" s="12">
        <v>2032</v>
      </c>
      <c r="B243" s="12">
        <f t="shared" si="21"/>
        <v>2032</v>
      </c>
      <c r="C243" s="12">
        <f t="shared" si="21"/>
        <v>2031</v>
      </c>
      <c r="D243" s="12">
        <f t="shared" si="21"/>
        <v>2031</v>
      </c>
      <c r="E243" s="12">
        <f t="shared" si="22"/>
        <v>2209</v>
      </c>
      <c r="F243" s="12" cm="1">
        <f t="array" ref="F243">INDEX(GMWQ!$A$2:$NF$60,MATCH(1,(GMWQ!$NE$2:$NE$60=F$3)*(GMWQ!$ND$2:$ND$60=F$4)*(GMWQ!$NF$2:$NF$60=F$1),0),$E243-1966)</f>
        <v>180.31370000000001</v>
      </c>
      <c r="G243" s="12" cm="1">
        <f t="array" ref="G243">INDEX(GMWQ!$A$2:$NF$60,MATCH(1,(GMWQ!$NE$2:$NE$60=G$3)*(GMWQ!$ND$2:$ND$60=G$4)*(GMWQ!$NF$2:$NF$60=G$1),0),$E243-1966)</f>
        <v>61558.29</v>
      </c>
      <c r="H243" s="12" cm="1">
        <f t="array" ref="H243">INDEX(GMWQ!$A$2:$NF$60,MATCH(1,(GMWQ!$NE$2:$NE$60=H$3)*(GMWQ!$ND$2:$ND$60=H$4)*(GMWQ!$NF$2:$NF$60=H$1),0),$E243-1966)</f>
        <v>868.95849999999996</v>
      </c>
      <c r="I243" s="12" cm="1">
        <f t="array" ref="I243">INDEX(GMWQ!$A$2:$NF$60,MATCH(1,(GMWQ!$NE$2:$NE$60=I$3)*(GMWQ!$ND$2:$ND$60=I$4)*(GMWQ!$NF$2:$NF$60=I$1),0),$E243-1966)</f>
        <v>204578</v>
      </c>
      <c r="J243" s="12" cm="1">
        <f t="array" ref="J243">INDEX(GMWQ!$A$2:$NF$60,MATCH(1,(GMWQ!$NE$2:$NE$60=J$3)*(GMWQ!$ND$2:$ND$60=J$4)*(GMWQ!$NF$2:$NF$60=J$1),0),$E243-1966)</f>
        <v>949616.1</v>
      </c>
      <c r="K243" s="12" cm="1">
        <f t="array" ref="K243">INDEX(GMWQ!$A$2:$NF$60,MATCH(1,(GMWQ!$NE$2:$NE$60=K$3)*(GMWQ!$ND$2:$ND$60=K$4)*(GMWQ!$NF$2:$NF$60=K$1),0),$E243-1966)</f>
        <v>388884.6</v>
      </c>
      <c r="L243" s="12" cm="1">
        <f t="array" ref="L243">INDEX(GMWQ!$A$2:$NF$60,MATCH(1,(GMWQ!$NE$2:$NE$60=L$3)*(GMWQ!$ND$2:$ND$60=L$4)*(GMWQ!$NF$2:$NF$60=L$1),0),$E243-1966)</f>
        <v>616374.80000000005</v>
      </c>
      <c r="M243" s="12" cm="1">
        <f t="array" ref="M243">INDEX(GMWQ!$A$2:$NF$60,MATCH(1,(GMWQ!$NE$2:$NE$60=M$3)*(GMWQ!$ND$2:$ND$60=M$4)*(GMWQ!$NF$2:$NF$60=M$1),0),$E243-1966)</f>
        <v>474216.6</v>
      </c>
      <c r="N243" s="12" cm="1">
        <f t="array" ref="N243">INDEX(GMWQ!$A$2:$NF$60,MATCH(1,(GMWQ!$NE$2:$NE$60=N$3)*(GMWQ!$ND$2:$ND$60=N$4)*(GMWQ!$NF$2:$NF$60=N$1),0),$E243-1966)</f>
        <v>129.93119999999999</v>
      </c>
      <c r="O243" s="12" cm="1">
        <f t="array" ref="O243">INDEX(GMWQ!$A$2:$NF$60,MATCH(1,(GMWQ!$NE$2:$NE$60=O$3)*(GMWQ!$ND$2:$ND$60=O$4)*(GMWQ!$NF$2:$NF$60=O$1),0),$E243-1966)</f>
        <v>36242.400000000001</v>
      </c>
      <c r="P243" s="12" cm="1">
        <f t="array" ref="P243">INDEX(GMWQ!$A$2:$NF$60,MATCH(1,(GMWQ!$NE$2:$NE$60=P$3)*(GMWQ!$ND$2:$ND$60=P$4)*(GMWQ!$NF$2:$NF$60=P$1),0),$E243-1966)</f>
        <v>39704.629999999997</v>
      </c>
      <c r="Q243" s="12" cm="1">
        <f t="array" ref="Q243">INDEX(GMWQ!$A$2:$NF$60,MATCH(1,(GMWQ!$NE$2:$NE$60=Q$3)*(GMWQ!$ND$2:$ND$60=Q$4)*(GMWQ!$NF$2:$NF$60=Q$1),0),$E243-1966)</f>
        <v>4.0000340000000003</v>
      </c>
      <c r="R243" s="12" cm="1">
        <f t="array" ref="R243">INDEX(GMWQ!$A$2:$NF$60,MATCH(1,(GMWQ!$NE$2:$NE$60=R$3)*(GMWQ!$ND$2:$ND$60=R$4)*(GMWQ!$NF$2:$NF$60=R$1),0),$E243-1966)</f>
        <v>12521.13</v>
      </c>
      <c r="S243" s="12" cm="1">
        <f t="array" ref="S243">INDEX(GMWQ!$A$2:$NF$60,MATCH(1,(GMWQ!$NE$2:$NE$60=S$3)*(GMWQ!$ND$2:$ND$60=S$4)*(GMWQ!$NF$2:$NF$60=S$1),0),$E243-1966)</f>
        <v>722574.5</v>
      </c>
      <c r="T243" s="12" cm="1">
        <f t="array" ref="T243">INDEX(GMWQ!$A$2:$NF$60,MATCH(1,(GMWQ!$NE$2:$NE$60=T$3)*(GMWQ!$ND$2:$ND$60=T$4)*(GMWQ!$NF$2:$NF$60=T$1),0),$E243-1966)</f>
        <v>35800.11</v>
      </c>
      <c r="U243" s="12" cm="1">
        <f t="array" ref="U243">INDEX(GMWQ!$A$2:$NF$60,MATCH(1,(GMWQ!$NE$2:$NE$60=U$3)*(GMWQ!$ND$2:$ND$60=U$4)*(GMWQ!$NF$2:$NF$60=U$1),0),$E243-1966)</f>
        <v>12428.34</v>
      </c>
      <c r="V243" s="12" cm="1">
        <f t="array" ref="V243">INDEX(GMWQ!$A$2:$NF$60,MATCH(1,(GMWQ!$NE$2:$NE$60=V$3)*(GMWQ!$ND$2:$ND$60=V$4)*(GMWQ!$NF$2:$NF$60=V$1),0),$E243-1966)</f>
        <v>3.7497349999999998</v>
      </c>
      <c r="W243" s="12" cm="1">
        <f t="array" ref="W243">INDEX(GMWQ!$A$2:$NF$60,MATCH(1,(GMWQ!$NE$2:$NE$60=W$3)*(GMWQ!$ND$2:$ND$60=W$4)*(GMWQ!$NF$2:$NF$60=W$1),0),$E243-1966)</f>
        <v>478178.4</v>
      </c>
      <c r="X243" s="12" cm="1">
        <f t="array" ref="X243">INDEX(GMWQ!$A$2:$NF$60,MATCH(1,(GMWQ!$NE$2:$NE$60=X$3)*(GMWQ!$ND$2:$ND$60=X$4)*(GMWQ!$NF$2:$NF$60=X$1),0),$E243-1966)</f>
        <v>50902.11</v>
      </c>
      <c r="Y243" s="12" cm="1">
        <f t="array" ref="Y243">INDEX(GMWQ!$A$2:$NF$60,MATCH(1,(GMWQ!$NE$2:$NE$60=Y$3)*(GMWQ!$ND$2:$ND$60=Y$4)*(GMWQ!$NF$2:$NF$60=Y$1),0),$E243-1966)</f>
        <v>723828.3</v>
      </c>
      <c r="Z243" s="12" cm="1">
        <f t="array" ref="Z243">INDEX(GMWQ!$A$2:$NF$60,MATCH(1,(GMWQ!$NE$2:$NE$60=Z$3)*(GMWQ!$ND$2:$ND$60=Z$4)*(GMWQ!$NF$2:$NF$60=Z$1),0),$E243-1966)</f>
        <v>35848.230000000003</v>
      </c>
      <c r="AA243" s="12" cm="1">
        <f t="array" ref="AA243">INDEX(GMWQ!$A$2:$NF$60,MATCH(1,(GMWQ!$NE$2:$NE$60=AA$3)*(GMWQ!$ND$2:$ND$60=AA$4)*(GMWQ!$NF$2:$NF$60=AA$1),0),$E243-1966)</f>
        <v>12449.22</v>
      </c>
      <c r="AB243" s="12" cm="1">
        <f t="array" ref="AB243">INDEX(GMWQ!$A$2:$NF$60,MATCH(1,(GMWQ!$NE$2:$NE$60=AB$3)*(GMWQ!$ND$2:$ND$60=AB$4)*(GMWQ!$NF$2:$NF$60=AB$1),0),$E243-1966)</f>
        <v>3.6203590000000001</v>
      </c>
      <c r="AC243" s="12" cm="1">
        <f t="array" ref="AC243">INDEX(GMWQ!$A$2:$NF$60,MATCH(1,(GMWQ!$NE$2:$NE$60=AC$3)*(GMWQ!$ND$2:$ND$60=AC$4)*(GMWQ!$NF$2:$NF$60=AC$1),0),$E243-1966)</f>
        <v>478348.5</v>
      </c>
      <c r="AD243" s="12" cm="1">
        <f t="array" ref="AD243">INDEX(GMWQ!$A$2:$NF$60,MATCH(1,(GMWQ!$NE$2:$NE$60=AD$3)*(GMWQ!$ND$2:$ND$60=AD$4)*(GMWQ!$NF$2:$NF$60=AD$1),0),$E243-1966)</f>
        <v>51054.13</v>
      </c>
      <c r="AE243" s="12" cm="1">
        <f t="array" ref="AE243">INDEX(GMWQ!$A$2:$NF$60,MATCH(1,(GMWQ!$NE$2:$NE$60=AE$3)*(GMWQ!$ND$2:$ND$60=AE$4)*(GMWQ!$NF$2:$NF$60=AE$1),0),$E243-1966)</f>
        <v>35800.03</v>
      </c>
      <c r="AF243" s="12" cm="1">
        <f t="array" ref="AF243">INDEX(GMWQ!$A$2:$NF$60,MATCH(1,(GMWQ!$NE$2:$NE$60=AF$3)*(GMWQ!$ND$2:$ND$60=AF$4)*(GMWQ!$NF$2:$NF$60=AF$1),0),$E243-1966)</f>
        <v>39771.53</v>
      </c>
      <c r="AG243" s="12" cm="1">
        <f t="array" ref="AG243">INDEX(GMWQ!$A$2:$NF$60,MATCH(1,(GMWQ!$NE$2:$NE$60=AG$3)*(GMWQ!$ND$2:$ND$60=AG$4)*(GMWQ!$NF$2:$NF$60=AG$1),0),$E243-1966)</f>
        <v>3.7499549999999999</v>
      </c>
    </row>
    <row r="244" spans="1:33" x14ac:dyDescent="0.25">
      <c r="B244" s="12">
        <f t="shared" si="21"/>
        <v>2032</v>
      </c>
      <c r="C244" s="12">
        <f t="shared" si="21"/>
        <v>2032</v>
      </c>
      <c r="E244" s="12">
        <f t="shared" si="22"/>
        <v>2210</v>
      </c>
      <c r="F244" s="12" cm="1">
        <f t="array" ref="F244">INDEX(GMWQ!$A$2:$NF$60,MATCH(1,(GMWQ!$NE$2:$NE$60=F$3)*(GMWQ!$ND$2:$ND$60=F$4)*(GMWQ!$NF$2:$NF$60=F$1),0),$E244-1966)</f>
        <v>181.20609999999999</v>
      </c>
      <c r="G244" s="12" cm="1">
        <f t="array" ref="G244">INDEX(GMWQ!$A$2:$NF$60,MATCH(1,(GMWQ!$NE$2:$NE$60=G$3)*(GMWQ!$ND$2:$ND$60=G$4)*(GMWQ!$NF$2:$NF$60=G$1),0),$E244-1966)</f>
        <v>62103.47</v>
      </c>
      <c r="H244" s="12" cm="1">
        <f t="array" ref="H244">INDEX(GMWQ!$A$2:$NF$60,MATCH(1,(GMWQ!$NE$2:$NE$60=H$3)*(GMWQ!$ND$2:$ND$60=H$4)*(GMWQ!$NF$2:$NF$60=H$1),0),$E244-1966)</f>
        <v>874.89980000000003</v>
      </c>
      <c r="I244" s="12" cm="1">
        <f t="array" ref="I244">INDEX(GMWQ!$A$2:$NF$60,MATCH(1,(GMWQ!$NE$2:$NE$60=I$3)*(GMWQ!$ND$2:$ND$60=I$4)*(GMWQ!$NF$2:$NF$60=I$1),0),$E244-1966)</f>
        <v>207154.4</v>
      </c>
      <c r="J244" s="12" cm="1">
        <f t="array" ref="J244">INDEX(GMWQ!$A$2:$NF$60,MATCH(1,(GMWQ!$NE$2:$NE$60=J$3)*(GMWQ!$ND$2:$ND$60=J$4)*(GMWQ!$NF$2:$NF$60=J$1),0),$E244-1966)</f>
        <v>958401.1</v>
      </c>
      <c r="K244" s="12" cm="1">
        <f t="array" ref="K244">INDEX(GMWQ!$A$2:$NF$60,MATCH(1,(GMWQ!$NE$2:$NE$60=K$3)*(GMWQ!$ND$2:$ND$60=K$4)*(GMWQ!$NF$2:$NF$60=K$1),0),$E244-1966)</f>
        <v>392328.7</v>
      </c>
      <c r="L244" s="12" cm="1">
        <f t="array" ref="L244">INDEX(GMWQ!$A$2:$NF$60,MATCH(1,(GMWQ!$NE$2:$NE$60=L$3)*(GMWQ!$ND$2:$ND$60=L$4)*(GMWQ!$NF$2:$NF$60=L$1),0),$E244-1966)</f>
        <v>622071.9</v>
      </c>
      <c r="M244" s="12" cm="1">
        <f t="array" ref="M244">INDEX(GMWQ!$A$2:$NF$60,MATCH(1,(GMWQ!$NE$2:$NE$60=M$3)*(GMWQ!$ND$2:$ND$60=M$4)*(GMWQ!$NF$2:$NF$60=M$1),0),$E244-1966)</f>
        <v>476237.8</v>
      </c>
      <c r="N244" s="12" cm="1">
        <f t="array" ref="N244">INDEX(GMWQ!$A$2:$NF$60,MATCH(1,(GMWQ!$NE$2:$NE$60=N$3)*(GMWQ!$ND$2:$ND$60=N$4)*(GMWQ!$NF$2:$NF$60=N$1),0),$E244-1966)</f>
        <v>130.57599999999999</v>
      </c>
      <c r="O244" s="12" cm="1">
        <f t="array" ref="O244">INDEX(GMWQ!$A$2:$NF$60,MATCH(1,(GMWQ!$NE$2:$NE$60=O$3)*(GMWQ!$ND$2:$ND$60=O$4)*(GMWQ!$NF$2:$NF$60=O$1),0),$E244-1966)</f>
        <v>36314.879999999997</v>
      </c>
      <c r="P244" s="12" cm="1">
        <f t="array" ref="P244">INDEX(GMWQ!$A$2:$NF$60,MATCH(1,(GMWQ!$NE$2:$NE$60=P$3)*(GMWQ!$ND$2:$ND$60=P$4)*(GMWQ!$NF$2:$NF$60=P$1),0),$E244-1966)</f>
        <v>39784.019999999997</v>
      </c>
      <c r="Q244" s="12" cm="1">
        <f t="array" ref="Q244">INDEX(GMWQ!$A$2:$NF$60,MATCH(1,(GMWQ!$NE$2:$NE$60=Q$3)*(GMWQ!$ND$2:$ND$60=Q$4)*(GMWQ!$NF$2:$NF$60=Q$1),0),$E244-1966)</f>
        <v>4.0000520000000002</v>
      </c>
      <c r="R244" s="12" cm="1">
        <f t="array" ref="R244">INDEX(GMWQ!$A$2:$NF$60,MATCH(1,(GMWQ!$NE$2:$NE$60=R$3)*(GMWQ!$ND$2:$ND$60=R$4)*(GMWQ!$NF$2:$NF$60=R$1),0),$E244-1966)</f>
        <v>12606.74</v>
      </c>
      <c r="S244" s="12" cm="1">
        <f t="array" ref="S244">INDEX(GMWQ!$A$2:$NF$60,MATCH(1,(GMWQ!$NE$2:$NE$60=S$3)*(GMWQ!$ND$2:$ND$60=S$4)*(GMWQ!$NF$2:$NF$60=S$1),0),$E244-1966)</f>
        <v>725319.4</v>
      </c>
      <c r="T244" s="12" cm="1">
        <f t="array" ref="T244">INDEX(GMWQ!$A$2:$NF$60,MATCH(1,(GMWQ!$NE$2:$NE$60=T$3)*(GMWQ!$ND$2:$ND$60=T$4)*(GMWQ!$NF$2:$NF$60=T$1),0),$E244-1966)</f>
        <v>35864.53</v>
      </c>
      <c r="U244" s="12" cm="1">
        <f t="array" ref="U244">INDEX(GMWQ!$A$2:$NF$60,MATCH(1,(GMWQ!$NE$2:$NE$60=U$3)*(GMWQ!$ND$2:$ND$60=U$4)*(GMWQ!$NF$2:$NF$60=U$1),0),$E244-1966)</f>
        <v>12514.92</v>
      </c>
      <c r="V244" s="12" cm="1">
        <f t="array" ref="V244">INDEX(GMWQ!$A$2:$NF$60,MATCH(1,(GMWQ!$NE$2:$NE$60=V$3)*(GMWQ!$ND$2:$ND$60=V$4)*(GMWQ!$NF$2:$NF$60=V$1),0),$E244-1966)</f>
        <v>3.7498010000000002</v>
      </c>
      <c r="W244" s="12" cm="1">
        <f t="array" ref="W244">INDEX(GMWQ!$A$2:$NF$60,MATCH(1,(GMWQ!$NE$2:$NE$60=W$3)*(GMWQ!$ND$2:$ND$60=W$4)*(GMWQ!$NF$2:$NF$60=W$1),0),$E244-1966)</f>
        <v>480216.3</v>
      </c>
      <c r="X244" s="12" cm="1">
        <f t="array" ref="X244">INDEX(GMWQ!$A$2:$NF$60,MATCH(1,(GMWQ!$NE$2:$NE$60=X$3)*(GMWQ!$ND$2:$ND$60=X$4)*(GMWQ!$NF$2:$NF$60=X$1),0),$E244-1966)</f>
        <v>51349.21</v>
      </c>
      <c r="Y244" s="12" cm="1">
        <f t="array" ref="Y244">INDEX(GMWQ!$A$2:$NF$60,MATCH(1,(GMWQ!$NE$2:$NE$60=Y$3)*(GMWQ!$ND$2:$ND$60=Y$4)*(GMWQ!$NF$2:$NF$60=Y$1),0),$E244-1966)</f>
        <v>726579.9</v>
      </c>
      <c r="Z244" s="12" cm="1">
        <f t="array" ref="Z244">INDEX(GMWQ!$A$2:$NF$60,MATCH(1,(GMWQ!$NE$2:$NE$60=Z$3)*(GMWQ!$ND$2:$ND$60=Z$4)*(GMWQ!$NF$2:$NF$60=Z$1),0),$E244-1966)</f>
        <v>35913.21</v>
      </c>
      <c r="AA244" s="12" cm="1">
        <f t="array" ref="AA244">INDEX(GMWQ!$A$2:$NF$60,MATCH(1,(GMWQ!$NE$2:$NE$60=AA$3)*(GMWQ!$ND$2:$ND$60=AA$4)*(GMWQ!$NF$2:$NF$60=AA$1),0),$E244-1966)</f>
        <v>12538.17</v>
      </c>
      <c r="AB244" s="12" cm="1">
        <f t="array" ref="AB244">INDEX(GMWQ!$A$2:$NF$60,MATCH(1,(GMWQ!$NE$2:$NE$60=AB$3)*(GMWQ!$ND$2:$ND$60=AB$4)*(GMWQ!$NF$2:$NF$60=AB$1),0),$E244-1966)</f>
        <v>3.619138</v>
      </c>
      <c r="AC244" s="12" cm="1">
        <f t="array" ref="AC244">INDEX(GMWQ!$A$2:$NF$60,MATCH(1,(GMWQ!$NE$2:$NE$60=AC$3)*(GMWQ!$ND$2:$ND$60=AC$4)*(GMWQ!$NF$2:$NF$60=AC$1),0),$E244-1966)</f>
        <v>480471.2</v>
      </c>
      <c r="AD244" s="12" cm="1">
        <f t="array" ref="AD244">INDEX(GMWQ!$A$2:$NF$60,MATCH(1,(GMWQ!$NE$2:$NE$60=AD$3)*(GMWQ!$ND$2:$ND$60=AD$4)*(GMWQ!$NF$2:$NF$60=AD$1),0),$E244-1966)</f>
        <v>51512.33</v>
      </c>
      <c r="AE244" s="12" cm="1">
        <f t="array" ref="AE244">INDEX(GMWQ!$A$2:$NF$60,MATCH(1,(GMWQ!$NE$2:$NE$60=AE$3)*(GMWQ!$ND$2:$ND$60=AE$4)*(GMWQ!$NF$2:$NF$60=AE$1),0),$E244-1966)</f>
        <v>35864.47</v>
      </c>
      <c r="AF244" s="12" cm="1">
        <f t="array" ref="AF244">INDEX(GMWQ!$A$2:$NF$60,MATCH(1,(GMWQ!$NE$2:$NE$60=AF$3)*(GMWQ!$ND$2:$ND$60=AF$4)*(GMWQ!$NF$2:$NF$60=AF$1),0),$E244-1966)</f>
        <v>39843.120000000003</v>
      </c>
      <c r="AG244" s="12" cm="1">
        <f t="array" ref="AG244">INDEX(GMWQ!$A$2:$NF$60,MATCH(1,(GMWQ!$NE$2:$NE$60=AG$3)*(GMWQ!$ND$2:$ND$60=AG$4)*(GMWQ!$NF$2:$NF$60=AG$1),0),$E244-1966)</f>
        <v>3.7499579999999999</v>
      </c>
    </row>
    <row r="245" spans="1:33" x14ac:dyDescent="0.25">
      <c r="B245" s="12">
        <f t="shared" si="21"/>
        <v>2032</v>
      </c>
      <c r="C245" s="12">
        <f t="shared" si="21"/>
        <v>2032</v>
      </c>
      <c r="E245" s="12">
        <f t="shared" si="22"/>
        <v>2211</v>
      </c>
      <c r="F245" s="12" cm="1">
        <f t="array" ref="F245">INDEX(GMWQ!$A$2:$NF$60,MATCH(1,(GMWQ!$NE$2:$NE$60=F$3)*(GMWQ!$ND$2:$ND$60=F$4)*(GMWQ!$NF$2:$NF$60=F$1),0),$E245-1966)</f>
        <v>182.09610000000001</v>
      </c>
      <c r="G245" s="12" cm="1">
        <f t="array" ref="G245">INDEX(GMWQ!$A$2:$NF$60,MATCH(1,(GMWQ!$NE$2:$NE$60=G$3)*(GMWQ!$ND$2:$ND$60=G$4)*(GMWQ!$NF$2:$NF$60=G$1),0),$E245-1966)</f>
        <v>62657.29</v>
      </c>
      <c r="H245" s="12" cm="1">
        <f t="array" ref="H245">INDEX(GMWQ!$A$2:$NF$60,MATCH(1,(GMWQ!$NE$2:$NE$60=H$3)*(GMWQ!$ND$2:$ND$60=H$4)*(GMWQ!$NF$2:$NF$60=H$1),0),$E245-1966)</f>
        <v>880.93460000000005</v>
      </c>
      <c r="I245" s="12" cm="1">
        <f t="array" ref="I245">INDEX(GMWQ!$A$2:$NF$60,MATCH(1,(GMWQ!$NE$2:$NE$60=I$3)*(GMWQ!$ND$2:$ND$60=I$4)*(GMWQ!$NF$2:$NF$60=I$1),0),$E245-1966)</f>
        <v>208994.5</v>
      </c>
      <c r="J245" s="12" cm="1">
        <f t="array" ref="J245">INDEX(GMWQ!$A$2:$NF$60,MATCH(1,(GMWQ!$NE$2:$NE$60=J$3)*(GMWQ!$ND$2:$ND$60=J$4)*(GMWQ!$NF$2:$NF$60=J$1),0),$E245-1966)</f>
        <v>967363.4</v>
      </c>
      <c r="K245" s="12" cm="1">
        <f t="array" ref="K245">INDEX(GMWQ!$A$2:$NF$60,MATCH(1,(GMWQ!$NE$2:$NE$60=K$3)*(GMWQ!$ND$2:$ND$60=K$4)*(GMWQ!$NF$2:$NF$60=K$1),0),$E245-1966)</f>
        <v>395827.3</v>
      </c>
      <c r="L245" s="12" cm="1">
        <f t="array" ref="L245">INDEX(GMWQ!$A$2:$NF$60,MATCH(1,(GMWQ!$NE$2:$NE$60=L$3)*(GMWQ!$ND$2:$ND$60=L$4)*(GMWQ!$NF$2:$NF$60=L$1),0),$E245-1966)</f>
        <v>627382.5</v>
      </c>
      <c r="M245" s="12" cm="1">
        <f t="array" ref="M245">INDEX(GMWQ!$A$2:$NF$60,MATCH(1,(GMWQ!$NE$2:$NE$60=M$3)*(GMWQ!$ND$2:$ND$60=M$4)*(GMWQ!$NF$2:$NF$60=M$1),0),$E245-1966)</f>
        <v>477933.5</v>
      </c>
      <c r="N245" s="12" cm="1">
        <f t="array" ref="N245">INDEX(GMWQ!$A$2:$NF$60,MATCH(1,(GMWQ!$NE$2:$NE$60=N$3)*(GMWQ!$ND$2:$ND$60=N$4)*(GMWQ!$NF$2:$NF$60=N$1),0),$E245-1966)</f>
        <v>131.22389999999999</v>
      </c>
      <c r="O245" s="12" cm="1">
        <f t="array" ref="O245">INDEX(GMWQ!$A$2:$NF$60,MATCH(1,(GMWQ!$NE$2:$NE$60=O$3)*(GMWQ!$ND$2:$ND$60=O$4)*(GMWQ!$NF$2:$NF$60=O$1),0),$E245-1966)</f>
        <v>36387.519999999997</v>
      </c>
      <c r="P245" s="12" cm="1">
        <f t="array" ref="P245">INDEX(GMWQ!$A$2:$NF$60,MATCH(1,(GMWQ!$NE$2:$NE$60=P$3)*(GMWQ!$ND$2:$ND$60=P$4)*(GMWQ!$NF$2:$NF$60=P$1),0),$E245-1966)</f>
        <v>39863.589999999997</v>
      </c>
      <c r="Q245" s="12" cm="1">
        <f t="array" ref="Q245">INDEX(GMWQ!$A$2:$NF$60,MATCH(1,(GMWQ!$NE$2:$NE$60=Q$3)*(GMWQ!$ND$2:$ND$60=Q$4)*(GMWQ!$NF$2:$NF$60=Q$1),0),$E245-1966)</f>
        <v>4.0000340000000003</v>
      </c>
      <c r="R245" s="12" cm="1">
        <f t="array" ref="R245">INDEX(GMWQ!$A$2:$NF$60,MATCH(1,(GMWQ!$NE$2:$NE$60=R$3)*(GMWQ!$ND$2:$ND$60=R$4)*(GMWQ!$NF$2:$NF$60=R$1),0),$E245-1966)</f>
        <v>12693.7</v>
      </c>
      <c r="S245" s="12" cm="1">
        <f t="array" ref="S245">INDEX(GMWQ!$A$2:$NF$60,MATCH(1,(GMWQ!$NE$2:$NE$60=S$3)*(GMWQ!$ND$2:$ND$60=S$4)*(GMWQ!$NF$2:$NF$60=S$1),0),$E245-1966)</f>
        <v>728039</v>
      </c>
      <c r="T245" s="12" cm="1">
        <f t="array" ref="T245">INDEX(GMWQ!$A$2:$NF$60,MATCH(1,(GMWQ!$NE$2:$NE$60=T$3)*(GMWQ!$ND$2:$ND$60=T$4)*(GMWQ!$NF$2:$NF$60=T$1),0),$E245-1966)</f>
        <v>35923.67</v>
      </c>
      <c r="U245" s="12" cm="1">
        <f t="array" ref="U245">INDEX(GMWQ!$A$2:$NF$60,MATCH(1,(GMWQ!$NE$2:$NE$60=U$3)*(GMWQ!$ND$2:$ND$60=U$4)*(GMWQ!$NF$2:$NF$60=U$1),0),$E245-1966)</f>
        <v>12602.74</v>
      </c>
      <c r="V245" s="12" cm="1">
        <f t="array" ref="V245">INDEX(GMWQ!$A$2:$NF$60,MATCH(1,(GMWQ!$NE$2:$NE$60=V$3)*(GMWQ!$ND$2:$ND$60=V$4)*(GMWQ!$NF$2:$NF$60=V$1),0),$E245-1966)</f>
        <v>3.7498830000000001</v>
      </c>
      <c r="W245" s="12" cm="1">
        <f t="array" ref="W245">INDEX(GMWQ!$A$2:$NF$60,MATCH(1,(GMWQ!$NE$2:$NE$60=W$3)*(GMWQ!$ND$2:$ND$60=W$4)*(GMWQ!$NF$2:$NF$60=W$1),0),$E245-1966)</f>
        <v>481943.2</v>
      </c>
      <c r="X245" s="12" cm="1">
        <f t="array" ref="X245">INDEX(GMWQ!$A$2:$NF$60,MATCH(1,(GMWQ!$NE$2:$NE$60=X$3)*(GMWQ!$ND$2:$ND$60=X$4)*(GMWQ!$NF$2:$NF$60=X$1),0),$E245-1966)</f>
        <v>51794.98</v>
      </c>
      <c r="Y245" s="12" cm="1">
        <f t="array" ref="Y245">INDEX(GMWQ!$A$2:$NF$60,MATCH(1,(GMWQ!$NE$2:$NE$60=Y$3)*(GMWQ!$ND$2:$ND$60=Y$4)*(GMWQ!$NF$2:$NF$60=Y$1),0),$E245-1966)</f>
        <v>729276.8</v>
      </c>
      <c r="Z245" s="12" cm="1">
        <f t="array" ref="Z245">INDEX(GMWQ!$A$2:$NF$60,MATCH(1,(GMWQ!$NE$2:$NE$60=Z$3)*(GMWQ!$ND$2:$ND$60=Z$4)*(GMWQ!$NF$2:$NF$60=Z$1),0),$E245-1966)</f>
        <v>35971.160000000003</v>
      </c>
      <c r="AA245" s="12" cm="1">
        <f t="array" ref="AA245">INDEX(GMWQ!$A$2:$NF$60,MATCH(1,(GMWQ!$NE$2:$NE$60=AA$3)*(GMWQ!$ND$2:$ND$60=AA$4)*(GMWQ!$NF$2:$NF$60=AA$1),0),$E245-1966)</f>
        <v>12627.25</v>
      </c>
      <c r="AB245" s="12" cm="1">
        <f t="array" ref="AB245">INDEX(GMWQ!$A$2:$NF$60,MATCH(1,(GMWQ!$NE$2:$NE$60=AB$3)*(GMWQ!$ND$2:$ND$60=AB$4)*(GMWQ!$NF$2:$NF$60=AB$1),0),$E245-1966)</f>
        <v>3.6227100000000001</v>
      </c>
      <c r="AC245" s="12" cm="1">
        <f t="array" ref="AC245">INDEX(GMWQ!$A$2:$NF$60,MATCH(1,(GMWQ!$NE$2:$NE$60=AC$3)*(GMWQ!$ND$2:$ND$60=AC$4)*(GMWQ!$NF$2:$NF$60=AC$1),0),$E245-1966)</f>
        <v>482253.7</v>
      </c>
      <c r="AD245" s="12" cm="1">
        <f t="array" ref="AD245">INDEX(GMWQ!$A$2:$NF$60,MATCH(1,(GMWQ!$NE$2:$NE$60=AD$3)*(GMWQ!$ND$2:$ND$60=AD$4)*(GMWQ!$NF$2:$NF$60=AD$1),0),$E245-1966)</f>
        <v>51962.29</v>
      </c>
      <c r="AE245" s="12" cm="1">
        <f t="array" ref="AE245">INDEX(GMWQ!$A$2:$NF$60,MATCH(1,(GMWQ!$NE$2:$NE$60=AE$3)*(GMWQ!$ND$2:$ND$60=AE$4)*(GMWQ!$NF$2:$NF$60=AE$1),0),$E245-1966)</f>
        <v>35923.64</v>
      </c>
      <c r="AF245" s="12" cm="1">
        <f t="array" ref="AF245">INDEX(GMWQ!$A$2:$NF$60,MATCH(1,(GMWQ!$NE$2:$NE$60=AF$3)*(GMWQ!$ND$2:$ND$60=AF$4)*(GMWQ!$NF$2:$NF$60=AF$1),0),$E245-1966)</f>
        <v>39908.86</v>
      </c>
      <c r="AG245" s="12" cm="1">
        <f t="array" ref="AG245">INDEX(GMWQ!$A$2:$NF$60,MATCH(1,(GMWQ!$NE$2:$NE$60=AG$3)*(GMWQ!$ND$2:$ND$60=AG$4)*(GMWQ!$NF$2:$NF$60=AG$1),0),$E245-1966)</f>
        <v>3.7499660000000001</v>
      </c>
    </row>
    <row r="246" spans="1:33" x14ac:dyDescent="0.25">
      <c r="B246" s="12">
        <f t="shared" si="21"/>
        <v>2032</v>
      </c>
      <c r="C246" s="12">
        <f t="shared" si="21"/>
        <v>2032</v>
      </c>
      <c r="E246" s="12">
        <f t="shared" si="22"/>
        <v>2212</v>
      </c>
      <c r="F246" s="12" cm="1">
        <f t="array" ref="F246">INDEX(GMWQ!$A$2:$NF$60,MATCH(1,(GMWQ!$NE$2:$NE$60=F$3)*(GMWQ!$ND$2:$ND$60=F$4)*(GMWQ!$NF$2:$NF$60=F$1),0),$E246-1966)</f>
        <v>182.97980000000001</v>
      </c>
      <c r="G246" s="12" cm="1">
        <f t="array" ref="G246">INDEX(GMWQ!$A$2:$NF$60,MATCH(1,(GMWQ!$NE$2:$NE$60=G$3)*(GMWQ!$ND$2:$ND$60=G$4)*(GMWQ!$NF$2:$NF$60=G$1),0),$E246-1966)</f>
        <v>63206.16</v>
      </c>
      <c r="H246" s="12" cm="1">
        <f t="array" ref="H246">INDEX(GMWQ!$A$2:$NF$60,MATCH(1,(GMWQ!$NE$2:$NE$60=H$3)*(GMWQ!$ND$2:$ND$60=H$4)*(GMWQ!$NF$2:$NF$60=H$1),0),$E246-1966)</f>
        <v>887.05089999999996</v>
      </c>
      <c r="I246" s="12" cm="1">
        <f t="array" ref="I246">INDEX(GMWQ!$A$2:$NF$60,MATCH(1,(GMWQ!$NE$2:$NE$60=I$3)*(GMWQ!$ND$2:$ND$60=I$4)*(GMWQ!$NF$2:$NF$60=I$1),0),$E246-1966)</f>
        <v>210800.8</v>
      </c>
      <c r="J246" s="12" cm="1">
        <f t="array" ref="J246">INDEX(GMWQ!$A$2:$NF$60,MATCH(1,(GMWQ!$NE$2:$NE$60=J$3)*(GMWQ!$ND$2:$ND$60=J$4)*(GMWQ!$NF$2:$NF$60=J$1),0),$E246-1966)</f>
        <v>976311.9</v>
      </c>
      <c r="K246" s="12" cm="1">
        <f t="array" ref="K246">INDEX(GMWQ!$A$2:$NF$60,MATCH(1,(GMWQ!$NE$2:$NE$60=K$3)*(GMWQ!$ND$2:$ND$60=K$4)*(GMWQ!$NF$2:$NF$60=K$1),0),$E246-1966)</f>
        <v>399294.8</v>
      </c>
      <c r="L246" s="12" cm="1">
        <f t="array" ref="L246">INDEX(GMWQ!$A$2:$NF$60,MATCH(1,(GMWQ!$NE$2:$NE$60=L$3)*(GMWQ!$ND$2:$ND$60=L$4)*(GMWQ!$NF$2:$NF$60=L$1),0),$E246-1966)</f>
        <v>632727.6</v>
      </c>
      <c r="M246" s="12" cm="1">
        <f t="array" ref="M246">INDEX(GMWQ!$A$2:$NF$60,MATCH(1,(GMWQ!$NE$2:$NE$60=M$3)*(GMWQ!$ND$2:$ND$60=M$4)*(GMWQ!$NF$2:$NF$60=M$1),0),$E246-1966)</f>
        <v>479627</v>
      </c>
      <c r="N246" s="12" cm="1">
        <f t="array" ref="N246">INDEX(GMWQ!$A$2:$NF$60,MATCH(1,(GMWQ!$NE$2:$NE$60=N$3)*(GMWQ!$ND$2:$ND$60=N$4)*(GMWQ!$NF$2:$NF$60=N$1),0),$E246-1966)</f>
        <v>131.875</v>
      </c>
      <c r="O246" s="12" cm="1">
        <f t="array" ref="O246">INDEX(GMWQ!$A$2:$NF$60,MATCH(1,(GMWQ!$NE$2:$NE$60=O$3)*(GMWQ!$ND$2:$ND$60=O$4)*(GMWQ!$NF$2:$NF$60=O$1),0),$E246-1966)</f>
        <v>36453.01</v>
      </c>
      <c r="P246" s="12" cm="1">
        <f t="array" ref="P246">INDEX(GMWQ!$A$2:$NF$60,MATCH(1,(GMWQ!$NE$2:$NE$60=P$3)*(GMWQ!$ND$2:$ND$60=P$4)*(GMWQ!$NF$2:$NF$60=P$1),0),$E246-1966)</f>
        <v>39935.360000000001</v>
      </c>
      <c r="Q246" s="12" cm="1">
        <f t="array" ref="Q246">INDEX(GMWQ!$A$2:$NF$60,MATCH(1,(GMWQ!$NE$2:$NE$60=Q$3)*(GMWQ!$ND$2:$ND$60=Q$4)*(GMWQ!$NF$2:$NF$60=Q$1),0),$E246-1966)</f>
        <v>4.0000289999999996</v>
      </c>
      <c r="R246" s="12" cm="1">
        <f t="array" ref="R246">INDEX(GMWQ!$A$2:$NF$60,MATCH(1,(GMWQ!$NE$2:$NE$60=R$3)*(GMWQ!$ND$2:$ND$60=R$4)*(GMWQ!$NF$2:$NF$60=R$1),0),$E246-1966)</f>
        <v>12781.83</v>
      </c>
      <c r="S246" s="12" cm="1">
        <f t="array" ref="S246">INDEX(GMWQ!$A$2:$NF$60,MATCH(1,(GMWQ!$NE$2:$NE$60=S$3)*(GMWQ!$ND$2:$ND$60=S$4)*(GMWQ!$NF$2:$NF$60=S$1),0),$E246-1966)</f>
        <v>730715.2</v>
      </c>
      <c r="T246" s="12" cm="1">
        <f t="array" ref="T246">INDEX(GMWQ!$A$2:$NF$60,MATCH(1,(GMWQ!$NE$2:$NE$60=T$3)*(GMWQ!$ND$2:$ND$60=T$4)*(GMWQ!$NF$2:$NF$60=T$1),0),$E246-1966)</f>
        <v>35980.28</v>
      </c>
      <c r="U246" s="12" cm="1">
        <f t="array" ref="U246">INDEX(GMWQ!$A$2:$NF$60,MATCH(1,(GMWQ!$NE$2:$NE$60=U$3)*(GMWQ!$ND$2:$ND$60=U$4)*(GMWQ!$NF$2:$NF$60=U$1),0),$E246-1966)</f>
        <v>12691.79</v>
      </c>
      <c r="V246" s="12" cm="1">
        <f t="array" ref="V246">INDEX(GMWQ!$A$2:$NF$60,MATCH(1,(GMWQ!$NE$2:$NE$60=V$3)*(GMWQ!$ND$2:$ND$60=V$4)*(GMWQ!$NF$2:$NF$60=V$1),0),$E246-1966)</f>
        <v>3.7498689999999999</v>
      </c>
      <c r="W246" s="12" cm="1">
        <f t="array" ref="W246">INDEX(GMWQ!$A$2:$NF$60,MATCH(1,(GMWQ!$NE$2:$NE$60=W$3)*(GMWQ!$ND$2:$ND$60=W$4)*(GMWQ!$NF$2:$NF$60=W$1),0),$E246-1966)</f>
        <v>483599</v>
      </c>
      <c r="X246" s="12" cm="1">
        <f t="array" ref="X246">INDEX(GMWQ!$A$2:$NF$60,MATCH(1,(GMWQ!$NE$2:$NE$60=X$3)*(GMWQ!$ND$2:$ND$60=X$4)*(GMWQ!$NF$2:$NF$60=X$1),0),$E246-1966)</f>
        <v>52243.39</v>
      </c>
      <c r="Y246" s="12" cm="1">
        <f t="array" ref="Y246">INDEX(GMWQ!$A$2:$NF$60,MATCH(1,(GMWQ!$NE$2:$NE$60=Y$3)*(GMWQ!$ND$2:$ND$60=Y$4)*(GMWQ!$NF$2:$NF$60=Y$1),0),$E246-1966)</f>
        <v>731915.8</v>
      </c>
      <c r="Z246" s="12" cm="1">
        <f t="array" ref="Z246">INDEX(GMWQ!$A$2:$NF$60,MATCH(1,(GMWQ!$NE$2:$NE$60=Z$3)*(GMWQ!$ND$2:$ND$60=Z$4)*(GMWQ!$NF$2:$NF$60=Z$1),0),$E246-1966)</f>
        <v>36025.839999999997</v>
      </c>
      <c r="AA246" s="12" cm="1">
        <f t="array" ref="AA246">INDEX(GMWQ!$A$2:$NF$60,MATCH(1,(GMWQ!$NE$2:$NE$60=AA$3)*(GMWQ!$ND$2:$ND$60=AA$4)*(GMWQ!$NF$2:$NF$60=AA$1),0),$E246-1966)</f>
        <v>12716.88</v>
      </c>
      <c r="AB246" s="12" cm="1">
        <f t="array" ref="AB246">INDEX(GMWQ!$A$2:$NF$60,MATCH(1,(GMWQ!$NE$2:$NE$60=AB$3)*(GMWQ!$ND$2:$ND$60=AB$4)*(GMWQ!$NF$2:$NF$60=AB$1),0),$E246-1966)</f>
        <v>3.6279849999999998</v>
      </c>
      <c r="AC246" s="12" cm="1">
        <f t="array" ref="AC246">INDEX(GMWQ!$A$2:$NF$60,MATCH(1,(GMWQ!$NE$2:$NE$60=AC$3)*(GMWQ!$ND$2:$ND$60=AC$4)*(GMWQ!$NF$2:$NF$60=AC$1),0),$E246-1966)</f>
        <v>483937.4</v>
      </c>
      <c r="AD246" s="12" cm="1">
        <f t="array" ref="AD246">INDEX(GMWQ!$A$2:$NF$60,MATCH(1,(GMWQ!$NE$2:$NE$60=AD$3)*(GMWQ!$ND$2:$ND$60=AD$4)*(GMWQ!$NF$2:$NF$60=AD$1),0),$E246-1966)</f>
        <v>52411.07</v>
      </c>
      <c r="AE246" s="12" cm="1">
        <f t="array" ref="AE246">INDEX(GMWQ!$A$2:$NF$60,MATCH(1,(GMWQ!$NE$2:$NE$60=AE$3)*(GMWQ!$ND$2:$ND$60=AE$4)*(GMWQ!$NF$2:$NF$60=AE$1),0),$E246-1966)</f>
        <v>35980.230000000003</v>
      </c>
      <c r="AF246" s="12" cm="1">
        <f t="array" ref="AF246">INDEX(GMWQ!$A$2:$NF$60,MATCH(1,(GMWQ!$NE$2:$NE$60=AF$3)*(GMWQ!$ND$2:$ND$60=AF$4)*(GMWQ!$NF$2:$NF$60=AF$1),0),$E246-1966)</f>
        <v>39971.730000000003</v>
      </c>
      <c r="AG246" s="12" cm="1">
        <f t="array" ref="AG246">INDEX(GMWQ!$A$2:$NF$60,MATCH(1,(GMWQ!$NE$2:$NE$60=AG$3)*(GMWQ!$ND$2:$ND$60=AG$4)*(GMWQ!$NF$2:$NF$60=AG$1),0),$E246-1966)</f>
        <v>3.749952</v>
      </c>
    </row>
    <row r="247" spans="1:33" x14ac:dyDescent="0.25">
      <c r="A247" s="12">
        <v>2033</v>
      </c>
      <c r="B247" s="12">
        <f t="shared" si="21"/>
        <v>2033</v>
      </c>
      <c r="C247" s="12">
        <f t="shared" si="21"/>
        <v>2032</v>
      </c>
      <c r="D247" s="12">
        <f t="shared" si="21"/>
        <v>2032</v>
      </c>
      <c r="E247" s="12">
        <f t="shared" si="22"/>
        <v>2213</v>
      </c>
      <c r="F247" s="12" cm="1">
        <f t="array" ref="F247">INDEX(GMWQ!$A$2:$NF$60,MATCH(1,(GMWQ!$NE$2:$NE$60=F$3)*(GMWQ!$ND$2:$ND$60=F$4)*(GMWQ!$NF$2:$NF$60=F$1),0),$E247-1966)</f>
        <v>183.8656</v>
      </c>
      <c r="G247" s="12" cm="1">
        <f t="array" ref="G247">INDEX(GMWQ!$A$2:$NF$60,MATCH(1,(GMWQ!$NE$2:$NE$60=G$3)*(GMWQ!$ND$2:$ND$60=G$4)*(GMWQ!$NF$2:$NF$60=G$1),0),$E247-1966)</f>
        <v>63770.25</v>
      </c>
      <c r="H247" s="12" cm="1">
        <f t="array" ref="H247">INDEX(GMWQ!$A$2:$NF$60,MATCH(1,(GMWQ!$NE$2:$NE$60=H$3)*(GMWQ!$ND$2:$ND$60=H$4)*(GMWQ!$NF$2:$NF$60=H$1),0),$E247-1966)</f>
        <v>893.28449999999998</v>
      </c>
      <c r="I247" s="12" cm="1">
        <f t="array" ref="I247">INDEX(GMWQ!$A$2:$NF$60,MATCH(1,(GMWQ!$NE$2:$NE$60=I$3)*(GMWQ!$ND$2:$ND$60=I$4)*(GMWQ!$NF$2:$NF$60=I$1),0),$E247-1966)</f>
        <v>212274.8</v>
      </c>
      <c r="J247" s="12" cm="1">
        <f t="array" ref="J247">INDEX(GMWQ!$A$2:$NF$60,MATCH(1,(GMWQ!$NE$2:$NE$60=J$3)*(GMWQ!$ND$2:$ND$60=J$4)*(GMWQ!$NF$2:$NF$60=J$1),0),$E247-1966)</f>
        <v>985519.4</v>
      </c>
      <c r="K247" s="12" cm="1">
        <f t="array" ref="K247">INDEX(GMWQ!$A$2:$NF$60,MATCH(1,(GMWQ!$NE$2:$NE$60=K$3)*(GMWQ!$ND$2:$ND$60=K$4)*(GMWQ!$NF$2:$NF$60=K$1),0),$E247-1966)</f>
        <v>402858.3</v>
      </c>
      <c r="L247" s="12" cm="1">
        <f t="array" ref="L247">INDEX(GMWQ!$A$2:$NF$60,MATCH(1,(GMWQ!$NE$2:$NE$60=L$3)*(GMWQ!$ND$2:$ND$60=L$4)*(GMWQ!$NF$2:$NF$60=L$1),0),$E247-1966)</f>
        <v>638133</v>
      </c>
      <c r="M247" s="12" cm="1">
        <f t="array" ref="M247">INDEX(GMWQ!$A$2:$NF$60,MATCH(1,(GMWQ!$NE$2:$NE$60=M$3)*(GMWQ!$ND$2:$ND$60=M$4)*(GMWQ!$NF$2:$NF$60=M$1),0),$E247-1966)</f>
        <v>481337.4</v>
      </c>
      <c r="N247" s="12" cm="1">
        <f t="array" ref="N247">INDEX(GMWQ!$A$2:$NF$60,MATCH(1,(GMWQ!$NE$2:$NE$60=N$3)*(GMWQ!$ND$2:$ND$60=N$4)*(GMWQ!$NF$2:$NF$60=N$1),0),$E247-1966)</f>
        <v>132.52940000000001</v>
      </c>
      <c r="O247" s="12" cm="1">
        <f t="array" ref="O247">INDEX(GMWQ!$A$2:$NF$60,MATCH(1,(GMWQ!$NE$2:$NE$60=O$3)*(GMWQ!$ND$2:$ND$60=O$4)*(GMWQ!$NF$2:$NF$60=O$1),0),$E247-1966)</f>
        <v>36521.5</v>
      </c>
      <c r="P247" s="12" cm="1">
        <f t="array" ref="P247">INDEX(GMWQ!$A$2:$NF$60,MATCH(1,(GMWQ!$NE$2:$NE$60=P$3)*(GMWQ!$ND$2:$ND$60=P$4)*(GMWQ!$NF$2:$NF$60=P$1),0),$E247-1966)</f>
        <v>40009.94</v>
      </c>
      <c r="Q247" s="12" cm="1">
        <f t="array" ref="Q247">INDEX(GMWQ!$A$2:$NF$60,MATCH(1,(GMWQ!$NE$2:$NE$60=Q$3)*(GMWQ!$ND$2:$ND$60=Q$4)*(GMWQ!$NF$2:$NF$60=Q$1),0),$E247-1966)</f>
        <v>4.0000229999999997</v>
      </c>
      <c r="R247" s="12" cm="1">
        <f t="array" ref="R247">INDEX(GMWQ!$A$2:$NF$60,MATCH(1,(GMWQ!$NE$2:$NE$60=R$3)*(GMWQ!$ND$2:$ND$60=R$4)*(GMWQ!$NF$2:$NF$60=R$1),0),$E247-1966)</f>
        <v>12871.66</v>
      </c>
      <c r="S247" s="12" cm="1">
        <f t="array" ref="S247">INDEX(GMWQ!$A$2:$NF$60,MATCH(1,(GMWQ!$NE$2:$NE$60=S$3)*(GMWQ!$ND$2:$ND$60=S$4)*(GMWQ!$NF$2:$NF$60=S$1),0),$E247-1966)</f>
        <v>733598.9</v>
      </c>
      <c r="T247" s="12" cm="1">
        <f t="array" ref="T247">INDEX(GMWQ!$A$2:$NF$60,MATCH(1,(GMWQ!$NE$2:$NE$60=T$3)*(GMWQ!$ND$2:$ND$60=T$4)*(GMWQ!$NF$2:$NF$60=T$1),0),$E247-1966)</f>
        <v>36042.57</v>
      </c>
      <c r="U247" s="12" cm="1">
        <f t="array" ref="U247">INDEX(GMWQ!$A$2:$NF$60,MATCH(1,(GMWQ!$NE$2:$NE$60=U$3)*(GMWQ!$ND$2:$ND$60=U$4)*(GMWQ!$NF$2:$NF$60=U$1),0),$E247-1966)</f>
        <v>12782.12</v>
      </c>
      <c r="V247" s="12" cm="1">
        <f t="array" ref="V247">INDEX(GMWQ!$A$2:$NF$60,MATCH(1,(GMWQ!$NE$2:$NE$60=V$3)*(GMWQ!$ND$2:$ND$60=V$4)*(GMWQ!$NF$2:$NF$60=V$1),0),$E247-1966)</f>
        <v>3.7497940000000001</v>
      </c>
      <c r="W247" s="12" cm="1">
        <f t="array" ref="W247">INDEX(GMWQ!$A$2:$NF$60,MATCH(1,(GMWQ!$NE$2:$NE$60=W$3)*(GMWQ!$ND$2:$ND$60=W$4)*(GMWQ!$NF$2:$NF$60=W$1),0),$E247-1966)</f>
        <v>485414.1</v>
      </c>
      <c r="X247" s="12" cm="1">
        <f t="array" ref="X247">INDEX(GMWQ!$A$2:$NF$60,MATCH(1,(GMWQ!$NE$2:$NE$60=X$3)*(GMWQ!$ND$2:$ND$60=X$4)*(GMWQ!$NF$2:$NF$60=X$1),0),$E247-1966)</f>
        <v>52706.59</v>
      </c>
      <c r="Y247" s="12" cm="1">
        <f t="array" ref="Y247">INDEX(GMWQ!$A$2:$NF$60,MATCH(1,(GMWQ!$NE$2:$NE$60=Y$3)*(GMWQ!$ND$2:$ND$60=Y$4)*(GMWQ!$NF$2:$NF$60=Y$1),0),$E247-1966)</f>
        <v>734756.2</v>
      </c>
      <c r="Z247" s="12" cm="1">
        <f t="array" ref="Z247">INDEX(GMWQ!$A$2:$NF$60,MATCH(1,(GMWQ!$NE$2:$NE$60=Z$3)*(GMWQ!$ND$2:$ND$60=Z$4)*(GMWQ!$NF$2:$NF$60=Z$1),0),$E247-1966)</f>
        <v>36085.97</v>
      </c>
      <c r="AA247" s="12" cm="1">
        <f t="array" ref="AA247">INDEX(GMWQ!$A$2:$NF$60,MATCH(1,(GMWQ!$NE$2:$NE$60=AA$3)*(GMWQ!$ND$2:$ND$60=AA$4)*(GMWQ!$NF$2:$NF$60=AA$1),0),$E247-1966)</f>
        <v>12807.43</v>
      </c>
      <c r="AB247" s="12" cm="1">
        <f t="array" ref="AB247">INDEX(GMWQ!$A$2:$NF$60,MATCH(1,(GMWQ!$NE$2:$NE$60=AB$3)*(GMWQ!$ND$2:$ND$60=AB$4)*(GMWQ!$NF$2:$NF$60=AB$1),0),$E247-1966)</f>
        <v>3.6339619999999999</v>
      </c>
      <c r="AC247" s="12" cm="1">
        <f t="array" ref="AC247">INDEX(GMWQ!$A$2:$NF$60,MATCH(1,(GMWQ!$NE$2:$NE$60=AC$3)*(GMWQ!$ND$2:$ND$60=AC$4)*(GMWQ!$NF$2:$NF$60=AC$1),0),$E247-1966)</f>
        <v>485759.2</v>
      </c>
      <c r="AD247" s="12" cm="1">
        <f t="array" ref="AD247">INDEX(GMWQ!$A$2:$NF$60,MATCH(1,(GMWQ!$NE$2:$NE$60=AD$3)*(GMWQ!$ND$2:$ND$60=AD$4)*(GMWQ!$NF$2:$NF$60=AD$1),0),$E247-1966)</f>
        <v>52872.63</v>
      </c>
      <c r="AE247" s="12" cm="1">
        <f t="array" ref="AE247">INDEX(GMWQ!$A$2:$NF$60,MATCH(1,(GMWQ!$NE$2:$NE$60=AE$3)*(GMWQ!$ND$2:$ND$60=AE$4)*(GMWQ!$NF$2:$NF$60=AE$1),0),$E247-1966)</f>
        <v>36042.519999999997</v>
      </c>
      <c r="AF247" s="12" cm="1">
        <f t="array" ref="AF247">INDEX(GMWQ!$A$2:$NF$60,MATCH(1,(GMWQ!$NE$2:$NE$60=AF$3)*(GMWQ!$ND$2:$ND$60=AF$4)*(GMWQ!$NF$2:$NF$60=AF$1),0),$E247-1966)</f>
        <v>40039.93</v>
      </c>
      <c r="AG247" s="12" cm="1">
        <f t="array" ref="AG247">INDEX(GMWQ!$A$2:$NF$60,MATCH(1,(GMWQ!$NE$2:$NE$60=AG$3)*(GMWQ!$ND$2:$ND$60=AG$4)*(GMWQ!$NF$2:$NF$60=AG$1),0),$E247-1966)</f>
        <v>3.7499389999999999</v>
      </c>
    </row>
    <row r="248" spans="1:33" x14ac:dyDescent="0.25">
      <c r="B248" s="12">
        <f t="shared" si="21"/>
        <v>2033</v>
      </c>
      <c r="C248" s="12">
        <f t="shared" si="21"/>
        <v>2033</v>
      </c>
      <c r="E248" s="12">
        <f t="shared" si="22"/>
        <v>2214</v>
      </c>
      <c r="F248" s="12" cm="1">
        <f t="array" ref="F248">INDEX(GMWQ!$A$2:$NF$60,MATCH(1,(GMWQ!$NE$2:$NE$60=F$3)*(GMWQ!$ND$2:$ND$60=F$4)*(GMWQ!$NF$2:$NF$60=F$1),0),$E248-1966)</f>
        <v>184.75720000000001</v>
      </c>
      <c r="G248" s="12" cm="1">
        <f t="array" ref="G248">INDEX(GMWQ!$A$2:$NF$60,MATCH(1,(GMWQ!$NE$2:$NE$60=G$3)*(GMWQ!$ND$2:$ND$60=G$4)*(GMWQ!$NF$2:$NF$60=G$1),0),$E248-1966)</f>
        <v>64330.9</v>
      </c>
      <c r="H248" s="12" cm="1">
        <f t="array" ref="H248">INDEX(GMWQ!$A$2:$NF$60,MATCH(1,(GMWQ!$NE$2:$NE$60=H$3)*(GMWQ!$ND$2:$ND$60=H$4)*(GMWQ!$NF$2:$NF$60=H$1),0),$E248-1966)</f>
        <v>899.65899999999999</v>
      </c>
      <c r="I248" s="12" cm="1">
        <f t="array" ref="I248">INDEX(GMWQ!$A$2:$NF$60,MATCH(1,(GMWQ!$NE$2:$NE$60=I$3)*(GMWQ!$ND$2:$ND$60=I$4)*(GMWQ!$NF$2:$NF$60=I$1),0),$E248-1966)</f>
        <v>214986.6</v>
      </c>
      <c r="J248" s="12" cm="1">
        <f t="array" ref="J248">INDEX(GMWQ!$A$2:$NF$60,MATCH(1,(GMWQ!$NE$2:$NE$60=J$3)*(GMWQ!$ND$2:$ND$60=J$4)*(GMWQ!$NF$2:$NF$60=J$1),0),$E248-1966)</f>
        <v>994673.6</v>
      </c>
      <c r="K248" s="12" cm="1">
        <f t="array" ref="K248">INDEX(GMWQ!$A$2:$NF$60,MATCH(1,(GMWQ!$NE$2:$NE$60=K$3)*(GMWQ!$ND$2:$ND$60=K$4)*(GMWQ!$NF$2:$NF$60=K$1),0),$E248-1966)</f>
        <v>406400.1</v>
      </c>
      <c r="L248" s="12" cm="1">
        <f t="array" ref="L248">INDEX(GMWQ!$A$2:$NF$60,MATCH(1,(GMWQ!$NE$2:$NE$60=L$3)*(GMWQ!$ND$2:$ND$60=L$4)*(GMWQ!$NF$2:$NF$60=L$1),0),$E248-1966)</f>
        <v>643989.4</v>
      </c>
      <c r="M248" s="12" cm="1">
        <f t="array" ref="M248">INDEX(GMWQ!$A$2:$NF$60,MATCH(1,(GMWQ!$NE$2:$NE$60=M$3)*(GMWQ!$ND$2:$ND$60=M$4)*(GMWQ!$NF$2:$NF$60=M$1),0),$E248-1966)</f>
        <v>483358</v>
      </c>
      <c r="N248" s="12" cm="1">
        <f t="array" ref="N248">INDEX(GMWQ!$A$2:$NF$60,MATCH(1,(GMWQ!$NE$2:$NE$60=N$3)*(GMWQ!$ND$2:$ND$60=N$4)*(GMWQ!$NF$2:$NF$60=N$1),0),$E248-1966)</f>
        <v>133.18700000000001</v>
      </c>
      <c r="O248" s="12" cm="1">
        <f t="array" ref="O248">INDEX(GMWQ!$A$2:$NF$60,MATCH(1,(GMWQ!$NE$2:$NE$60=O$3)*(GMWQ!$ND$2:$ND$60=O$4)*(GMWQ!$NF$2:$NF$60=O$1),0),$E248-1966)</f>
        <v>36581.32</v>
      </c>
      <c r="P248" s="12" cm="1">
        <f t="array" ref="P248">INDEX(GMWQ!$A$2:$NF$60,MATCH(1,(GMWQ!$NE$2:$NE$60=P$3)*(GMWQ!$ND$2:$ND$60=P$4)*(GMWQ!$NF$2:$NF$60=P$1),0),$E248-1966)</f>
        <v>40078.839999999997</v>
      </c>
      <c r="Q248" s="12" cm="1">
        <f t="array" ref="Q248">INDEX(GMWQ!$A$2:$NF$60,MATCH(1,(GMWQ!$NE$2:$NE$60=Q$3)*(GMWQ!$ND$2:$ND$60=Q$4)*(GMWQ!$NF$2:$NF$60=Q$1),0),$E248-1966)</f>
        <v>4.0000220000000004</v>
      </c>
      <c r="R248" s="12" cm="1">
        <f t="array" ref="R248">INDEX(GMWQ!$A$2:$NF$60,MATCH(1,(GMWQ!$NE$2:$NE$60=R$3)*(GMWQ!$ND$2:$ND$60=R$4)*(GMWQ!$NF$2:$NF$60=R$1),0),$E248-1966)</f>
        <v>12963.5</v>
      </c>
      <c r="S248" s="12" cm="1">
        <f t="array" ref="S248">INDEX(GMWQ!$A$2:$NF$60,MATCH(1,(GMWQ!$NE$2:$NE$60=S$3)*(GMWQ!$ND$2:$ND$60=S$4)*(GMWQ!$NF$2:$NF$60=S$1),0),$E248-1966)</f>
        <v>736489.4</v>
      </c>
      <c r="T248" s="12" cm="1">
        <f t="array" ref="T248">INDEX(GMWQ!$A$2:$NF$60,MATCH(1,(GMWQ!$NE$2:$NE$60=T$3)*(GMWQ!$ND$2:$ND$60=T$4)*(GMWQ!$NF$2:$NF$60=T$1),0),$E248-1966)</f>
        <v>36104.32</v>
      </c>
      <c r="U248" s="12" cm="1">
        <f t="array" ref="U248">INDEX(GMWQ!$A$2:$NF$60,MATCH(1,(GMWQ!$NE$2:$NE$60=U$3)*(GMWQ!$ND$2:$ND$60=U$4)*(GMWQ!$NF$2:$NF$60=U$1),0),$E248-1966)</f>
        <v>12873.73</v>
      </c>
      <c r="V248" s="12" cm="1">
        <f t="array" ref="V248">INDEX(GMWQ!$A$2:$NF$60,MATCH(1,(GMWQ!$NE$2:$NE$60=V$3)*(GMWQ!$ND$2:$ND$60=V$4)*(GMWQ!$NF$2:$NF$60=V$1),0),$E248-1966)</f>
        <v>3.7498049999999998</v>
      </c>
      <c r="W248" s="12" cm="1">
        <f t="array" ref="W248">INDEX(GMWQ!$A$2:$NF$60,MATCH(1,(GMWQ!$NE$2:$NE$60=W$3)*(GMWQ!$ND$2:$ND$60=W$4)*(GMWQ!$NF$2:$NF$60=W$1),0),$E248-1966)</f>
        <v>487493.4</v>
      </c>
      <c r="X248" s="12" cm="1">
        <f t="array" ref="X248">INDEX(GMWQ!$A$2:$NF$60,MATCH(1,(GMWQ!$NE$2:$NE$60=X$3)*(GMWQ!$ND$2:$ND$60=X$4)*(GMWQ!$NF$2:$NF$60=X$1),0),$E248-1966)</f>
        <v>53175.45</v>
      </c>
      <c r="Y248" s="12" cm="1">
        <f t="array" ref="Y248">INDEX(GMWQ!$A$2:$NF$60,MATCH(1,(GMWQ!$NE$2:$NE$60=Y$3)*(GMWQ!$ND$2:$ND$60=Y$4)*(GMWQ!$NF$2:$NF$60=Y$1),0),$E248-1966)</f>
        <v>737603.8</v>
      </c>
      <c r="Z248" s="12" cm="1">
        <f t="array" ref="Z248">INDEX(GMWQ!$A$2:$NF$60,MATCH(1,(GMWQ!$NE$2:$NE$60=Z$3)*(GMWQ!$ND$2:$ND$60=Z$4)*(GMWQ!$NF$2:$NF$60=Z$1),0),$E248-1966)</f>
        <v>36145.47</v>
      </c>
      <c r="AA248" s="12" cm="1">
        <f t="array" ref="AA248">INDEX(GMWQ!$A$2:$NF$60,MATCH(1,(GMWQ!$NE$2:$NE$60=AA$3)*(GMWQ!$ND$2:$ND$60=AA$4)*(GMWQ!$NF$2:$NF$60=AA$1),0),$E248-1966)</f>
        <v>12899.09</v>
      </c>
      <c r="AB248" s="12" cm="1">
        <f t="array" ref="AB248">INDEX(GMWQ!$A$2:$NF$60,MATCH(1,(GMWQ!$NE$2:$NE$60=AB$3)*(GMWQ!$ND$2:$ND$60=AB$4)*(GMWQ!$NF$2:$NF$60=AB$1),0),$E248-1966)</f>
        <v>3.6401810000000001</v>
      </c>
      <c r="AC248" s="12" cm="1">
        <f t="array" ref="AC248">INDEX(GMWQ!$A$2:$NF$60,MATCH(1,(GMWQ!$NE$2:$NE$60=AC$3)*(GMWQ!$ND$2:$ND$60=AC$4)*(GMWQ!$NF$2:$NF$60=AC$1),0),$E248-1966)</f>
        <v>487840.7</v>
      </c>
      <c r="AD248" s="12" cm="1">
        <f t="array" ref="AD248">INDEX(GMWQ!$A$2:$NF$60,MATCH(1,(GMWQ!$NE$2:$NE$60=AD$3)*(GMWQ!$ND$2:$ND$60=AD$4)*(GMWQ!$NF$2:$NF$60=AD$1),0),$E248-1966)</f>
        <v>53339.12</v>
      </c>
      <c r="AE248" s="12" cm="1">
        <f t="array" ref="AE248">INDEX(GMWQ!$A$2:$NF$60,MATCH(1,(GMWQ!$NE$2:$NE$60=AE$3)*(GMWQ!$ND$2:$ND$60=AE$4)*(GMWQ!$NF$2:$NF$60=AE$1),0),$E248-1966)</f>
        <v>36104.269999999997</v>
      </c>
      <c r="AF248" s="12" cm="1">
        <f t="array" ref="AF248">INDEX(GMWQ!$A$2:$NF$60,MATCH(1,(GMWQ!$NE$2:$NE$60=AF$3)*(GMWQ!$ND$2:$ND$60=AF$4)*(GMWQ!$NF$2:$NF$60=AF$1),0),$E248-1966)</f>
        <v>40106.86</v>
      </c>
      <c r="AG248" s="12" cm="1">
        <f t="array" ref="AG248">INDEX(GMWQ!$A$2:$NF$60,MATCH(1,(GMWQ!$NE$2:$NE$60=AG$3)*(GMWQ!$ND$2:$ND$60=AG$4)*(GMWQ!$NF$2:$NF$60=AG$1),0),$E248-1966)</f>
        <v>3.7499509999999998</v>
      </c>
    </row>
    <row r="249" spans="1:33" x14ac:dyDescent="0.25">
      <c r="B249" s="12">
        <f t="shared" si="21"/>
        <v>2033</v>
      </c>
      <c r="C249" s="12">
        <f t="shared" si="21"/>
        <v>2033</v>
      </c>
      <c r="E249" s="12">
        <f t="shared" si="22"/>
        <v>2215</v>
      </c>
      <c r="F249" s="12" cm="1">
        <f t="array" ref="F249">INDEX(GMWQ!$A$2:$NF$60,MATCH(1,(GMWQ!$NE$2:$NE$60=F$3)*(GMWQ!$ND$2:$ND$60=F$4)*(GMWQ!$NF$2:$NF$60=F$1),0),$E249-1966)</f>
        <v>185.67060000000001</v>
      </c>
      <c r="G249" s="12" cm="1">
        <f t="array" ref="G249">INDEX(GMWQ!$A$2:$NF$60,MATCH(1,(GMWQ!$NE$2:$NE$60=G$3)*(GMWQ!$ND$2:$ND$60=G$4)*(GMWQ!$NF$2:$NF$60=G$1),0),$E249-1966)</f>
        <v>64901.2</v>
      </c>
      <c r="H249" s="12" cm="1">
        <f t="array" ref="H249">INDEX(GMWQ!$A$2:$NF$60,MATCH(1,(GMWQ!$NE$2:$NE$60=H$3)*(GMWQ!$ND$2:$ND$60=H$4)*(GMWQ!$NF$2:$NF$60=H$1),0),$E249-1966)</f>
        <v>906.1644</v>
      </c>
      <c r="I249" s="12" cm="1">
        <f t="array" ref="I249">INDEX(GMWQ!$A$2:$NF$60,MATCH(1,(GMWQ!$NE$2:$NE$60=I$3)*(GMWQ!$ND$2:$ND$60=I$4)*(GMWQ!$NF$2:$NF$60=I$1),0),$E249-1966)</f>
        <v>216904.3</v>
      </c>
      <c r="J249" s="12" cm="1">
        <f t="array" ref="J249">INDEX(GMWQ!$A$2:$NF$60,MATCH(1,(GMWQ!$NE$2:$NE$60=J$3)*(GMWQ!$ND$2:$ND$60=J$4)*(GMWQ!$NF$2:$NF$60=J$1),0),$E249-1966)</f>
        <v>1003893</v>
      </c>
      <c r="K249" s="12" cm="1">
        <f t="array" ref="K249">INDEX(GMWQ!$A$2:$NF$60,MATCH(1,(GMWQ!$NE$2:$NE$60=K$3)*(GMWQ!$ND$2:$ND$60=K$4)*(GMWQ!$NF$2:$NF$60=K$1),0),$E249-1966)</f>
        <v>410002.9</v>
      </c>
      <c r="L249" s="12" cm="1">
        <f t="array" ref="L249">INDEX(GMWQ!$A$2:$NF$60,MATCH(1,(GMWQ!$NE$2:$NE$60=L$3)*(GMWQ!$ND$2:$ND$60=L$4)*(GMWQ!$NF$2:$NF$60=L$1),0),$E249-1966)</f>
        <v>649475.80000000005</v>
      </c>
      <c r="M249" s="12" cm="1">
        <f t="array" ref="M249">INDEX(GMWQ!$A$2:$NF$60,MATCH(1,(GMWQ!$NE$2:$NE$60=M$3)*(GMWQ!$ND$2:$ND$60=M$4)*(GMWQ!$NF$2:$NF$60=M$1),0),$E249-1966)</f>
        <v>485070.3</v>
      </c>
      <c r="N249" s="12" cm="1">
        <f t="array" ref="N249">INDEX(GMWQ!$A$2:$NF$60,MATCH(1,(GMWQ!$NE$2:$NE$60=N$3)*(GMWQ!$ND$2:$ND$60=N$4)*(GMWQ!$NF$2:$NF$60=N$1),0),$E249-1966)</f>
        <v>133.84790000000001</v>
      </c>
      <c r="O249" s="12" cm="1">
        <f t="array" ref="O249">INDEX(GMWQ!$A$2:$NF$60,MATCH(1,(GMWQ!$NE$2:$NE$60=O$3)*(GMWQ!$ND$2:$ND$60=O$4)*(GMWQ!$NF$2:$NF$60=O$1),0),$E249-1966)</f>
        <v>36640.5</v>
      </c>
      <c r="P249" s="12" cm="1">
        <f t="array" ref="P249">INDEX(GMWQ!$A$2:$NF$60,MATCH(1,(GMWQ!$NE$2:$NE$60=P$3)*(GMWQ!$ND$2:$ND$60=P$4)*(GMWQ!$NF$2:$NF$60=P$1),0),$E249-1966)</f>
        <v>40144.44</v>
      </c>
      <c r="Q249" s="12" cm="1">
        <f t="array" ref="Q249">INDEX(GMWQ!$A$2:$NF$60,MATCH(1,(GMWQ!$NE$2:$NE$60=Q$3)*(GMWQ!$ND$2:$ND$60=Q$4)*(GMWQ!$NF$2:$NF$60=Q$1),0),$E249-1966)</f>
        <v>4.0000299999999998</v>
      </c>
      <c r="R249" s="12" cm="1">
        <f t="array" ref="R249">INDEX(GMWQ!$A$2:$NF$60,MATCH(1,(GMWQ!$NE$2:$NE$60=R$3)*(GMWQ!$ND$2:$ND$60=R$4)*(GMWQ!$NF$2:$NF$60=R$1),0),$E249-1966)</f>
        <v>13057.24</v>
      </c>
      <c r="S249" s="12" cm="1">
        <f t="array" ref="S249">INDEX(GMWQ!$A$2:$NF$60,MATCH(1,(GMWQ!$NE$2:$NE$60=S$3)*(GMWQ!$ND$2:$ND$60=S$4)*(GMWQ!$NF$2:$NF$60=S$1),0),$E249-1966)</f>
        <v>739277.4</v>
      </c>
      <c r="T249" s="12" cm="1">
        <f t="array" ref="T249">INDEX(GMWQ!$A$2:$NF$60,MATCH(1,(GMWQ!$NE$2:$NE$60=T$3)*(GMWQ!$ND$2:$ND$60=T$4)*(GMWQ!$NF$2:$NF$60=T$1),0),$E249-1966)</f>
        <v>36157.29</v>
      </c>
      <c r="U249" s="12" cm="1">
        <f t="array" ref="U249">INDEX(GMWQ!$A$2:$NF$60,MATCH(1,(GMWQ!$NE$2:$NE$60=U$3)*(GMWQ!$ND$2:$ND$60=U$4)*(GMWQ!$NF$2:$NF$60=U$1),0),$E249-1966)</f>
        <v>12966.65</v>
      </c>
      <c r="V249" s="12" cm="1">
        <f t="array" ref="V249">INDEX(GMWQ!$A$2:$NF$60,MATCH(1,(GMWQ!$NE$2:$NE$60=V$3)*(GMWQ!$ND$2:$ND$60=V$4)*(GMWQ!$NF$2:$NF$60=V$1),0),$E249-1966)</f>
        <v>3.7499020000000001</v>
      </c>
      <c r="W249" s="12" cm="1">
        <f t="array" ref="W249">INDEX(GMWQ!$A$2:$NF$60,MATCH(1,(GMWQ!$NE$2:$NE$60=W$3)*(GMWQ!$ND$2:$ND$60=W$4)*(GMWQ!$NF$2:$NF$60=W$1),0),$E249-1966)</f>
        <v>489235.7</v>
      </c>
      <c r="X249" s="12" cm="1">
        <f t="array" ref="X249">INDEX(GMWQ!$A$2:$NF$60,MATCH(1,(GMWQ!$NE$2:$NE$60=X$3)*(GMWQ!$ND$2:$ND$60=X$4)*(GMWQ!$NF$2:$NF$60=X$1),0),$E249-1966)</f>
        <v>53638.03</v>
      </c>
      <c r="Y249" s="12" cm="1">
        <f t="array" ref="Y249">INDEX(GMWQ!$A$2:$NF$60,MATCH(1,(GMWQ!$NE$2:$NE$60=Y$3)*(GMWQ!$ND$2:$ND$60=Y$4)*(GMWQ!$NF$2:$NF$60=Y$1),0),$E249-1966)</f>
        <v>740349.4</v>
      </c>
      <c r="Z249" s="12" cm="1">
        <f t="array" ref="Z249">INDEX(GMWQ!$A$2:$NF$60,MATCH(1,(GMWQ!$NE$2:$NE$60=Z$3)*(GMWQ!$ND$2:$ND$60=Z$4)*(GMWQ!$NF$2:$NF$60=Z$1),0),$E249-1966)</f>
        <v>36196.22</v>
      </c>
      <c r="AA249" s="12" cm="1">
        <f t="array" ref="AA249">INDEX(GMWQ!$A$2:$NF$60,MATCH(1,(GMWQ!$NE$2:$NE$60=AA$3)*(GMWQ!$ND$2:$ND$60=AA$4)*(GMWQ!$NF$2:$NF$60=AA$1),0),$E249-1966)</f>
        <v>12992.06</v>
      </c>
      <c r="AB249" s="12" cm="1">
        <f t="array" ref="AB249">INDEX(GMWQ!$A$2:$NF$60,MATCH(1,(GMWQ!$NE$2:$NE$60=AB$3)*(GMWQ!$ND$2:$ND$60=AB$4)*(GMWQ!$NF$2:$NF$60=AB$1),0),$E249-1966)</f>
        <v>3.6463239999999999</v>
      </c>
      <c r="AC249" s="12" cm="1">
        <f t="array" ref="AC249">INDEX(GMWQ!$A$2:$NF$60,MATCH(1,(GMWQ!$NE$2:$NE$60=AC$3)*(GMWQ!$ND$2:$ND$60=AC$4)*(GMWQ!$NF$2:$NF$60=AC$1),0),$E249-1966)</f>
        <v>489569.4</v>
      </c>
      <c r="AD249" s="12" cm="1">
        <f t="array" ref="AD249">INDEX(GMWQ!$A$2:$NF$60,MATCH(1,(GMWQ!$NE$2:$NE$60=AD$3)*(GMWQ!$ND$2:$ND$60=AD$4)*(GMWQ!$NF$2:$NF$60=AD$1),0),$E249-1966)</f>
        <v>53799.28</v>
      </c>
      <c r="AE249" s="12" cm="1">
        <f t="array" ref="AE249">INDEX(GMWQ!$A$2:$NF$60,MATCH(1,(GMWQ!$NE$2:$NE$60=AE$3)*(GMWQ!$ND$2:$ND$60=AE$4)*(GMWQ!$NF$2:$NF$60=AE$1),0),$E249-1966)</f>
        <v>36157.269999999997</v>
      </c>
      <c r="AF249" s="12" cm="1">
        <f t="array" ref="AF249">INDEX(GMWQ!$A$2:$NF$60,MATCH(1,(GMWQ!$NE$2:$NE$60=AF$3)*(GMWQ!$ND$2:$ND$60=AF$4)*(GMWQ!$NF$2:$NF$60=AF$1),0),$E249-1966)</f>
        <v>40164.660000000003</v>
      </c>
      <c r="AG249" s="12" cm="1">
        <f t="array" ref="AG249">INDEX(GMWQ!$A$2:$NF$60,MATCH(1,(GMWQ!$NE$2:$NE$60=AG$3)*(GMWQ!$ND$2:$ND$60=AG$4)*(GMWQ!$NF$2:$NF$60=AG$1),0),$E249-1966)</f>
        <v>3.7499639999999999</v>
      </c>
    </row>
    <row r="250" spans="1:33" x14ac:dyDescent="0.25">
      <c r="B250" s="12">
        <f t="shared" si="21"/>
        <v>2033</v>
      </c>
      <c r="C250" s="12">
        <f t="shared" si="21"/>
        <v>2033</v>
      </c>
      <c r="E250" s="12">
        <f t="shared" si="22"/>
        <v>2216</v>
      </c>
      <c r="F250" s="12" cm="1">
        <f t="array" ref="F250">INDEX(GMWQ!$A$2:$NF$60,MATCH(1,(GMWQ!$NE$2:$NE$60=F$3)*(GMWQ!$ND$2:$ND$60=F$4)*(GMWQ!$NF$2:$NF$60=F$1),0),$E250-1966)</f>
        <v>186.5797</v>
      </c>
      <c r="G250" s="12" cm="1">
        <f t="array" ref="G250">INDEX(GMWQ!$A$2:$NF$60,MATCH(1,(GMWQ!$NE$2:$NE$60=G$3)*(GMWQ!$ND$2:$ND$60=G$4)*(GMWQ!$NF$2:$NF$60=G$1),0),$E250-1966)</f>
        <v>65463.27</v>
      </c>
      <c r="H250" s="12" cm="1">
        <f t="array" ref="H250">INDEX(GMWQ!$A$2:$NF$60,MATCH(1,(GMWQ!$NE$2:$NE$60=H$3)*(GMWQ!$ND$2:$ND$60=H$4)*(GMWQ!$NF$2:$NF$60=H$1),0),$E250-1966)</f>
        <v>912.76480000000004</v>
      </c>
      <c r="I250" s="12" cm="1">
        <f t="array" ref="I250">INDEX(GMWQ!$A$2:$NF$60,MATCH(1,(GMWQ!$NE$2:$NE$60=I$3)*(GMWQ!$ND$2:$ND$60=I$4)*(GMWQ!$NF$2:$NF$60=I$1),0),$E250-1966)</f>
        <v>218761</v>
      </c>
      <c r="J250" s="12" cm="1">
        <f t="array" ref="J250">INDEX(GMWQ!$A$2:$NF$60,MATCH(1,(GMWQ!$NE$2:$NE$60=J$3)*(GMWQ!$ND$2:$ND$60=J$4)*(GMWQ!$NF$2:$NF$60=J$1),0),$E250-1966)</f>
        <v>1013038</v>
      </c>
      <c r="K250" s="12" cm="1">
        <f t="array" ref="K250">INDEX(GMWQ!$A$2:$NF$60,MATCH(1,(GMWQ!$NE$2:$NE$60=K$3)*(GMWQ!$ND$2:$ND$60=K$4)*(GMWQ!$NF$2:$NF$60=K$1),0),$E250-1966)</f>
        <v>413553.7</v>
      </c>
      <c r="L250" s="12" cm="1">
        <f t="array" ref="L250">INDEX(GMWQ!$A$2:$NF$60,MATCH(1,(GMWQ!$NE$2:$NE$60=L$3)*(GMWQ!$ND$2:$ND$60=L$4)*(GMWQ!$NF$2:$NF$60=L$1),0),$E250-1966)</f>
        <v>654899.6</v>
      </c>
      <c r="M250" s="12" cm="1">
        <f t="array" ref="M250">INDEX(GMWQ!$A$2:$NF$60,MATCH(1,(GMWQ!$NE$2:$NE$60=M$3)*(GMWQ!$ND$2:$ND$60=M$4)*(GMWQ!$NF$2:$NF$60=M$1),0),$E250-1966)</f>
        <v>486707.7</v>
      </c>
      <c r="N250" s="12" cm="1">
        <f t="array" ref="N250">INDEX(GMWQ!$A$2:$NF$60,MATCH(1,(GMWQ!$NE$2:$NE$60=N$3)*(GMWQ!$ND$2:$ND$60=N$4)*(GMWQ!$NF$2:$NF$60=N$1),0),$E250-1966)</f>
        <v>134.512</v>
      </c>
      <c r="O250" s="12" cm="1">
        <f t="array" ref="O250">INDEX(GMWQ!$A$2:$NF$60,MATCH(1,(GMWQ!$NE$2:$NE$60=O$3)*(GMWQ!$ND$2:$ND$60=O$4)*(GMWQ!$NF$2:$NF$60=O$1),0),$E250-1966)</f>
        <v>36690.300000000003</v>
      </c>
      <c r="P250" s="12" cm="1">
        <f t="array" ref="P250">INDEX(GMWQ!$A$2:$NF$60,MATCH(1,(GMWQ!$NE$2:$NE$60=P$3)*(GMWQ!$ND$2:$ND$60=P$4)*(GMWQ!$NF$2:$NF$60=P$1),0),$E250-1966)</f>
        <v>40202.46</v>
      </c>
      <c r="Q250" s="12" cm="1">
        <f t="array" ref="Q250">INDEX(GMWQ!$A$2:$NF$60,MATCH(1,(GMWQ!$NE$2:$NE$60=Q$3)*(GMWQ!$ND$2:$ND$60=Q$4)*(GMWQ!$NF$2:$NF$60=Q$1),0),$E250-1966)</f>
        <v>4.0000369999999998</v>
      </c>
      <c r="R250" s="12" cm="1">
        <f t="array" ref="R250">INDEX(GMWQ!$A$2:$NF$60,MATCH(1,(GMWQ!$NE$2:$NE$60=R$3)*(GMWQ!$ND$2:$ND$60=R$4)*(GMWQ!$NF$2:$NF$60=R$1),0),$E250-1966)</f>
        <v>13152.35</v>
      </c>
      <c r="S250" s="12" cm="1">
        <f t="array" ref="S250">INDEX(GMWQ!$A$2:$NF$60,MATCH(1,(GMWQ!$NE$2:$NE$60=S$3)*(GMWQ!$ND$2:$ND$60=S$4)*(GMWQ!$NF$2:$NF$60=S$1),0),$E250-1966)</f>
        <v>742079.1</v>
      </c>
      <c r="T250" s="12" cm="1">
        <f t="array" ref="T250">INDEX(GMWQ!$A$2:$NF$60,MATCH(1,(GMWQ!$NE$2:$NE$60=T$3)*(GMWQ!$ND$2:$ND$60=T$4)*(GMWQ!$NF$2:$NF$60=T$1),0),$E250-1966)</f>
        <v>36210.5</v>
      </c>
      <c r="U250" s="12" cm="1">
        <f t="array" ref="U250">INDEX(GMWQ!$A$2:$NF$60,MATCH(1,(GMWQ!$NE$2:$NE$60=U$3)*(GMWQ!$ND$2:$ND$60=U$4)*(GMWQ!$NF$2:$NF$60=U$1),0),$E250-1966)</f>
        <v>13060.9</v>
      </c>
      <c r="V250" s="12" cm="1">
        <f t="array" ref="V250">INDEX(GMWQ!$A$2:$NF$60,MATCH(1,(GMWQ!$NE$2:$NE$60=V$3)*(GMWQ!$ND$2:$ND$60=V$4)*(GMWQ!$NF$2:$NF$60=V$1),0),$E250-1966)</f>
        <v>3.749876</v>
      </c>
      <c r="W250" s="12" cm="1">
        <f t="array" ref="W250">INDEX(GMWQ!$A$2:$NF$60,MATCH(1,(GMWQ!$NE$2:$NE$60=W$3)*(GMWQ!$ND$2:$ND$60=W$4)*(GMWQ!$NF$2:$NF$60=W$1),0),$E250-1966)</f>
        <v>490945.1</v>
      </c>
      <c r="X250" s="12" cm="1">
        <f t="array" ref="X250">INDEX(GMWQ!$A$2:$NF$60,MATCH(1,(GMWQ!$NE$2:$NE$60=X$3)*(GMWQ!$ND$2:$ND$60=X$4)*(GMWQ!$NF$2:$NF$60=X$1),0),$E250-1966)</f>
        <v>54107.59</v>
      </c>
      <c r="Y250" s="12" cm="1">
        <f t="array" ref="Y250">INDEX(GMWQ!$A$2:$NF$60,MATCH(1,(GMWQ!$NE$2:$NE$60=Y$3)*(GMWQ!$ND$2:$ND$60=Y$4)*(GMWQ!$NF$2:$NF$60=Y$1),0),$E250-1966)</f>
        <v>743108.1</v>
      </c>
      <c r="Z250" s="12" cm="1">
        <f t="array" ref="Z250">INDEX(GMWQ!$A$2:$NF$60,MATCH(1,(GMWQ!$NE$2:$NE$60=Z$3)*(GMWQ!$ND$2:$ND$60=Z$4)*(GMWQ!$NF$2:$NF$60=Z$1),0),$E250-1966)</f>
        <v>36247.269999999997</v>
      </c>
      <c r="AA250" s="12" cm="1">
        <f t="array" ref="AA250">INDEX(GMWQ!$A$2:$NF$60,MATCH(1,(GMWQ!$NE$2:$NE$60=AA$3)*(GMWQ!$ND$2:$ND$60=AA$4)*(GMWQ!$NF$2:$NF$60=AA$1),0),$E250-1966)</f>
        <v>13086.4</v>
      </c>
      <c r="AB250" s="12" cm="1">
        <f t="array" ref="AB250">INDEX(GMWQ!$A$2:$NF$60,MATCH(1,(GMWQ!$NE$2:$NE$60=AB$3)*(GMWQ!$ND$2:$ND$60=AB$4)*(GMWQ!$NF$2:$NF$60=AB$1),0),$E250-1966)</f>
        <v>3.6521499999999998</v>
      </c>
      <c r="AC250" s="12" cm="1">
        <f t="array" ref="AC250">INDEX(GMWQ!$A$2:$NF$60,MATCH(1,(GMWQ!$NE$2:$NE$60=AC$3)*(GMWQ!$ND$2:$ND$60=AC$4)*(GMWQ!$NF$2:$NF$60=AC$1),0),$E250-1966)</f>
        <v>491263</v>
      </c>
      <c r="AD250" s="12" cm="1">
        <f t="array" ref="AD250">INDEX(GMWQ!$A$2:$NF$60,MATCH(1,(GMWQ!$NE$2:$NE$60=AD$3)*(GMWQ!$ND$2:$ND$60=AD$4)*(GMWQ!$NF$2:$NF$60=AD$1),0),$E250-1966)</f>
        <v>54266.65</v>
      </c>
      <c r="AE250" s="12" cm="1">
        <f t="array" ref="AE250">INDEX(GMWQ!$A$2:$NF$60,MATCH(1,(GMWQ!$NE$2:$NE$60=AE$3)*(GMWQ!$ND$2:$ND$60=AE$4)*(GMWQ!$NF$2:$NF$60=AE$1),0),$E250-1966)</f>
        <v>36210.47</v>
      </c>
      <c r="AF250" s="12" cm="1">
        <f t="array" ref="AF250">INDEX(GMWQ!$A$2:$NF$60,MATCH(1,(GMWQ!$NE$2:$NE$60=AF$3)*(GMWQ!$ND$2:$ND$60=AF$4)*(GMWQ!$NF$2:$NF$60=AF$1),0),$E250-1966)</f>
        <v>40222.620000000003</v>
      </c>
      <c r="AG250" s="12" cm="1">
        <f t="array" ref="AG250">INDEX(GMWQ!$A$2:$NF$60,MATCH(1,(GMWQ!$NE$2:$NE$60=AG$3)*(GMWQ!$ND$2:$ND$60=AG$4)*(GMWQ!$NF$2:$NF$60=AG$1),0),$E250-1966)</f>
        <v>3.749959</v>
      </c>
    </row>
    <row r="251" spans="1:33" x14ac:dyDescent="0.25">
      <c r="A251" s="12">
        <v>2034</v>
      </c>
      <c r="B251" s="12">
        <f t="shared" si="21"/>
        <v>2034</v>
      </c>
      <c r="C251" s="12">
        <f t="shared" si="21"/>
        <v>2033</v>
      </c>
      <c r="D251" s="12">
        <f t="shared" si="21"/>
        <v>2033</v>
      </c>
      <c r="E251" s="12">
        <f t="shared" si="22"/>
        <v>2217</v>
      </c>
      <c r="F251" s="12" cm="1">
        <f t="array" ref="F251">INDEX(GMWQ!$A$2:$NF$60,MATCH(1,(GMWQ!$NE$2:$NE$60=F$3)*(GMWQ!$ND$2:$ND$60=F$4)*(GMWQ!$NF$2:$NF$60=F$1),0),$E251-1966)</f>
        <v>187.49549999999999</v>
      </c>
      <c r="G251" s="12" cm="1">
        <f t="array" ref="G251">INDEX(GMWQ!$A$2:$NF$60,MATCH(1,(GMWQ!$NE$2:$NE$60=G$3)*(GMWQ!$ND$2:$ND$60=G$4)*(GMWQ!$NF$2:$NF$60=G$1),0),$E251-1966)</f>
        <v>66040.45</v>
      </c>
      <c r="H251" s="12" cm="1">
        <f t="array" ref="H251">INDEX(GMWQ!$A$2:$NF$60,MATCH(1,(GMWQ!$NE$2:$NE$60=H$3)*(GMWQ!$ND$2:$ND$60=H$4)*(GMWQ!$NF$2:$NF$60=H$1),0),$E251-1966)</f>
        <v>919.46590000000003</v>
      </c>
      <c r="I251" s="12" cm="1">
        <f t="array" ref="I251">INDEX(GMWQ!$A$2:$NF$60,MATCH(1,(GMWQ!$NE$2:$NE$60=I$3)*(GMWQ!$ND$2:$ND$60=I$4)*(GMWQ!$NF$2:$NF$60=I$1),0),$E251-1966)</f>
        <v>220259.9</v>
      </c>
      <c r="J251" s="12" cm="1">
        <f t="array" ref="J251">INDEX(GMWQ!$A$2:$NF$60,MATCH(1,(GMWQ!$NE$2:$NE$60=J$3)*(GMWQ!$ND$2:$ND$60=J$4)*(GMWQ!$NF$2:$NF$60=J$1),0),$E251-1966)</f>
        <v>1022421</v>
      </c>
      <c r="K251" s="12" cm="1">
        <f t="array" ref="K251">INDEX(GMWQ!$A$2:$NF$60,MATCH(1,(GMWQ!$NE$2:$NE$60=K$3)*(GMWQ!$ND$2:$ND$60=K$4)*(GMWQ!$NF$2:$NF$60=K$1),0),$E251-1966)</f>
        <v>417199.9</v>
      </c>
      <c r="L251" s="12" cm="1">
        <f t="array" ref="L251">INDEX(GMWQ!$A$2:$NF$60,MATCH(1,(GMWQ!$NE$2:$NE$60=L$3)*(GMWQ!$ND$2:$ND$60=L$4)*(GMWQ!$NF$2:$NF$60=L$1),0),$E251-1966)</f>
        <v>660440.5</v>
      </c>
      <c r="M251" s="12" cm="1">
        <f t="array" ref="M251">INDEX(GMWQ!$A$2:$NF$60,MATCH(1,(GMWQ!$NE$2:$NE$60=M$3)*(GMWQ!$ND$2:$ND$60=M$4)*(GMWQ!$NF$2:$NF$60=M$1),0),$E251-1966)</f>
        <v>488403.5</v>
      </c>
      <c r="N251" s="12" cm="1">
        <f t="array" ref="N251">INDEX(GMWQ!$A$2:$NF$60,MATCH(1,(GMWQ!$NE$2:$NE$60=N$3)*(GMWQ!$ND$2:$ND$60=N$4)*(GMWQ!$NF$2:$NF$60=N$1),0),$E251-1966)</f>
        <v>135.17949999999999</v>
      </c>
      <c r="O251" s="12" cm="1">
        <f t="array" ref="O251">INDEX(GMWQ!$A$2:$NF$60,MATCH(1,(GMWQ!$NE$2:$NE$60=O$3)*(GMWQ!$ND$2:$ND$60=O$4)*(GMWQ!$NF$2:$NF$60=O$1),0),$E251-1966)</f>
        <v>36743.730000000003</v>
      </c>
      <c r="P251" s="12" cm="1">
        <f t="array" ref="P251">INDEX(GMWQ!$A$2:$NF$60,MATCH(1,(GMWQ!$NE$2:$NE$60=P$3)*(GMWQ!$ND$2:$ND$60=P$4)*(GMWQ!$NF$2:$NF$60=P$1),0),$E251-1966)</f>
        <v>40264.480000000003</v>
      </c>
      <c r="Q251" s="12" cm="1">
        <f t="array" ref="Q251">INDEX(GMWQ!$A$2:$NF$60,MATCH(1,(GMWQ!$NE$2:$NE$60=Q$3)*(GMWQ!$ND$2:$ND$60=Q$4)*(GMWQ!$NF$2:$NF$60=Q$1),0),$E251-1966)</f>
        <v>4.0000280000000004</v>
      </c>
      <c r="R251" s="12" cm="1">
        <f t="array" ref="R251">INDEX(GMWQ!$A$2:$NF$60,MATCH(1,(GMWQ!$NE$2:$NE$60=R$3)*(GMWQ!$ND$2:$ND$60=R$4)*(GMWQ!$NF$2:$NF$60=R$1),0),$E251-1966)</f>
        <v>13248.91</v>
      </c>
      <c r="S251" s="12" cm="1">
        <f t="array" ref="S251">INDEX(GMWQ!$A$2:$NF$60,MATCH(1,(GMWQ!$NE$2:$NE$60=S$3)*(GMWQ!$ND$2:$ND$60=S$4)*(GMWQ!$NF$2:$NF$60=S$1),0),$E251-1966)</f>
        <v>744939.1</v>
      </c>
      <c r="T251" s="12" cm="1">
        <f t="array" ref="T251">INDEX(GMWQ!$A$2:$NF$60,MATCH(1,(GMWQ!$NE$2:$NE$60=T$3)*(GMWQ!$ND$2:$ND$60=T$4)*(GMWQ!$NF$2:$NF$60=T$1),0),$E251-1966)</f>
        <v>36262.53</v>
      </c>
      <c r="U251" s="12" cm="1">
        <f t="array" ref="U251">INDEX(GMWQ!$A$2:$NF$60,MATCH(1,(GMWQ!$NE$2:$NE$60=U$3)*(GMWQ!$ND$2:$ND$60=U$4)*(GMWQ!$NF$2:$NF$60=U$1),0),$E251-1966)</f>
        <v>13156.48</v>
      </c>
      <c r="V251" s="12" cm="1">
        <f t="array" ref="V251">INDEX(GMWQ!$A$2:$NF$60,MATCH(1,(GMWQ!$NE$2:$NE$60=V$3)*(GMWQ!$ND$2:$ND$60=V$4)*(GMWQ!$NF$2:$NF$60=V$1),0),$E251-1966)</f>
        <v>3.749876</v>
      </c>
      <c r="W251" s="12" cm="1">
        <f t="array" ref="W251">INDEX(GMWQ!$A$2:$NF$60,MATCH(1,(GMWQ!$NE$2:$NE$60=W$3)*(GMWQ!$ND$2:$ND$60=W$4)*(GMWQ!$NF$2:$NF$60=W$1),0),$E251-1966)</f>
        <v>492739.2</v>
      </c>
      <c r="X251" s="12" cm="1">
        <f t="array" ref="X251">INDEX(GMWQ!$A$2:$NF$60,MATCH(1,(GMWQ!$NE$2:$NE$60=X$3)*(GMWQ!$ND$2:$ND$60=X$4)*(GMWQ!$NF$2:$NF$60=X$1),0),$E251-1966)</f>
        <v>54582.06</v>
      </c>
      <c r="Y251" s="12" cm="1">
        <f t="array" ref="Y251">INDEX(GMWQ!$A$2:$NF$60,MATCH(1,(GMWQ!$NE$2:$NE$60=Y$3)*(GMWQ!$ND$2:$ND$60=Y$4)*(GMWQ!$NF$2:$NF$60=Y$1),0),$E251-1966)</f>
        <v>745925.4</v>
      </c>
      <c r="Z251" s="12" cm="1">
        <f t="array" ref="Z251">INDEX(GMWQ!$A$2:$NF$60,MATCH(1,(GMWQ!$NE$2:$NE$60=Z$3)*(GMWQ!$ND$2:$ND$60=Z$4)*(GMWQ!$NF$2:$NF$60=Z$1),0),$E251-1966)</f>
        <v>36297.21</v>
      </c>
      <c r="AA251" s="12" cm="1">
        <f t="array" ref="AA251">INDEX(GMWQ!$A$2:$NF$60,MATCH(1,(GMWQ!$NE$2:$NE$60=AA$3)*(GMWQ!$ND$2:$ND$60=AA$4)*(GMWQ!$NF$2:$NF$60=AA$1),0),$E251-1966)</f>
        <v>13182.1</v>
      </c>
      <c r="AB251" s="12" cm="1">
        <f t="array" ref="AB251">INDEX(GMWQ!$A$2:$NF$60,MATCH(1,(GMWQ!$NE$2:$NE$60=AB$3)*(GMWQ!$ND$2:$ND$60=AB$4)*(GMWQ!$NF$2:$NF$60=AB$1),0),$E251-1966)</f>
        <v>3.6578889999999999</v>
      </c>
      <c r="AC251" s="12" cm="1">
        <f t="array" ref="AC251">INDEX(GMWQ!$A$2:$NF$60,MATCH(1,(GMWQ!$NE$2:$NE$60=AC$3)*(GMWQ!$ND$2:$ND$60=AC$4)*(GMWQ!$NF$2:$NF$60=AC$1),0),$E251-1966)</f>
        <v>493038.9</v>
      </c>
      <c r="AD251" s="12" cm="1">
        <f t="array" ref="AD251">INDEX(GMWQ!$A$2:$NF$60,MATCH(1,(GMWQ!$NE$2:$NE$60=AD$3)*(GMWQ!$ND$2:$ND$60=AD$4)*(GMWQ!$NF$2:$NF$60=AD$1),0),$E251-1966)</f>
        <v>54739.13</v>
      </c>
      <c r="AE251" s="12" cm="1">
        <f t="array" ref="AE251">INDEX(GMWQ!$A$2:$NF$60,MATCH(1,(GMWQ!$NE$2:$NE$60=AE$3)*(GMWQ!$ND$2:$ND$60=AE$4)*(GMWQ!$NF$2:$NF$60=AE$1),0),$E251-1966)</f>
        <v>36262.5</v>
      </c>
      <c r="AF251" s="12" cm="1">
        <f t="array" ref="AF251">INDEX(GMWQ!$A$2:$NF$60,MATCH(1,(GMWQ!$NE$2:$NE$60=AF$3)*(GMWQ!$ND$2:$ND$60=AF$4)*(GMWQ!$NF$2:$NF$60=AF$1),0),$E251-1966)</f>
        <v>40279.379999999997</v>
      </c>
      <c r="AG251" s="12" cm="1">
        <f t="array" ref="AG251">INDEX(GMWQ!$A$2:$NF$60,MATCH(1,(GMWQ!$NE$2:$NE$60=AG$3)*(GMWQ!$ND$2:$ND$60=AG$4)*(GMWQ!$NF$2:$NF$60=AG$1),0),$E251-1966)</f>
        <v>3.749959</v>
      </c>
    </row>
    <row r="252" spans="1:33" x14ac:dyDescent="0.25">
      <c r="B252" s="12">
        <f t="shared" ref="B252:D267" si="23">+B248+1</f>
        <v>2034</v>
      </c>
      <c r="C252" s="12">
        <f t="shared" si="23"/>
        <v>2034</v>
      </c>
      <c r="E252" s="12">
        <f t="shared" si="22"/>
        <v>2218</v>
      </c>
      <c r="F252" s="12" cm="1">
        <f t="array" ref="F252">INDEX(GMWQ!$A$2:$NF$60,MATCH(1,(GMWQ!$NE$2:$NE$60=F$3)*(GMWQ!$ND$2:$ND$60=F$4)*(GMWQ!$NF$2:$NF$60=F$1),0),$E252-1966)</f>
        <v>188.4161</v>
      </c>
      <c r="G252" s="12" cm="1">
        <f t="array" ref="G252">INDEX(GMWQ!$A$2:$NF$60,MATCH(1,(GMWQ!$NE$2:$NE$60=G$3)*(GMWQ!$ND$2:$ND$60=G$4)*(GMWQ!$NF$2:$NF$60=G$1),0),$E252-1966)</f>
        <v>66615.5</v>
      </c>
      <c r="H252" s="12" cm="1">
        <f t="array" ref="H252">INDEX(GMWQ!$A$2:$NF$60,MATCH(1,(GMWQ!$NE$2:$NE$60=H$3)*(GMWQ!$ND$2:$ND$60=H$4)*(GMWQ!$NF$2:$NF$60=H$1),0),$E252-1966)</f>
        <v>926.27</v>
      </c>
      <c r="I252" s="12" cm="1">
        <f t="array" ref="I252">INDEX(GMWQ!$A$2:$NF$60,MATCH(1,(GMWQ!$NE$2:$NE$60=I$3)*(GMWQ!$ND$2:$ND$60=I$4)*(GMWQ!$NF$2:$NF$60=I$1),0),$E252-1966)</f>
        <v>223036.4</v>
      </c>
      <c r="J252" s="12" cm="1">
        <f t="array" ref="J252">INDEX(GMWQ!$A$2:$NF$60,MATCH(1,(GMWQ!$NE$2:$NE$60=J$3)*(GMWQ!$ND$2:$ND$60=J$4)*(GMWQ!$NF$2:$NF$60=J$1),0),$E252-1966)</f>
        <v>1031775</v>
      </c>
      <c r="K252" s="12" cm="1">
        <f t="array" ref="K252">INDEX(GMWQ!$A$2:$NF$60,MATCH(1,(GMWQ!$NE$2:$NE$60=K$3)*(GMWQ!$ND$2:$ND$60=K$4)*(GMWQ!$NF$2:$NF$60=K$1),0),$E252-1966)</f>
        <v>420832.7</v>
      </c>
      <c r="L252" s="12" cm="1">
        <f t="array" ref="L252">INDEX(GMWQ!$A$2:$NF$60,MATCH(1,(GMWQ!$NE$2:$NE$60=L$3)*(GMWQ!$ND$2:$ND$60=L$4)*(GMWQ!$NF$2:$NF$60=L$1),0),$E252-1966)</f>
        <v>666458.19999999995</v>
      </c>
      <c r="M252" s="12" cm="1">
        <f t="array" ref="M252">INDEX(GMWQ!$A$2:$NF$60,MATCH(1,(GMWQ!$NE$2:$NE$60=M$3)*(GMWQ!$ND$2:$ND$60=M$4)*(GMWQ!$NF$2:$NF$60=M$1),0),$E252-1966)</f>
        <v>490421.7</v>
      </c>
      <c r="N252" s="12" cm="1">
        <f t="array" ref="N252">INDEX(GMWQ!$A$2:$NF$60,MATCH(1,(GMWQ!$NE$2:$NE$60=N$3)*(GMWQ!$ND$2:$ND$60=N$4)*(GMWQ!$NF$2:$NF$60=N$1),0),$E252-1966)</f>
        <v>135.8502</v>
      </c>
      <c r="O252" s="12" cm="1">
        <f t="array" ref="O252">INDEX(GMWQ!$A$2:$NF$60,MATCH(1,(GMWQ!$NE$2:$NE$60=O$3)*(GMWQ!$ND$2:$ND$60=O$4)*(GMWQ!$NF$2:$NF$60=O$1),0),$E252-1966)</f>
        <v>36791.300000000003</v>
      </c>
      <c r="P252" s="12" cm="1">
        <f t="array" ref="P252">INDEX(GMWQ!$A$2:$NF$60,MATCH(1,(GMWQ!$NE$2:$NE$60=P$3)*(GMWQ!$ND$2:$ND$60=P$4)*(GMWQ!$NF$2:$NF$60=P$1),0),$E252-1966)</f>
        <v>40318.03</v>
      </c>
      <c r="Q252" s="12" cm="1">
        <f t="array" ref="Q252">INDEX(GMWQ!$A$2:$NF$60,MATCH(1,(GMWQ!$NE$2:$NE$60=Q$3)*(GMWQ!$ND$2:$ND$60=Q$4)*(GMWQ!$NF$2:$NF$60=Q$1),0),$E252-1966)</f>
        <v>4.0000439999999999</v>
      </c>
      <c r="R252" s="12" cm="1">
        <f t="array" ref="R252">INDEX(GMWQ!$A$2:$NF$60,MATCH(1,(GMWQ!$NE$2:$NE$60=R$3)*(GMWQ!$ND$2:$ND$60=R$4)*(GMWQ!$NF$2:$NF$60=R$1),0),$E252-1966)</f>
        <v>13346.95</v>
      </c>
      <c r="S252" s="12" cm="1">
        <f t="array" ref="S252">INDEX(GMWQ!$A$2:$NF$60,MATCH(1,(GMWQ!$NE$2:$NE$60=S$3)*(GMWQ!$ND$2:$ND$60=S$4)*(GMWQ!$NF$2:$NF$60=S$1),0),$E252-1966)</f>
        <v>747766.6</v>
      </c>
      <c r="T252" s="12" cm="1">
        <f t="array" ref="T252">INDEX(GMWQ!$A$2:$NF$60,MATCH(1,(GMWQ!$NE$2:$NE$60=T$3)*(GMWQ!$ND$2:$ND$60=T$4)*(GMWQ!$NF$2:$NF$60=T$1),0),$E252-1966)</f>
        <v>36311.22</v>
      </c>
      <c r="U252" s="12" cm="1">
        <f t="array" ref="U252">INDEX(GMWQ!$A$2:$NF$60,MATCH(1,(GMWQ!$NE$2:$NE$60=U$3)*(GMWQ!$ND$2:$ND$60=U$4)*(GMWQ!$NF$2:$NF$60=U$1),0),$E252-1966)</f>
        <v>13253.43</v>
      </c>
      <c r="V252" s="12" cm="1">
        <f t="array" ref="V252">INDEX(GMWQ!$A$2:$NF$60,MATCH(1,(GMWQ!$NE$2:$NE$60=V$3)*(GMWQ!$ND$2:$ND$60=V$4)*(GMWQ!$NF$2:$NF$60=V$1),0),$E252-1966)</f>
        <v>3.74987</v>
      </c>
      <c r="W252" s="12" cm="1">
        <f t="array" ref="W252">INDEX(GMWQ!$A$2:$NF$60,MATCH(1,(GMWQ!$NE$2:$NE$60=W$3)*(GMWQ!$ND$2:$ND$60=W$4)*(GMWQ!$NF$2:$NF$60=W$1),0),$E252-1966)</f>
        <v>494768</v>
      </c>
      <c r="X252" s="12" cm="1">
        <f t="array" ref="X252">INDEX(GMWQ!$A$2:$NF$60,MATCH(1,(GMWQ!$NE$2:$NE$60=X$3)*(GMWQ!$ND$2:$ND$60=X$4)*(GMWQ!$NF$2:$NF$60=X$1),0),$E252-1966)</f>
        <v>55058.46</v>
      </c>
      <c r="Y252" s="12" cm="1">
        <f t="array" ref="Y252">INDEX(GMWQ!$A$2:$NF$60,MATCH(1,(GMWQ!$NE$2:$NE$60=Y$3)*(GMWQ!$ND$2:$ND$60=Y$4)*(GMWQ!$NF$2:$NF$60=Y$1),0),$E252-1966)</f>
        <v>748707.8</v>
      </c>
      <c r="Z252" s="12" cm="1">
        <f t="array" ref="Z252">INDEX(GMWQ!$A$2:$NF$60,MATCH(1,(GMWQ!$NE$2:$NE$60=Z$3)*(GMWQ!$ND$2:$ND$60=Z$4)*(GMWQ!$NF$2:$NF$60=Z$1),0),$E252-1966)</f>
        <v>36343.89</v>
      </c>
      <c r="AA252" s="12" cm="1">
        <f t="array" ref="AA252">INDEX(GMWQ!$A$2:$NF$60,MATCH(1,(GMWQ!$NE$2:$NE$60=AA$3)*(GMWQ!$ND$2:$ND$60=AA$4)*(GMWQ!$NF$2:$NF$60=AA$1),0),$E252-1966)</f>
        <v>13279.27</v>
      </c>
      <c r="AB252" s="12" cm="1">
        <f t="array" ref="AB252">INDEX(GMWQ!$A$2:$NF$60,MATCH(1,(GMWQ!$NE$2:$NE$60=AB$3)*(GMWQ!$ND$2:$ND$60=AB$4)*(GMWQ!$NF$2:$NF$60=AB$1),0),$E252-1966)</f>
        <v>3.6632769999999999</v>
      </c>
      <c r="AC252" s="12" cm="1">
        <f t="array" ref="AC252">INDEX(GMWQ!$A$2:$NF$60,MATCH(1,(GMWQ!$NE$2:$NE$60=AC$3)*(GMWQ!$ND$2:$ND$60=AC$4)*(GMWQ!$NF$2:$NF$60=AC$1),0),$E252-1966)</f>
        <v>495054.7</v>
      </c>
      <c r="AD252" s="12" cm="1">
        <f t="array" ref="AD252">INDEX(GMWQ!$A$2:$NF$60,MATCH(1,(GMWQ!$NE$2:$NE$60=AD$3)*(GMWQ!$ND$2:$ND$60=AD$4)*(GMWQ!$NF$2:$NF$60=AD$1),0),$E252-1966)</f>
        <v>55213.96</v>
      </c>
      <c r="AE252" s="12" cm="1">
        <f t="array" ref="AE252">INDEX(GMWQ!$A$2:$NF$60,MATCH(1,(GMWQ!$NE$2:$NE$60=AE$3)*(GMWQ!$ND$2:$ND$60=AE$4)*(GMWQ!$NF$2:$NF$60=AE$1),0),$E252-1966)</f>
        <v>36311.19</v>
      </c>
      <c r="AF252" s="12" cm="1">
        <f t="array" ref="AF252">INDEX(GMWQ!$A$2:$NF$60,MATCH(1,(GMWQ!$NE$2:$NE$60=AF$3)*(GMWQ!$ND$2:$ND$60=AF$4)*(GMWQ!$NF$2:$NF$60=AF$1),0),$E252-1966)</f>
        <v>40336.410000000003</v>
      </c>
      <c r="AG252" s="12" cm="1">
        <f t="array" ref="AG252">INDEX(GMWQ!$A$2:$NF$60,MATCH(1,(GMWQ!$NE$2:$NE$60=AG$3)*(GMWQ!$ND$2:$ND$60=AG$4)*(GMWQ!$NF$2:$NF$60=AG$1),0),$E252-1966)</f>
        <v>3.749943</v>
      </c>
    </row>
    <row r="253" spans="1:33" x14ac:dyDescent="0.25">
      <c r="B253" s="12">
        <f t="shared" si="23"/>
        <v>2034</v>
      </c>
      <c r="C253" s="12">
        <f t="shared" si="23"/>
        <v>2034</v>
      </c>
      <c r="E253" s="12">
        <f t="shared" si="22"/>
        <v>2219</v>
      </c>
      <c r="F253" s="12" cm="1">
        <f t="array" ref="F253">INDEX(GMWQ!$A$2:$NF$60,MATCH(1,(GMWQ!$NE$2:$NE$60=F$3)*(GMWQ!$ND$2:$ND$60=F$4)*(GMWQ!$NF$2:$NF$60=F$1),0),$E253-1966)</f>
        <v>189.35480000000001</v>
      </c>
      <c r="G253" s="12" cm="1">
        <f t="array" ref="G253">INDEX(GMWQ!$A$2:$NF$60,MATCH(1,(GMWQ!$NE$2:$NE$60=G$3)*(GMWQ!$ND$2:$ND$60=G$4)*(GMWQ!$NF$2:$NF$60=G$1),0),$E253-1966)</f>
        <v>67197.259999999995</v>
      </c>
      <c r="H253" s="12" cm="1">
        <f t="array" ref="H253">INDEX(GMWQ!$A$2:$NF$60,MATCH(1,(GMWQ!$NE$2:$NE$60=H$3)*(GMWQ!$ND$2:$ND$60=H$4)*(GMWQ!$NF$2:$NF$60=H$1),0),$E253-1966)</f>
        <v>933.19039999999995</v>
      </c>
      <c r="I253" s="12" cm="1">
        <f t="array" ref="I253">INDEX(GMWQ!$A$2:$NF$60,MATCH(1,(GMWQ!$NE$2:$NE$60=I$3)*(GMWQ!$ND$2:$ND$60=I$4)*(GMWQ!$NF$2:$NF$60=I$1),0),$E253-1966)</f>
        <v>224994.9</v>
      </c>
      <c r="J253" s="12" cm="1">
        <f t="array" ref="J253">INDEX(GMWQ!$A$2:$NF$60,MATCH(1,(GMWQ!$NE$2:$NE$60=J$3)*(GMWQ!$ND$2:$ND$60=J$4)*(GMWQ!$NF$2:$NF$60=J$1),0),$E253-1966)</f>
        <v>1041169</v>
      </c>
      <c r="K253" s="12" cm="1">
        <f t="array" ref="K253">INDEX(GMWQ!$A$2:$NF$60,MATCH(1,(GMWQ!$NE$2:$NE$60=K$3)*(GMWQ!$ND$2:$ND$60=K$4)*(GMWQ!$NF$2:$NF$60=K$1),0),$E253-1966)</f>
        <v>424507.8</v>
      </c>
      <c r="L253" s="12" cm="1">
        <f t="array" ref="L253">INDEX(GMWQ!$A$2:$NF$60,MATCH(1,(GMWQ!$NE$2:$NE$60=L$3)*(GMWQ!$ND$2:$ND$60=L$4)*(GMWQ!$NF$2:$NF$60=L$1),0),$E253-1966)</f>
        <v>672042.5</v>
      </c>
      <c r="M253" s="12" cm="1">
        <f t="array" ref="M253">INDEX(GMWQ!$A$2:$NF$60,MATCH(1,(GMWQ!$NE$2:$NE$60=M$3)*(GMWQ!$ND$2:$ND$60=M$4)*(GMWQ!$NF$2:$NF$60=M$1),0),$E253-1966)</f>
        <v>492090.5</v>
      </c>
      <c r="N253" s="12" cm="1">
        <f t="array" ref="N253">INDEX(GMWQ!$A$2:$NF$60,MATCH(1,(GMWQ!$NE$2:$NE$60=N$3)*(GMWQ!$ND$2:$ND$60=N$4)*(GMWQ!$NF$2:$NF$60=N$1),0),$E253-1966)</f>
        <v>136.52430000000001</v>
      </c>
      <c r="O253" s="12" cm="1">
        <f t="array" ref="O253">INDEX(GMWQ!$A$2:$NF$60,MATCH(1,(GMWQ!$NE$2:$NE$60=O$3)*(GMWQ!$ND$2:$ND$60=O$4)*(GMWQ!$NF$2:$NF$60=O$1),0),$E253-1966)</f>
        <v>36837.269999999997</v>
      </c>
      <c r="P253" s="12" cm="1">
        <f t="array" ref="P253">INDEX(GMWQ!$A$2:$NF$60,MATCH(1,(GMWQ!$NE$2:$NE$60=P$3)*(GMWQ!$ND$2:$ND$60=P$4)*(GMWQ!$NF$2:$NF$60=P$1),0),$E253-1966)</f>
        <v>40365.269999999997</v>
      </c>
      <c r="Q253" s="12" cm="1">
        <f t="array" ref="Q253">INDEX(GMWQ!$A$2:$NF$60,MATCH(1,(GMWQ!$NE$2:$NE$60=Q$3)*(GMWQ!$ND$2:$ND$60=Q$4)*(GMWQ!$NF$2:$NF$60=Q$1),0),$E253-1966)</f>
        <v>4.0000400000000003</v>
      </c>
      <c r="R253" s="12" cm="1">
        <f t="array" ref="R253">INDEX(GMWQ!$A$2:$NF$60,MATCH(1,(GMWQ!$NE$2:$NE$60=R$3)*(GMWQ!$ND$2:$ND$60=R$4)*(GMWQ!$NF$2:$NF$60=R$1),0),$E253-1966)</f>
        <v>13446.67</v>
      </c>
      <c r="S253" s="12" cm="1">
        <f t="array" ref="S253">INDEX(GMWQ!$A$2:$NF$60,MATCH(1,(GMWQ!$NE$2:$NE$60=S$3)*(GMWQ!$ND$2:$ND$60=S$4)*(GMWQ!$NF$2:$NF$60=S$1),0),$E253-1966)</f>
        <v>750491.8</v>
      </c>
      <c r="T253" s="12" cm="1">
        <f t="array" ref="T253">INDEX(GMWQ!$A$2:$NF$60,MATCH(1,(GMWQ!$NE$2:$NE$60=T$3)*(GMWQ!$ND$2:$ND$60=T$4)*(GMWQ!$NF$2:$NF$60=T$1),0),$E253-1966)</f>
        <v>36351.39</v>
      </c>
      <c r="U253" s="12" cm="1">
        <f t="array" ref="U253">INDEX(GMWQ!$A$2:$NF$60,MATCH(1,(GMWQ!$NE$2:$NE$60=U$3)*(GMWQ!$ND$2:$ND$60=U$4)*(GMWQ!$NF$2:$NF$60=U$1),0),$E253-1966)</f>
        <v>13351.75</v>
      </c>
      <c r="V253" s="12" cm="1">
        <f t="array" ref="V253">INDEX(GMWQ!$A$2:$NF$60,MATCH(1,(GMWQ!$NE$2:$NE$60=V$3)*(GMWQ!$ND$2:$ND$60=V$4)*(GMWQ!$NF$2:$NF$60=V$1),0),$E253-1966)</f>
        <v>3.7498840000000002</v>
      </c>
      <c r="W253" s="12" cm="1">
        <f t="array" ref="W253">INDEX(GMWQ!$A$2:$NF$60,MATCH(1,(GMWQ!$NE$2:$NE$60=W$3)*(GMWQ!$ND$2:$ND$60=W$4)*(GMWQ!$NF$2:$NF$60=W$1),0),$E253-1966)</f>
        <v>496437.3</v>
      </c>
      <c r="X253" s="12" cm="1">
        <f t="array" ref="X253">INDEX(GMWQ!$A$2:$NF$60,MATCH(1,(GMWQ!$NE$2:$NE$60=X$3)*(GMWQ!$ND$2:$ND$60=X$4)*(GMWQ!$NF$2:$NF$60=X$1),0),$E253-1966)</f>
        <v>55528.46</v>
      </c>
      <c r="Y253" s="12" cm="1">
        <f t="array" ref="Y253">INDEX(GMWQ!$A$2:$NF$60,MATCH(1,(GMWQ!$NE$2:$NE$60=Y$3)*(GMWQ!$ND$2:$ND$60=Y$4)*(GMWQ!$NF$2:$NF$60=Y$1),0),$E253-1966)</f>
        <v>751383.5</v>
      </c>
      <c r="Z253" s="12" cm="1">
        <f t="array" ref="Z253">INDEX(GMWQ!$A$2:$NF$60,MATCH(1,(GMWQ!$NE$2:$NE$60=Z$3)*(GMWQ!$ND$2:$ND$60=Z$4)*(GMWQ!$NF$2:$NF$60=Z$1),0),$E253-1966)</f>
        <v>36382.06</v>
      </c>
      <c r="AA253" s="12" cm="1">
        <f t="array" ref="AA253">INDEX(GMWQ!$A$2:$NF$60,MATCH(1,(GMWQ!$NE$2:$NE$60=AA$3)*(GMWQ!$ND$2:$ND$60=AA$4)*(GMWQ!$NF$2:$NF$60=AA$1),0),$E253-1966)</f>
        <v>13377.83</v>
      </c>
      <c r="AB253" s="12" cm="1">
        <f t="array" ref="AB253">INDEX(GMWQ!$A$2:$NF$60,MATCH(1,(GMWQ!$NE$2:$NE$60=AB$3)*(GMWQ!$ND$2:$ND$60=AB$4)*(GMWQ!$NF$2:$NF$60=AB$1),0),$E253-1966)</f>
        <v>3.6686610000000002</v>
      </c>
      <c r="AC253" s="12" cm="1">
        <f t="array" ref="AC253">INDEX(GMWQ!$A$2:$NF$60,MATCH(1,(GMWQ!$NE$2:$NE$60=AC$3)*(GMWQ!$ND$2:$ND$60=AC$4)*(GMWQ!$NF$2:$NF$60=AC$1),0),$E253-1966)</f>
        <v>496703.1</v>
      </c>
      <c r="AD253" s="12" cm="1">
        <f t="array" ref="AD253">INDEX(GMWQ!$A$2:$NF$60,MATCH(1,(GMWQ!$NE$2:$NE$60=AD$3)*(GMWQ!$ND$2:$ND$60=AD$4)*(GMWQ!$NF$2:$NF$60=AD$1),0),$E253-1966)</f>
        <v>55682.49</v>
      </c>
      <c r="AE253" s="12" cm="1">
        <f t="array" ref="AE253">INDEX(GMWQ!$A$2:$NF$60,MATCH(1,(GMWQ!$NE$2:$NE$60=AE$3)*(GMWQ!$ND$2:$ND$60=AE$4)*(GMWQ!$NF$2:$NF$60=AE$1),0),$E253-1966)</f>
        <v>36351.360000000001</v>
      </c>
      <c r="AF253" s="12" cm="1">
        <f t="array" ref="AF253">INDEX(GMWQ!$A$2:$NF$60,MATCH(1,(GMWQ!$NE$2:$NE$60=AF$3)*(GMWQ!$ND$2:$ND$60=AF$4)*(GMWQ!$NF$2:$NF$60=AF$1),0),$E253-1966)</f>
        <v>40381.81</v>
      </c>
      <c r="AG253" s="12" cm="1">
        <f t="array" ref="AG253">INDEX(GMWQ!$A$2:$NF$60,MATCH(1,(GMWQ!$NE$2:$NE$60=AG$3)*(GMWQ!$ND$2:$ND$60=AG$4)*(GMWQ!$NF$2:$NF$60=AG$1),0),$E253-1966)</f>
        <v>3.7499560000000001</v>
      </c>
    </row>
    <row r="254" spans="1:33" x14ac:dyDescent="0.25">
      <c r="B254" s="12">
        <f t="shared" si="23"/>
        <v>2034</v>
      </c>
      <c r="C254" s="12">
        <f t="shared" si="23"/>
        <v>2034</v>
      </c>
      <c r="E254" s="12">
        <f t="shared" si="22"/>
        <v>2220</v>
      </c>
      <c r="F254" s="12" cm="1">
        <f t="array" ref="F254">INDEX(GMWQ!$A$2:$NF$60,MATCH(1,(GMWQ!$NE$2:$NE$60=F$3)*(GMWQ!$ND$2:$ND$60=F$4)*(GMWQ!$NF$2:$NF$60=F$1),0),$E254-1966)</f>
        <v>190.27289999999999</v>
      </c>
      <c r="G254" s="12" cm="1">
        <f t="array" ref="G254">INDEX(GMWQ!$A$2:$NF$60,MATCH(1,(GMWQ!$NE$2:$NE$60=G$3)*(GMWQ!$ND$2:$ND$60=G$4)*(GMWQ!$NF$2:$NF$60=G$1),0),$E254-1966)</f>
        <v>67773.08</v>
      </c>
      <c r="H254" s="12" cm="1">
        <f t="array" ref="H254">INDEX(GMWQ!$A$2:$NF$60,MATCH(1,(GMWQ!$NE$2:$NE$60=H$3)*(GMWQ!$ND$2:$ND$60=H$4)*(GMWQ!$NF$2:$NF$60=H$1),0),$E254-1966)</f>
        <v>940.16150000000005</v>
      </c>
      <c r="I254" s="12" cm="1">
        <f t="array" ref="I254">INDEX(GMWQ!$A$2:$NF$60,MATCH(1,(GMWQ!$NE$2:$NE$60=I$3)*(GMWQ!$ND$2:$ND$60=I$4)*(GMWQ!$NF$2:$NF$60=I$1),0),$E254-1966)</f>
        <v>226884</v>
      </c>
      <c r="J254" s="12" cm="1">
        <f t="array" ref="J254">INDEX(GMWQ!$A$2:$NF$60,MATCH(1,(GMWQ!$NE$2:$NE$60=J$3)*(GMWQ!$ND$2:$ND$60=J$4)*(GMWQ!$NF$2:$NF$60=J$1),0),$E254-1966)</f>
        <v>1050616</v>
      </c>
      <c r="K254" s="12" cm="1">
        <f t="array" ref="K254">INDEX(GMWQ!$A$2:$NF$60,MATCH(1,(GMWQ!$NE$2:$NE$60=K$3)*(GMWQ!$ND$2:$ND$60=K$4)*(GMWQ!$NF$2:$NF$60=K$1),0),$E254-1966)</f>
        <v>428145.5</v>
      </c>
      <c r="L254" s="12" cm="1">
        <f t="array" ref="L254">INDEX(GMWQ!$A$2:$NF$60,MATCH(1,(GMWQ!$NE$2:$NE$60=L$3)*(GMWQ!$ND$2:$ND$60=L$4)*(GMWQ!$NF$2:$NF$60=L$1),0),$E254-1966)</f>
        <v>677591.5</v>
      </c>
      <c r="M254" s="12" cm="1">
        <f t="array" ref="M254">INDEX(GMWQ!$A$2:$NF$60,MATCH(1,(GMWQ!$NE$2:$NE$60=M$3)*(GMWQ!$ND$2:$ND$60=M$4)*(GMWQ!$NF$2:$NF$60=M$1),0),$E254-1966)</f>
        <v>493705.1</v>
      </c>
      <c r="N254" s="12" cm="1">
        <f t="array" ref="N254">INDEX(GMWQ!$A$2:$NF$60,MATCH(1,(GMWQ!$NE$2:$NE$60=N$3)*(GMWQ!$ND$2:$ND$60=N$4)*(GMWQ!$NF$2:$NF$60=N$1),0),$E254-1966)</f>
        <v>137.20179999999999</v>
      </c>
      <c r="O254" s="12" cm="1">
        <f t="array" ref="O254">INDEX(GMWQ!$A$2:$NF$60,MATCH(1,(GMWQ!$NE$2:$NE$60=O$3)*(GMWQ!$ND$2:$ND$60=O$4)*(GMWQ!$NF$2:$NF$60=O$1),0),$E254-1966)</f>
        <v>36877.269999999997</v>
      </c>
      <c r="P254" s="12" cm="1">
        <f t="array" ref="P254">INDEX(GMWQ!$A$2:$NF$60,MATCH(1,(GMWQ!$NE$2:$NE$60=P$3)*(GMWQ!$ND$2:$ND$60=P$4)*(GMWQ!$NF$2:$NF$60=P$1),0),$E254-1966)</f>
        <v>40408.69</v>
      </c>
      <c r="Q254" s="12" cm="1">
        <f t="array" ref="Q254">INDEX(GMWQ!$A$2:$NF$60,MATCH(1,(GMWQ!$NE$2:$NE$60=Q$3)*(GMWQ!$ND$2:$ND$60=Q$4)*(GMWQ!$NF$2:$NF$60=Q$1),0),$E254-1966)</f>
        <v>3.9999950000000002</v>
      </c>
      <c r="R254" s="12" cm="1">
        <f t="array" ref="R254">INDEX(GMWQ!$A$2:$NF$60,MATCH(1,(GMWQ!$NE$2:$NE$60=R$3)*(GMWQ!$ND$2:$ND$60=R$4)*(GMWQ!$NF$2:$NF$60=R$1),0),$E254-1966)</f>
        <v>13547.12</v>
      </c>
      <c r="S254" s="12" cm="1">
        <f t="array" ref="S254">INDEX(GMWQ!$A$2:$NF$60,MATCH(1,(GMWQ!$NE$2:$NE$60=S$3)*(GMWQ!$ND$2:$ND$60=S$4)*(GMWQ!$NF$2:$NF$60=S$1),0),$E254-1966)</f>
        <v>753210.3</v>
      </c>
      <c r="T254" s="12" cm="1">
        <f t="array" ref="T254">INDEX(GMWQ!$A$2:$NF$60,MATCH(1,(GMWQ!$NE$2:$NE$60=T$3)*(GMWQ!$ND$2:$ND$60=T$4)*(GMWQ!$NF$2:$NF$60=T$1),0),$E254-1966)</f>
        <v>36390.35</v>
      </c>
      <c r="U254" s="12" cm="1">
        <f t="array" ref="U254">INDEX(GMWQ!$A$2:$NF$60,MATCH(1,(GMWQ!$NE$2:$NE$60=U$3)*(GMWQ!$ND$2:$ND$60=U$4)*(GMWQ!$NF$2:$NF$60=U$1),0),$E254-1966)</f>
        <v>13451.69</v>
      </c>
      <c r="V254" s="12" cm="1">
        <f t="array" ref="V254">INDEX(GMWQ!$A$2:$NF$60,MATCH(1,(GMWQ!$NE$2:$NE$60=V$3)*(GMWQ!$ND$2:$ND$60=V$4)*(GMWQ!$NF$2:$NF$60=V$1),0),$E254-1966)</f>
        <v>3.7499380000000002</v>
      </c>
      <c r="W254" s="12" cm="1">
        <f t="array" ref="W254">INDEX(GMWQ!$A$2:$NF$60,MATCH(1,(GMWQ!$NE$2:$NE$60=W$3)*(GMWQ!$ND$2:$ND$60=W$4)*(GMWQ!$NF$2:$NF$60=W$1),0),$E254-1966)</f>
        <v>498061.8</v>
      </c>
      <c r="X254" s="12" cm="1">
        <f t="array" ref="X254">INDEX(GMWQ!$A$2:$NF$60,MATCH(1,(GMWQ!$NE$2:$NE$60=X$3)*(GMWQ!$ND$2:$ND$60=X$4)*(GMWQ!$NF$2:$NF$60=X$1),0),$E254-1966)</f>
        <v>56004.32</v>
      </c>
      <c r="Y254" s="12" cm="1">
        <f t="array" ref="Y254">INDEX(GMWQ!$A$2:$NF$60,MATCH(1,(GMWQ!$NE$2:$NE$60=Y$3)*(GMWQ!$ND$2:$ND$60=Y$4)*(GMWQ!$NF$2:$NF$60=Y$1),0),$E254-1966)</f>
        <v>754051.3</v>
      </c>
      <c r="Z254" s="12" cm="1">
        <f t="array" ref="Z254">INDEX(GMWQ!$A$2:$NF$60,MATCH(1,(GMWQ!$NE$2:$NE$60=Z$3)*(GMWQ!$ND$2:$ND$60=Z$4)*(GMWQ!$NF$2:$NF$60=Z$1),0),$E254-1966)</f>
        <v>36419.019999999997</v>
      </c>
      <c r="AA254" s="12" cm="1">
        <f t="array" ref="AA254">INDEX(GMWQ!$A$2:$NF$60,MATCH(1,(GMWQ!$NE$2:$NE$60=AA$3)*(GMWQ!$ND$2:$ND$60=AA$4)*(GMWQ!$NF$2:$NF$60=AA$1),0),$E254-1966)</f>
        <v>13478.07</v>
      </c>
      <c r="AB254" s="12" cm="1">
        <f t="array" ref="AB254">INDEX(GMWQ!$A$2:$NF$60,MATCH(1,(GMWQ!$NE$2:$NE$60=AB$3)*(GMWQ!$ND$2:$ND$60=AB$4)*(GMWQ!$NF$2:$NF$60=AB$1),0),$E254-1966)</f>
        <v>3.6741130000000002</v>
      </c>
      <c r="AC254" s="12" cm="1">
        <f t="array" ref="AC254">INDEX(GMWQ!$A$2:$NF$60,MATCH(1,(GMWQ!$NE$2:$NE$60=AC$3)*(GMWQ!$ND$2:$ND$60=AC$4)*(GMWQ!$NF$2:$NF$60=AC$1),0),$E254-1966)</f>
        <v>498298.3</v>
      </c>
      <c r="AD254" s="12" cm="1">
        <f t="array" ref="AD254">INDEX(GMWQ!$A$2:$NF$60,MATCH(1,(GMWQ!$NE$2:$NE$60=AD$3)*(GMWQ!$ND$2:$ND$60=AD$4)*(GMWQ!$NF$2:$NF$60=AD$1),0),$E254-1966)</f>
        <v>56156.7</v>
      </c>
      <c r="AE254" s="12" cm="1">
        <f t="array" ref="AE254">INDEX(GMWQ!$A$2:$NF$60,MATCH(1,(GMWQ!$NE$2:$NE$60=AE$3)*(GMWQ!$ND$2:$ND$60=AE$4)*(GMWQ!$NF$2:$NF$60=AE$1),0),$E254-1966)</f>
        <v>36390.32</v>
      </c>
      <c r="AF254" s="12" cm="1">
        <f t="array" ref="AF254">INDEX(GMWQ!$A$2:$NF$60,MATCH(1,(GMWQ!$NE$2:$NE$60=AF$3)*(GMWQ!$ND$2:$ND$60=AF$4)*(GMWQ!$NF$2:$NF$60=AF$1),0),$E254-1966)</f>
        <v>40425.089999999997</v>
      </c>
      <c r="AG254" s="12" cm="1">
        <f t="array" ref="AG254">INDEX(GMWQ!$A$2:$NF$60,MATCH(1,(GMWQ!$NE$2:$NE$60=AG$3)*(GMWQ!$ND$2:$ND$60=AG$4)*(GMWQ!$NF$2:$NF$60=AG$1),0),$E254-1966)</f>
        <v>3.7500100000000001</v>
      </c>
    </row>
    <row r="255" spans="1:33" x14ac:dyDescent="0.25">
      <c r="A255" s="12">
        <v>2035</v>
      </c>
      <c r="B255" s="12">
        <f t="shared" si="23"/>
        <v>2035</v>
      </c>
      <c r="C255" s="12">
        <f t="shared" si="23"/>
        <v>2034</v>
      </c>
      <c r="D255" s="12">
        <f t="shared" si="23"/>
        <v>2034</v>
      </c>
      <c r="E255" s="12">
        <f t="shared" si="22"/>
        <v>2221</v>
      </c>
      <c r="F255" s="12" cm="1">
        <f t="array" ref="F255">INDEX(GMWQ!$A$2:$NF$60,MATCH(1,(GMWQ!$NE$2:$NE$60=F$3)*(GMWQ!$ND$2:$ND$60=F$4)*(GMWQ!$NF$2:$NF$60=F$1),0),$E255-1966)</f>
        <v>191.20849999999999</v>
      </c>
      <c r="G255" s="12" cm="1">
        <f t="array" ref="G255">INDEX(GMWQ!$A$2:$NF$60,MATCH(1,(GMWQ!$NE$2:$NE$60=G$3)*(GMWQ!$ND$2:$ND$60=G$4)*(GMWQ!$NF$2:$NF$60=G$1),0),$E255-1966)</f>
        <v>68366.27</v>
      </c>
      <c r="H255" s="12" cm="1">
        <f t="array" ref="H255">INDEX(GMWQ!$A$2:$NF$60,MATCH(1,(GMWQ!$NE$2:$NE$60=H$3)*(GMWQ!$ND$2:$ND$60=H$4)*(GMWQ!$NF$2:$NF$60=H$1),0),$E255-1966)</f>
        <v>947.21370000000002</v>
      </c>
      <c r="I255" s="12" cm="1">
        <f t="array" ref="I255">INDEX(GMWQ!$A$2:$NF$60,MATCH(1,(GMWQ!$NE$2:$NE$60=I$3)*(GMWQ!$ND$2:$ND$60=I$4)*(GMWQ!$NF$2:$NF$60=I$1),0),$E255-1966)</f>
        <v>228430.5</v>
      </c>
      <c r="J255" s="12" cm="1">
        <f t="array" ref="J255">INDEX(GMWQ!$A$2:$NF$60,MATCH(1,(GMWQ!$NE$2:$NE$60=J$3)*(GMWQ!$ND$2:$ND$60=J$4)*(GMWQ!$NF$2:$NF$60=J$1),0),$E255-1966)</f>
        <v>1060272</v>
      </c>
      <c r="K255" s="12" cm="1">
        <f t="array" ref="K255">INDEX(GMWQ!$A$2:$NF$60,MATCH(1,(GMWQ!$NE$2:$NE$60=K$3)*(GMWQ!$ND$2:$ND$60=K$4)*(GMWQ!$NF$2:$NF$60=K$1),0),$E255-1966)</f>
        <v>431892.9</v>
      </c>
      <c r="L255" s="12" cm="1">
        <f t="array" ref="L255">INDEX(GMWQ!$A$2:$NF$60,MATCH(1,(GMWQ!$NE$2:$NE$60=L$3)*(GMWQ!$ND$2:$ND$60=L$4)*(GMWQ!$NF$2:$NF$60=L$1),0),$E255-1966)</f>
        <v>683295.7</v>
      </c>
      <c r="M255" s="12" cm="1">
        <f t="array" ref="M255">INDEX(GMWQ!$A$2:$NF$60,MATCH(1,(GMWQ!$NE$2:$NE$60=M$3)*(GMWQ!$ND$2:$ND$60=M$4)*(GMWQ!$NF$2:$NF$60=M$1),0),$E255-1966)</f>
        <v>495404.79999999999</v>
      </c>
      <c r="N255" s="12" cm="1">
        <f t="array" ref="N255">INDEX(GMWQ!$A$2:$NF$60,MATCH(1,(GMWQ!$NE$2:$NE$60=N$3)*(GMWQ!$ND$2:$ND$60=N$4)*(GMWQ!$NF$2:$NF$60=N$1),0),$E255-1966)</f>
        <v>137.88249999999999</v>
      </c>
      <c r="O255" s="12" cm="1">
        <f t="array" ref="O255">INDEX(GMWQ!$A$2:$NF$60,MATCH(1,(GMWQ!$NE$2:$NE$60=O$3)*(GMWQ!$ND$2:$ND$60=O$4)*(GMWQ!$NF$2:$NF$60=O$1),0),$E255-1966)</f>
        <v>36923.019999999997</v>
      </c>
      <c r="P255" s="12" cm="1">
        <f t="array" ref="P255">INDEX(GMWQ!$A$2:$NF$60,MATCH(1,(GMWQ!$NE$2:$NE$60=P$3)*(GMWQ!$ND$2:$ND$60=P$4)*(GMWQ!$NF$2:$NF$60=P$1),0),$E255-1966)</f>
        <v>40458.82</v>
      </c>
      <c r="Q255" s="12" cm="1">
        <f t="array" ref="Q255">INDEX(GMWQ!$A$2:$NF$60,MATCH(1,(GMWQ!$NE$2:$NE$60=Q$3)*(GMWQ!$ND$2:$ND$60=Q$4)*(GMWQ!$NF$2:$NF$60=Q$1),0),$E255-1966)</f>
        <v>4.0000049999999998</v>
      </c>
      <c r="R255" s="12" cm="1">
        <f t="array" ref="R255">INDEX(GMWQ!$A$2:$NF$60,MATCH(1,(GMWQ!$NE$2:$NE$60=R$3)*(GMWQ!$ND$2:$ND$60=R$4)*(GMWQ!$NF$2:$NF$60=R$1),0),$E255-1966)</f>
        <v>13648.74</v>
      </c>
      <c r="S255" s="12" cm="1">
        <f t="array" ref="S255">INDEX(GMWQ!$A$2:$NF$60,MATCH(1,(GMWQ!$NE$2:$NE$60=S$3)*(GMWQ!$ND$2:$ND$60=S$4)*(GMWQ!$NF$2:$NF$60=S$1),0),$E255-1966)</f>
        <v>0</v>
      </c>
      <c r="T255" s="12" cm="1">
        <f t="array" ref="T255">INDEX(GMWQ!$A$2:$NF$60,MATCH(1,(GMWQ!$NE$2:$NE$60=T$3)*(GMWQ!$ND$2:$ND$60=T$4)*(GMWQ!$NF$2:$NF$60=T$1),0),$E255-1966)</f>
        <v>0</v>
      </c>
      <c r="U255" s="12" cm="1">
        <f t="array" ref="U255">INDEX(GMWQ!$A$2:$NF$60,MATCH(1,(GMWQ!$NE$2:$NE$60=U$3)*(GMWQ!$ND$2:$ND$60=U$4)*(GMWQ!$NF$2:$NF$60=U$1),0),$E255-1966)</f>
        <v>0</v>
      </c>
      <c r="V255" s="12" cm="1">
        <f t="array" ref="V255">INDEX(GMWQ!$A$2:$NF$60,MATCH(1,(GMWQ!$NE$2:$NE$60=V$3)*(GMWQ!$ND$2:$ND$60=V$4)*(GMWQ!$NF$2:$NF$60=V$1),0),$E255-1966)</f>
        <v>0</v>
      </c>
      <c r="W255" s="12" cm="1">
        <f t="array" ref="W255">INDEX(GMWQ!$A$2:$NF$60,MATCH(1,(GMWQ!$NE$2:$NE$60=W$3)*(GMWQ!$ND$2:$ND$60=W$4)*(GMWQ!$NF$2:$NF$60=W$1),0),$E255-1966)</f>
        <v>0</v>
      </c>
      <c r="X255" s="12" cm="1">
        <f t="array" ref="X255">INDEX(GMWQ!$A$2:$NF$60,MATCH(1,(GMWQ!$NE$2:$NE$60=X$3)*(GMWQ!$ND$2:$ND$60=X$4)*(GMWQ!$NF$2:$NF$60=X$1),0),$E255-1966)</f>
        <v>0</v>
      </c>
      <c r="Y255" s="12" cm="1">
        <f t="array" ref="Y255">INDEX(GMWQ!$A$2:$NF$60,MATCH(1,(GMWQ!$NE$2:$NE$60=Y$3)*(GMWQ!$ND$2:$ND$60=Y$4)*(GMWQ!$NF$2:$NF$60=Y$1),0),$E255-1966)</f>
        <v>0</v>
      </c>
      <c r="Z255" s="12" cm="1">
        <f t="array" ref="Z255">INDEX(GMWQ!$A$2:$NF$60,MATCH(1,(GMWQ!$NE$2:$NE$60=Z$3)*(GMWQ!$ND$2:$ND$60=Z$4)*(GMWQ!$NF$2:$NF$60=Z$1),0),$E255-1966)</f>
        <v>0</v>
      </c>
      <c r="AA255" s="12" cm="1">
        <f t="array" ref="AA255">INDEX(GMWQ!$A$2:$NF$60,MATCH(1,(GMWQ!$NE$2:$NE$60=AA$3)*(GMWQ!$ND$2:$ND$60=AA$4)*(GMWQ!$NF$2:$NF$60=AA$1),0),$E255-1966)</f>
        <v>0</v>
      </c>
      <c r="AB255" s="12" cm="1">
        <f t="array" ref="AB255">INDEX(GMWQ!$A$2:$NF$60,MATCH(1,(GMWQ!$NE$2:$NE$60=AB$3)*(GMWQ!$ND$2:$ND$60=AB$4)*(GMWQ!$NF$2:$NF$60=AB$1),0),$E255-1966)</f>
        <v>0</v>
      </c>
      <c r="AC255" s="12" cm="1">
        <f t="array" ref="AC255">INDEX(GMWQ!$A$2:$NF$60,MATCH(1,(GMWQ!$NE$2:$NE$60=AC$3)*(GMWQ!$ND$2:$ND$60=AC$4)*(GMWQ!$NF$2:$NF$60=AC$1),0),$E255-1966)</f>
        <v>0</v>
      </c>
      <c r="AD255" s="12" cm="1">
        <f t="array" ref="AD255">INDEX(GMWQ!$A$2:$NF$60,MATCH(1,(GMWQ!$NE$2:$NE$60=AD$3)*(GMWQ!$ND$2:$ND$60=AD$4)*(GMWQ!$NF$2:$NF$60=AD$1),0),$E255-1966)</f>
        <v>0</v>
      </c>
      <c r="AE255" s="12" cm="1">
        <f t="array" ref="AE255">INDEX(GMWQ!$A$2:$NF$60,MATCH(1,(GMWQ!$NE$2:$NE$60=AE$3)*(GMWQ!$ND$2:$ND$60=AE$4)*(GMWQ!$NF$2:$NF$60=AE$1),0),$E255-1966)</f>
        <v>36432.31</v>
      </c>
      <c r="AF255" s="12" cm="1">
        <f t="array" ref="AF255">INDEX(GMWQ!$A$2:$NF$60,MATCH(1,(GMWQ!$NE$2:$NE$60=AF$3)*(GMWQ!$ND$2:$ND$60=AF$4)*(GMWQ!$NF$2:$NF$60=AF$1),0),$E255-1966)</f>
        <v>40471.74</v>
      </c>
      <c r="AG255" s="12" cm="1">
        <f t="array" ref="AG255">INDEX(GMWQ!$A$2:$NF$60,MATCH(1,(GMWQ!$NE$2:$NE$60=AG$3)*(GMWQ!$ND$2:$ND$60=AG$4)*(GMWQ!$NF$2:$NF$60=AG$1),0),$E255-1966)</f>
        <v>3.7500019999999998</v>
      </c>
    </row>
    <row r="256" spans="1:33" x14ac:dyDescent="0.25">
      <c r="B256" s="12">
        <f t="shared" si="23"/>
        <v>2035</v>
      </c>
      <c r="C256" s="12">
        <f t="shared" si="23"/>
        <v>2035</v>
      </c>
      <c r="E256" s="12">
        <f t="shared" si="22"/>
        <v>2222</v>
      </c>
      <c r="F256" s="12" cm="1">
        <f t="array" ref="F256">INDEX(GMWQ!$A$2:$NF$60,MATCH(1,(GMWQ!$NE$2:$NE$60=F$3)*(GMWQ!$ND$2:$ND$60=F$4)*(GMWQ!$NF$2:$NF$60=F$1),0),$E256-1966)</f>
        <v>192.15539999999999</v>
      </c>
      <c r="G256" s="12" cm="1">
        <f t="array" ref="G256">INDEX(GMWQ!$A$2:$NF$60,MATCH(1,(GMWQ!$NE$2:$NE$60=G$3)*(GMWQ!$ND$2:$ND$60=G$4)*(GMWQ!$NF$2:$NF$60=G$1),0),$E256-1966)</f>
        <v>68966.899999999994</v>
      </c>
      <c r="H256" s="12" cm="1">
        <f t="array" ref="H256">INDEX(GMWQ!$A$2:$NF$60,MATCH(1,(GMWQ!$NE$2:$NE$60=H$3)*(GMWQ!$ND$2:$ND$60=H$4)*(GMWQ!$NF$2:$NF$60=H$1),0),$E256-1966)</f>
        <v>954.35140000000001</v>
      </c>
      <c r="I256" s="12" cm="1">
        <f t="array" ref="I256">INDEX(GMWQ!$A$2:$NF$60,MATCH(1,(GMWQ!$NE$2:$NE$60=I$3)*(GMWQ!$ND$2:$ND$60=I$4)*(GMWQ!$NF$2:$NF$60=I$1),0),$E256-1966)</f>
        <v>231293.5</v>
      </c>
      <c r="J256" s="12" cm="1">
        <f t="array" ref="J256">INDEX(GMWQ!$A$2:$NF$60,MATCH(1,(GMWQ!$NE$2:$NE$60=J$3)*(GMWQ!$ND$2:$ND$60=J$4)*(GMWQ!$NF$2:$NF$60=J$1),0),$E256-1966)</f>
        <v>1070015</v>
      </c>
      <c r="K256" s="12" cm="1">
        <f t="array" ref="K256">INDEX(GMWQ!$A$2:$NF$60,MATCH(1,(GMWQ!$NE$2:$NE$60=K$3)*(GMWQ!$ND$2:$ND$60=K$4)*(GMWQ!$NF$2:$NF$60=K$1),0),$E256-1966)</f>
        <v>435687.3</v>
      </c>
      <c r="L256" s="12" cm="1">
        <f t="array" ref="L256">INDEX(GMWQ!$A$2:$NF$60,MATCH(1,(GMWQ!$NE$2:$NE$60=L$3)*(GMWQ!$ND$2:$ND$60=L$4)*(GMWQ!$NF$2:$NF$60=L$1),0),$E256-1966)</f>
        <v>689576.2</v>
      </c>
      <c r="M256" s="12" cm="1">
        <f t="array" ref="M256">INDEX(GMWQ!$A$2:$NF$60,MATCH(1,(GMWQ!$NE$2:$NE$60=M$3)*(GMWQ!$ND$2:$ND$60=M$4)*(GMWQ!$NF$2:$NF$60=M$1),0),$E256-1966)</f>
        <v>497491</v>
      </c>
      <c r="N256" s="12" cm="1">
        <f t="array" ref="N256">INDEX(GMWQ!$A$2:$NF$60,MATCH(1,(GMWQ!$NE$2:$NE$60=N$3)*(GMWQ!$ND$2:$ND$60=N$4)*(GMWQ!$NF$2:$NF$60=N$1),0),$E256-1966)</f>
        <v>138.5667</v>
      </c>
      <c r="O256" s="12" cm="1">
        <f t="array" ref="O256">INDEX(GMWQ!$A$2:$NF$60,MATCH(1,(GMWQ!$NE$2:$NE$60=O$3)*(GMWQ!$ND$2:$ND$60=O$4)*(GMWQ!$NF$2:$NF$60=O$1),0),$E256-1966)</f>
        <v>36968.769999999997</v>
      </c>
      <c r="P256" s="12" cm="1">
        <f t="array" ref="P256">INDEX(GMWQ!$A$2:$NF$60,MATCH(1,(GMWQ!$NE$2:$NE$60=P$3)*(GMWQ!$ND$2:$ND$60=P$4)*(GMWQ!$NF$2:$NF$60=P$1),0),$E256-1966)</f>
        <v>40508.949999999997</v>
      </c>
      <c r="Q256" s="12" cm="1">
        <f t="array" ref="Q256">INDEX(GMWQ!$A$2:$NF$60,MATCH(1,(GMWQ!$NE$2:$NE$60=Q$3)*(GMWQ!$ND$2:$ND$60=Q$4)*(GMWQ!$NF$2:$NF$60=Q$1),0),$E256-1966)</f>
        <v>4.0000140000000002</v>
      </c>
      <c r="R256" s="12" cm="1">
        <f t="array" ref="R256">INDEX(GMWQ!$A$2:$NF$60,MATCH(1,(GMWQ!$NE$2:$NE$60=R$3)*(GMWQ!$ND$2:$ND$60=R$4)*(GMWQ!$NF$2:$NF$60=R$1),0),$E256-1966)</f>
        <v>13751.59</v>
      </c>
      <c r="S256" s="12" cm="1">
        <f t="array" ref="S256">INDEX(GMWQ!$A$2:$NF$60,MATCH(1,(GMWQ!$NE$2:$NE$60=S$3)*(GMWQ!$ND$2:$ND$60=S$4)*(GMWQ!$NF$2:$NF$60=S$1),0),$E256-1966)</f>
        <v>0</v>
      </c>
      <c r="T256" s="12" cm="1">
        <f t="array" ref="T256">INDEX(GMWQ!$A$2:$NF$60,MATCH(1,(GMWQ!$NE$2:$NE$60=T$3)*(GMWQ!$ND$2:$ND$60=T$4)*(GMWQ!$NF$2:$NF$60=T$1),0),$E256-1966)</f>
        <v>0</v>
      </c>
      <c r="U256" s="12" cm="1">
        <f t="array" ref="U256">INDEX(GMWQ!$A$2:$NF$60,MATCH(1,(GMWQ!$NE$2:$NE$60=U$3)*(GMWQ!$ND$2:$ND$60=U$4)*(GMWQ!$NF$2:$NF$60=U$1),0),$E256-1966)</f>
        <v>0</v>
      </c>
      <c r="V256" s="12" cm="1">
        <f t="array" ref="V256">INDEX(GMWQ!$A$2:$NF$60,MATCH(1,(GMWQ!$NE$2:$NE$60=V$3)*(GMWQ!$ND$2:$ND$60=V$4)*(GMWQ!$NF$2:$NF$60=V$1),0),$E256-1966)</f>
        <v>0</v>
      </c>
      <c r="W256" s="12" cm="1">
        <f t="array" ref="W256">INDEX(GMWQ!$A$2:$NF$60,MATCH(1,(GMWQ!$NE$2:$NE$60=W$3)*(GMWQ!$ND$2:$ND$60=W$4)*(GMWQ!$NF$2:$NF$60=W$1),0),$E256-1966)</f>
        <v>0</v>
      </c>
      <c r="X256" s="12" cm="1">
        <f t="array" ref="X256">INDEX(GMWQ!$A$2:$NF$60,MATCH(1,(GMWQ!$NE$2:$NE$60=X$3)*(GMWQ!$ND$2:$ND$60=X$4)*(GMWQ!$NF$2:$NF$60=X$1),0),$E256-1966)</f>
        <v>0</v>
      </c>
      <c r="Y256" s="12" cm="1">
        <f t="array" ref="Y256">INDEX(GMWQ!$A$2:$NF$60,MATCH(1,(GMWQ!$NE$2:$NE$60=Y$3)*(GMWQ!$ND$2:$ND$60=Y$4)*(GMWQ!$NF$2:$NF$60=Y$1),0),$E256-1966)</f>
        <v>0</v>
      </c>
      <c r="Z256" s="12" cm="1">
        <f t="array" ref="Z256">INDEX(GMWQ!$A$2:$NF$60,MATCH(1,(GMWQ!$NE$2:$NE$60=Z$3)*(GMWQ!$ND$2:$ND$60=Z$4)*(GMWQ!$NF$2:$NF$60=Z$1),0),$E256-1966)</f>
        <v>0</v>
      </c>
      <c r="AA256" s="12" cm="1">
        <f t="array" ref="AA256">INDEX(GMWQ!$A$2:$NF$60,MATCH(1,(GMWQ!$NE$2:$NE$60=AA$3)*(GMWQ!$ND$2:$ND$60=AA$4)*(GMWQ!$NF$2:$NF$60=AA$1),0),$E256-1966)</f>
        <v>0</v>
      </c>
      <c r="AB256" s="12" cm="1">
        <f t="array" ref="AB256">INDEX(GMWQ!$A$2:$NF$60,MATCH(1,(GMWQ!$NE$2:$NE$60=AB$3)*(GMWQ!$ND$2:$ND$60=AB$4)*(GMWQ!$NF$2:$NF$60=AB$1),0),$E256-1966)</f>
        <v>0</v>
      </c>
      <c r="AC256" s="12" cm="1">
        <f t="array" ref="AC256">INDEX(GMWQ!$A$2:$NF$60,MATCH(1,(GMWQ!$NE$2:$NE$60=AC$3)*(GMWQ!$ND$2:$ND$60=AC$4)*(GMWQ!$NF$2:$NF$60=AC$1),0),$E256-1966)</f>
        <v>0</v>
      </c>
      <c r="AD256" s="12" cm="1">
        <f t="array" ref="AD256">INDEX(GMWQ!$A$2:$NF$60,MATCH(1,(GMWQ!$NE$2:$NE$60=AD$3)*(GMWQ!$ND$2:$ND$60=AD$4)*(GMWQ!$NF$2:$NF$60=AD$1),0),$E256-1966)</f>
        <v>0</v>
      </c>
      <c r="AE256" s="12" cm="1">
        <f t="array" ref="AE256">INDEX(GMWQ!$A$2:$NF$60,MATCH(1,(GMWQ!$NE$2:$NE$60=AE$3)*(GMWQ!$ND$2:$ND$60=AE$4)*(GMWQ!$NF$2:$NF$60=AE$1),0),$E256-1966)</f>
        <v>36474.300000000003</v>
      </c>
      <c r="AF256" s="12" cm="1">
        <f t="array" ref="AF256">INDEX(GMWQ!$A$2:$NF$60,MATCH(1,(GMWQ!$NE$2:$NE$60=AF$3)*(GMWQ!$ND$2:$ND$60=AF$4)*(GMWQ!$NF$2:$NF$60=AF$1),0),$E256-1966)</f>
        <v>40518.39</v>
      </c>
      <c r="AG256" s="12" cm="1">
        <f t="array" ref="AG256">INDEX(GMWQ!$A$2:$NF$60,MATCH(1,(GMWQ!$NE$2:$NE$60=AG$3)*(GMWQ!$ND$2:$ND$60=AG$4)*(GMWQ!$NF$2:$NF$60=AG$1),0),$E256-1966)</f>
        <v>3.7500040000000001</v>
      </c>
    </row>
    <row r="257" spans="1:33" x14ac:dyDescent="0.25">
      <c r="B257" s="12">
        <f t="shared" si="23"/>
        <v>2035</v>
      </c>
      <c r="C257" s="12">
        <f t="shared" si="23"/>
        <v>2035</v>
      </c>
      <c r="E257" s="12">
        <f t="shared" si="22"/>
        <v>2223</v>
      </c>
      <c r="F257" s="12" cm="1">
        <f t="array" ref="F257">INDEX(GMWQ!$A$2:$NF$60,MATCH(1,(GMWQ!$NE$2:$NE$60=F$3)*(GMWQ!$ND$2:$ND$60=F$4)*(GMWQ!$NF$2:$NF$60=F$1),0),$E257-1966)</f>
        <v>193.1163</v>
      </c>
      <c r="G257" s="12" cm="1">
        <f t="array" ref="G257">INDEX(GMWQ!$A$2:$NF$60,MATCH(1,(GMWQ!$NE$2:$NE$60=G$3)*(GMWQ!$ND$2:$ND$60=G$4)*(GMWQ!$NF$2:$NF$60=G$1),0),$E257-1966)</f>
        <v>69575.88</v>
      </c>
      <c r="H257" s="12" cm="1">
        <f t="array" ref="H257">INDEX(GMWQ!$A$2:$NF$60,MATCH(1,(GMWQ!$NE$2:$NE$60=H$3)*(GMWQ!$ND$2:$ND$60=H$4)*(GMWQ!$NF$2:$NF$60=H$1),0),$E257-1966)</f>
        <v>961.58699999999999</v>
      </c>
      <c r="I257" s="12" cm="1">
        <f t="array" ref="I257">INDEX(GMWQ!$A$2:$NF$60,MATCH(1,(GMWQ!$NE$2:$NE$60=I$3)*(GMWQ!$ND$2:$ND$60=I$4)*(GMWQ!$NF$2:$NF$60=I$1),0),$E257-1966)</f>
        <v>233333.6</v>
      </c>
      <c r="J257" s="12" cm="1">
        <f t="array" ref="J257">INDEX(GMWQ!$A$2:$NF$60,MATCH(1,(GMWQ!$NE$2:$NE$60=J$3)*(GMWQ!$ND$2:$ND$60=J$4)*(GMWQ!$NF$2:$NF$60=J$1),0),$E257-1966)</f>
        <v>1079845</v>
      </c>
      <c r="K257" s="12" cm="1">
        <f t="array" ref="K257">INDEX(GMWQ!$A$2:$NF$60,MATCH(1,(GMWQ!$NE$2:$NE$60=K$3)*(GMWQ!$ND$2:$ND$60=K$4)*(GMWQ!$NF$2:$NF$60=K$1),0),$E257-1966)</f>
        <v>439534.4</v>
      </c>
      <c r="L257" s="12" cm="1">
        <f t="array" ref="L257">INDEX(GMWQ!$A$2:$NF$60,MATCH(1,(GMWQ!$NE$2:$NE$60=L$3)*(GMWQ!$ND$2:$ND$60=L$4)*(GMWQ!$NF$2:$NF$60=L$1),0),$E257-1966)</f>
        <v>695492.3</v>
      </c>
      <c r="M257" s="12" cm="1">
        <f t="array" ref="M257">INDEX(GMWQ!$A$2:$NF$60,MATCH(1,(GMWQ!$NE$2:$NE$60=M$3)*(GMWQ!$ND$2:$ND$60=M$4)*(GMWQ!$NF$2:$NF$60=M$1),0),$E257-1966)</f>
        <v>499282.9</v>
      </c>
      <c r="N257" s="12" cm="1">
        <f t="array" ref="N257">INDEX(GMWQ!$A$2:$NF$60,MATCH(1,(GMWQ!$NE$2:$NE$60=N$3)*(GMWQ!$ND$2:$ND$60=N$4)*(GMWQ!$NF$2:$NF$60=N$1),0),$E257-1966)</f>
        <v>139.2543</v>
      </c>
      <c r="O257" s="12" cm="1">
        <f t="array" ref="O257">INDEX(GMWQ!$A$2:$NF$60,MATCH(1,(GMWQ!$NE$2:$NE$60=O$3)*(GMWQ!$ND$2:$ND$60=O$4)*(GMWQ!$NF$2:$NF$60=O$1),0),$E257-1966)</f>
        <v>37014.519999999997</v>
      </c>
      <c r="P257" s="12" cm="1">
        <f t="array" ref="P257">INDEX(GMWQ!$A$2:$NF$60,MATCH(1,(GMWQ!$NE$2:$NE$60=P$3)*(GMWQ!$ND$2:$ND$60=P$4)*(GMWQ!$NF$2:$NF$60=P$1),0),$E257-1966)</f>
        <v>40559.08</v>
      </c>
      <c r="Q257" s="12" cm="1">
        <f t="array" ref="Q257">INDEX(GMWQ!$A$2:$NF$60,MATCH(1,(GMWQ!$NE$2:$NE$60=Q$3)*(GMWQ!$ND$2:$ND$60=Q$4)*(GMWQ!$NF$2:$NF$60=Q$1),0),$E257-1966)</f>
        <v>4.0000239999999998</v>
      </c>
      <c r="R257" s="12" cm="1">
        <f t="array" ref="R257">INDEX(GMWQ!$A$2:$NF$60,MATCH(1,(GMWQ!$NE$2:$NE$60=R$3)*(GMWQ!$ND$2:$ND$60=R$4)*(GMWQ!$NF$2:$NF$60=R$1),0),$E257-1966)</f>
        <v>13855.85</v>
      </c>
      <c r="S257" s="12" cm="1">
        <f t="array" ref="S257">INDEX(GMWQ!$A$2:$NF$60,MATCH(1,(GMWQ!$NE$2:$NE$60=S$3)*(GMWQ!$ND$2:$ND$60=S$4)*(GMWQ!$NF$2:$NF$60=S$1),0),$E257-1966)</f>
        <v>0</v>
      </c>
      <c r="T257" s="12" cm="1">
        <f t="array" ref="T257">INDEX(GMWQ!$A$2:$NF$60,MATCH(1,(GMWQ!$NE$2:$NE$60=T$3)*(GMWQ!$ND$2:$ND$60=T$4)*(GMWQ!$NF$2:$NF$60=T$1),0),$E257-1966)</f>
        <v>0</v>
      </c>
      <c r="U257" s="12" cm="1">
        <f t="array" ref="U257">INDEX(GMWQ!$A$2:$NF$60,MATCH(1,(GMWQ!$NE$2:$NE$60=U$3)*(GMWQ!$ND$2:$ND$60=U$4)*(GMWQ!$NF$2:$NF$60=U$1),0),$E257-1966)</f>
        <v>0</v>
      </c>
      <c r="V257" s="12" cm="1">
        <f t="array" ref="V257">INDEX(GMWQ!$A$2:$NF$60,MATCH(1,(GMWQ!$NE$2:$NE$60=V$3)*(GMWQ!$ND$2:$ND$60=V$4)*(GMWQ!$NF$2:$NF$60=V$1),0),$E257-1966)</f>
        <v>0</v>
      </c>
      <c r="W257" s="12" cm="1">
        <f t="array" ref="W257">INDEX(GMWQ!$A$2:$NF$60,MATCH(1,(GMWQ!$NE$2:$NE$60=W$3)*(GMWQ!$ND$2:$ND$60=W$4)*(GMWQ!$NF$2:$NF$60=W$1),0),$E257-1966)</f>
        <v>0</v>
      </c>
      <c r="X257" s="12" cm="1">
        <f t="array" ref="X257">INDEX(GMWQ!$A$2:$NF$60,MATCH(1,(GMWQ!$NE$2:$NE$60=X$3)*(GMWQ!$ND$2:$ND$60=X$4)*(GMWQ!$NF$2:$NF$60=X$1),0),$E257-1966)</f>
        <v>0</v>
      </c>
      <c r="Y257" s="12" cm="1">
        <f t="array" ref="Y257">INDEX(GMWQ!$A$2:$NF$60,MATCH(1,(GMWQ!$NE$2:$NE$60=Y$3)*(GMWQ!$ND$2:$ND$60=Y$4)*(GMWQ!$NF$2:$NF$60=Y$1),0),$E257-1966)</f>
        <v>0</v>
      </c>
      <c r="Z257" s="12" cm="1">
        <f t="array" ref="Z257">INDEX(GMWQ!$A$2:$NF$60,MATCH(1,(GMWQ!$NE$2:$NE$60=Z$3)*(GMWQ!$ND$2:$ND$60=Z$4)*(GMWQ!$NF$2:$NF$60=Z$1),0),$E257-1966)</f>
        <v>0</v>
      </c>
      <c r="AA257" s="12" cm="1">
        <f t="array" ref="AA257">INDEX(GMWQ!$A$2:$NF$60,MATCH(1,(GMWQ!$NE$2:$NE$60=AA$3)*(GMWQ!$ND$2:$ND$60=AA$4)*(GMWQ!$NF$2:$NF$60=AA$1),0),$E257-1966)</f>
        <v>0</v>
      </c>
      <c r="AB257" s="12" cm="1">
        <f t="array" ref="AB257">INDEX(GMWQ!$A$2:$NF$60,MATCH(1,(GMWQ!$NE$2:$NE$60=AB$3)*(GMWQ!$ND$2:$ND$60=AB$4)*(GMWQ!$NF$2:$NF$60=AB$1),0),$E257-1966)</f>
        <v>0</v>
      </c>
      <c r="AC257" s="12" cm="1">
        <f t="array" ref="AC257">INDEX(GMWQ!$A$2:$NF$60,MATCH(1,(GMWQ!$NE$2:$NE$60=AC$3)*(GMWQ!$ND$2:$ND$60=AC$4)*(GMWQ!$NF$2:$NF$60=AC$1),0),$E257-1966)</f>
        <v>0</v>
      </c>
      <c r="AD257" s="12" cm="1">
        <f t="array" ref="AD257">INDEX(GMWQ!$A$2:$NF$60,MATCH(1,(GMWQ!$NE$2:$NE$60=AD$3)*(GMWQ!$ND$2:$ND$60=AD$4)*(GMWQ!$NF$2:$NF$60=AD$1),0),$E257-1966)</f>
        <v>0</v>
      </c>
      <c r="AE257" s="12" cm="1">
        <f t="array" ref="AE257">INDEX(GMWQ!$A$2:$NF$60,MATCH(1,(GMWQ!$NE$2:$NE$60=AE$3)*(GMWQ!$ND$2:$ND$60=AE$4)*(GMWQ!$NF$2:$NF$60=AE$1),0),$E257-1966)</f>
        <v>36516.29</v>
      </c>
      <c r="AF257" s="12" cm="1">
        <f t="array" ref="AF257">INDEX(GMWQ!$A$2:$NF$60,MATCH(1,(GMWQ!$NE$2:$NE$60=AF$3)*(GMWQ!$ND$2:$ND$60=AF$4)*(GMWQ!$NF$2:$NF$60=AF$1),0),$E257-1966)</f>
        <v>40565.03</v>
      </c>
      <c r="AG257" s="12" cm="1">
        <f t="array" ref="AG257">INDEX(GMWQ!$A$2:$NF$60,MATCH(1,(GMWQ!$NE$2:$NE$60=AG$3)*(GMWQ!$ND$2:$ND$60=AG$4)*(GMWQ!$NF$2:$NF$60=AG$1),0),$E257-1966)</f>
        <v>3.7500260000000001</v>
      </c>
    </row>
    <row r="258" spans="1:33" x14ac:dyDescent="0.25">
      <c r="B258" s="12">
        <f t="shared" si="23"/>
        <v>2035</v>
      </c>
      <c r="C258" s="12">
        <f t="shared" si="23"/>
        <v>2035</v>
      </c>
      <c r="E258" s="12">
        <f t="shared" si="22"/>
        <v>2224</v>
      </c>
      <c r="F258" s="12" cm="1">
        <f t="array" ref="F258">INDEX(GMWQ!$A$2:$NF$60,MATCH(1,(GMWQ!$NE$2:$NE$60=F$3)*(GMWQ!$ND$2:$ND$60=F$4)*(GMWQ!$NF$2:$NF$60=F$1),0),$E258-1966)</f>
        <v>194.08459999999999</v>
      </c>
      <c r="G258" s="12" cm="1">
        <f t="array" ref="G258">INDEX(GMWQ!$A$2:$NF$60,MATCH(1,(GMWQ!$NE$2:$NE$60=G$3)*(GMWQ!$ND$2:$ND$60=G$4)*(GMWQ!$NF$2:$NF$60=G$1),0),$E258-1966)</f>
        <v>70190.91</v>
      </c>
      <c r="H258" s="12" cm="1">
        <f t="array" ref="H258">INDEX(GMWQ!$A$2:$NF$60,MATCH(1,(GMWQ!$NE$2:$NE$60=H$3)*(GMWQ!$ND$2:$ND$60=H$4)*(GMWQ!$NF$2:$NF$60=H$1),0),$E258-1966)</f>
        <v>968.8877</v>
      </c>
      <c r="I258" s="12" cm="1">
        <f t="array" ref="I258">INDEX(GMWQ!$A$2:$NF$60,MATCH(1,(GMWQ!$NE$2:$NE$60=I$3)*(GMWQ!$ND$2:$ND$60=I$4)*(GMWQ!$NF$2:$NF$60=I$1),0),$E258-1966)</f>
        <v>235311.9</v>
      </c>
      <c r="J258" s="12" cm="1">
        <f t="array" ref="J258">INDEX(GMWQ!$A$2:$NF$60,MATCH(1,(GMWQ!$NE$2:$NE$60=J$3)*(GMWQ!$ND$2:$ND$60=J$4)*(GMWQ!$NF$2:$NF$60=J$1),0),$E258-1966)</f>
        <v>1089762</v>
      </c>
      <c r="K258" s="12" cm="1">
        <f t="array" ref="K258">INDEX(GMWQ!$A$2:$NF$60,MATCH(1,(GMWQ!$NE$2:$NE$60=K$3)*(GMWQ!$ND$2:$ND$60=K$4)*(GMWQ!$NF$2:$NF$60=K$1),0),$E258-1966)</f>
        <v>443419.8</v>
      </c>
      <c r="L258" s="12" cm="1">
        <f t="array" ref="L258">INDEX(GMWQ!$A$2:$NF$60,MATCH(1,(GMWQ!$NE$2:$NE$60=L$3)*(GMWQ!$ND$2:$ND$60=L$4)*(GMWQ!$NF$2:$NF$60=L$1),0),$E258-1966)</f>
        <v>701470.3</v>
      </c>
      <c r="M258" s="12" cm="1">
        <f t="array" ref="M258">INDEX(GMWQ!$A$2:$NF$60,MATCH(1,(GMWQ!$NE$2:$NE$60=M$3)*(GMWQ!$ND$2:$ND$60=M$4)*(GMWQ!$NF$2:$NF$60=M$1),0),$E258-1966)</f>
        <v>501089.4</v>
      </c>
      <c r="N258" s="12" cm="1">
        <f t="array" ref="N258">INDEX(GMWQ!$A$2:$NF$60,MATCH(1,(GMWQ!$NE$2:$NE$60=N$3)*(GMWQ!$ND$2:$ND$60=N$4)*(GMWQ!$NF$2:$NF$60=N$1),0),$E258-1966)</f>
        <v>139.9453</v>
      </c>
      <c r="O258" s="12" cm="1">
        <f t="array" ref="O258">INDEX(GMWQ!$A$2:$NF$60,MATCH(1,(GMWQ!$NE$2:$NE$60=O$3)*(GMWQ!$ND$2:$ND$60=O$4)*(GMWQ!$NF$2:$NF$60=O$1),0),$E258-1966)</f>
        <v>37060.28</v>
      </c>
      <c r="P258" s="12" cm="1">
        <f t="array" ref="P258">INDEX(GMWQ!$A$2:$NF$60,MATCH(1,(GMWQ!$NE$2:$NE$60=P$3)*(GMWQ!$ND$2:$ND$60=P$4)*(GMWQ!$NF$2:$NF$60=P$1),0),$E258-1966)</f>
        <v>40609.22</v>
      </c>
      <c r="Q258" s="12" cm="1">
        <f t="array" ref="Q258">INDEX(GMWQ!$A$2:$NF$60,MATCH(1,(GMWQ!$NE$2:$NE$60=Q$3)*(GMWQ!$ND$2:$ND$60=Q$4)*(GMWQ!$NF$2:$NF$60=Q$1),0),$E258-1966)</f>
        <v>4.0000030000000004</v>
      </c>
      <c r="R258" s="12" cm="1">
        <f t="array" ref="R258">INDEX(GMWQ!$A$2:$NF$60,MATCH(1,(GMWQ!$NE$2:$NE$60=R$3)*(GMWQ!$ND$2:$ND$60=R$4)*(GMWQ!$NF$2:$NF$60=R$1),0),$E258-1966)</f>
        <v>13961.05</v>
      </c>
      <c r="S258" s="12" cm="1">
        <f t="array" ref="S258">INDEX(GMWQ!$A$2:$NF$60,MATCH(1,(GMWQ!$NE$2:$NE$60=S$3)*(GMWQ!$ND$2:$ND$60=S$4)*(GMWQ!$NF$2:$NF$60=S$1),0),$E258-1966)</f>
        <v>0</v>
      </c>
      <c r="T258" s="12" cm="1">
        <f t="array" ref="T258">INDEX(GMWQ!$A$2:$NF$60,MATCH(1,(GMWQ!$NE$2:$NE$60=T$3)*(GMWQ!$ND$2:$ND$60=T$4)*(GMWQ!$NF$2:$NF$60=T$1),0),$E258-1966)</f>
        <v>0</v>
      </c>
      <c r="U258" s="12" cm="1">
        <f t="array" ref="U258">INDEX(GMWQ!$A$2:$NF$60,MATCH(1,(GMWQ!$NE$2:$NE$60=U$3)*(GMWQ!$ND$2:$ND$60=U$4)*(GMWQ!$NF$2:$NF$60=U$1),0),$E258-1966)</f>
        <v>0</v>
      </c>
      <c r="V258" s="12" cm="1">
        <f t="array" ref="V258">INDEX(GMWQ!$A$2:$NF$60,MATCH(1,(GMWQ!$NE$2:$NE$60=V$3)*(GMWQ!$ND$2:$ND$60=V$4)*(GMWQ!$NF$2:$NF$60=V$1),0),$E258-1966)</f>
        <v>0</v>
      </c>
      <c r="W258" s="12" cm="1">
        <f t="array" ref="W258">INDEX(GMWQ!$A$2:$NF$60,MATCH(1,(GMWQ!$NE$2:$NE$60=W$3)*(GMWQ!$ND$2:$ND$60=W$4)*(GMWQ!$NF$2:$NF$60=W$1),0),$E258-1966)</f>
        <v>0</v>
      </c>
      <c r="X258" s="12" cm="1">
        <f t="array" ref="X258">INDEX(GMWQ!$A$2:$NF$60,MATCH(1,(GMWQ!$NE$2:$NE$60=X$3)*(GMWQ!$ND$2:$ND$60=X$4)*(GMWQ!$NF$2:$NF$60=X$1),0),$E258-1966)</f>
        <v>0</v>
      </c>
      <c r="Y258" s="12" cm="1">
        <f t="array" ref="Y258">INDEX(GMWQ!$A$2:$NF$60,MATCH(1,(GMWQ!$NE$2:$NE$60=Y$3)*(GMWQ!$ND$2:$ND$60=Y$4)*(GMWQ!$NF$2:$NF$60=Y$1),0),$E258-1966)</f>
        <v>0</v>
      </c>
      <c r="Z258" s="12" cm="1">
        <f t="array" ref="Z258">INDEX(GMWQ!$A$2:$NF$60,MATCH(1,(GMWQ!$NE$2:$NE$60=Z$3)*(GMWQ!$ND$2:$ND$60=Z$4)*(GMWQ!$NF$2:$NF$60=Z$1),0),$E258-1966)</f>
        <v>0</v>
      </c>
      <c r="AA258" s="12" cm="1">
        <f t="array" ref="AA258">INDEX(GMWQ!$A$2:$NF$60,MATCH(1,(GMWQ!$NE$2:$NE$60=AA$3)*(GMWQ!$ND$2:$ND$60=AA$4)*(GMWQ!$NF$2:$NF$60=AA$1),0),$E258-1966)</f>
        <v>0</v>
      </c>
      <c r="AB258" s="12" cm="1">
        <f t="array" ref="AB258">INDEX(GMWQ!$A$2:$NF$60,MATCH(1,(GMWQ!$NE$2:$NE$60=AB$3)*(GMWQ!$ND$2:$ND$60=AB$4)*(GMWQ!$NF$2:$NF$60=AB$1),0),$E258-1966)</f>
        <v>0</v>
      </c>
      <c r="AC258" s="12" cm="1">
        <f t="array" ref="AC258">INDEX(GMWQ!$A$2:$NF$60,MATCH(1,(GMWQ!$NE$2:$NE$60=AC$3)*(GMWQ!$ND$2:$ND$60=AC$4)*(GMWQ!$NF$2:$NF$60=AC$1),0),$E258-1966)</f>
        <v>0</v>
      </c>
      <c r="AD258" s="12" cm="1">
        <f t="array" ref="AD258">INDEX(GMWQ!$A$2:$NF$60,MATCH(1,(GMWQ!$NE$2:$NE$60=AD$3)*(GMWQ!$ND$2:$ND$60=AD$4)*(GMWQ!$NF$2:$NF$60=AD$1),0),$E258-1966)</f>
        <v>0</v>
      </c>
      <c r="AE258" s="12" cm="1">
        <f t="array" ref="AE258">INDEX(GMWQ!$A$2:$NF$60,MATCH(1,(GMWQ!$NE$2:$NE$60=AE$3)*(GMWQ!$ND$2:$ND$60=AE$4)*(GMWQ!$NF$2:$NF$60=AE$1),0),$E258-1966)</f>
        <v>36558.29</v>
      </c>
      <c r="AF258" s="12" cm="1">
        <f t="array" ref="AF258">INDEX(GMWQ!$A$2:$NF$60,MATCH(1,(GMWQ!$NE$2:$NE$60=AF$3)*(GMWQ!$ND$2:$ND$60=AF$4)*(GMWQ!$NF$2:$NF$60=AF$1),0),$E258-1966)</f>
        <v>40611.69</v>
      </c>
      <c r="AG258" s="12" cm="1">
        <f t="array" ref="AG258">INDEX(GMWQ!$A$2:$NF$60,MATCH(1,(GMWQ!$NE$2:$NE$60=AG$3)*(GMWQ!$ND$2:$ND$60=AG$4)*(GMWQ!$NF$2:$NF$60=AG$1),0),$E258-1966)</f>
        <v>3.7499769999999999</v>
      </c>
    </row>
    <row r="259" spans="1:33" x14ac:dyDescent="0.25">
      <c r="A259" s="12">
        <v>2036</v>
      </c>
      <c r="B259" s="12">
        <f t="shared" si="23"/>
        <v>2036</v>
      </c>
      <c r="C259" s="12">
        <f t="shared" si="23"/>
        <v>2035</v>
      </c>
      <c r="D259" s="12">
        <f t="shared" si="23"/>
        <v>2035</v>
      </c>
      <c r="E259" s="12">
        <f t="shared" si="22"/>
        <v>2225</v>
      </c>
      <c r="F259" s="12" cm="1">
        <f t="array" ref="F259">INDEX(GMWQ!$A$2:$NF$60,MATCH(1,(GMWQ!$NE$2:$NE$60=F$3)*(GMWQ!$ND$2:$ND$60=F$4)*(GMWQ!$NF$2:$NF$60=F$1),0),$E259-1966)</f>
        <v>195.0487</v>
      </c>
      <c r="G259" s="12" cm="1">
        <f t="array" ref="G259">INDEX(GMWQ!$A$2:$NF$60,MATCH(1,(GMWQ!$NE$2:$NE$60=G$3)*(GMWQ!$ND$2:$ND$60=G$4)*(GMWQ!$NF$2:$NF$60=G$1),0),$E259-1966)</f>
        <v>70814.02</v>
      </c>
      <c r="H259" s="12" cm="1">
        <f t="array" ref="H259">INDEX(GMWQ!$A$2:$NF$60,MATCH(1,(GMWQ!$NE$2:$NE$60=H$3)*(GMWQ!$ND$2:$ND$60=H$4)*(GMWQ!$NF$2:$NF$60=H$1),0),$E259-1966)</f>
        <v>976.28189999999995</v>
      </c>
      <c r="I259" s="12" cm="1">
        <f t="array" ref="I259">INDEX(GMWQ!$A$2:$NF$60,MATCH(1,(GMWQ!$NE$2:$NE$60=I$3)*(GMWQ!$ND$2:$ND$60=I$4)*(GMWQ!$NF$2:$NF$60=I$1),0),$E259-1966)</f>
        <v>236941.7</v>
      </c>
      <c r="J259" s="12" cm="1">
        <f t="array" ref="J259">INDEX(GMWQ!$A$2:$NF$60,MATCH(1,(GMWQ!$NE$2:$NE$60=J$3)*(GMWQ!$ND$2:$ND$60=J$4)*(GMWQ!$NF$2:$NF$60=J$1),0),$E259-1966)</f>
        <v>1099863</v>
      </c>
      <c r="K259" s="12" cm="1">
        <f t="array" ref="K259">INDEX(GMWQ!$A$2:$NF$60,MATCH(1,(GMWQ!$NE$2:$NE$60=K$3)*(GMWQ!$ND$2:$ND$60=K$4)*(GMWQ!$NF$2:$NF$60=K$1),0),$E259-1966)</f>
        <v>447356.2</v>
      </c>
      <c r="L259" s="12" cm="1">
        <f t="array" ref="L259">INDEX(GMWQ!$A$2:$NF$60,MATCH(1,(GMWQ!$NE$2:$NE$60=L$3)*(GMWQ!$ND$2:$ND$60=L$4)*(GMWQ!$NF$2:$NF$60=L$1),0),$E259-1966)</f>
        <v>707553</v>
      </c>
      <c r="M259" s="12" cm="1">
        <f t="array" ref="M259">INDEX(GMWQ!$A$2:$NF$60,MATCH(1,(GMWQ!$NE$2:$NE$60=M$3)*(GMWQ!$ND$2:$ND$60=M$4)*(GMWQ!$NF$2:$NF$60=M$1),0),$E259-1966)</f>
        <v>502940.3</v>
      </c>
      <c r="N259" s="12" cm="1">
        <f t="array" ref="N259">INDEX(GMWQ!$A$2:$NF$60,MATCH(1,(GMWQ!$NE$2:$NE$60=N$3)*(GMWQ!$ND$2:$ND$60=N$4)*(GMWQ!$NF$2:$NF$60=N$1),0),$E259-1966)</f>
        <v>140.6397</v>
      </c>
      <c r="O259" s="12" cm="1">
        <f t="array" ref="O259">INDEX(GMWQ!$A$2:$NF$60,MATCH(1,(GMWQ!$NE$2:$NE$60=O$3)*(GMWQ!$ND$2:$ND$60=O$4)*(GMWQ!$NF$2:$NF$60=O$1),0),$E259-1966)</f>
        <v>37106.03</v>
      </c>
      <c r="P259" s="12" cm="1">
        <f t="array" ref="P259">INDEX(GMWQ!$A$2:$NF$60,MATCH(1,(GMWQ!$NE$2:$NE$60=P$3)*(GMWQ!$ND$2:$ND$60=P$4)*(GMWQ!$NF$2:$NF$60=P$1),0),$E259-1966)</f>
        <v>40659.360000000001</v>
      </c>
      <c r="Q259" s="12" cm="1">
        <f t="array" ref="Q259">INDEX(GMWQ!$A$2:$NF$60,MATCH(1,(GMWQ!$NE$2:$NE$60=Q$3)*(GMWQ!$ND$2:$ND$60=Q$4)*(GMWQ!$NF$2:$NF$60=Q$1),0),$E259-1966)</f>
        <v>3.999984</v>
      </c>
      <c r="R259" s="12" cm="1">
        <f t="array" ref="R259">INDEX(GMWQ!$A$2:$NF$60,MATCH(1,(GMWQ!$NE$2:$NE$60=R$3)*(GMWQ!$ND$2:$ND$60=R$4)*(GMWQ!$NF$2:$NF$60=R$1),0),$E259-1966)</f>
        <v>14067.6</v>
      </c>
      <c r="S259" s="12" cm="1">
        <f t="array" ref="S259">INDEX(GMWQ!$A$2:$NF$60,MATCH(1,(GMWQ!$NE$2:$NE$60=S$3)*(GMWQ!$ND$2:$ND$60=S$4)*(GMWQ!$NF$2:$NF$60=S$1),0),$E259-1966)</f>
        <v>0</v>
      </c>
      <c r="T259" s="12" cm="1">
        <f t="array" ref="T259">INDEX(GMWQ!$A$2:$NF$60,MATCH(1,(GMWQ!$NE$2:$NE$60=T$3)*(GMWQ!$ND$2:$ND$60=T$4)*(GMWQ!$NF$2:$NF$60=T$1),0),$E259-1966)</f>
        <v>0</v>
      </c>
      <c r="U259" s="12" cm="1">
        <f t="array" ref="U259">INDEX(GMWQ!$A$2:$NF$60,MATCH(1,(GMWQ!$NE$2:$NE$60=U$3)*(GMWQ!$ND$2:$ND$60=U$4)*(GMWQ!$NF$2:$NF$60=U$1),0),$E259-1966)</f>
        <v>0</v>
      </c>
      <c r="V259" s="12" cm="1">
        <f t="array" ref="V259">INDEX(GMWQ!$A$2:$NF$60,MATCH(1,(GMWQ!$NE$2:$NE$60=V$3)*(GMWQ!$ND$2:$ND$60=V$4)*(GMWQ!$NF$2:$NF$60=V$1),0),$E259-1966)</f>
        <v>0</v>
      </c>
      <c r="W259" s="12" cm="1">
        <f t="array" ref="W259">INDEX(GMWQ!$A$2:$NF$60,MATCH(1,(GMWQ!$NE$2:$NE$60=W$3)*(GMWQ!$ND$2:$ND$60=W$4)*(GMWQ!$NF$2:$NF$60=W$1),0),$E259-1966)</f>
        <v>0</v>
      </c>
      <c r="X259" s="12" cm="1">
        <f t="array" ref="X259">INDEX(GMWQ!$A$2:$NF$60,MATCH(1,(GMWQ!$NE$2:$NE$60=X$3)*(GMWQ!$ND$2:$ND$60=X$4)*(GMWQ!$NF$2:$NF$60=X$1),0),$E259-1966)</f>
        <v>0</v>
      </c>
      <c r="Y259" s="12" cm="1">
        <f t="array" ref="Y259">INDEX(GMWQ!$A$2:$NF$60,MATCH(1,(GMWQ!$NE$2:$NE$60=Y$3)*(GMWQ!$ND$2:$ND$60=Y$4)*(GMWQ!$NF$2:$NF$60=Y$1),0),$E259-1966)</f>
        <v>0</v>
      </c>
      <c r="Z259" s="12" cm="1">
        <f t="array" ref="Z259">INDEX(GMWQ!$A$2:$NF$60,MATCH(1,(GMWQ!$NE$2:$NE$60=Z$3)*(GMWQ!$ND$2:$ND$60=Z$4)*(GMWQ!$NF$2:$NF$60=Z$1),0),$E259-1966)</f>
        <v>0</v>
      </c>
      <c r="AA259" s="12" cm="1">
        <f t="array" ref="AA259">INDEX(GMWQ!$A$2:$NF$60,MATCH(1,(GMWQ!$NE$2:$NE$60=AA$3)*(GMWQ!$ND$2:$ND$60=AA$4)*(GMWQ!$NF$2:$NF$60=AA$1),0),$E259-1966)</f>
        <v>0</v>
      </c>
      <c r="AB259" s="12" cm="1">
        <f t="array" ref="AB259">INDEX(GMWQ!$A$2:$NF$60,MATCH(1,(GMWQ!$NE$2:$NE$60=AB$3)*(GMWQ!$ND$2:$ND$60=AB$4)*(GMWQ!$NF$2:$NF$60=AB$1),0),$E259-1966)</f>
        <v>0</v>
      </c>
      <c r="AC259" s="12" cm="1">
        <f t="array" ref="AC259">INDEX(GMWQ!$A$2:$NF$60,MATCH(1,(GMWQ!$NE$2:$NE$60=AC$3)*(GMWQ!$ND$2:$ND$60=AC$4)*(GMWQ!$NF$2:$NF$60=AC$1),0),$E259-1966)</f>
        <v>0</v>
      </c>
      <c r="AD259" s="12" cm="1">
        <f t="array" ref="AD259">INDEX(GMWQ!$A$2:$NF$60,MATCH(1,(GMWQ!$NE$2:$NE$60=AD$3)*(GMWQ!$ND$2:$ND$60=AD$4)*(GMWQ!$NF$2:$NF$60=AD$1),0),$E259-1966)</f>
        <v>0</v>
      </c>
      <c r="AE259" s="12" cm="1">
        <f t="array" ref="AE259">INDEX(GMWQ!$A$2:$NF$60,MATCH(1,(GMWQ!$NE$2:$NE$60=AE$3)*(GMWQ!$ND$2:$ND$60=AE$4)*(GMWQ!$NF$2:$NF$60=AE$1),0),$E259-1966)</f>
        <v>36600.269999999997</v>
      </c>
      <c r="AF259" s="12" cm="1">
        <f t="array" ref="AF259">INDEX(GMWQ!$A$2:$NF$60,MATCH(1,(GMWQ!$NE$2:$NE$60=AF$3)*(GMWQ!$ND$2:$ND$60=AF$4)*(GMWQ!$NF$2:$NF$60=AF$1),0),$E259-1966)</f>
        <v>40658.32</v>
      </c>
      <c r="AG259" s="12" cm="1">
        <f t="array" ref="AG259">INDEX(GMWQ!$A$2:$NF$60,MATCH(1,(GMWQ!$NE$2:$NE$60=AG$3)*(GMWQ!$ND$2:$ND$60=AG$4)*(GMWQ!$NF$2:$NF$60=AG$1),0),$E259-1966)</f>
        <v>3.750019</v>
      </c>
    </row>
    <row r="260" spans="1:33" x14ac:dyDescent="0.25">
      <c r="B260" s="12">
        <f t="shared" si="23"/>
        <v>2036</v>
      </c>
      <c r="C260" s="12">
        <f t="shared" si="23"/>
        <v>2036</v>
      </c>
      <c r="E260" s="12">
        <f t="shared" si="22"/>
        <v>2226</v>
      </c>
      <c r="F260" s="12" cm="1">
        <f t="array" ref="F260">INDEX(GMWQ!$A$2:$NF$60,MATCH(1,(GMWQ!$NE$2:$NE$60=F$3)*(GMWQ!$ND$2:$ND$60=F$4)*(GMWQ!$NF$2:$NF$60=F$1),0),$E260-1966)</f>
        <v>196.0215</v>
      </c>
      <c r="G260" s="12" cm="1">
        <f t="array" ref="G260">INDEX(GMWQ!$A$2:$NF$60,MATCH(1,(GMWQ!$NE$2:$NE$60=G$3)*(GMWQ!$ND$2:$ND$60=G$4)*(GMWQ!$NF$2:$NF$60=G$1),0),$E260-1966)</f>
        <v>71444.100000000006</v>
      </c>
      <c r="H260" s="12" cm="1">
        <f t="array" ref="H260">INDEX(GMWQ!$A$2:$NF$60,MATCH(1,(GMWQ!$NE$2:$NE$60=H$3)*(GMWQ!$ND$2:$ND$60=H$4)*(GMWQ!$NF$2:$NF$60=H$1),0),$E260-1966)</f>
        <v>983.75419999999997</v>
      </c>
      <c r="I260" s="12" cm="1">
        <f t="array" ref="I260">INDEX(GMWQ!$A$2:$NF$60,MATCH(1,(GMWQ!$NE$2:$NE$60=I$3)*(GMWQ!$ND$2:$ND$60=I$4)*(GMWQ!$NF$2:$NF$60=I$1),0),$E260-1966)</f>
        <v>239930</v>
      </c>
      <c r="J260" s="12" cm="1">
        <f t="array" ref="J260">INDEX(GMWQ!$A$2:$NF$60,MATCH(1,(GMWQ!$NE$2:$NE$60=J$3)*(GMWQ!$ND$2:$ND$60=J$4)*(GMWQ!$NF$2:$NF$60=J$1),0),$E260-1966)</f>
        <v>1110058</v>
      </c>
      <c r="K260" s="12" cm="1">
        <f t="array" ref="K260">INDEX(GMWQ!$A$2:$NF$60,MATCH(1,(GMWQ!$NE$2:$NE$60=K$3)*(GMWQ!$ND$2:$ND$60=K$4)*(GMWQ!$NF$2:$NF$60=K$1),0),$E260-1966)</f>
        <v>451336.6</v>
      </c>
      <c r="L260" s="12" cm="1">
        <f t="array" ref="L260">INDEX(GMWQ!$A$2:$NF$60,MATCH(1,(GMWQ!$NE$2:$NE$60=L$3)*(GMWQ!$ND$2:$ND$60=L$4)*(GMWQ!$NF$2:$NF$60=L$1),0),$E260-1966)</f>
        <v>713748.4</v>
      </c>
      <c r="M260" s="12" cm="1">
        <f t="array" ref="M260">INDEX(GMWQ!$A$2:$NF$60,MATCH(1,(GMWQ!$NE$2:$NE$60=M$3)*(GMWQ!$ND$2:$ND$60=M$4)*(GMWQ!$NF$2:$NF$60=M$1),0),$E260-1966)</f>
        <v>504840.6</v>
      </c>
      <c r="N260" s="12" cm="1">
        <f t="array" ref="N260">INDEX(GMWQ!$A$2:$NF$60,MATCH(1,(GMWQ!$NE$2:$NE$60=N$3)*(GMWQ!$ND$2:$ND$60=N$4)*(GMWQ!$NF$2:$NF$60=N$1),0),$E260-1966)</f>
        <v>141.33750000000001</v>
      </c>
      <c r="O260" s="12" cm="1">
        <f t="array" ref="O260">INDEX(GMWQ!$A$2:$NF$60,MATCH(1,(GMWQ!$NE$2:$NE$60=O$3)*(GMWQ!$ND$2:$ND$60=O$4)*(GMWQ!$NF$2:$NF$60=O$1),0),$E260-1966)</f>
        <v>37151.78</v>
      </c>
      <c r="P260" s="12" cm="1">
        <f t="array" ref="P260">INDEX(GMWQ!$A$2:$NF$60,MATCH(1,(GMWQ!$NE$2:$NE$60=P$3)*(GMWQ!$ND$2:$ND$60=P$4)*(GMWQ!$NF$2:$NF$60=P$1),0),$E260-1966)</f>
        <v>40709.480000000003</v>
      </c>
      <c r="Q260" s="12" cm="1">
        <f t="array" ref="Q260">INDEX(GMWQ!$A$2:$NF$60,MATCH(1,(GMWQ!$NE$2:$NE$60=Q$3)*(GMWQ!$ND$2:$ND$60=Q$4)*(GMWQ!$NF$2:$NF$60=Q$1),0),$E260-1966)</f>
        <v>3.999994</v>
      </c>
      <c r="R260" s="12" cm="1">
        <f t="array" ref="R260">INDEX(GMWQ!$A$2:$NF$60,MATCH(1,(GMWQ!$NE$2:$NE$60=R$3)*(GMWQ!$ND$2:$ND$60=R$4)*(GMWQ!$NF$2:$NF$60=R$1),0),$E260-1966)</f>
        <v>14175.27</v>
      </c>
      <c r="S260" s="12" cm="1">
        <f t="array" ref="S260">INDEX(GMWQ!$A$2:$NF$60,MATCH(1,(GMWQ!$NE$2:$NE$60=S$3)*(GMWQ!$ND$2:$ND$60=S$4)*(GMWQ!$NF$2:$NF$60=S$1),0),$E260-1966)</f>
        <v>0</v>
      </c>
      <c r="T260" s="12" cm="1">
        <f t="array" ref="T260">INDEX(GMWQ!$A$2:$NF$60,MATCH(1,(GMWQ!$NE$2:$NE$60=T$3)*(GMWQ!$ND$2:$ND$60=T$4)*(GMWQ!$NF$2:$NF$60=T$1),0),$E260-1966)</f>
        <v>0</v>
      </c>
      <c r="U260" s="12" cm="1">
        <f t="array" ref="U260">INDEX(GMWQ!$A$2:$NF$60,MATCH(1,(GMWQ!$NE$2:$NE$60=U$3)*(GMWQ!$ND$2:$ND$60=U$4)*(GMWQ!$NF$2:$NF$60=U$1),0),$E260-1966)</f>
        <v>0</v>
      </c>
      <c r="V260" s="12" cm="1">
        <f t="array" ref="V260">INDEX(GMWQ!$A$2:$NF$60,MATCH(1,(GMWQ!$NE$2:$NE$60=V$3)*(GMWQ!$ND$2:$ND$60=V$4)*(GMWQ!$NF$2:$NF$60=V$1),0),$E260-1966)</f>
        <v>0</v>
      </c>
      <c r="W260" s="12" cm="1">
        <f t="array" ref="W260">INDEX(GMWQ!$A$2:$NF$60,MATCH(1,(GMWQ!$NE$2:$NE$60=W$3)*(GMWQ!$ND$2:$ND$60=W$4)*(GMWQ!$NF$2:$NF$60=W$1),0),$E260-1966)</f>
        <v>0</v>
      </c>
      <c r="X260" s="12" cm="1">
        <f t="array" ref="X260">INDEX(GMWQ!$A$2:$NF$60,MATCH(1,(GMWQ!$NE$2:$NE$60=X$3)*(GMWQ!$ND$2:$ND$60=X$4)*(GMWQ!$NF$2:$NF$60=X$1),0),$E260-1966)</f>
        <v>0</v>
      </c>
      <c r="Y260" s="12" cm="1">
        <f t="array" ref="Y260">INDEX(GMWQ!$A$2:$NF$60,MATCH(1,(GMWQ!$NE$2:$NE$60=Y$3)*(GMWQ!$ND$2:$ND$60=Y$4)*(GMWQ!$NF$2:$NF$60=Y$1),0),$E260-1966)</f>
        <v>0</v>
      </c>
      <c r="Z260" s="12" cm="1">
        <f t="array" ref="Z260">INDEX(GMWQ!$A$2:$NF$60,MATCH(1,(GMWQ!$NE$2:$NE$60=Z$3)*(GMWQ!$ND$2:$ND$60=Z$4)*(GMWQ!$NF$2:$NF$60=Z$1),0),$E260-1966)</f>
        <v>0</v>
      </c>
      <c r="AA260" s="12" cm="1">
        <f t="array" ref="AA260">INDEX(GMWQ!$A$2:$NF$60,MATCH(1,(GMWQ!$NE$2:$NE$60=AA$3)*(GMWQ!$ND$2:$ND$60=AA$4)*(GMWQ!$NF$2:$NF$60=AA$1),0),$E260-1966)</f>
        <v>0</v>
      </c>
      <c r="AB260" s="12" cm="1">
        <f t="array" ref="AB260">INDEX(GMWQ!$A$2:$NF$60,MATCH(1,(GMWQ!$NE$2:$NE$60=AB$3)*(GMWQ!$ND$2:$ND$60=AB$4)*(GMWQ!$NF$2:$NF$60=AB$1),0),$E260-1966)</f>
        <v>0</v>
      </c>
      <c r="AC260" s="12" cm="1">
        <f t="array" ref="AC260">INDEX(GMWQ!$A$2:$NF$60,MATCH(1,(GMWQ!$NE$2:$NE$60=AC$3)*(GMWQ!$ND$2:$ND$60=AC$4)*(GMWQ!$NF$2:$NF$60=AC$1),0),$E260-1966)</f>
        <v>0</v>
      </c>
      <c r="AD260" s="12" cm="1">
        <f t="array" ref="AD260">INDEX(GMWQ!$A$2:$NF$60,MATCH(1,(GMWQ!$NE$2:$NE$60=AD$3)*(GMWQ!$ND$2:$ND$60=AD$4)*(GMWQ!$NF$2:$NF$60=AD$1),0),$E260-1966)</f>
        <v>0</v>
      </c>
      <c r="AE260" s="12" cm="1">
        <f t="array" ref="AE260">INDEX(GMWQ!$A$2:$NF$60,MATCH(1,(GMWQ!$NE$2:$NE$60=AE$3)*(GMWQ!$ND$2:$ND$60=AE$4)*(GMWQ!$NF$2:$NF$60=AE$1),0),$E260-1966)</f>
        <v>36642.269999999997</v>
      </c>
      <c r="AF260" s="12" cm="1">
        <f t="array" ref="AF260">INDEX(GMWQ!$A$2:$NF$60,MATCH(1,(GMWQ!$NE$2:$NE$60=AF$3)*(GMWQ!$ND$2:$ND$60=AF$4)*(GMWQ!$NF$2:$NF$60=AF$1),0),$E260-1966)</f>
        <v>40704.980000000003</v>
      </c>
      <c r="AG260" s="12" cm="1">
        <f t="array" ref="AG260">INDEX(GMWQ!$A$2:$NF$60,MATCH(1,(GMWQ!$NE$2:$NE$60=AG$3)*(GMWQ!$ND$2:$ND$60=AG$4)*(GMWQ!$NF$2:$NF$60=AG$1),0),$E260-1966)</f>
        <v>3.7500010000000001</v>
      </c>
    </row>
    <row r="261" spans="1:33" x14ac:dyDescent="0.25">
      <c r="B261" s="12">
        <f t="shared" si="23"/>
        <v>2036</v>
      </c>
      <c r="C261" s="12">
        <f t="shared" si="23"/>
        <v>2036</v>
      </c>
      <c r="E261" s="12">
        <f t="shared" si="22"/>
        <v>2227</v>
      </c>
      <c r="F261" s="12" cm="1">
        <f t="array" ref="F261">INDEX(GMWQ!$A$2:$NF$60,MATCH(1,(GMWQ!$NE$2:$NE$60=F$3)*(GMWQ!$ND$2:$ND$60=F$4)*(GMWQ!$NF$2:$NF$60=F$1),0),$E261-1966)</f>
        <v>197.0033</v>
      </c>
      <c r="G261" s="12" cm="1">
        <f t="array" ref="G261">INDEX(GMWQ!$A$2:$NF$60,MATCH(1,(GMWQ!$NE$2:$NE$60=G$3)*(GMWQ!$ND$2:$ND$60=G$4)*(GMWQ!$NF$2:$NF$60=G$1),0),$E261-1966)</f>
        <v>72081.34</v>
      </c>
      <c r="H261" s="12" cm="1">
        <f t="array" ref="H261">INDEX(GMWQ!$A$2:$NF$60,MATCH(1,(GMWQ!$NE$2:$NE$60=H$3)*(GMWQ!$ND$2:$ND$60=H$4)*(GMWQ!$NF$2:$NF$60=H$1),0),$E261-1966)</f>
        <v>991.30629999999996</v>
      </c>
      <c r="I261" s="12" cm="1">
        <f t="array" ref="I261">INDEX(GMWQ!$A$2:$NF$60,MATCH(1,(GMWQ!$NE$2:$NE$60=I$3)*(GMWQ!$ND$2:$ND$60=I$4)*(GMWQ!$NF$2:$NF$60=I$1),0),$E261-1966)</f>
        <v>242065.7</v>
      </c>
      <c r="J261" s="12" cm="1">
        <f t="array" ref="J261">INDEX(GMWQ!$A$2:$NF$60,MATCH(1,(GMWQ!$NE$2:$NE$60=J$3)*(GMWQ!$ND$2:$ND$60=J$4)*(GMWQ!$NF$2:$NF$60=J$1),0),$E261-1966)</f>
        <v>1120350</v>
      </c>
      <c r="K261" s="12" cm="1">
        <f t="array" ref="K261">INDEX(GMWQ!$A$2:$NF$60,MATCH(1,(GMWQ!$NE$2:$NE$60=K$3)*(GMWQ!$ND$2:$ND$60=K$4)*(GMWQ!$NF$2:$NF$60=K$1),0),$E261-1966)</f>
        <v>455362.2</v>
      </c>
      <c r="L261" s="12" cm="1">
        <f t="array" ref="L261">INDEX(GMWQ!$A$2:$NF$60,MATCH(1,(GMWQ!$NE$2:$NE$60=L$3)*(GMWQ!$ND$2:$ND$60=L$4)*(GMWQ!$NF$2:$NF$60=L$1),0),$E261-1966)</f>
        <v>719998.8</v>
      </c>
      <c r="M261" s="12" cm="1">
        <f t="array" ref="M261">INDEX(GMWQ!$A$2:$NF$60,MATCH(1,(GMWQ!$NE$2:$NE$60=M$3)*(GMWQ!$ND$2:$ND$60=M$4)*(GMWQ!$NF$2:$NF$60=M$1),0),$E261-1966)</f>
        <v>506748.5</v>
      </c>
      <c r="N261" s="12" cm="1">
        <f t="array" ref="N261">INDEX(GMWQ!$A$2:$NF$60,MATCH(1,(GMWQ!$NE$2:$NE$60=N$3)*(GMWQ!$ND$2:$ND$60=N$4)*(GMWQ!$NF$2:$NF$60=N$1),0),$E261-1966)</f>
        <v>142.03880000000001</v>
      </c>
      <c r="O261" s="12" cm="1">
        <f t="array" ref="O261">INDEX(GMWQ!$A$2:$NF$60,MATCH(1,(GMWQ!$NE$2:$NE$60=O$3)*(GMWQ!$ND$2:$ND$60=O$4)*(GMWQ!$NF$2:$NF$60=O$1),0),$E261-1966)</f>
        <v>37197.54</v>
      </c>
      <c r="P261" s="12" cm="1">
        <f t="array" ref="P261">INDEX(GMWQ!$A$2:$NF$60,MATCH(1,(GMWQ!$NE$2:$NE$60=P$3)*(GMWQ!$ND$2:$ND$60=P$4)*(GMWQ!$NF$2:$NF$60=P$1),0),$E261-1966)</f>
        <v>40759.629999999997</v>
      </c>
      <c r="Q261" s="12" cm="1">
        <f t="array" ref="Q261">INDEX(GMWQ!$A$2:$NF$60,MATCH(1,(GMWQ!$NE$2:$NE$60=Q$3)*(GMWQ!$ND$2:$ND$60=Q$4)*(GMWQ!$NF$2:$NF$60=Q$1),0),$E261-1966)</f>
        <v>3.9999829999999998</v>
      </c>
      <c r="R261" s="12" cm="1">
        <f t="array" ref="R261">INDEX(GMWQ!$A$2:$NF$60,MATCH(1,(GMWQ!$NE$2:$NE$60=R$3)*(GMWQ!$ND$2:$ND$60=R$4)*(GMWQ!$NF$2:$NF$60=R$1),0),$E261-1966)</f>
        <v>14284.09</v>
      </c>
      <c r="S261" s="12" cm="1">
        <f t="array" ref="S261">INDEX(GMWQ!$A$2:$NF$60,MATCH(1,(GMWQ!$NE$2:$NE$60=S$3)*(GMWQ!$ND$2:$ND$60=S$4)*(GMWQ!$NF$2:$NF$60=S$1),0),$E261-1966)</f>
        <v>0</v>
      </c>
      <c r="T261" s="12" cm="1">
        <f t="array" ref="T261">INDEX(GMWQ!$A$2:$NF$60,MATCH(1,(GMWQ!$NE$2:$NE$60=T$3)*(GMWQ!$ND$2:$ND$60=T$4)*(GMWQ!$NF$2:$NF$60=T$1),0),$E261-1966)</f>
        <v>0</v>
      </c>
      <c r="U261" s="12" cm="1">
        <f t="array" ref="U261">INDEX(GMWQ!$A$2:$NF$60,MATCH(1,(GMWQ!$NE$2:$NE$60=U$3)*(GMWQ!$ND$2:$ND$60=U$4)*(GMWQ!$NF$2:$NF$60=U$1),0),$E261-1966)</f>
        <v>0</v>
      </c>
      <c r="V261" s="12" cm="1">
        <f t="array" ref="V261">INDEX(GMWQ!$A$2:$NF$60,MATCH(1,(GMWQ!$NE$2:$NE$60=V$3)*(GMWQ!$ND$2:$ND$60=V$4)*(GMWQ!$NF$2:$NF$60=V$1),0),$E261-1966)</f>
        <v>0</v>
      </c>
      <c r="W261" s="12" cm="1">
        <f t="array" ref="W261">INDEX(GMWQ!$A$2:$NF$60,MATCH(1,(GMWQ!$NE$2:$NE$60=W$3)*(GMWQ!$ND$2:$ND$60=W$4)*(GMWQ!$NF$2:$NF$60=W$1),0),$E261-1966)</f>
        <v>0</v>
      </c>
      <c r="X261" s="12" cm="1">
        <f t="array" ref="X261">INDEX(GMWQ!$A$2:$NF$60,MATCH(1,(GMWQ!$NE$2:$NE$60=X$3)*(GMWQ!$ND$2:$ND$60=X$4)*(GMWQ!$NF$2:$NF$60=X$1),0),$E261-1966)</f>
        <v>0</v>
      </c>
      <c r="Y261" s="12" cm="1">
        <f t="array" ref="Y261">INDEX(GMWQ!$A$2:$NF$60,MATCH(1,(GMWQ!$NE$2:$NE$60=Y$3)*(GMWQ!$ND$2:$ND$60=Y$4)*(GMWQ!$NF$2:$NF$60=Y$1),0),$E261-1966)</f>
        <v>0</v>
      </c>
      <c r="Z261" s="12" cm="1">
        <f t="array" ref="Z261">INDEX(GMWQ!$A$2:$NF$60,MATCH(1,(GMWQ!$NE$2:$NE$60=Z$3)*(GMWQ!$ND$2:$ND$60=Z$4)*(GMWQ!$NF$2:$NF$60=Z$1),0),$E261-1966)</f>
        <v>0</v>
      </c>
      <c r="AA261" s="12" cm="1">
        <f t="array" ref="AA261">INDEX(GMWQ!$A$2:$NF$60,MATCH(1,(GMWQ!$NE$2:$NE$60=AA$3)*(GMWQ!$ND$2:$ND$60=AA$4)*(GMWQ!$NF$2:$NF$60=AA$1),0),$E261-1966)</f>
        <v>0</v>
      </c>
      <c r="AB261" s="12" cm="1">
        <f t="array" ref="AB261">INDEX(GMWQ!$A$2:$NF$60,MATCH(1,(GMWQ!$NE$2:$NE$60=AB$3)*(GMWQ!$ND$2:$ND$60=AB$4)*(GMWQ!$NF$2:$NF$60=AB$1),0),$E261-1966)</f>
        <v>0</v>
      </c>
      <c r="AC261" s="12" cm="1">
        <f t="array" ref="AC261">INDEX(GMWQ!$A$2:$NF$60,MATCH(1,(GMWQ!$NE$2:$NE$60=AC$3)*(GMWQ!$ND$2:$ND$60=AC$4)*(GMWQ!$NF$2:$NF$60=AC$1),0),$E261-1966)</f>
        <v>0</v>
      </c>
      <c r="AD261" s="12" cm="1">
        <f t="array" ref="AD261">INDEX(GMWQ!$A$2:$NF$60,MATCH(1,(GMWQ!$NE$2:$NE$60=AD$3)*(GMWQ!$ND$2:$ND$60=AD$4)*(GMWQ!$NF$2:$NF$60=AD$1),0),$E261-1966)</f>
        <v>0</v>
      </c>
      <c r="AE261" s="12" cm="1">
        <f t="array" ref="AE261">INDEX(GMWQ!$A$2:$NF$60,MATCH(1,(GMWQ!$NE$2:$NE$60=AE$3)*(GMWQ!$ND$2:$ND$60=AE$4)*(GMWQ!$NF$2:$NF$60=AE$1),0),$E261-1966)</f>
        <v>36684.25</v>
      </c>
      <c r="AF261" s="12" cm="1">
        <f t="array" ref="AF261">INDEX(GMWQ!$A$2:$NF$60,MATCH(1,(GMWQ!$NE$2:$NE$60=AF$3)*(GMWQ!$ND$2:$ND$60=AF$4)*(GMWQ!$NF$2:$NF$60=AF$1),0),$E261-1966)</f>
        <v>40751.61</v>
      </c>
      <c r="AG261" s="12" cm="1">
        <f t="array" ref="AG261">INDEX(GMWQ!$A$2:$NF$60,MATCH(1,(GMWQ!$NE$2:$NE$60=AG$3)*(GMWQ!$ND$2:$ND$60=AG$4)*(GMWQ!$NF$2:$NF$60=AG$1),0),$E261-1966)</f>
        <v>3.750013</v>
      </c>
    </row>
    <row r="262" spans="1:33" x14ac:dyDescent="0.25">
      <c r="B262" s="12">
        <f t="shared" si="23"/>
        <v>2036</v>
      </c>
      <c r="C262" s="12">
        <f t="shared" si="23"/>
        <v>2036</v>
      </c>
      <c r="E262" s="12">
        <f t="shared" si="22"/>
        <v>2228</v>
      </c>
      <c r="F262" s="12" cm="1">
        <f t="array" ref="F262">INDEX(GMWQ!$A$2:$NF$60,MATCH(1,(GMWQ!$NE$2:$NE$60=F$3)*(GMWQ!$ND$2:$ND$60=F$4)*(GMWQ!$NF$2:$NF$60=F$1),0),$E262-1966)</f>
        <v>197.99440000000001</v>
      </c>
      <c r="G262" s="12" cm="1">
        <f t="array" ref="G262">INDEX(GMWQ!$A$2:$NF$60,MATCH(1,(GMWQ!$NE$2:$NE$60=G$3)*(GMWQ!$ND$2:$ND$60=G$4)*(GMWQ!$NF$2:$NF$60=G$1),0),$E262-1966)</f>
        <v>72725.88</v>
      </c>
      <c r="H262" s="12" cm="1">
        <f t="array" ref="H262">INDEX(GMWQ!$A$2:$NF$60,MATCH(1,(GMWQ!$NE$2:$NE$60=H$3)*(GMWQ!$ND$2:$ND$60=H$4)*(GMWQ!$NF$2:$NF$60=H$1),0),$E262-1966)</f>
        <v>998.9402</v>
      </c>
      <c r="I262" s="12" cm="1">
        <f t="array" ref="I262">INDEX(GMWQ!$A$2:$NF$60,MATCH(1,(GMWQ!$NE$2:$NE$60=I$3)*(GMWQ!$ND$2:$ND$60=I$4)*(GMWQ!$NF$2:$NF$60=I$1),0),$E262-1966)</f>
        <v>244138.4</v>
      </c>
      <c r="J262" s="12" cm="1">
        <f t="array" ref="J262">INDEX(GMWQ!$A$2:$NF$60,MATCH(1,(GMWQ!$NE$2:$NE$60=J$3)*(GMWQ!$ND$2:$ND$60=J$4)*(GMWQ!$NF$2:$NF$60=J$1),0),$E262-1966)</f>
        <v>1130738</v>
      </c>
      <c r="K262" s="12" cm="1">
        <f t="array" ref="K262">INDEX(GMWQ!$A$2:$NF$60,MATCH(1,(GMWQ!$NE$2:$NE$60=K$3)*(GMWQ!$ND$2:$ND$60=K$4)*(GMWQ!$NF$2:$NF$60=K$1),0),$E262-1966)</f>
        <v>459434</v>
      </c>
      <c r="L262" s="12" cm="1">
        <f t="array" ref="L262">INDEX(GMWQ!$A$2:$NF$60,MATCH(1,(GMWQ!$NE$2:$NE$60=L$3)*(GMWQ!$ND$2:$ND$60=L$4)*(GMWQ!$NF$2:$NF$60=L$1),0),$E262-1966)</f>
        <v>726305.1</v>
      </c>
      <c r="M262" s="12" cm="1">
        <f t="array" ref="M262">INDEX(GMWQ!$A$2:$NF$60,MATCH(1,(GMWQ!$NE$2:$NE$60=M$3)*(GMWQ!$ND$2:$ND$60=M$4)*(GMWQ!$NF$2:$NF$60=M$1),0),$E262-1966)</f>
        <v>508664.4</v>
      </c>
      <c r="N262" s="12" cm="1">
        <f t="array" ref="N262">INDEX(GMWQ!$A$2:$NF$60,MATCH(1,(GMWQ!$NE$2:$NE$60=N$3)*(GMWQ!$ND$2:$ND$60=N$4)*(GMWQ!$NF$2:$NF$60=N$1),0),$E262-1966)</f>
        <v>142.74359999999999</v>
      </c>
      <c r="O262" s="12" cm="1">
        <f t="array" ref="O262">INDEX(GMWQ!$A$2:$NF$60,MATCH(1,(GMWQ!$NE$2:$NE$60=O$3)*(GMWQ!$ND$2:$ND$60=O$4)*(GMWQ!$NF$2:$NF$60=O$1),0),$E262-1966)</f>
        <v>37243.29</v>
      </c>
      <c r="P262" s="12" cm="1">
        <f t="array" ref="P262">INDEX(GMWQ!$A$2:$NF$60,MATCH(1,(GMWQ!$NE$2:$NE$60=P$3)*(GMWQ!$ND$2:$ND$60=P$4)*(GMWQ!$NF$2:$NF$60=P$1),0),$E262-1966)</f>
        <v>40809.760000000002</v>
      </c>
      <c r="Q262" s="12" cm="1">
        <f t="array" ref="Q262">INDEX(GMWQ!$A$2:$NF$60,MATCH(1,(GMWQ!$NE$2:$NE$60=Q$3)*(GMWQ!$ND$2:$ND$60=Q$4)*(GMWQ!$NF$2:$NF$60=Q$1),0),$E262-1966)</f>
        <v>3.9999929999999999</v>
      </c>
      <c r="R262" s="12" cm="1">
        <f t="array" ref="R262">INDEX(GMWQ!$A$2:$NF$60,MATCH(1,(GMWQ!$NE$2:$NE$60=R$3)*(GMWQ!$ND$2:$ND$60=R$4)*(GMWQ!$NF$2:$NF$60=R$1),0),$E262-1966)</f>
        <v>14394.09</v>
      </c>
      <c r="S262" s="12" cm="1">
        <f t="array" ref="S262">INDEX(GMWQ!$A$2:$NF$60,MATCH(1,(GMWQ!$NE$2:$NE$60=S$3)*(GMWQ!$ND$2:$ND$60=S$4)*(GMWQ!$NF$2:$NF$60=S$1),0),$E262-1966)</f>
        <v>0</v>
      </c>
      <c r="T262" s="12" cm="1">
        <f t="array" ref="T262">INDEX(GMWQ!$A$2:$NF$60,MATCH(1,(GMWQ!$NE$2:$NE$60=T$3)*(GMWQ!$ND$2:$ND$60=T$4)*(GMWQ!$NF$2:$NF$60=T$1),0),$E262-1966)</f>
        <v>0</v>
      </c>
      <c r="U262" s="12" cm="1">
        <f t="array" ref="U262">INDEX(GMWQ!$A$2:$NF$60,MATCH(1,(GMWQ!$NE$2:$NE$60=U$3)*(GMWQ!$ND$2:$ND$60=U$4)*(GMWQ!$NF$2:$NF$60=U$1),0),$E262-1966)</f>
        <v>0</v>
      </c>
      <c r="V262" s="12" cm="1">
        <f t="array" ref="V262">INDEX(GMWQ!$A$2:$NF$60,MATCH(1,(GMWQ!$NE$2:$NE$60=V$3)*(GMWQ!$ND$2:$ND$60=V$4)*(GMWQ!$NF$2:$NF$60=V$1),0),$E262-1966)</f>
        <v>0</v>
      </c>
      <c r="W262" s="12" cm="1">
        <f t="array" ref="W262">INDEX(GMWQ!$A$2:$NF$60,MATCH(1,(GMWQ!$NE$2:$NE$60=W$3)*(GMWQ!$ND$2:$ND$60=W$4)*(GMWQ!$NF$2:$NF$60=W$1),0),$E262-1966)</f>
        <v>0</v>
      </c>
      <c r="X262" s="12" cm="1">
        <f t="array" ref="X262">INDEX(GMWQ!$A$2:$NF$60,MATCH(1,(GMWQ!$NE$2:$NE$60=X$3)*(GMWQ!$ND$2:$ND$60=X$4)*(GMWQ!$NF$2:$NF$60=X$1),0),$E262-1966)</f>
        <v>0</v>
      </c>
      <c r="Y262" s="12" cm="1">
        <f t="array" ref="Y262">INDEX(GMWQ!$A$2:$NF$60,MATCH(1,(GMWQ!$NE$2:$NE$60=Y$3)*(GMWQ!$ND$2:$ND$60=Y$4)*(GMWQ!$NF$2:$NF$60=Y$1),0),$E262-1966)</f>
        <v>0</v>
      </c>
      <c r="Z262" s="12" cm="1">
        <f t="array" ref="Z262">INDEX(GMWQ!$A$2:$NF$60,MATCH(1,(GMWQ!$NE$2:$NE$60=Z$3)*(GMWQ!$ND$2:$ND$60=Z$4)*(GMWQ!$NF$2:$NF$60=Z$1),0),$E262-1966)</f>
        <v>0</v>
      </c>
      <c r="AA262" s="12" cm="1">
        <f t="array" ref="AA262">INDEX(GMWQ!$A$2:$NF$60,MATCH(1,(GMWQ!$NE$2:$NE$60=AA$3)*(GMWQ!$ND$2:$ND$60=AA$4)*(GMWQ!$NF$2:$NF$60=AA$1),0),$E262-1966)</f>
        <v>0</v>
      </c>
      <c r="AB262" s="12" cm="1">
        <f t="array" ref="AB262">INDEX(GMWQ!$A$2:$NF$60,MATCH(1,(GMWQ!$NE$2:$NE$60=AB$3)*(GMWQ!$ND$2:$ND$60=AB$4)*(GMWQ!$NF$2:$NF$60=AB$1),0),$E262-1966)</f>
        <v>0</v>
      </c>
      <c r="AC262" s="12" cm="1">
        <f t="array" ref="AC262">INDEX(GMWQ!$A$2:$NF$60,MATCH(1,(GMWQ!$NE$2:$NE$60=AC$3)*(GMWQ!$ND$2:$ND$60=AC$4)*(GMWQ!$NF$2:$NF$60=AC$1),0),$E262-1966)</f>
        <v>0</v>
      </c>
      <c r="AD262" s="12" cm="1">
        <f t="array" ref="AD262">INDEX(GMWQ!$A$2:$NF$60,MATCH(1,(GMWQ!$NE$2:$NE$60=AD$3)*(GMWQ!$ND$2:$ND$60=AD$4)*(GMWQ!$NF$2:$NF$60=AD$1),0),$E262-1966)</f>
        <v>0</v>
      </c>
      <c r="AE262" s="12" cm="1">
        <f t="array" ref="AE262">INDEX(GMWQ!$A$2:$NF$60,MATCH(1,(GMWQ!$NE$2:$NE$60=AE$3)*(GMWQ!$ND$2:$ND$60=AE$4)*(GMWQ!$NF$2:$NF$60=AE$1),0),$E262-1966)</f>
        <v>36726.25</v>
      </c>
      <c r="AF262" s="12" cm="1">
        <f t="array" ref="AF262">INDEX(GMWQ!$A$2:$NF$60,MATCH(1,(GMWQ!$NE$2:$NE$60=AF$3)*(GMWQ!$ND$2:$ND$60=AF$4)*(GMWQ!$NF$2:$NF$60=AF$1),0),$E262-1966)</f>
        <v>40798.269999999997</v>
      </c>
      <c r="AG262" s="12" cm="1">
        <f t="array" ref="AG262">INDEX(GMWQ!$A$2:$NF$60,MATCH(1,(GMWQ!$NE$2:$NE$60=AG$3)*(GMWQ!$ND$2:$ND$60=AG$4)*(GMWQ!$NF$2:$NF$60=AG$1),0),$E262-1966)</f>
        <v>3.749994</v>
      </c>
    </row>
    <row r="263" spans="1:33" x14ac:dyDescent="0.25">
      <c r="A263" s="12">
        <v>2037</v>
      </c>
      <c r="B263" s="12">
        <f t="shared" si="23"/>
        <v>2037</v>
      </c>
      <c r="C263" s="12">
        <f t="shared" si="23"/>
        <v>2036</v>
      </c>
      <c r="D263" s="12">
        <f t="shared" si="23"/>
        <v>2036</v>
      </c>
      <c r="E263" s="12">
        <f t="shared" si="22"/>
        <v>2229</v>
      </c>
      <c r="F263" s="12" cm="1">
        <f t="array" ref="F263">INDEX(GMWQ!$A$2:$NF$60,MATCH(1,(GMWQ!$NE$2:$NE$60=F$3)*(GMWQ!$ND$2:$ND$60=F$4)*(GMWQ!$NF$2:$NF$60=F$1),0),$E263-1966)</f>
        <v>198.9906</v>
      </c>
      <c r="G263" s="12" cm="1">
        <f t="array" ref="G263">INDEX(GMWQ!$A$2:$NF$60,MATCH(1,(GMWQ!$NE$2:$NE$60=G$3)*(GMWQ!$ND$2:$ND$60=G$4)*(GMWQ!$NF$2:$NF$60=G$1),0),$E263-1966)</f>
        <v>73376.23</v>
      </c>
      <c r="H263" s="12" cm="1">
        <f t="array" ref="H263">INDEX(GMWQ!$A$2:$NF$60,MATCH(1,(GMWQ!$NE$2:$NE$60=H$3)*(GMWQ!$ND$2:$ND$60=H$4)*(GMWQ!$NF$2:$NF$60=H$1),0),$E263-1966)</f>
        <v>1006.636</v>
      </c>
      <c r="I263" s="12" cm="1">
        <f t="array" ref="I263">INDEX(GMWQ!$A$2:$NF$60,MATCH(1,(GMWQ!$NE$2:$NE$60=I$3)*(GMWQ!$ND$2:$ND$60=I$4)*(GMWQ!$NF$2:$NF$60=I$1),0),$E263-1966)</f>
        <v>245851</v>
      </c>
      <c r="J263" s="12" cm="1">
        <f t="array" ref="J263">INDEX(GMWQ!$A$2:$NF$60,MATCH(1,(GMWQ!$NE$2:$NE$60=J$3)*(GMWQ!$ND$2:$ND$60=J$4)*(GMWQ!$NF$2:$NF$60=J$1),0),$E263-1966)</f>
        <v>1141224</v>
      </c>
      <c r="K263" s="12" cm="1">
        <f t="array" ref="K263">INDEX(GMWQ!$A$2:$NF$60,MATCH(1,(GMWQ!$NE$2:$NE$60=K$3)*(GMWQ!$ND$2:$ND$60=K$4)*(GMWQ!$NF$2:$NF$60=K$1),0),$E263-1966)</f>
        <v>463542.5</v>
      </c>
      <c r="L263" s="12" cm="1">
        <f t="array" ref="L263">INDEX(GMWQ!$A$2:$NF$60,MATCH(1,(GMWQ!$NE$2:$NE$60=L$3)*(GMWQ!$ND$2:$ND$60=L$4)*(GMWQ!$NF$2:$NF$60=L$1),0),$E263-1966)</f>
        <v>732667.5</v>
      </c>
      <c r="M263" s="12" cm="1">
        <f t="array" ref="M263">INDEX(GMWQ!$A$2:$NF$60,MATCH(1,(GMWQ!$NE$2:$NE$60=M$3)*(GMWQ!$ND$2:$ND$60=M$4)*(GMWQ!$NF$2:$NF$60=M$1),0),$E263-1966)</f>
        <v>510588.1</v>
      </c>
      <c r="N263" s="12" cm="1">
        <f t="array" ref="N263">INDEX(GMWQ!$A$2:$NF$60,MATCH(1,(GMWQ!$NE$2:$NE$60=N$3)*(GMWQ!$ND$2:$ND$60=N$4)*(GMWQ!$NF$2:$NF$60=N$1),0),$E263-1966)</f>
        <v>143.45189999999999</v>
      </c>
      <c r="O263" s="12" cm="1">
        <f t="array" ref="O263">INDEX(GMWQ!$A$2:$NF$60,MATCH(1,(GMWQ!$NE$2:$NE$60=O$3)*(GMWQ!$ND$2:$ND$60=O$4)*(GMWQ!$NF$2:$NF$60=O$1),0),$E263-1966)</f>
        <v>37289.040000000001</v>
      </c>
      <c r="P263" s="12" cm="1">
        <f t="array" ref="P263">INDEX(GMWQ!$A$2:$NF$60,MATCH(1,(GMWQ!$NE$2:$NE$60=P$3)*(GMWQ!$ND$2:$ND$60=P$4)*(GMWQ!$NF$2:$NF$60=P$1),0),$E263-1966)</f>
        <v>40859.89</v>
      </c>
      <c r="Q263" s="12" cm="1">
        <f t="array" ref="Q263">INDEX(GMWQ!$A$2:$NF$60,MATCH(1,(GMWQ!$NE$2:$NE$60=Q$3)*(GMWQ!$ND$2:$ND$60=Q$4)*(GMWQ!$NF$2:$NF$60=Q$1),0),$E263-1966)</f>
        <v>4.0000020000000003</v>
      </c>
      <c r="R263" s="12" cm="1">
        <f t="array" ref="R263">INDEX(GMWQ!$A$2:$NF$60,MATCH(1,(GMWQ!$NE$2:$NE$60=R$3)*(GMWQ!$ND$2:$ND$60=R$4)*(GMWQ!$NF$2:$NF$60=R$1),0),$E263-1966)</f>
        <v>14504.97</v>
      </c>
      <c r="S263" s="12" cm="1">
        <f t="array" ref="S263">INDEX(GMWQ!$A$2:$NF$60,MATCH(1,(GMWQ!$NE$2:$NE$60=S$3)*(GMWQ!$ND$2:$ND$60=S$4)*(GMWQ!$NF$2:$NF$60=S$1),0),$E263-1966)</f>
        <v>0</v>
      </c>
      <c r="T263" s="12" cm="1">
        <f t="array" ref="T263">INDEX(GMWQ!$A$2:$NF$60,MATCH(1,(GMWQ!$NE$2:$NE$60=T$3)*(GMWQ!$ND$2:$ND$60=T$4)*(GMWQ!$NF$2:$NF$60=T$1),0),$E263-1966)</f>
        <v>0</v>
      </c>
      <c r="U263" s="12" cm="1">
        <f t="array" ref="U263">INDEX(GMWQ!$A$2:$NF$60,MATCH(1,(GMWQ!$NE$2:$NE$60=U$3)*(GMWQ!$ND$2:$ND$60=U$4)*(GMWQ!$NF$2:$NF$60=U$1),0),$E263-1966)</f>
        <v>0</v>
      </c>
      <c r="V263" s="12" cm="1">
        <f t="array" ref="V263">INDEX(GMWQ!$A$2:$NF$60,MATCH(1,(GMWQ!$NE$2:$NE$60=V$3)*(GMWQ!$ND$2:$ND$60=V$4)*(GMWQ!$NF$2:$NF$60=V$1),0),$E263-1966)</f>
        <v>0</v>
      </c>
      <c r="W263" s="12" cm="1">
        <f t="array" ref="W263">INDEX(GMWQ!$A$2:$NF$60,MATCH(1,(GMWQ!$NE$2:$NE$60=W$3)*(GMWQ!$ND$2:$ND$60=W$4)*(GMWQ!$NF$2:$NF$60=W$1),0),$E263-1966)</f>
        <v>0</v>
      </c>
      <c r="X263" s="12" cm="1">
        <f t="array" ref="X263">INDEX(GMWQ!$A$2:$NF$60,MATCH(1,(GMWQ!$NE$2:$NE$60=X$3)*(GMWQ!$ND$2:$ND$60=X$4)*(GMWQ!$NF$2:$NF$60=X$1),0),$E263-1966)</f>
        <v>0</v>
      </c>
      <c r="Y263" s="12" cm="1">
        <f t="array" ref="Y263">INDEX(GMWQ!$A$2:$NF$60,MATCH(1,(GMWQ!$NE$2:$NE$60=Y$3)*(GMWQ!$ND$2:$ND$60=Y$4)*(GMWQ!$NF$2:$NF$60=Y$1),0),$E263-1966)</f>
        <v>0</v>
      </c>
      <c r="Z263" s="12" cm="1">
        <f t="array" ref="Z263">INDEX(GMWQ!$A$2:$NF$60,MATCH(1,(GMWQ!$NE$2:$NE$60=Z$3)*(GMWQ!$ND$2:$ND$60=Z$4)*(GMWQ!$NF$2:$NF$60=Z$1),0),$E263-1966)</f>
        <v>0</v>
      </c>
      <c r="AA263" s="12" cm="1">
        <f t="array" ref="AA263">INDEX(GMWQ!$A$2:$NF$60,MATCH(1,(GMWQ!$NE$2:$NE$60=AA$3)*(GMWQ!$ND$2:$ND$60=AA$4)*(GMWQ!$NF$2:$NF$60=AA$1),0),$E263-1966)</f>
        <v>0</v>
      </c>
      <c r="AB263" s="12" cm="1">
        <f t="array" ref="AB263">INDEX(GMWQ!$A$2:$NF$60,MATCH(1,(GMWQ!$NE$2:$NE$60=AB$3)*(GMWQ!$ND$2:$ND$60=AB$4)*(GMWQ!$NF$2:$NF$60=AB$1),0),$E263-1966)</f>
        <v>0</v>
      </c>
      <c r="AC263" s="12" cm="1">
        <f t="array" ref="AC263">INDEX(GMWQ!$A$2:$NF$60,MATCH(1,(GMWQ!$NE$2:$NE$60=AC$3)*(GMWQ!$ND$2:$ND$60=AC$4)*(GMWQ!$NF$2:$NF$60=AC$1),0),$E263-1966)</f>
        <v>0</v>
      </c>
      <c r="AD263" s="12" cm="1">
        <f t="array" ref="AD263">INDEX(GMWQ!$A$2:$NF$60,MATCH(1,(GMWQ!$NE$2:$NE$60=AD$3)*(GMWQ!$ND$2:$ND$60=AD$4)*(GMWQ!$NF$2:$NF$60=AD$1),0),$E263-1966)</f>
        <v>0</v>
      </c>
      <c r="AE263" s="12" cm="1">
        <f t="array" ref="AE263">INDEX(GMWQ!$A$2:$NF$60,MATCH(1,(GMWQ!$NE$2:$NE$60=AE$3)*(GMWQ!$ND$2:$ND$60=AE$4)*(GMWQ!$NF$2:$NF$60=AE$1),0),$E263-1966)</f>
        <v>36768.230000000003</v>
      </c>
      <c r="AF263" s="12" cm="1">
        <f t="array" ref="AF263">INDEX(GMWQ!$A$2:$NF$60,MATCH(1,(GMWQ!$NE$2:$NE$60=AF$3)*(GMWQ!$ND$2:$ND$60=AF$4)*(GMWQ!$NF$2:$NF$60=AF$1),0),$E263-1966)</f>
        <v>40844.9</v>
      </c>
      <c r="AG263" s="12" cm="1">
        <f t="array" ref="AG263">INDEX(GMWQ!$A$2:$NF$60,MATCH(1,(GMWQ!$NE$2:$NE$60=AG$3)*(GMWQ!$ND$2:$ND$60=AG$4)*(GMWQ!$NF$2:$NF$60=AG$1),0),$E263-1966)</f>
        <v>3.7500270000000002</v>
      </c>
    </row>
    <row r="264" spans="1:33" x14ac:dyDescent="0.25">
      <c r="B264" s="12">
        <f t="shared" si="23"/>
        <v>2037</v>
      </c>
      <c r="C264" s="12">
        <f t="shared" si="23"/>
        <v>2037</v>
      </c>
      <c r="E264" s="12">
        <f t="shared" si="22"/>
        <v>2230</v>
      </c>
      <c r="F264" s="12" cm="1">
        <f t="array" ref="F264">INDEX(GMWQ!$A$2:$NF$60,MATCH(1,(GMWQ!$NE$2:$NE$60=F$3)*(GMWQ!$ND$2:$ND$60=F$4)*(GMWQ!$NF$2:$NF$60=F$1),0),$E264-1966)</f>
        <v>199.99199999999999</v>
      </c>
      <c r="G264" s="12" cm="1">
        <f t="array" ref="G264">INDEX(GMWQ!$A$2:$NF$60,MATCH(1,(GMWQ!$NE$2:$NE$60=G$3)*(GMWQ!$ND$2:$ND$60=G$4)*(GMWQ!$NF$2:$NF$60=G$1),0),$E264-1966)</f>
        <v>74032.52</v>
      </c>
      <c r="H264" s="12" cm="1">
        <f t="array" ref="H264">INDEX(GMWQ!$A$2:$NF$60,MATCH(1,(GMWQ!$NE$2:$NE$60=H$3)*(GMWQ!$ND$2:$ND$60=H$4)*(GMWQ!$NF$2:$NF$60=H$1),0),$E264-1966)</f>
        <v>1014.393</v>
      </c>
      <c r="I264" s="12" cm="1">
        <f t="array" ref="I264">INDEX(GMWQ!$A$2:$NF$60,MATCH(1,(GMWQ!$NE$2:$NE$60=I$3)*(GMWQ!$ND$2:$ND$60=I$4)*(GMWQ!$NF$2:$NF$60=I$1),0),$E264-1966)</f>
        <v>248952.9</v>
      </c>
      <c r="J264" s="12" cm="1">
        <f t="array" ref="J264">INDEX(GMWQ!$A$2:$NF$60,MATCH(1,(GMWQ!$NE$2:$NE$60=J$3)*(GMWQ!$ND$2:$ND$60=J$4)*(GMWQ!$NF$2:$NF$60=J$1),0),$E264-1966)</f>
        <v>1151808</v>
      </c>
      <c r="K264" s="12" cm="1">
        <f t="array" ref="K264">INDEX(GMWQ!$A$2:$NF$60,MATCH(1,(GMWQ!$NE$2:$NE$60=K$3)*(GMWQ!$ND$2:$ND$60=K$4)*(GMWQ!$NF$2:$NF$60=K$1),0),$E264-1966)</f>
        <v>467688.5</v>
      </c>
      <c r="L264" s="12" cm="1">
        <f t="array" ref="L264">INDEX(GMWQ!$A$2:$NF$60,MATCH(1,(GMWQ!$NE$2:$NE$60=L$3)*(GMWQ!$ND$2:$ND$60=L$4)*(GMWQ!$NF$2:$NF$60=L$1),0),$E264-1966)</f>
        <v>739086.4</v>
      </c>
      <c r="M264" s="12" cm="1">
        <f t="array" ref="M264">INDEX(GMWQ!$A$2:$NF$60,MATCH(1,(GMWQ!$NE$2:$NE$60=M$3)*(GMWQ!$ND$2:$ND$60=M$4)*(GMWQ!$NF$2:$NF$60=M$1),0),$E264-1966)</f>
        <v>512519.7</v>
      </c>
      <c r="N264" s="12" cm="1">
        <f t="array" ref="N264">INDEX(GMWQ!$A$2:$NF$60,MATCH(1,(GMWQ!$NE$2:$NE$60=N$3)*(GMWQ!$ND$2:$ND$60=N$4)*(GMWQ!$NF$2:$NF$60=N$1),0),$E264-1966)</f>
        <v>144.16370000000001</v>
      </c>
      <c r="O264" s="12" cm="1">
        <f t="array" ref="O264">INDEX(GMWQ!$A$2:$NF$60,MATCH(1,(GMWQ!$NE$2:$NE$60=O$3)*(GMWQ!$ND$2:$ND$60=O$4)*(GMWQ!$NF$2:$NF$60=O$1),0),$E264-1966)</f>
        <v>37334.79</v>
      </c>
      <c r="P264" s="12" cm="1">
        <f t="array" ref="P264">INDEX(GMWQ!$A$2:$NF$60,MATCH(1,(GMWQ!$NE$2:$NE$60=P$3)*(GMWQ!$ND$2:$ND$60=P$4)*(GMWQ!$NF$2:$NF$60=P$1),0),$E264-1966)</f>
        <v>40910.019999999997</v>
      </c>
      <c r="Q264" s="12" cm="1">
        <f t="array" ref="Q264">INDEX(GMWQ!$A$2:$NF$60,MATCH(1,(GMWQ!$NE$2:$NE$60=Q$3)*(GMWQ!$ND$2:$ND$60=Q$4)*(GMWQ!$NF$2:$NF$60=Q$1),0),$E264-1966)</f>
        <v>4.0000119999999999</v>
      </c>
      <c r="R264" s="12" cm="1">
        <f t="array" ref="R264">INDEX(GMWQ!$A$2:$NF$60,MATCH(1,(GMWQ!$NE$2:$NE$60=R$3)*(GMWQ!$ND$2:$ND$60=R$4)*(GMWQ!$NF$2:$NF$60=R$1),0),$E264-1966)</f>
        <v>14616.75</v>
      </c>
      <c r="S264" s="12" cm="1">
        <f t="array" ref="S264">INDEX(GMWQ!$A$2:$NF$60,MATCH(1,(GMWQ!$NE$2:$NE$60=S$3)*(GMWQ!$ND$2:$ND$60=S$4)*(GMWQ!$NF$2:$NF$60=S$1),0),$E264-1966)</f>
        <v>0</v>
      </c>
      <c r="T264" s="12" cm="1">
        <f t="array" ref="T264">INDEX(GMWQ!$A$2:$NF$60,MATCH(1,(GMWQ!$NE$2:$NE$60=T$3)*(GMWQ!$ND$2:$ND$60=T$4)*(GMWQ!$NF$2:$NF$60=T$1),0),$E264-1966)</f>
        <v>0</v>
      </c>
      <c r="U264" s="12" cm="1">
        <f t="array" ref="U264">INDEX(GMWQ!$A$2:$NF$60,MATCH(1,(GMWQ!$NE$2:$NE$60=U$3)*(GMWQ!$ND$2:$ND$60=U$4)*(GMWQ!$NF$2:$NF$60=U$1),0),$E264-1966)</f>
        <v>0</v>
      </c>
      <c r="V264" s="12" cm="1">
        <f t="array" ref="V264">INDEX(GMWQ!$A$2:$NF$60,MATCH(1,(GMWQ!$NE$2:$NE$60=V$3)*(GMWQ!$ND$2:$ND$60=V$4)*(GMWQ!$NF$2:$NF$60=V$1),0),$E264-1966)</f>
        <v>0</v>
      </c>
      <c r="W264" s="12" cm="1">
        <f t="array" ref="W264">INDEX(GMWQ!$A$2:$NF$60,MATCH(1,(GMWQ!$NE$2:$NE$60=W$3)*(GMWQ!$ND$2:$ND$60=W$4)*(GMWQ!$NF$2:$NF$60=W$1),0),$E264-1966)</f>
        <v>0</v>
      </c>
      <c r="X264" s="12" cm="1">
        <f t="array" ref="X264">INDEX(GMWQ!$A$2:$NF$60,MATCH(1,(GMWQ!$NE$2:$NE$60=X$3)*(GMWQ!$ND$2:$ND$60=X$4)*(GMWQ!$NF$2:$NF$60=X$1),0),$E264-1966)</f>
        <v>0</v>
      </c>
      <c r="Y264" s="12" cm="1">
        <f t="array" ref="Y264">INDEX(GMWQ!$A$2:$NF$60,MATCH(1,(GMWQ!$NE$2:$NE$60=Y$3)*(GMWQ!$ND$2:$ND$60=Y$4)*(GMWQ!$NF$2:$NF$60=Y$1),0),$E264-1966)</f>
        <v>0</v>
      </c>
      <c r="Z264" s="12" cm="1">
        <f t="array" ref="Z264">INDEX(GMWQ!$A$2:$NF$60,MATCH(1,(GMWQ!$NE$2:$NE$60=Z$3)*(GMWQ!$ND$2:$ND$60=Z$4)*(GMWQ!$NF$2:$NF$60=Z$1),0),$E264-1966)</f>
        <v>0</v>
      </c>
      <c r="AA264" s="12" cm="1">
        <f t="array" ref="AA264">INDEX(GMWQ!$A$2:$NF$60,MATCH(1,(GMWQ!$NE$2:$NE$60=AA$3)*(GMWQ!$ND$2:$ND$60=AA$4)*(GMWQ!$NF$2:$NF$60=AA$1),0),$E264-1966)</f>
        <v>0</v>
      </c>
      <c r="AB264" s="12" cm="1">
        <f t="array" ref="AB264">INDEX(GMWQ!$A$2:$NF$60,MATCH(1,(GMWQ!$NE$2:$NE$60=AB$3)*(GMWQ!$ND$2:$ND$60=AB$4)*(GMWQ!$NF$2:$NF$60=AB$1),0),$E264-1966)</f>
        <v>0</v>
      </c>
      <c r="AC264" s="12" cm="1">
        <f t="array" ref="AC264">INDEX(GMWQ!$A$2:$NF$60,MATCH(1,(GMWQ!$NE$2:$NE$60=AC$3)*(GMWQ!$ND$2:$ND$60=AC$4)*(GMWQ!$NF$2:$NF$60=AC$1),0),$E264-1966)</f>
        <v>0</v>
      </c>
      <c r="AD264" s="12" cm="1">
        <f t="array" ref="AD264">INDEX(GMWQ!$A$2:$NF$60,MATCH(1,(GMWQ!$NE$2:$NE$60=AD$3)*(GMWQ!$ND$2:$ND$60=AD$4)*(GMWQ!$NF$2:$NF$60=AD$1),0),$E264-1966)</f>
        <v>0</v>
      </c>
      <c r="AE264" s="12" cm="1">
        <f t="array" ref="AE264">INDEX(GMWQ!$A$2:$NF$60,MATCH(1,(GMWQ!$NE$2:$NE$60=AE$3)*(GMWQ!$ND$2:$ND$60=AE$4)*(GMWQ!$NF$2:$NF$60=AE$1),0),$E264-1966)</f>
        <v>36810.230000000003</v>
      </c>
      <c r="AF264" s="12" cm="1">
        <f t="array" ref="AF264">INDEX(GMWQ!$A$2:$NF$60,MATCH(1,(GMWQ!$NE$2:$NE$60=AF$3)*(GMWQ!$ND$2:$ND$60=AF$4)*(GMWQ!$NF$2:$NF$60=AF$1),0),$E264-1966)</f>
        <v>40891.56</v>
      </c>
      <c r="AG264" s="12" cm="1">
        <f t="array" ref="AG264">INDEX(GMWQ!$A$2:$NF$60,MATCH(1,(GMWQ!$NE$2:$NE$60=AG$3)*(GMWQ!$ND$2:$ND$60=AG$4)*(GMWQ!$NF$2:$NF$60=AG$1),0),$E264-1966)</f>
        <v>3.7499880000000001</v>
      </c>
    </row>
    <row r="265" spans="1:33" x14ac:dyDescent="0.25">
      <c r="B265" s="12">
        <f t="shared" si="23"/>
        <v>2037</v>
      </c>
      <c r="C265" s="12">
        <f t="shared" si="23"/>
        <v>2037</v>
      </c>
      <c r="E265" s="12">
        <f t="shared" si="22"/>
        <v>2231</v>
      </c>
      <c r="F265" s="12" cm="1">
        <f t="array" ref="F265">INDEX(GMWQ!$A$2:$NF$60,MATCH(1,(GMWQ!$NE$2:$NE$60=F$3)*(GMWQ!$ND$2:$ND$60=F$4)*(GMWQ!$NF$2:$NF$60=F$1),0),$E265-1966)</f>
        <v>200.99850000000001</v>
      </c>
      <c r="G265" s="12" cm="1">
        <f t="array" ref="G265">INDEX(GMWQ!$A$2:$NF$60,MATCH(1,(GMWQ!$NE$2:$NE$60=G$3)*(GMWQ!$ND$2:$ND$60=G$4)*(GMWQ!$NF$2:$NF$60=G$1),0),$E265-1966)</f>
        <v>74694.740000000005</v>
      </c>
      <c r="H265" s="12" cm="1">
        <f t="array" ref="H265">INDEX(GMWQ!$A$2:$NF$60,MATCH(1,(GMWQ!$NE$2:$NE$60=H$3)*(GMWQ!$ND$2:$ND$60=H$4)*(GMWQ!$NF$2:$NF$60=H$1),0),$E265-1966)</f>
        <v>1022.212</v>
      </c>
      <c r="I265" s="12" cm="1">
        <f t="array" ref="I265">INDEX(GMWQ!$A$2:$NF$60,MATCH(1,(GMWQ!$NE$2:$NE$60=I$3)*(GMWQ!$ND$2:$ND$60=I$4)*(GMWQ!$NF$2:$NF$60=I$1),0),$E265-1966)</f>
        <v>251169.9</v>
      </c>
      <c r="J265" s="12" cm="1">
        <f t="array" ref="J265">INDEX(GMWQ!$A$2:$NF$60,MATCH(1,(GMWQ!$NE$2:$NE$60=J$3)*(GMWQ!$ND$2:$ND$60=J$4)*(GMWQ!$NF$2:$NF$60=J$1),0),$E265-1966)</f>
        <v>1162492</v>
      </c>
      <c r="K265" s="12" cm="1">
        <f t="array" ref="K265">INDEX(GMWQ!$A$2:$NF$60,MATCH(1,(GMWQ!$NE$2:$NE$60=K$3)*(GMWQ!$ND$2:$ND$60=K$4)*(GMWQ!$NF$2:$NF$60=K$1),0),$E265-1966)</f>
        <v>471872</v>
      </c>
      <c r="L265" s="12" cm="1">
        <f t="array" ref="L265">INDEX(GMWQ!$A$2:$NF$60,MATCH(1,(GMWQ!$NE$2:$NE$60=L$3)*(GMWQ!$ND$2:$ND$60=L$4)*(GMWQ!$NF$2:$NF$60=L$1),0),$E265-1966)</f>
        <v>745562.1</v>
      </c>
      <c r="M265" s="12" cm="1">
        <f t="array" ref="M265">INDEX(GMWQ!$A$2:$NF$60,MATCH(1,(GMWQ!$NE$2:$NE$60=M$3)*(GMWQ!$ND$2:$ND$60=M$4)*(GMWQ!$NF$2:$NF$60=M$1),0),$E265-1966)</f>
        <v>514458.5</v>
      </c>
      <c r="N265" s="12" cm="1">
        <f t="array" ref="N265">INDEX(GMWQ!$A$2:$NF$60,MATCH(1,(GMWQ!$NE$2:$NE$60=N$3)*(GMWQ!$ND$2:$ND$60=N$4)*(GMWQ!$NF$2:$NF$60=N$1),0),$E265-1966)</f>
        <v>144.87909999999999</v>
      </c>
      <c r="O265" s="12" cm="1">
        <f t="array" ref="O265">INDEX(GMWQ!$A$2:$NF$60,MATCH(1,(GMWQ!$NE$2:$NE$60=O$3)*(GMWQ!$ND$2:$ND$60=O$4)*(GMWQ!$NF$2:$NF$60=O$1),0),$E265-1966)</f>
        <v>37380.550000000003</v>
      </c>
      <c r="P265" s="12" cm="1">
        <f t="array" ref="P265">INDEX(GMWQ!$A$2:$NF$60,MATCH(1,(GMWQ!$NE$2:$NE$60=P$3)*(GMWQ!$ND$2:$ND$60=P$4)*(GMWQ!$NF$2:$NF$60=P$1),0),$E265-1966)</f>
        <v>40960.17</v>
      </c>
      <c r="Q265" s="12" cm="1">
        <f t="array" ref="Q265">INDEX(GMWQ!$A$2:$NF$60,MATCH(1,(GMWQ!$NE$2:$NE$60=Q$3)*(GMWQ!$ND$2:$ND$60=Q$4)*(GMWQ!$NF$2:$NF$60=Q$1),0),$E265-1966)</f>
        <v>3.9999920000000002</v>
      </c>
      <c r="R265" s="12" cm="1">
        <f t="array" ref="R265">INDEX(GMWQ!$A$2:$NF$60,MATCH(1,(GMWQ!$NE$2:$NE$60=R$3)*(GMWQ!$ND$2:$ND$60=R$4)*(GMWQ!$NF$2:$NF$60=R$1),0),$E265-1966)</f>
        <v>14729.42</v>
      </c>
      <c r="S265" s="12" cm="1">
        <f t="array" ref="S265">INDEX(GMWQ!$A$2:$NF$60,MATCH(1,(GMWQ!$NE$2:$NE$60=S$3)*(GMWQ!$ND$2:$ND$60=S$4)*(GMWQ!$NF$2:$NF$60=S$1),0),$E265-1966)</f>
        <v>0</v>
      </c>
      <c r="T265" s="12" cm="1">
        <f t="array" ref="T265">INDEX(GMWQ!$A$2:$NF$60,MATCH(1,(GMWQ!$NE$2:$NE$60=T$3)*(GMWQ!$ND$2:$ND$60=T$4)*(GMWQ!$NF$2:$NF$60=T$1),0),$E265-1966)</f>
        <v>0</v>
      </c>
      <c r="U265" s="12" cm="1">
        <f t="array" ref="U265">INDEX(GMWQ!$A$2:$NF$60,MATCH(1,(GMWQ!$NE$2:$NE$60=U$3)*(GMWQ!$ND$2:$ND$60=U$4)*(GMWQ!$NF$2:$NF$60=U$1),0),$E265-1966)</f>
        <v>0</v>
      </c>
      <c r="V265" s="12" cm="1">
        <f t="array" ref="V265">INDEX(GMWQ!$A$2:$NF$60,MATCH(1,(GMWQ!$NE$2:$NE$60=V$3)*(GMWQ!$ND$2:$ND$60=V$4)*(GMWQ!$NF$2:$NF$60=V$1),0),$E265-1966)</f>
        <v>0</v>
      </c>
      <c r="W265" s="12" cm="1">
        <f t="array" ref="W265">INDEX(GMWQ!$A$2:$NF$60,MATCH(1,(GMWQ!$NE$2:$NE$60=W$3)*(GMWQ!$ND$2:$ND$60=W$4)*(GMWQ!$NF$2:$NF$60=W$1),0),$E265-1966)</f>
        <v>0</v>
      </c>
      <c r="X265" s="12" cm="1">
        <f t="array" ref="X265">INDEX(GMWQ!$A$2:$NF$60,MATCH(1,(GMWQ!$NE$2:$NE$60=X$3)*(GMWQ!$ND$2:$ND$60=X$4)*(GMWQ!$NF$2:$NF$60=X$1),0),$E265-1966)</f>
        <v>0</v>
      </c>
      <c r="Y265" s="12" cm="1">
        <f t="array" ref="Y265">INDEX(GMWQ!$A$2:$NF$60,MATCH(1,(GMWQ!$NE$2:$NE$60=Y$3)*(GMWQ!$ND$2:$ND$60=Y$4)*(GMWQ!$NF$2:$NF$60=Y$1),0),$E265-1966)</f>
        <v>0</v>
      </c>
      <c r="Z265" s="12" cm="1">
        <f t="array" ref="Z265">INDEX(GMWQ!$A$2:$NF$60,MATCH(1,(GMWQ!$NE$2:$NE$60=Z$3)*(GMWQ!$ND$2:$ND$60=Z$4)*(GMWQ!$NF$2:$NF$60=Z$1),0),$E265-1966)</f>
        <v>0</v>
      </c>
      <c r="AA265" s="12" cm="1">
        <f t="array" ref="AA265">INDEX(GMWQ!$A$2:$NF$60,MATCH(1,(GMWQ!$NE$2:$NE$60=AA$3)*(GMWQ!$ND$2:$ND$60=AA$4)*(GMWQ!$NF$2:$NF$60=AA$1),0),$E265-1966)</f>
        <v>0</v>
      </c>
      <c r="AB265" s="12" cm="1">
        <f t="array" ref="AB265">INDEX(GMWQ!$A$2:$NF$60,MATCH(1,(GMWQ!$NE$2:$NE$60=AB$3)*(GMWQ!$ND$2:$ND$60=AB$4)*(GMWQ!$NF$2:$NF$60=AB$1),0),$E265-1966)</f>
        <v>0</v>
      </c>
      <c r="AC265" s="12" cm="1">
        <f t="array" ref="AC265">INDEX(GMWQ!$A$2:$NF$60,MATCH(1,(GMWQ!$NE$2:$NE$60=AC$3)*(GMWQ!$ND$2:$ND$60=AC$4)*(GMWQ!$NF$2:$NF$60=AC$1),0),$E265-1966)</f>
        <v>0</v>
      </c>
      <c r="AD265" s="12" cm="1">
        <f t="array" ref="AD265">INDEX(GMWQ!$A$2:$NF$60,MATCH(1,(GMWQ!$NE$2:$NE$60=AD$3)*(GMWQ!$ND$2:$ND$60=AD$4)*(GMWQ!$NF$2:$NF$60=AD$1),0),$E265-1966)</f>
        <v>0</v>
      </c>
      <c r="AE265" s="12" cm="1">
        <f t="array" ref="AE265">INDEX(GMWQ!$A$2:$NF$60,MATCH(1,(GMWQ!$NE$2:$NE$60=AE$3)*(GMWQ!$ND$2:$ND$60=AE$4)*(GMWQ!$NF$2:$NF$60=AE$1),0),$E265-1966)</f>
        <v>36852.21</v>
      </c>
      <c r="AF265" s="12" cm="1">
        <f t="array" ref="AF265">INDEX(GMWQ!$A$2:$NF$60,MATCH(1,(GMWQ!$NE$2:$NE$60=AF$3)*(GMWQ!$ND$2:$ND$60=AF$4)*(GMWQ!$NF$2:$NF$60=AF$1),0),$E265-1966)</f>
        <v>40938.199999999997</v>
      </c>
      <c r="AG265" s="12" cm="1">
        <f t="array" ref="AG265">INDEX(GMWQ!$A$2:$NF$60,MATCH(1,(GMWQ!$NE$2:$NE$60=AG$3)*(GMWQ!$ND$2:$ND$60=AG$4)*(GMWQ!$NF$2:$NF$60=AG$1),0),$E265-1966)</f>
        <v>3.7500209999999998</v>
      </c>
    </row>
    <row r="266" spans="1:33" x14ac:dyDescent="0.25">
      <c r="B266" s="12">
        <f t="shared" si="23"/>
        <v>2037</v>
      </c>
      <c r="C266" s="12">
        <f t="shared" si="23"/>
        <v>2037</v>
      </c>
      <c r="E266" s="12">
        <f t="shared" si="22"/>
        <v>2232</v>
      </c>
      <c r="F266" s="12" cm="1">
        <f t="array" ref="F266">INDEX(GMWQ!$A$2:$NF$60,MATCH(1,(GMWQ!$NE$2:$NE$60=F$3)*(GMWQ!$ND$2:$ND$60=F$4)*(GMWQ!$NF$2:$NF$60=F$1),0),$E266-1966)</f>
        <v>202.01009999999999</v>
      </c>
      <c r="G266" s="12" cm="1">
        <f t="array" ref="G266">INDEX(GMWQ!$A$2:$NF$60,MATCH(1,(GMWQ!$NE$2:$NE$60=G$3)*(GMWQ!$ND$2:$ND$60=G$4)*(GMWQ!$NF$2:$NF$60=G$1),0),$E266-1966)</f>
        <v>75362.95</v>
      </c>
      <c r="H266" s="12" cm="1">
        <f t="array" ref="H266">INDEX(GMWQ!$A$2:$NF$60,MATCH(1,(GMWQ!$NE$2:$NE$60=H$3)*(GMWQ!$ND$2:$ND$60=H$4)*(GMWQ!$NF$2:$NF$60=H$1),0),$E266-1966)</f>
        <v>1030.095</v>
      </c>
      <c r="I266" s="12" cm="1">
        <f t="array" ref="I266">INDEX(GMWQ!$A$2:$NF$60,MATCH(1,(GMWQ!$NE$2:$NE$60=I$3)*(GMWQ!$ND$2:$ND$60=I$4)*(GMWQ!$NF$2:$NF$60=I$1),0),$E266-1966)</f>
        <v>253321.8</v>
      </c>
      <c r="J266" s="12" cm="1">
        <f t="array" ref="J266">INDEX(GMWQ!$A$2:$NF$60,MATCH(1,(GMWQ!$NE$2:$NE$60=J$3)*(GMWQ!$ND$2:$ND$60=J$4)*(GMWQ!$NF$2:$NF$60=J$1),0),$E266-1966)</f>
        <v>1173276</v>
      </c>
      <c r="K266" s="12" cm="1">
        <f t="array" ref="K266">INDEX(GMWQ!$A$2:$NF$60,MATCH(1,(GMWQ!$NE$2:$NE$60=K$3)*(GMWQ!$ND$2:$ND$60=K$4)*(GMWQ!$NF$2:$NF$60=K$1),0),$E266-1966)</f>
        <v>476093.3</v>
      </c>
      <c r="L266" s="12" cm="1">
        <f t="array" ref="L266">INDEX(GMWQ!$A$2:$NF$60,MATCH(1,(GMWQ!$NE$2:$NE$60=L$3)*(GMWQ!$ND$2:$ND$60=L$4)*(GMWQ!$NF$2:$NF$60=L$1),0),$E266-1966)</f>
        <v>752096.1</v>
      </c>
      <c r="M266" s="12" cm="1">
        <f t="array" ref="M266">INDEX(GMWQ!$A$2:$NF$60,MATCH(1,(GMWQ!$NE$2:$NE$60=M$3)*(GMWQ!$ND$2:$ND$60=M$4)*(GMWQ!$NF$2:$NF$60=M$1),0),$E266-1966)</f>
        <v>516406</v>
      </c>
      <c r="N266" s="12" cm="1">
        <f t="array" ref="N266">INDEX(GMWQ!$A$2:$NF$60,MATCH(1,(GMWQ!$NE$2:$NE$60=N$3)*(GMWQ!$ND$2:$ND$60=N$4)*(GMWQ!$NF$2:$NF$60=N$1),0),$E266-1966)</f>
        <v>145.59800000000001</v>
      </c>
      <c r="O266" s="12" cm="1">
        <f t="array" ref="O266">INDEX(GMWQ!$A$2:$NF$60,MATCH(1,(GMWQ!$NE$2:$NE$60=O$3)*(GMWQ!$ND$2:$ND$60=O$4)*(GMWQ!$NF$2:$NF$60=O$1),0),$E266-1966)</f>
        <v>37426.300000000003</v>
      </c>
      <c r="P266" s="12" cm="1">
        <f t="array" ref="P266">INDEX(GMWQ!$A$2:$NF$60,MATCH(1,(GMWQ!$NE$2:$NE$60=P$3)*(GMWQ!$ND$2:$ND$60=P$4)*(GMWQ!$NF$2:$NF$60=P$1),0),$E266-1966)</f>
        <v>41010.300000000003</v>
      </c>
      <c r="Q266" s="12" cm="1">
        <f t="array" ref="Q266">INDEX(GMWQ!$A$2:$NF$60,MATCH(1,(GMWQ!$NE$2:$NE$60=Q$3)*(GMWQ!$ND$2:$ND$60=Q$4)*(GMWQ!$NF$2:$NF$60=Q$1),0),$E266-1966)</f>
        <v>4.0000010000000001</v>
      </c>
      <c r="R266" s="12" cm="1">
        <f t="array" ref="R266">INDEX(GMWQ!$A$2:$NF$60,MATCH(1,(GMWQ!$NE$2:$NE$60=R$3)*(GMWQ!$ND$2:$ND$60=R$4)*(GMWQ!$NF$2:$NF$60=R$1),0),$E266-1966)</f>
        <v>14843</v>
      </c>
      <c r="S266" s="12" cm="1">
        <f t="array" ref="S266">INDEX(GMWQ!$A$2:$NF$60,MATCH(1,(GMWQ!$NE$2:$NE$60=S$3)*(GMWQ!$ND$2:$ND$60=S$4)*(GMWQ!$NF$2:$NF$60=S$1),0),$E266-1966)</f>
        <v>0</v>
      </c>
      <c r="T266" s="12" cm="1">
        <f t="array" ref="T266">INDEX(GMWQ!$A$2:$NF$60,MATCH(1,(GMWQ!$NE$2:$NE$60=T$3)*(GMWQ!$ND$2:$ND$60=T$4)*(GMWQ!$NF$2:$NF$60=T$1),0),$E266-1966)</f>
        <v>0</v>
      </c>
      <c r="U266" s="12" cm="1">
        <f t="array" ref="U266">INDEX(GMWQ!$A$2:$NF$60,MATCH(1,(GMWQ!$NE$2:$NE$60=U$3)*(GMWQ!$ND$2:$ND$60=U$4)*(GMWQ!$NF$2:$NF$60=U$1),0),$E266-1966)</f>
        <v>0</v>
      </c>
      <c r="V266" s="12" cm="1">
        <f t="array" ref="V266">INDEX(GMWQ!$A$2:$NF$60,MATCH(1,(GMWQ!$NE$2:$NE$60=V$3)*(GMWQ!$ND$2:$ND$60=V$4)*(GMWQ!$NF$2:$NF$60=V$1),0),$E266-1966)</f>
        <v>0</v>
      </c>
      <c r="W266" s="12" cm="1">
        <f t="array" ref="W266">INDEX(GMWQ!$A$2:$NF$60,MATCH(1,(GMWQ!$NE$2:$NE$60=W$3)*(GMWQ!$ND$2:$ND$60=W$4)*(GMWQ!$NF$2:$NF$60=W$1),0),$E266-1966)</f>
        <v>0</v>
      </c>
      <c r="X266" s="12" cm="1">
        <f t="array" ref="X266">INDEX(GMWQ!$A$2:$NF$60,MATCH(1,(GMWQ!$NE$2:$NE$60=X$3)*(GMWQ!$ND$2:$ND$60=X$4)*(GMWQ!$NF$2:$NF$60=X$1),0),$E266-1966)</f>
        <v>0</v>
      </c>
      <c r="Y266" s="12" cm="1">
        <f t="array" ref="Y266">INDEX(GMWQ!$A$2:$NF$60,MATCH(1,(GMWQ!$NE$2:$NE$60=Y$3)*(GMWQ!$ND$2:$ND$60=Y$4)*(GMWQ!$NF$2:$NF$60=Y$1),0),$E266-1966)</f>
        <v>0</v>
      </c>
      <c r="Z266" s="12" cm="1">
        <f t="array" ref="Z266">INDEX(GMWQ!$A$2:$NF$60,MATCH(1,(GMWQ!$NE$2:$NE$60=Z$3)*(GMWQ!$ND$2:$ND$60=Z$4)*(GMWQ!$NF$2:$NF$60=Z$1),0),$E266-1966)</f>
        <v>0</v>
      </c>
      <c r="AA266" s="12" cm="1">
        <f t="array" ref="AA266">INDEX(GMWQ!$A$2:$NF$60,MATCH(1,(GMWQ!$NE$2:$NE$60=AA$3)*(GMWQ!$ND$2:$ND$60=AA$4)*(GMWQ!$NF$2:$NF$60=AA$1),0),$E266-1966)</f>
        <v>0</v>
      </c>
      <c r="AB266" s="12" cm="1">
        <f t="array" ref="AB266">INDEX(GMWQ!$A$2:$NF$60,MATCH(1,(GMWQ!$NE$2:$NE$60=AB$3)*(GMWQ!$ND$2:$ND$60=AB$4)*(GMWQ!$NF$2:$NF$60=AB$1),0),$E266-1966)</f>
        <v>0</v>
      </c>
      <c r="AC266" s="12" cm="1">
        <f t="array" ref="AC266">INDEX(GMWQ!$A$2:$NF$60,MATCH(1,(GMWQ!$NE$2:$NE$60=AC$3)*(GMWQ!$ND$2:$ND$60=AC$4)*(GMWQ!$NF$2:$NF$60=AC$1),0),$E266-1966)</f>
        <v>0</v>
      </c>
      <c r="AD266" s="12" cm="1">
        <f t="array" ref="AD266">INDEX(GMWQ!$A$2:$NF$60,MATCH(1,(GMWQ!$NE$2:$NE$60=AD$3)*(GMWQ!$ND$2:$ND$60=AD$4)*(GMWQ!$NF$2:$NF$60=AD$1),0),$E266-1966)</f>
        <v>0</v>
      </c>
      <c r="AE266" s="12" cm="1">
        <f t="array" ref="AE266">INDEX(GMWQ!$A$2:$NF$60,MATCH(1,(GMWQ!$NE$2:$NE$60=AE$3)*(GMWQ!$ND$2:$ND$60=AE$4)*(GMWQ!$NF$2:$NF$60=AE$1),0),$E266-1966)</f>
        <v>36894.21</v>
      </c>
      <c r="AF266" s="12" cm="1">
        <f t="array" ref="AF266">INDEX(GMWQ!$A$2:$NF$60,MATCH(1,(GMWQ!$NE$2:$NE$60=AF$3)*(GMWQ!$ND$2:$ND$60=AF$4)*(GMWQ!$NF$2:$NF$60=AF$1),0),$E266-1966)</f>
        <v>40984.86</v>
      </c>
      <c r="AG266" s="12" cm="1">
        <f t="array" ref="AG266">INDEX(GMWQ!$A$2:$NF$60,MATCH(1,(GMWQ!$NE$2:$NE$60=AG$3)*(GMWQ!$ND$2:$ND$60=AG$4)*(GMWQ!$NF$2:$NF$60=AG$1),0),$E266-1966)</f>
        <v>3.7499820000000001</v>
      </c>
    </row>
    <row r="267" spans="1:33" x14ac:dyDescent="0.25">
      <c r="A267" s="12">
        <v>2038</v>
      </c>
      <c r="B267" s="12">
        <f t="shared" si="23"/>
        <v>2038</v>
      </c>
      <c r="C267" s="12">
        <f t="shared" si="23"/>
        <v>2037</v>
      </c>
      <c r="D267" s="12">
        <f t="shared" si="23"/>
        <v>2037</v>
      </c>
      <c r="E267" s="12">
        <f t="shared" si="22"/>
        <v>2233</v>
      </c>
      <c r="F267" s="12" cm="1">
        <f t="array" ref="F267">INDEX(GMWQ!$A$2:$NF$60,MATCH(1,(GMWQ!$NE$2:$NE$60=F$3)*(GMWQ!$ND$2:$ND$60=F$4)*(GMWQ!$NF$2:$NF$60=F$1),0),$E267-1966)</f>
        <v>203.01439999999999</v>
      </c>
      <c r="G267" s="12" cm="1">
        <f t="array" ref="G267">INDEX(GMWQ!$A$2:$NF$60,MATCH(1,(GMWQ!$NE$2:$NE$60=G$3)*(GMWQ!$ND$2:$ND$60=G$4)*(GMWQ!$NF$2:$NF$60=G$1),0),$E267-1966)</f>
        <v>76038.83</v>
      </c>
      <c r="H267" s="12" cm="1">
        <f t="array" ref="H267">INDEX(GMWQ!$A$2:$NF$60,MATCH(1,(GMWQ!$NE$2:$NE$60=H$3)*(GMWQ!$ND$2:$ND$60=H$4)*(GMWQ!$NF$2:$NF$60=H$1),0),$E267-1966)</f>
        <v>1038.0619999999999</v>
      </c>
      <c r="I267" s="12" cm="1">
        <f t="array" ref="I267">INDEX(GMWQ!$A$2:$NF$60,MATCH(1,(GMWQ!$NE$2:$NE$60=I$3)*(GMWQ!$ND$2:$ND$60=I$4)*(GMWQ!$NF$2:$NF$60=I$1),0),$E267-1966)</f>
        <v>255099.8</v>
      </c>
      <c r="J267" s="12" cm="1">
        <f t="array" ref="J267">INDEX(GMWQ!$A$2:$NF$60,MATCH(1,(GMWQ!$NE$2:$NE$60=J$3)*(GMWQ!$ND$2:$ND$60=J$4)*(GMWQ!$NF$2:$NF$60=J$1),0),$E267-1966)</f>
        <v>1184289</v>
      </c>
      <c r="K267" s="12" cm="1">
        <f t="array" ref="K267">INDEX(GMWQ!$A$2:$NF$60,MATCH(1,(GMWQ!$NE$2:$NE$60=K$3)*(GMWQ!$ND$2:$ND$60=K$4)*(GMWQ!$NF$2:$NF$60=K$1),0),$E267-1966)</f>
        <v>480363</v>
      </c>
      <c r="L267" s="12" cm="1">
        <f t="array" ref="L267">INDEX(GMWQ!$A$2:$NF$60,MATCH(1,(GMWQ!$NE$2:$NE$60=L$3)*(GMWQ!$ND$2:$ND$60=L$4)*(GMWQ!$NF$2:$NF$60=L$1),0),$E267-1966)</f>
        <v>758687.7</v>
      </c>
      <c r="M267" s="12" cm="1">
        <f t="array" ref="M267">INDEX(GMWQ!$A$2:$NF$60,MATCH(1,(GMWQ!$NE$2:$NE$60=M$3)*(GMWQ!$ND$2:$ND$60=M$4)*(GMWQ!$NF$2:$NF$60=M$1),0),$E267-1966)</f>
        <v>518361.3</v>
      </c>
      <c r="N267" s="12" cm="1">
        <f t="array" ref="N267">INDEX(GMWQ!$A$2:$NF$60,MATCH(1,(GMWQ!$NE$2:$NE$60=N$3)*(GMWQ!$ND$2:$ND$60=N$4)*(GMWQ!$NF$2:$NF$60=N$1),0),$E267-1966)</f>
        <v>146.32040000000001</v>
      </c>
      <c r="O267" s="12" cm="1">
        <f t="array" ref="O267">INDEX(GMWQ!$A$2:$NF$60,MATCH(1,(GMWQ!$NE$2:$NE$60=O$3)*(GMWQ!$ND$2:$ND$60=O$4)*(GMWQ!$NF$2:$NF$60=O$1),0),$E267-1966)</f>
        <v>37472.050000000003</v>
      </c>
      <c r="P267" s="12" cm="1">
        <f t="array" ref="P267">INDEX(GMWQ!$A$2:$NF$60,MATCH(1,(GMWQ!$NE$2:$NE$60=P$3)*(GMWQ!$ND$2:$ND$60=P$4)*(GMWQ!$NF$2:$NF$60=P$1),0),$E267-1966)</f>
        <v>41060.43</v>
      </c>
      <c r="Q267" s="12" cm="1">
        <f t="array" ref="Q267">INDEX(GMWQ!$A$2:$NF$60,MATCH(1,(GMWQ!$NE$2:$NE$60=Q$3)*(GMWQ!$ND$2:$ND$60=Q$4)*(GMWQ!$NF$2:$NF$60=Q$1),0),$E267-1966)</f>
        <v>4.0000099999999996</v>
      </c>
      <c r="R267" s="12" cm="1">
        <f t="array" ref="R267">INDEX(GMWQ!$A$2:$NF$60,MATCH(1,(GMWQ!$NE$2:$NE$60=R$3)*(GMWQ!$ND$2:$ND$60=R$4)*(GMWQ!$NF$2:$NF$60=R$1),0),$E267-1966)</f>
        <v>14957.81</v>
      </c>
      <c r="S267" s="12" cm="1">
        <f t="array" ref="S267">INDEX(GMWQ!$A$2:$NF$60,MATCH(1,(GMWQ!$NE$2:$NE$60=S$3)*(GMWQ!$ND$2:$ND$60=S$4)*(GMWQ!$NF$2:$NF$60=S$1),0),$E267-1966)</f>
        <v>0</v>
      </c>
      <c r="T267" s="12" cm="1">
        <f t="array" ref="T267">INDEX(GMWQ!$A$2:$NF$60,MATCH(1,(GMWQ!$NE$2:$NE$60=T$3)*(GMWQ!$ND$2:$ND$60=T$4)*(GMWQ!$NF$2:$NF$60=T$1),0),$E267-1966)</f>
        <v>0</v>
      </c>
      <c r="U267" s="12" cm="1">
        <f t="array" ref="U267">INDEX(GMWQ!$A$2:$NF$60,MATCH(1,(GMWQ!$NE$2:$NE$60=U$3)*(GMWQ!$ND$2:$ND$60=U$4)*(GMWQ!$NF$2:$NF$60=U$1),0),$E267-1966)</f>
        <v>0</v>
      </c>
      <c r="V267" s="12" cm="1">
        <f t="array" ref="V267">INDEX(GMWQ!$A$2:$NF$60,MATCH(1,(GMWQ!$NE$2:$NE$60=V$3)*(GMWQ!$ND$2:$ND$60=V$4)*(GMWQ!$NF$2:$NF$60=V$1),0),$E267-1966)</f>
        <v>0</v>
      </c>
      <c r="W267" s="12" cm="1">
        <f t="array" ref="W267">INDEX(GMWQ!$A$2:$NF$60,MATCH(1,(GMWQ!$NE$2:$NE$60=W$3)*(GMWQ!$ND$2:$ND$60=W$4)*(GMWQ!$NF$2:$NF$60=W$1),0),$E267-1966)</f>
        <v>0</v>
      </c>
      <c r="X267" s="12" cm="1">
        <f t="array" ref="X267">INDEX(GMWQ!$A$2:$NF$60,MATCH(1,(GMWQ!$NE$2:$NE$60=X$3)*(GMWQ!$ND$2:$ND$60=X$4)*(GMWQ!$NF$2:$NF$60=X$1),0),$E267-1966)</f>
        <v>0</v>
      </c>
      <c r="Y267" s="12" cm="1">
        <f t="array" ref="Y267">INDEX(GMWQ!$A$2:$NF$60,MATCH(1,(GMWQ!$NE$2:$NE$60=Y$3)*(GMWQ!$ND$2:$ND$60=Y$4)*(GMWQ!$NF$2:$NF$60=Y$1),0),$E267-1966)</f>
        <v>0</v>
      </c>
      <c r="Z267" s="12" cm="1">
        <f t="array" ref="Z267">INDEX(GMWQ!$A$2:$NF$60,MATCH(1,(GMWQ!$NE$2:$NE$60=Z$3)*(GMWQ!$ND$2:$ND$60=Z$4)*(GMWQ!$NF$2:$NF$60=Z$1),0),$E267-1966)</f>
        <v>0</v>
      </c>
      <c r="AA267" s="12" cm="1">
        <f t="array" ref="AA267">INDEX(GMWQ!$A$2:$NF$60,MATCH(1,(GMWQ!$NE$2:$NE$60=AA$3)*(GMWQ!$ND$2:$ND$60=AA$4)*(GMWQ!$NF$2:$NF$60=AA$1),0),$E267-1966)</f>
        <v>0</v>
      </c>
      <c r="AB267" s="12" cm="1">
        <f t="array" ref="AB267">INDEX(GMWQ!$A$2:$NF$60,MATCH(1,(GMWQ!$NE$2:$NE$60=AB$3)*(GMWQ!$ND$2:$ND$60=AB$4)*(GMWQ!$NF$2:$NF$60=AB$1),0),$E267-1966)</f>
        <v>0</v>
      </c>
      <c r="AC267" s="12" cm="1">
        <f t="array" ref="AC267">INDEX(GMWQ!$A$2:$NF$60,MATCH(1,(GMWQ!$NE$2:$NE$60=AC$3)*(GMWQ!$ND$2:$ND$60=AC$4)*(GMWQ!$NF$2:$NF$60=AC$1),0),$E267-1966)</f>
        <v>0</v>
      </c>
      <c r="AD267" s="12" cm="1">
        <f t="array" ref="AD267">INDEX(GMWQ!$A$2:$NF$60,MATCH(1,(GMWQ!$NE$2:$NE$60=AD$3)*(GMWQ!$ND$2:$ND$60=AD$4)*(GMWQ!$NF$2:$NF$60=AD$1),0),$E267-1966)</f>
        <v>0</v>
      </c>
      <c r="AE267" s="12" cm="1">
        <f t="array" ref="AE267">INDEX(GMWQ!$A$2:$NF$60,MATCH(1,(GMWQ!$NE$2:$NE$60=AE$3)*(GMWQ!$ND$2:$ND$60=AE$4)*(GMWQ!$NF$2:$NF$60=AE$1),0),$E267-1966)</f>
        <v>36936.199999999997</v>
      </c>
      <c r="AF267" s="12" cm="1">
        <f t="array" ref="AF267">INDEX(GMWQ!$A$2:$NF$60,MATCH(1,(GMWQ!$NE$2:$NE$60=AF$3)*(GMWQ!$ND$2:$ND$60=AF$4)*(GMWQ!$NF$2:$NF$60=AF$1),0),$E267-1966)</f>
        <v>41031.5</v>
      </c>
      <c r="AG267" s="12" cm="1">
        <f t="array" ref="AG267">INDEX(GMWQ!$A$2:$NF$60,MATCH(1,(GMWQ!$NE$2:$NE$60=AG$3)*(GMWQ!$ND$2:$ND$60=AG$4)*(GMWQ!$NF$2:$NF$60=AG$1),0),$E267-1966)</f>
        <v>3.749994</v>
      </c>
    </row>
    <row r="268" spans="1:33" x14ac:dyDescent="0.25">
      <c r="B268" s="12">
        <f t="shared" ref="B268:D283" si="24">+B264+1</f>
        <v>2038</v>
      </c>
      <c r="C268" s="12">
        <f t="shared" si="24"/>
        <v>2038</v>
      </c>
      <c r="E268" s="12">
        <f t="shared" si="22"/>
        <v>2234</v>
      </c>
      <c r="F268" s="12" cm="1">
        <f t="array" ref="F268">INDEX(GMWQ!$A$2:$NF$60,MATCH(1,(GMWQ!$NE$2:$NE$60=F$3)*(GMWQ!$ND$2:$ND$60=F$4)*(GMWQ!$NF$2:$NF$60=F$1),0),$E268-1966)</f>
        <v>204.02799999999999</v>
      </c>
      <c r="G268" s="12" cm="1">
        <f t="array" ref="G268">INDEX(GMWQ!$A$2:$NF$60,MATCH(1,(GMWQ!$NE$2:$NE$60=G$3)*(GMWQ!$ND$2:$ND$60=G$4)*(GMWQ!$NF$2:$NF$60=G$1),0),$E268-1966)</f>
        <v>76722.45</v>
      </c>
      <c r="H268" s="12" cm="1">
        <f t="array" ref="H268">INDEX(GMWQ!$A$2:$NF$60,MATCH(1,(GMWQ!$NE$2:$NE$60=H$3)*(GMWQ!$ND$2:$ND$60=H$4)*(GMWQ!$NF$2:$NF$60=H$1),0),$E268-1966)</f>
        <v>1046.116</v>
      </c>
      <c r="I268" s="12" cm="1">
        <f t="array" ref="I268">INDEX(GMWQ!$A$2:$NF$60,MATCH(1,(GMWQ!$NE$2:$NE$60=I$3)*(GMWQ!$ND$2:$ND$60=I$4)*(GMWQ!$NF$2:$NF$60=I$1),0),$E268-1966)</f>
        <v>258347.3</v>
      </c>
      <c r="J268" s="12" cm="1">
        <f t="array" ref="J268">INDEX(GMWQ!$A$2:$NF$60,MATCH(1,(GMWQ!$NE$2:$NE$60=J$3)*(GMWQ!$ND$2:$ND$60=J$4)*(GMWQ!$NF$2:$NF$60=J$1),0),$E268-1966)</f>
        <v>1195407</v>
      </c>
      <c r="K268" s="12" cm="1">
        <f t="array" ref="K268">INDEX(GMWQ!$A$2:$NF$60,MATCH(1,(GMWQ!$NE$2:$NE$60=K$3)*(GMWQ!$ND$2:$ND$60=K$4)*(GMWQ!$NF$2:$NF$60=K$1),0),$E268-1966)</f>
        <v>484681.7</v>
      </c>
      <c r="L268" s="12" cm="1">
        <f t="array" ref="L268">INDEX(GMWQ!$A$2:$NF$60,MATCH(1,(GMWQ!$NE$2:$NE$60=L$3)*(GMWQ!$ND$2:$ND$60=L$4)*(GMWQ!$NF$2:$NF$60=L$1),0),$E268-1966)</f>
        <v>765400.8</v>
      </c>
      <c r="M268" s="12" cm="1">
        <f t="array" ref="M268">INDEX(GMWQ!$A$2:$NF$60,MATCH(1,(GMWQ!$NE$2:$NE$60=M$3)*(GMWQ!$ND$2:$ND$60=M$4)*(GMWQ!$NF$2:$NF$60=M$1),0),$E268-1966)</f>
        <v>520367.1</v>
      </c>
      <c r="N268" s="12" cm="1">
        <f t="array" ref="N268">INDEX(GMWQ!$A$2:$NF$60,MATCH(1,(GMWQ!$NE$2:$NE$60=N$3)*(GMWQ!$ND$2:$ND$60=N$4)*(GMWQ!$NF$2:$NF$60=N$1),0),$E268-1966)</f>
        <v>147.04650000000001</v>
      </c>
      <c r="O268" s="12" cm="1">
        <f t="array" ref="O268">INDEX(GMWQ!$A$2:$NF$60,MATCH(1,(GMWQ!$NE$2:$NE$60=O$3)*(GMWQ!$ND$2:$ND$60=O$4)*(GMWQ!$NF$2:$NF$60=O$1),0),$E268-1966)</f>
        <v>37517.800000000003</v>
      </c>
      <c r="P268" s="12" cm="1">
        <f t="array" ref="P268">INDEX(GMWQ!$A$2:$NF$60,MATCH(1,(GMWQ!$NE$2:$NE$60=P$3)*(GMWQ!$ND$2:$ND$60=P$4)*(GMWQ!$NF$2:$NF$60=P$1),0),$E268-1966)</f>
        <v>41110.559999999998</v>
      </c>
      <c r="Q268" s="12" cm="1">
        <f t="array" ref="Q268">INDEX(GMWQ!$A$2:$NF$60,MATCH(1,(GMWQ!$NE$2:$NE$60=Q$3)*(GMWQ!$ND$2:$ND$60=Q$4)*(GMWQ!$NF$2:$NF$60=Q$1),0),$E268-1966)</f>
        <v>4.0000210000000003</v>
      </c>
      <c r="R268" s="12" cm="1">
        <f t="array" ref="R268">INDEX(GMWQ!$A$2:$NF$60,MATCH(1,(GMWQ!$NE$2:$NE$60=R$3)*(GMWQ!$ND$2:$ND$60=R$4)*(GMWQ!$NF$2:$NF$60=R$1),0),$E268-1966)</f>
        <v>15073.86</v>
      </c>
      <c r="S268" s="12" cm="1">
        <f t="array" ref="S268">INDEX(GMWQ!$A$2:$NF$60,MATCH(1,(GMWQ!$NE$2:$NE$60=S$3)*(GMWQ!$ND$2:$ND$60=S$4)*(GMWQ!$NF$2:$NF$60=S$1),0),$E268-1966)</f>
        <v>0</v>
      </c>
      <c r="T268" s="12" cm="1">
        <f t="array" ref="T268">INDEX(GMWQ!$A$2:$NF$60,MATCH(1,(GMWQ!$NE$2:$NE$60=T$3)*(GMWQ!$ND$2:$ND$60=T$4)*(GMWQ!$NF$2:$NF$60=T$1),0),$E268-1966)</f>
        <v>0</v>
      </c>
      <c r="U268" s="12" cm="1">
        <f t="array" ref="U268">INDEX(GMWQ!$A$2:$NF$60,MATCH(1,(GMWQ!$NE$2:$NE$60=U$3)*(GMWQ!$ND$2:$ND$60=U$4)*(GMWQ!$NF$2:$NF$60=U$1),0),$E268-1966)</f>
        <v>0</v>
      </c>
      <c r="V268" s="12" cm="1">
        <f t="array" ref="V268">INDEX(GMWQ!$A$2:$NF$60,MATCH(1,(GMWQ!$NE$2:$NE$60=V$3)*(GMWQ!$ND$2:$ND$60=V$4)*(GMWQ!$NF$2:$NF$60=V$1),0),$E268-1966)</f>
        <v>0</v>
      </c>
      <c r="W268" s="12" cm="1">
        <f t="array" ref="W268">INDEX(GMWQ!$A$2:$NF$60,MATCH(1,(GMWQ!$NE$2:$NE$60=W$3)*(GMWQ!$ND$2:$ND$60=W$4)*(GMWQ!$NF$2:$NF$60=W$1),0),$E268-1966)</f>
        <v>0</v>
      </c>
      <c r="X268" s="12" cm="1">
        <f t="array" ref="X268">INDEX(GMWQ!$A$2:$NF$60,MATCH(1,(GMWQ!$NE$2:$NE$60=X$3)*(GMWQ!$ND$2:$ND$60=X$4)*(GMWQ!$NF$2:$NF$60=X$1),0),$E268-1966)</f>
        <v>0</v>
      </c>
      <c r="Y268" s="12" cm="1">
        <f t="array" ref="Y268">INDEX(GMWQ!$A$2:$NF$60,MATCH(1,(GMWQ!$NE$2:$NE$60=Y$3)*(GMWQ!$ND$2:$ND$60=Y$4)*(GMWQ!$NF$2:$NF$60=Y$1),0),$E268-1966)</f>
        <v>0</v>
      </c>
      <c r="Z268" s="12" cm="1">
        <f t="array" ref="Z268">INDEX(GMWQ!$A$2:$NF$60,MATCH(1,(GMWQ!$NE$2:$NE$60=Z$3)*(GMWQ!$ND$2:$ND$60=Z$4)*(GMWQ!$NF$2:$NF$60=Z$1),0),$E268-1966)</f>
        <v>0</v>
      </c>
      <c r="AA268" s="12" cm="1">
        <f t="array" ref="AA268">INDEX(GMWQ!$A$2:$NF$60,MATCH(1,(GMWQ!$NE$2:$NE$60=AA$3)*(GMWQ!$ND$2:$ND$60=AA$4)*(GMWQ!$NF$2:$NF$60=AA$1),0),$E268-1966)</f>
        <v>0</v>
      </c>
      <c r="AB268" s="12" cm="1">
        <f t="array" ref="AB268">INDEX(GMWQ!$A$2:$NF$60,MATCH(1,(GMWQ!$NE$2:$NE$60=AB$3)*(GMWQ!$ND$2:$ND$60=AB$4)*(GMWQ!$NF$2:$NF$60=AB$1),0),$E268-1966)</f>
        <v>0</v>
      </c>
      <c r="AC268" s="12" cm="1">
        <f t="array" ref="AC268">INDEX(GMWQ!$A$2:$NF$60,MATCH(1,(GMWQ!$NE$2:$NE$60=AC$3)*(GMWQ!$ND$2:$ND$60=AC$4)*(GMWQ!$NF$2:$NF$60=AC$1),0),$E268-1966)</f>
        <v>0</v>
      </c>
      <c r="AD268" s="12" cm="1">
        <f t="array" ref="AD268">INDEX(GMWQ!$A$2:$NF$60,MATCH(1,(GMWQ!$NE$2:$NE$60=AD$3)*(GMWQ!$ND$2:$ND$60=AD$4)*(GMWQ!$NF$2:$NF$60=AD$1),0),$E268-1966)</f>
        <v>0</v>
      </c>
      <c r="AE268" s="12" cm="1">
        <f t="array" ref="AE268">INDEX(GMWQ!$A$2:$NF$60,MATCH(1,(GMWQ!$NE$2:$NE$60=AE$3)*(GMWQ!$ND$2:$ND$60=AE$4)*(GMWQ!$NF$2:$NF$60=AE$1),0),$E268-1966)</f>
        <v>36978.19</v>
      </c>
      <c r="AF268" s="12" cm="1">
        <f t="array" ref="AF268">INDEX(GMWQ!$A$2:$NF$60,MATCH(1,(GMWQ!$NE$2:$NE$60=AF$3)*(GMWQ!$ND$2:$ND$60=AF$4)*(GMWQ!$NF$2:$NF$60=AF$1),0),$E268-1966)</f>
        <v>41078.14</v>
      </c>
      <c r="AG268" s="12" cm="1">
        <f t="array" ref="AG268">INDEX(GMWQ!$A$2:$NF$60,MATCH(1,(GMWQ!$NE$2:$NE$60=AG$3)*(GMWQ!$ND$2:$ND$60=AG$4)*(GMWQ!$NF$2:$NF$60=AG$1),0),$E268-1966)</f>
        <v>3.7499760000000002</v>
      </c>
    </row>
    <row r="269" spans="1:33" x14ac:dyDescent="0.25">
      <c r="B269" s="12">
        <f t="shared" si="24"/>
        <v>2038</v>
      </c>
      <c r="C269" s="12">
        <f t="shared" si="24"/>
        <v>2038</v>
      </c>
      <c r="E269" s="12">
        <f t="shared" si="22"/>
        <v>2235</v>
      </c>
      <c r="F269" s="12" cm="1">
        <f t="array" ref="F269">INDEX(GMWQ!$A$2:$NF$60,MATCH(1,(GMWQ!$NE$2:$NE$60=F$3)*(GMWQ!$ND$2:$ND$60=F$4)*(GMWQ!$NF$2:$NF$60=F$1),0),$E269-1966)</f>
        <v>205.05109999999999</v>
      </c>
      <c r="G269" s="12" cm="1">
        <f t="array" ref="G269">INDEX(GMWQ!$A$2:$NF$60,MATCH(1,(GMWQ!$NE$2:$NE$60=G$3)*(GMWQ!$ND$2:$ND$60=G$4)*(GMWQ!$NF$2:$NF$60=G$1),0),$E269-1966)</f>
        <v>77414</v>
      </c>
      <c r="H269" s="12" cm="1">
        <f t="array" ref="H269">INDEX(GMWQ!$A$2:$NF$60,MATCH(1,(GMWQ!$NE$2:$NE$60=H$3)*(GMWQ!$ND$2:$ND$60=H$4)*(GMWQ!$NF$2:$NF$60=H$1),0),$E269-1966)</f>
        <v>1054.258</v>
      </c>
      <c r="I269" s="12" cm="1">
        <f t="array" ref="I269">INDEX(GMWQ!$A$2:$NF$60,MATCH(1,(GMWQ!$NE$2:$NE$60=I$3)*(GMWQ!$ND$2:$ND$60=I$4)*(GMWQ!$NF$2:$NF$60=I$1),0),$E269-1966)</f>
        <v>260677.4</v>
      </c>
      <c r="J269" s="12" cm="1">
        <f t="array" ref="J269">INDEX(GMWQ!$A$2:$NF$60,MATCH(1,(GMWQ!$NE$2:$NE$60=J$3)*(GMWQ!$ND$2:$ND$60=J$4)*(GMWQ!$NF$2:$NF$60=J$1),0),$E269-1966)</f>
        <v>1206632</v>
      </c>
      <c r="K269" s="12" cm="1">
        <f t="array" ref="K269">INDEX(GMWQ!$A$2:$NF$60,MATCH(1,(GMWQ!$NE$2:$NE$60=K$3)*(GMWQ!$ND$2:$ND$60=K$4)*(GMWQ!$NF$2:$NF$60=K$1),0),$E269-1966)</f>
        <v>489050.5</v>
      </c>
      <c r="L269" s="12" cm="1">
        <f t="array" ref="L269">INDEX(GMWQ!$A$2:$NF$60,MATCH(1,(GMWQ!$NE$2:$NE$60=L$3)*(GMWQ!$ND$2:$ND$60=L$4)*(GMWQ!$NF$2:$NF$60=L$1),0),$E269-1966)</f>
        <v>772175.3</v>
      </c>
      <c r="M269" s="12" cm="1">
        <f t="array" ref="M269">INDEX(GMWQ!$A$2:$NF$60,MATCH(1,(GMWQ!$NE$2:$NE$60=M$3)*(GMWQ!$ND$2:$ND$60=M$4)*(GMWQ!$NF$2:$NF$60=M$1),0),$E269-1966)</f>
        <v>522382.3</v>
      </c>
      <c r="N269" s="12" cm="1">
        <f t="array" ref="N269">INDEX(GMWQ!$A$2:$NF$60,MATCH(1,(GMWQ!$NE$2:$NE$60=N$3)*(GMWQ!$ND$2:$ND$60=N$4)*(GMWQ!$NF$2:$NF$60=N$1),0),$E269-1966)</f>
        <v>147.77610000000001</v>
      </c>
      <c r="O269" s="12" cm="1">
        <f t="array" ref="O269">INDEX(GMWQ!$A$2:$NF$60,MATCH(1,(GMWQ!$NE$2:$NE$60=O$3)*(GMWQ!$ND$2:$ND$60=O$4)*(GMWQ!$NF$2:$NF$60=O$1),0),$E269-1966)</f>
        <v>37563.56</v>
      </c>
      <c r="P269" s="12" cm="1">
        <f t="array" ref="P269">INDEX(GMWQ!$A$2:$NF$60,MATCH(1,(GMWQ!$NE$2:$NE$60=P$3)*(GMWQ!$ND$2:$ND$60=P$4)*(GMWQ!$NF$2:$NF$60=P$1),0),$E269-1966)</f>
        <v>41160.699999999997</v>
      </c>
      <c r="Q269" s="12" cm="1">
        <f t="array" ref="Q269">INDEX(GMWQ!$A$2:$NF$60,MATCH(1,(GMWQ!$NE$2:$NE$60=Q$3)*(GMWQ!$ND$2:$ND$60=Q$4)*(GMWQ!$NF$2:$NF$60=Q$1),0),$E269-1966)</f>
        <v>4.0000099999999996</v>
      </c>
      <c r="R269" s="12" cm="1">
        <f t="array" ref="R269">INDEX(GMWQ!$A$2:$NF$60,MATCH(1,(GMWQ!$NE$2:$NE$60=R$3)*(GMWQ!$ND$2:$ND$60=R$4)*(GMWQ!$NF$2:$NF$60=R$1),0),$E269-1966)</f>
        <v>15191.18</v>
      </c>
      <c r="S269" s="12" cm="1">
        <f t="array" ref="S269">INDEX(GMWQ!$A$2:$NF$60,MATCH(1,(GMWQ!$NE$2:$NE$60=S$3)*(GMWQ!$ND$2:$ND$60=S$4)*(GMWQ!$NF$2:$NF$60=S$1),0),$E269-1966)</f>
        <v>0</v>
      </c>
      <c r="T269" s="12" cm="1">
        <f t="array" ref="T269">INDEX(GMWQ!$A$2:$NF$60,MATCH(1,(GMWQ!$NE$2:$NE$60=T$3)*(GMWQ!$ND$2:$ND$60=T$4)*(GMWQ!$NF$2:$NF$60=T$1),0),$E269-1966)</f>
        <v>0</v>
      </c>
      <c r="U269" s="12" cm="1">
        <f t="array" ref="U269">INDEX(GMWQ!$A$2:$NF$60,MATCH(1,(GMWQ!$NE$2:$NE$60=U$3)*(GMWQ!$ND$2:$ND$60=U$4)*(GMWQ!$NF$2:$NF$60=U$1),0),$E269-1966)</f>
        <v>0</v>
      </c>
      <c r="V269" s="12" cm="1">
        <f t="array" ref="V269">INDEX(GMWQ!$A$2:$NF$60,MATCH(1,(GMWQ!$NE$2:$NE$60=V$3)*(GMWQ!$ND$2:$ND$60=V$4)*(GMWQ!$NF$2:$NF$60=V$1),0),$E269-1966)</f>
        <v>0</v>
      </c>
      <c r="W269" s="12" cm="1">
        <f t="array" ref="W269">INDEX(GMWQ!$A$2:$NF$60,MATCH(1,(GMWQ!$NE$2:$NE$60=W$3)*(GMWQ!$ND$2:$ND$60=W$4)*(GMWQ!$NF$2:$NF$60=W$1),0),$E269-1966)</f>
        <v>0</v>
      </c>
      <c r="X269" s="12" cm="1">
        <f t="array" ref="X269">INDEX(GMWQ!$A$2:$NF$60,MATCH(1,(GMWQ!$NE$2:$NE$60=X$3)*(GMWQ!$ND$2:$ND$60=X$4)*(GMWQ!$NF$2:$NF$60=X$1),0),$E269-1966)</f>
        <v>0</v>
      </c>
      <c r="Y269" s="12" cm="1">
        <f t="array" ref="Y269">INDEX(GMWQ!$A$2:$NF$60,MATCH(1,(GMWQ!$NE$2:$NE$60=Y$3)*(GMWQ!$ND$2:$ND$60=Y$4)*(GMWQ!$NF$2:$NF$60=Y$1),0),$E269-1966)</f>
        <v>0</v>
      </c>
      <c r="Z269" s="12" cm="1">
        <f t="array" ref="Z269">INDEX(GMWQ!$A$2:$NF$60,MATCH(1,(GMWQ!$NE$2:$NE$60=Z$3)*(GMWQ!$ND$2:$ND$60=Z$4)*(GMWQ!$NF$2:$NF$60=Z$1),0),$E269-1966)</f>
        <v>0</v>
      </c>
      <c r="AA269" s="12" cm="1">
        <f t="array" ref="AA269">INDEX(GMWQ!$A$2:$NF$60,MATCH(1,(GMWQ!$NE$2:$NE$60=AA$3)*(GMWQ!$ND$2:$ND$60=AA$4)*(GMWQ!$NF$2:$NF$60=AA$1),0),$E269-1966)</f>
        <v>0</v>
      </c>
      <c r="AB269" s="12" cm="1">
        <f t="array" ref="AB269">INDEX(GMWQ!$A$2:$NF$60,MATCH(1,(GMWQ!$NE$2:$NE$60=AB$3)*(GMWQ!$ND$2:$ND$60=AB$4)*(GMWQ!$NF$2:$NF$60=AB$1),0),$E269-1966)</f>
        <v>0</v>
      </c>
      <c r="AC269" s="12" cm="1">
        <f t="array" ref="AC269">INDEX(GMWQ!$A$2:$NF$60,MATCH(1,(GMWQ!$NE$2:$NE$60=AC$3)*(GMWQ!$ND$2:$ND$60=AC$4)*(GMWQ!$NF$2:$NF$60=AC$1),0),$E269-1966)</f>
        <v>0</v>
      </c>
      <c r="AD269" s="12" cm="1">
        <f t="array" ref="AD269">INDEX(GMWQ!$A$2:$NF$60,MATCH(1,(GMWQ!$NE$2:$NE$60=AD$3)*(GMWQ!$ND$2:$ND$60=AD$4)*(GMWQ!$NF$2:$NF$60=AD$1),0),$E269-1966)</f>
        <v>0</v>
      </c>
      <c r="AE269" s="12" cm="1">
        <f t="array" ref="AE269">INDEX(GMWQ!$A$2:$NF$60,MATCH(1,(GMWQ!$NE$2:$NE$60=AE$3)*(GMWQ!$ND$2:$ND$60=AE$4)*(GMWQ!$NF$2:$NF$60=AE$1),0),$E269-1966)</f>
        <v>37020.18</v>
      </c>
      <c r="AF269" s="12" cm="1">
        <f t="array" ref="AF269">INDEX(GMWQ!$A$2:$NF$60,MATCH(1,(GMWQ!$NE$2:$NE$60=AF$3)*(GMWQ!$ND$2:$ND$60=AF$4)*(GMWQ!$NF$2:$NF$60=AF$1),0),$E269-1966)</f>
        <v>41124.79</v>
      </c>
      <c r="AG269" s="12" cm="1">
        <f t="array" ref="AG269">INDEX(GMWQ!$A$2:$NF$60,MATCH(1,(GMWQ!$NE$2:$NE$60=AG$3)*(GMWQ!$ND$2:$ND$60=AG$4)*(GMWQ!$NF$2:$NF$60=AG$1),0),$E269-1966)</f>
        <v>3.7499880000000001</v>
      </c>
    </row>
    <row r="270" spans="1:33" x14ac:dyDescent="0.25">
      <c r="B270" s="12">
        <f t="shared" si="24"/>
        <v>2038</v>
      </c>
      <c r="C270" s="12">
        <f t="shared" si="24"/>
        <v>2038</v>
      </c>
      <c r="E270" s="12">
        <f t="shared" si="22"/>
        <v>2236</v>
      </c>
      <c r="F270" s="12" cm="1">
        <f t="array" ref="F270">INDEX(GMWQ!$A$2:$NF$60,MATCH(1,(GMWQ!$NE$2:$NE$60=F$3)*(GMWQ!$ND$2:$ND$60=F$4)*(GMWQ!$NF$2:$NF$60=F$1),0),$E270-1966)</f>
        <v>206.08359999999999</v>
      </c>
      <c r="G270" s="12" cm="1">
        <f t="array" ref="G270">INDEX(GMWQ!$A$2:$NF$60,MATCH(1,(GMWQ!$NE$2:$NE$60=G$3)*(GMWQ!$ND$2:$ND$60=G$4)*(GMWQ!$NF$2:$NF$60=G$1),0),$E270-1966)</f>
        <v>78113.52</v>
      </c>
      <c r="H270" s="12" cm="1">
        <f t="array" ref="H270">INDEX(GMWQ!$A$2:$NF$60,MATCH(1,(GMWQ!$NE$2:$NE$60=H$3)*(GMWQ!$ND$2:$ND$60=H$4)*(GMWQ!$NF$2:$NF$60=H$1),0),$E270-1966)</f>
        <v>1062.4880000000001</v>
      </c>
      <c r="I270" s="12" cm="1">
        <f t="array" ref="I270">INDEX(GMWQ!$A$2:$NF$60,MATCH(1,(GMWQ!$NE$2:$NE$60=I$3)*(GMWQ!$ND$2:$ND$60=I$4)*(GMWQ!$NF$2:$NF$60=I$1),0),$E270-1966)</f>
        <v>262940.5</v>
      </c>
      <c r="J270" s="12" cm="1">
        <f t="array" ref="J270">INDEX(GMWQ!$A$2:$NF$60,MATCH(1,(GMWQ!$NE$2:$NE$60=J$3)*(GMWQ!$ND$2:$ND$60=J$4)*(GMWQ!$NF$2:$NF$60=J$1),0),$E270-1966)</f>
        <v>1217966</v>
      </c>
      <c r="K270" s="12" cm="1">
        <f t="array" ref="K270">INDEX(GMWQ!$A$2:$NF$60,MATCH(1,(GMWQ!$NE$2:$NE$60=K$3)*(GMWQ!$ND$2:$ND$60=K$4)*(GMWQ!$NF$2:$NF$60=K$1),0),$E270-1966)</f>
        <v>493469.6</v>
      </c>
      <c r="L270" s="12" cm="1">
        <f t="array" ref="L270">INDEX(GMWQ!$A$2:$NF$60,MATCH(1,(GMWQ!$NE$2:$NE$60=L$3)*(GMWQ!$ND$2:$ND$60=L$4)*(GMWQ!$NF$2:$NF$60=L$1),0),$E270-1966)</f>
        <v>779011.2</v>
      </c>
      <c r="M270" s="12" cm="1">
        <f t="array" ref="M270">INDEX(GMWQ!$A$2:$NF$60,MATCH(1,(GMWQ!$NE$2:$NE$60=M$3)*(GMWQ!$ND$2:$ND$60=M$4)*(GMWQ!$NF$2:$NF$60=M$1),0),$E270-1966)</f>
        <v>524405.80000000005</v>
      </c>
      <c r="N270" s="12" cm="1">
        <f t="array" ref="N270">INDEX(GMWQ!$A$2:$NF$60,MATCH(1,(GMWQ!$NE$2:$NE$60=N$3)*(GMWQ!$ND$2:$ND$60=N$4)*(GMWQ!$NF$2:$NF$60=N$1),0),$E270-1966)</f>
        <v>148.5094</v>
      </c>
      <c r="O270" s="12" cm="1">
        <f t="array" ref="O270">INDEX(GMWQ!$A$2:$NF$60,MATCH(1,(GMWQ!$NE$2:$NE$60=O$3)*(GMWQ!$ND$2:$ND$60=O$4)*(GMWQ!$NF$2:$NF$60=O$1),0),$E270-1966)</f>
        <v>37609.31</v>
      </c>
      <c r="P270" s="12" cm="1">
        <f t="array" ref="P270">INDEX(GMWQ!$A$2:$NF$60,MATCH(1,(GMWQ!$NE$2:$NE$60=P$3)*(GMWQ!$ND$2:$ND$60=P$4)*(GMWQ!$NF$2:$NF$60=P$1),0),$E270-1966)</f>
        <v>41210.839999999997</v>
      </c>
      <c r="Q270" s="12" cm="1">
        <f t="array" ref="Q270">INDEX(GMWQ!$A$2:$NF$60,MATCH(1,(GMWQ!$NE$2:$NE$60=Q$3)*(GMWQ!$ND$2:$ND$60=Q$4)*(GMWQ!$NF$2:$NF$60=Q$1),0),$E270-1966)</f>
        <v>4.0000200000000001</v>
      </c>
      <c r="R270" s="12" cm="1">
        <f t="array" ref="R270">INDEX(GMWQ!$A$2:$NF$60,MATCH(1,(GMWQ!$NE$2:$NE$60=R$3)*(GMWQ!$ND$2:$ND$60=R$4)*(GMWQ!$NF$2:$NF$60=R$1),0),$E270-1966)</f>
        <v>15309.78</v>
      </c>
      <c r="S270" s="12" cm="1">
        <f t="array" ref="S270">INDEX(GMWQ!$A$2:$NF$60,MATCH(1,(GMWQ!$NE$2:$NE$60=S$3)*(GMWQ!$ND$2:$ND$60=S$4)*(GMWQ!$NF$2:$NF$60=S$1),0),$E270-1966)</f>
        <v>0</v>
      </c>
      <c r="T270" s="12" cm="1">
        <f t="array" ref="T270">INDEX(GMWQ!$A$2:$NF$60,MATCH(1,(GMWQ!$NE$2:$NE$60=T$3)*(GMWQ!$ND$2:$ND$60=T$4)*(GMWQ!$NF$2:$NF$60=T$1),0),$E270-1966)</f>
        <v>0</v>
      </c>
      <c r="U270" s="12" cm="1">
        <f t="array" ref="U270">INDEX(GMWQ!$A$2:$NF$60,MATCH(1,(GMWQ!$NE$2:$NE$60=U$3)*(GMWQ!$ND$2:$ND$60=U$4)*(GMWQ!$NF$2:$NF$60=U$1),0),$E270-1966)</f>
        <v>0</v>
      </c>
      <c r="V270" s="12" cm="1">
        <f t="array" ref="V270">INDEX(GMWQ!$A$2:$NF$60,MATCH(1,(GMWQ!$NE$2:$NE$60=V$3)*(GMWQ!$ND$2:$ND$60=V$4)*(GMWQ!$NF$2:$NF$60=V$1),0),$E270-1966)</f>
        <v>0</v>
      </c>
      <c r="W270" s="12" cm="1">
        <f t="array" ref="W270">INDEX(GMWQ!$A$2:$NF$60,MATCH(1,(GMWQ!$NE$2:$NE$60=W$3)*(GMWQ!$ND$2:$ND$60=W$4)*(GMWQ!$NF$2:$NF$60=W$1),0),$E270-1966)</f>
        <v>0</v>
      </c>
      <c r="X270" s="12" cm="1">
        <f t="array" ref="X270">INDEX(GMWQ!$A$2:$NF$60,MATCH(1,(GMWQ!$NE$2:$NE$60=X$3)*(GMWQ!$ND$2:$ND$60=X$4)*(GMWQ!$NF$2:$NF$60=X$1),0),$E270-1966)</f>
        <v>0</v>
      </c>
      <c r="Y270" s="12" cm="1">
        <f t="array" ref="Y270">INDEX(GMWQ!$A$2:$NF$60,MATCH(1,(GMWQ!$NE$2:$NE$60=Y$3)*(GMWQ!$ND$2:$ND$60=Y$4)*(GMWQ!$NF$2:$NF$60=Y$1),0),$E270-1966)</f>
        <v>0</v>
      </c>
      <c r="Z270" s="12" cm="1">
        <f t="array" ref="Z270">INDEX(GMWQ!$A$2:$NF$60,MATCH(1,(GMWQ!$NE$2:$NE$60=Z$3)*(GMWQ!$ND$2:$ND$60=Z$4)*(GMWQ!$NF$2:$NF$60=Z$1),0),$E270-1966)</f>
        <v>0</v>
      </c>
      <c r="AA270" s="12" cm="1">
        <f t="array" ref="AA270">INDEX(GMWQ!$A$2:$NF$60,MATCH(1,(GMWQ!$NE$2:$NE$60=AA$3)*(GMWQ!$ND$2:$ND$60=AA$4)*(GMWQ!$NF$2:$NF$60=AA$1),0),$E270-1966)</f>
        <v>0</v>
      </c>
      <c r="AB270" s="12" cm="1">
        <f t="array" ref="AB270">INDEX(GMWQ!$A$2:$NF$60,MATCH(1,(GMWQ!$NE$2:$NE$60=AB$3)*(GMWQ!$ND$2:$ND$60=AB$4)*(GMWQ!$NF$2:$NF$60=AB$1),0),$E270-1966)</f>
        <v>0</v>
      </c>
      <c r="AC270" s="12" cm="1">
        <f t="array" ref="AC270">INDEX(GMWQ!$A$2:$NF$60,MATCH(1,(GMWQ!$NE$2:$NE$60=AC$3)*(GMWQ!$ND$2:$ND$60=AC$4)*(GMWQ!$NF$2:$NF$60=AC$1),0),$E270-1966)</f>
        <v>0</v>
      </c>
      <c r="AD270" s="12" cm="1">
        <f t="array" ref="AD270">INDEX(GMWQ!$A$2:$NF$60,MATCH(1,(GMWQ!$NE$2:$NE$60=AD$3)*(GMWQ!$ND$2:$ND$60=AD$4)*(GMWQ!$NF$2:$NF$60=AD$1),0),$E270-1966)</f>
        <v>0</v>
      </c>
      <c r="AE270" s="12" cm="1">
        <f t="array" ref="AE270">INDEX(GMWQ!$A$2:$NF$60,MATCH(1,(GMWQ!$NE$2:$NE$60=AE$3)*(GMWQ!$ND$2:$ND$60=AE$4)*(GMWQ!$NF$2:$NF$60=AE$1),0),$E270-1966)</f>
        <v>37062.17</v>
      </c>
      <c r="AF270" s="12" cm="1">
        <f t="array" ref="AF270">INDEX(GMWQ!$A$2:$NF$60,MATCH(1,(GMWQ!$NE$2:$NE$60=AF$3)*(GMWQ!$ND$2:$ND$60=AF$4)*(GMWQ!$NF$2:$NF$60=AF$1),0),$E270-1966)</f>
        <v>41171.43</v>
      </c>
      <c r="AG270" s="12" cm="1">
        <f t="array" ref="AG270">INDEX(GMWQ!$A$2:$NF$60,MATCH(1,(GMWQ!$NE$2:$NE$60=AG$3)*(GMWQ!$ND$2:$ND$60=AG$4)*(GMWQ!$NF$2:$NF$60=AG$1),0),$E270-1966)</f>
        <v>3.7499899999999999</v>
      </c>
    </row>
    <row r="271" spans="1:33" x14ac:dyDescent="0.25">
      <c r="A271" s="12">
        <v>2039</v>
      </c>
      <c r="B271" s="12">
        <f t="shared" si="24"/>
        <v>2039</v>
      </c>
      <c r="C271" s="12">
        <f t="shared" si="24"/>
        <v>2038</v>
      </c>
      <c r="D271" s="12">
        <f t="shared" si="24"/>
        <v>2038</v>
      </c>
      <c r="E271" s="12">
        <f t="shared" si="22"/>
        <v>2237</v>
      </c>
      <c r="F271" s="12" cm="1">
        <f t="array" ref="F271">INDEX(GMWQ!$A$2:$NF$60,MATCH(1,(GMWQ!$NE$2:$NE$60=F$3)*(GMWQ!$ND$2:$ND$60=F$4)*(GMWQ!$NF$2:$NF$60=F$1),0),$E271-1966)</f>
        <v>207.12139999999999</v>
      </c>
      <c r="G271" s="12" cm="1">
        <f t="array" ref="G271">INDEX(GMWQ!$A$2:$NF$60,MATCH(1,(GMWQ!$NE$2:$NE$60=G$3)*(GMWQ!$ND$2:$ND$60=G$4)*(GMWQ!$NF$2:$NF$60=G$1),0),$E271-1966)</f>
        <v>78819.539999999994</v>
      </c>
      <c r="H271" s="12" cm="1">
        <f t="array" ref="H271">INDEX(GMWQ!$A$2:$NF$60,MATCH(1,(GMWQ!$NE$2:$NE$60=H$3)*(GMWQ!$ND$2:$ND$60=H$4)*(GMWQ!$NF$2:$NF$60=H$1),0),$E271-1966)</f>
        <v>1070.788</v>
      </c>
      <c r="I271" s="12" cm="1">
        <f t="array" ref="I271">INDEX(GMWQ!$A$2:$NF$60,MATCH(1,(GMWQ!$NE$2:$NE$60=I$3)*(GMWQ!$ND$2:$ND$60=I$4)*(GMWQ!$NF$2:$NF$60=I$1),0),$E271-1966)</f>
        <v>264816.59999999998</v>
      </c>
      <c r="J271" s="12" cm="1">
        <f t="array" ref="J271">INDEX(GMWQ!$A$2:$NF$60,MATCH(1,(GMWQ!$NE$2:$NE$60=J$3)*(GMWQ!$ND$2:$ND$60=J$4)*(GMWQ!$NF$2:$NF$60=J$1),0),$E271-1966)</f>
        <v>1229409</v>
      </c>
      <c r="K271" s="12" cm="1">
        <f t="array" ref="K271">INDEX(GMWQ!$A$2:$NF$60,MATCH(1,(GMWQ!$NE$2:$NE$60=K$3)*(GMWQ!$ND$2:$ND$60=K$4)*(GMWQ!$NF$2:$NF$60=K$1),0),$E271-1966)</f>
        <v>497929.8</v>
      </c>
      <c r="L271" s="12" cm="1">
        <f t="array" ref="L271">INDEX(GMWQ!$A$2:$NF$60,MATCH(1,(GMWQ!$NE$2:$NE$60=L$3)*(GMWQ!$ND$2:$ND$60=L$4)*(GMWQ!$NF$2:$NF$60=L$1),0),$E271-1966)</f>
        <v>785909.7</v>
      </c>
      <c r="M271" s="12" cm="1">
        <f t="array" ref="M271">INDEX(GMWQ!$A$2:$NF$60,MATCH(1,(GMWQ!$NE$2:$NE$60=M$3)*(GMWQ!$ND$2:$ND$60=M$4)*(GMWQ!$NF$2:$NF$60=M$1),0),$E271-1966)</f>
        <v>526438.80000000005</v>
      </c>
      <c r="N271" s="12" cm="1">
        <f t="array" ref="N271">INDEX(GMWQ!$A$2:$NF$60,MATCH(1,(GMWQ!$NE$2:$NE$60=N$3)*(GMWQ!$ND$2:$ND$60=N$4)*(GMWQ!$NF$2:$NF$60=N$1),0),$E271-1966)</f>
        <v>149.24629999999999</v>
      </c>
      <c r="O271" s="12" cm="1">
        <f t="array" ref="O271">INDEX(GMWQ!$A$2:$NF$60,MATCH(1,(GMWQ!$NE$2:$NE$60=O$3)*(GMWQ!$ND$2:$ND$60=O$4)*(GMWQ!$NF$2:$NF$60=O$1),0),$E271-1966)</f>
        <v>37655.07</v>
      </c>
      <c r="P271" s="12" cm="1">
        <f t="array" ref="P271">INDEX(GMWQ!$A$2:$NF$60,MATCH(1,(GMWQ!$NE$2:$NE$60=P$3)*(GMWQ!$ND$2:$ND$60=P$4)*(GMWQ!$NF$2:$NF$60=P$1),0),$E271-1966)</f>
        <v>41260.980000000003</v>
      </c>
      <c r="Q271" s="12" cm="1">
        <f t="array" ref="Q271">INDEX(GMWQ!$A$2:$NF$60,MATCH(1,(GMWQ!$NE$2:$NE$60=Q$3)*(GMWQ!$ND$2:$ND$60=Q$4)*(GMWQ!$NF$2:$NF$60=Q$1),0),$E271-1966)</f>
        <v>3.9999989999999999</v>
      </c>
      <c r="R271" s="12" cm="1">
        <f t="array" ref="R271">INDEX(GMWQ!$A$2:$NF$60,MATCH(1,(GMWQ!$NE$2:$NE$60=R$3)*(GMWQ!$ND$2:$ND$60=R$4)*(GMWQ!$NF$2:$NF$60=R$1),0),$E271-1966)</f>
        <v>15429.36</v>
      </c>
      <c r="S271" s="12" cm="1">
        <f t="array" ref="S271">INDEX(GMWQ!$A$2:$NF$60,MATCH(1,(GMWQ!$NE$2:$NE$60=S$3)*(GMWQ!$ND$2:$ND$60=S$4)*(GMWQ!$NF$2:$NF$60=S$1),0),$E271-1966)</f>
        <v>0</v>
      </c>
      <c r="T271" s="12" cm="1">
        <f t="array" ref="T271">INDEX(GMWQ!$A$2:$NF$60,MATCH(1,(GMWQ!$NE$2:$NE$60=T$3)*(GMWQ!$ND$2:$ND$60=T$4)*(GMWQ!$NF$2:$NF$60=T$1),0),$E271-1966)</f>
        <v>0</v>
      </c>
      <c r="U271" s="12" cm="1">
        <f t="array" ref="U271">INDEX(GMWQ!$A$2:$NF$60,MATCH(1,(GMWQ!$NE$2:$NE$60=U$3)*(GMWQ!$ND$2:$ND$60=U$4)*(GMWQ!$NF$2:$NF$60=U$1),0),$E271-1966)</f>
        <v>0</v>
      </c>
      <c r="V271" s="12" cm="1">
        <f t="array" ref="V271">INDEX(GMWQ!$A$2:$NF$60,MATCH(1,(GMWQ!$NE$2:$NE$60=V$3)*(GMWQ!$ND$2:$ND$60=V$4)*(GMWQ!$NF$2:$NF$60=V$1),0),$E271-1966)</f>
        <v>0</v>
      </c>
      <c r="W271" s="12" cm="1">
        <f t="array" ref="W271">INDEX(GMWQ!$A$2:$NF$60,MATCH(1,(GMWQ!$NE$2:$NE$60=W$3)*(GMWQ!$ND$2:$ND$60=W$4)*(GMWQ!$NF$2:$NF$60=W$1),0),$E271-1966)</f>
        <v>0</v>
      </c>
      <c r="X271" s="12" cm="1">
        <f t="array" ref="X271">INDEX(GMWQ!$A$2:$NF$60,MATCH(1,(GMWQ!$NE$2:$NE$60=X$3)*(GMWQ!$ND$2:$ND$60=X$4)*(GMWQ!$NF$2:$NF$60=X$1),0),$E271-1966)</f>
        <v>0</v>
      </c>
      <c r="Y271" s="12" cm="1">
        <f t="array" ref="Y271">INDEX(GMWQ!$A$2:$NF$60,MATCH(1,(GMWQ!$NE$2:$NE$60=Y$3)*(GMWQ!$ND$2:$ND$60=Y$4)*(GMWQ!$NF$2:$NF$60=Y$1),0),$E271-1966)</f>
        <v>0</v>
      </c>
      <c r="Z271" s="12" cm="1">
        <f t="array" ref="Z271">INDEX(GMWQ!$A$2:$NF$60,MATCH(1,(GMWQ!$NE$2:$NE$60=Z$3)*(GMWQ!$ND$2:$ND$60=Z$4)*(GMWQ!$NF$2:$NF$60=Z$1),0),$E271-1966)</f>
        <v>0</v>
      </c>
      <c r="AA271" s="12" cm="1">
        <f t="array" ref="AA271">INDEX(GMWQ!$A$2:$NF$60,MATCH(1,(GMWQ!$NE$2:$NE$60=AA$3)*(GMWQ!$ND$2:$ND$60=AA$4)*(GMWQ!$NF$2:$NF$60=AA$1),0),$E271-1966)</f>
        <v>0</v>
      </c>
      <c r="AB271" s="12" cm="1">
        <f t="array" ref="AB271">INDEX(GMWQ!$A$2:$NF$60,MATCH(1,(GMWQ!$NE$2:$NE$60=AB$3)*(GMWQ!$ND$2:$ND$60=AB$4)*(GMWQ!$NF$2:$NF$60=AB$1),0),$E271-1966)</f>
        <v>0</v>
      </c>
      <c r="AC271" s="12" cm="1">
        <f t="array" ref="AC271">INDEX(GMWQ!$A$2:$NF$60,MATCH(1,(GMWQ!$NE$2:$NE$60=AC$3)*(GMWQ!$ND$2:$ND$60=AC$4)*(GMWQ!$NF$2:$NF$60=AC$1),0),$E271-1966)</f>
        <v>0</v>
      </c>
      <c r="AD271" s="12" cm="1">
        <f t="array" ref="AD271">INDEX(GMWQ!$A$2:$NF$60,MATCH(1,(GMWQ!$NE$2:$NE$60=AD$3)*(GMWQ!$ND$2:$ND$60=AD$4)*(GMWQ!$NF$2:$NF$60=AD$1),0),$E271-1966)</f>
        <v>0</v>
      </c>
      <c r="AE271" s="12" cm="1">
        <f t="array" ref="AE271">INDEX(GMWQ!$A$2:$NF$60,MATCH(1,(GMWQ!$NE$2:$NE$60=AE$3)*(GMWQ!$ND$2:$ND$60=AE$4)*(GMWQ!$NF$2:$NF$60=AE$1),0),$E271-1966)</f>
        <v>37104.160000000003</v>
      </c>
      <c r="AF271" s="12" cm="1">
        <f t="array" ref="AF271">INDEX(GMWQ!$A$2:$NF$60,MATCH(1,(GMWQ!$NE$2:$NE$60=AF$3)*(GMWQ!$ND$2:$ND$60=AF$4)*(GMWQ!$NF$2:$NF$60=AF$1),0),$E271-1966)</f>
        <v>41218.080000000002</v>
      </c>
      <c r="AG271" s="12" cm="1">
        <f t="array" ref="AG271">INDEX(GMWQ!$A$2:$NF$60,MATCH(1,(GMWQ!$NE$2:$NE$60=AG$3)*(GMWQ!$ND$2:$ND$60=AG$4)*(GMWQ!$NF$2:$NF$60=AG$1),0),$E271-1966)</f>
        <v>3.7499820000000001</v>
      </c>
    </row>
    <row r="272" spans="1:33" x14ac:dyDescent="0.25">
      <c r="B272" s="12">
        <f t="shared" si="24"/>
        <v>2039</v>
      </c>
      <c r="C272" s="12">
        <f t="shared" si="24"/>
        <v>2039</v>
      </c>
      <c r="E272" s="12">
        <f t="shared" si="22"/>
        <v>2238</v>
      </c>
      <c r="F272" s="12" cm="1">
        <f t="array" ref="F272">INDEX(GMWQ!$A$2:$NF$60,MATCH(1,(GMWQ!$NE$2:$NE$60=F$3)*(GMWQ!$ND$2:$ND$60=F$4)*(GMWQ!$NF$2:$NF$60=F$1),0),$E272-1966)</f>
        <v>208.16460000000001</v>
      </c>
      <c r="G272" s="12" cm="1">
        <f t="array" ref="G272">INDEX(GMWQ!$A$2:$NF$60,MATCH(1,(GMWQ!$NE$2:$NE$60=G$3)*(GMWQ!$ND$2:$ND$60=G$4)*(GMWQ!$NF$2:$NF$60=G$1),0),$E272-1966)</f>
        <v>79532.09</v>
      </c>
      <c r="H272" s="12" cm="1">
        <f t="array" ref="H272">INDEX(GMWQ!$A$2:$NF$60,MATCH(1,(GMWQ!$NE$2:$NE$60=H$3)*(GMWQ!$ND$2:$ND$60=H$4)*(GMWQ!$NF$2:$NF$60=H$1),0),$E272-1966)</f>
        <v>1079.155</v>
      </c>
      <c r="I272" s="12" cm="1">
        <f t="array" ref="I272">INDEX(GMWQ!$A$2:$NF$60,MATCH(1,(GMWQ!$NE$2:$NE$60=I$3)*(GMWQ!$ND$2:$ND$60=I$4)*(GMWQ!$NF$2:$NF$60=I$1),0),$E272-1966)</f>
        <v>268190</v>
      </c>
      <c r="J272" s="12" cm="1">
        <f t="array" ref="J272">INDEX(GMWQ!$A$2:$NF$60,MATCH(1,(GMWQ!$NE$2:$NE$60=J$3)*(GMWQ!$ND$2:$ND$60=J$4)*(GMWQ!$NF$2:$NF$60=J$1),0),$E272-1966)</f>
        <v>1240961</v>
      </c>
      <c r="K272" s="12" cm="1">
        <f t="array" ref="K272">INDEX(GMWQ!$A$2:$NF$60,MATCH(1,(GMWQ!$NE$2:$NE$60=K$3)*(GMWQ!$ND$2:$ND$60=K$4)*(GMWQ!$NF$2:$NF$60=K$1),0),$E272-1966)</f>
        <v>502431.1</v>
      </c>
      <c r="L272" s="12" cm="1">
        <f t="array" ref="L272">INDEX(GMWQ!$A$2:$NF$60,MATCH(1,(GMWQ!$NE$2:$NE$60=L$3)*(GMWQ!$ND$2:$ND$60=L$4)*(GMWQ!$NF$2:$NF$60=L$1),0),$E272-1966)</f>
        <v>792870.8</v>
      </c>
      <c r="M272" s="12" cm="1">
        <f t="array" ref="M272">INDEX(GMWQ!$A$2:$NF$60,MATCH(1,(GMWQ!$NE$2:$NE$60=M$3)*(GMWQ!$ND$2:$ND$60=M$4)*(GMWQ!$NF$2:$NF$60=M$1),0),$E272-1966)</f>
        <v>528480.9</v>
      </c>
      <c r="N272" s="12" cm="1">
        <f t="array" ref="N272">INDEX(GMWQ!$A$2:$NF$60,MATCH(1,(GMWQ!$NE$2:$NE$60=N$3)*(GMWQ!$ND$2:$ND$60=N$4)*(GMWQ!$NF$2:$NF$60=N$1),0),$E272-1966)</f>
        <v>149.98679999999999</v>
      </c>
      <c r="O272" s="12" cm="1">
        <f t="array" ref="O272">INDEX(GMWQ!$A$2:$NF$60,MATCH(1,(GMWQ!$NE$2:$NE$60=O$3)*(GMWQ!$ND$2:$ND$60=O$4)*(GMWQ!$NF$2:$NF$60=O$1),0),$E272-1966)</f>
        <v>37700.82</v>
      </c>
      <c r="P272" s="12" cm="1">
        <f t="array" ref="P272">INDEX(GMWQ!$A$2:$NF$60,MATCH(1,(GMWQ!$NE$2:$NE$60=P$3)*(GMWQ!$ND$2:$ND$60=P$4)*(GMWQ!$NF$2:$NF$60=P$1),0),$E272-1966)</f>
        <v>41311.11</v>
      </c>
      <c r="Q272" s="12" cm="1">
        <f t="array" ref="Q272">INDEX(GMWQ!$A$2:$NF$60,MATCH(1,(GMWQ!$NE$2:$NE$60=Q$3)*(GMWQ!$ND$2:$ND$60=Q$4)*(GMWQ!$NF$2:$NF$60=Q$1),0),$E272-1966)</f>
        <v>4.0000090000000004</v>
      </c>
      <c r="R272" s="12" cm="1">
        <f t="array" ref="R272">INDEX(GMWQ!$A$2:$NF$60,MATCH(1,(GMWQ!$NE$2:$NE$60=R$3)*(GMWQ!$ND$2:$ND$60=R$4)*(GMWQ!$NF$2:$NF$60=R$1),0),$E272-1966)</f>
        <v>15549.93</v>
      </c>
      <c r="S272" s="12" cm="1">
        <f t="array" ref="S272">INDEX(GMWQ!$A$2:$NF$60,MATCH(1,(GMWQ!$NE$2:$NE$60=S$3)*(GMWQ!$ND$2:$ND$60=S$4)*(GMWQ!$NF$2:$NF$60=S$1),0),$E272-1966)</f>
        <v>0</v>
      </c>
      <c r="T272" s="12" cm="1">
        <f t="array" ref="T272">INDEX(GMWQ!$A$2:$NF$60,MATCH(1,(GMWQ!$NE$2:$NE$60=T$3)*(GMWQ!$ND$2:$ND$60=T$4)*(GMWQ!$NF$2:$NF$60=T$1),0),$E272-1966)</f>
        <v>0</v>
      </c>
      <c r="U272" s="12" cm="1">
        <f t="array" ref="U272">INDEX(GMWQ!$A$2:$NF$60,MATCH(1,(GMWQ!$NE$2:$NE$60=U$3)*(GMWQ!$ND$2:$ND$60=U$4)*(GMWQ!$NF$2:$NF$60=U$1),0),$E272-1966)</f>
        <v>0</v>
      </c>
      <c r="V272" s="12" cm="1">
        <f t="array" ref="V272">INDEX(GMWQ!$A$2:$NF$60,MATCH(1,(GMWQ!$NE$2:$NE$60=V$3)*(GMWQ!$ND$2:$ND$60=V$4)*(GMWQ!$NF$2:$NF$60=V$1),0),$E272-1966)</f>
        <v>0</v>
      </c>
      <c r="W272" s="12" cm="1">
        <f t="array" ref="W272">INDEX(GMWQ!$A$2:$NF$60,MATCH(1,(GMWQ!$NE$2:$NE$60=W$3)*(GMWQ!$ND$2:$ND$60=W$4)*(GMWQ!$NF$2:$NF$60=W$1),0),$E272-1966)</f>
        <v>0</v>
      </c>
      <c r="X272" s="12" cm="1">
        <f t="array" ref="X272">INDEX(GMWQ!$A$2:$NF$60,MATCH(1,(GMWQ!$NE$2:$NE$60=X$3)*(GMWQ!$ND$2:$ND$60=X$4)*(GMWQ!$NF$2:$NF$60=X$1),0),$E272-1966)</f>
        <v>0</v>
      </c>
      <c r="Y272" s="12" cm="1">
        <f t="array" ref="Y272">INDEX(GMWQ!$A$2:$NF$60,MATCH(1,(GMWQ!$NE$2:$NE$60=Y$3)*(GMWQ!$ND$2:$ND$60=Y$4)*(GMWQ!$NF$2:$NF$60=Y$1),0),$E272-1966)</f>
        <v>0</v>
      </c>
      <c r="Z272" s="12" cm="1">
        <f t="array" ref="Z272">INDEX(GMWQ!$A$2:$NF$60,MATCH(1,(GMWQ!$NE$2:$NE$60=Z$3)*(GMWQ!$ND$2:$ND$60=Z$4)*(GMWQ!$NF$2:$NF$60=Z$1),0),$E272-1966)</f>
        <v>0</v>
      </c>
      <c r="AA272" s="12" cm="1">
        <f t="array" ref="AA272">INDEX(GMWQ!$A$2:$NF$60,MATCH(1,(GMWQ!$NE$2:$NE$60=AA$3)*(GMWQ!$ND$2:$ND$60=AA$4)*(GMWQ!$NF$2:$NF$60=AA$1),0),$E272-1966)</f>
        <v>0</v>
      </c>
      <c r="AB272" s="12" cm="1">
        <f t="array" ref="AB272">INDEX(GMWQ!$A$2:$NF$60,MATCH(1,(GMWQ!$NE$2:$NE$60=AB$3)*(GMWQ!$ND$2:$ND$60=AB$4)*(GMWQ!$NF$2:$NF$60=AB$1),0),$E272-1966)</f>
        <v>0</v>
      </c>
      <c r="AC272" s="12" cm="1">
        <f t="array" ref="AC272">INDEX(GMWQ!$A$2:$NF$60,MATCH(1,(GMWQ!$NE$2:$NE$60=AC$3)*(GMWQ!$ND$2:$ND$60=AC$4)*(GMWQ!$NF$2:$NF$60=AC$1),0),$E272-1966)</f>
        <v>0</v>
      </c>
      <c r="AD272" s="12" cm="1">
        <f t="array" ref="AD272">INDEX(GMWQ!$A$2:$NF$60,MATCH(1,(GMWQ!$NE$2:$NE$60=AD$3)*(GMWQ!$ND$2:$ND$60=AD$4)*(GMWQ!$NF$2:$NF$60=AD$1),0),$E272-1966)</f>
        <v>0</v>
      </c>
      <c r="AE272" s="12" cm="1">
        <f t="array" ref="AE272">INDEX(GMWQ!$A$2:$NF$60,MATCH(1,(GMWQ!$NE$2:$NE$60=AE$3)*(GMWQ!$ND$2:$ND$60=AE$4)*(GMWQ!$NF$2:$NF$60=AE$1),0),$E272-1966)</f>
        <v>37146.15</v>
      </c>
      <c r="AF272" s="12" cm="1">
        <f t="array" ref="AF272">INDEX(GMWQ!$A$2:$NF$60,MATCH(1,(GMWQ!$NE$2:$NE$60=AF$3)*(GMWQ!$ND$2:$ND$60=AF$4)*(GMWQ!$NF$2:$NF$60=AF$1),0),$E272-1966)</f>
        <v>41264.720000000001</v>
      </c>
      <c r="AG272" s="12" cm="1">
        <f t="array" ref="AG272">INDEX(GMWQ!$A$2:$NF$60,MATCH(1,(GMWQ!$NE$2:$NE$60=AG$3)*(GMWQ!$ND$2:$ND$60=AG$4)*(GMWQ!$NF$2:$NF$60=AG$1),0),$E272-1966)</f>
        <v>3.749994</v>
      </c>
    </row>
    <row r="273" spans="1:33" x14ac:dyDescent="0.25">
      <c r="B273" s="12">
        <f t="shared" si="24"/>
        <v>2039</v>
      </c>
      <c r="C273" s="12">
        <f t="shared" si="24"/>
        <v>2039</v>
      </c>
      <c r="E273" s="12">
        <f t="shared" si="22"/>
        <v>2239</v>
      </c>
      <c r="F273" s="12" cm="1">
        <f t="array" ref="F273">INDEX(GMWQ!$A$2:$NF$60,MATCH(1,(GMWQ!$NE$2:$NE$60=F$3)*(GMWQ!$ND$2:$ND$60=F$4)*(GMWQ!$NF$2:$NF$60=F$1),0),$E273-1966)</f>
        <v>209.21299999999999</v>
      </c>
      <c r="G273" s="12" cm="1">
        <f t="array" ref="G273">INDEX(GMWQ!$A$2:$NF$60,MATCH(1,(GMWQ!$NE$2:$NE$60=G$3)*(GMWQ!$ND$2:$ND$60=G$4)*(GMWQ!$NF$2:$NF$60=G$1),0),$E273-1966)</f>
        <v>80251.259999999995</v>
      </c>
      <c r="H273" s="12" cm="1">
        <f t="array" ref="H273">INDEX(GMWQ!$A$2:$NF$60,MATCH(1,(GMWQ!$NE$2:$NE$60=H$3)*(GMWQ!$ND$2:$ND$60=H$4)*(GMWQ!$NF$2:$NF$60=H$1),0),$E273-1966)</f>
        <v>1087.5920000000001</v>
      </c>
      <c r="I273" s="12" cm="1">
        <f t="array" ref="I273">INDEX(GMWQ!$A$2:$NF$60,MATCH(1,(GMWQ!$NE$2:$NE$60=I$3)*(GMWQ!$ND$2:$ND$60=I$4)*(GMWQ!$NF$2:$NF$60=I$1),0),$E273-1966)</f>
        <v>270611.09999999998</v>
      </c>
      <c r="J273" s="12" cm="1">
        <f t="array" ref="J273">INDEX(GMWQ!$A$2:$NF$60,MATCH(1,(GMWQ!$NE$2:$NE$60=J$3)*(GMWQ!$ND$2:$ND$60=J$4)*(GMWQ!$NF$2:$NF$60=J$1),0),$E273-1966)</f>
        <v>1252625</v>
      </c>
      <c r="K273" s="12" cm="1">
        <f t="array" ref="K273">INDEX(GMWQ!$A$2:$NF$60,MATCH(1,(GMWQ!$NE$2:$NE$60=K$3)*(GMWQ!$ND$2:$ND$60=K$4)*(GMWQ!$NF$2:$NF$60=K$1),0),$E273-1966)</f>
        <v>506974.4</v>
      </c>
      <c r="L273" s="12" cm="1">
        <f t="array" ref="L273">INDEX(GMWQ!$A$2:$NF$60,MATCH(1,(GMWQ!$NE$2:$NE$60=L$3)*(GMWQ!$ND$2:$ND$60=L$4)*(GMWQ!$NF$2:$NF$60=L$1),0),$E273-1966)</f>
        <v>799894.8</v>
      </c>
      <c r="M273" s="12" cm="1">
        <f t="array" ref="M273">INDEX(GMWQ!$A$2:$NF$60,MATCH(1,(GMWQ!$NE$2:$NE$60=M$3)*(GMWQ!$ND$2:$ND$60=M$4)*(GMWQ!$NF$2:$NF$60=M$1),0),$E273-1966)</f>
        <v>530531.19999999995</v>
      </c>
      <c r="N273" s="12" cm="1">
        <f t="array" ref="N273">INDEX(GMWQ!$A$2:$NF$60,MATCH(1,(GMWQ!$NE$2:$NE$60=N$3)*(GMWQ!$ND$2:$ND$60=N$4)*(GMWQ!$NF$2:$NF$60=N$1),0),$E273-1966)</f>
        <v>150.7311</v>
      </c>
      <c r="O273" s="12" cm="1">
        <f t="array" ref="O273">INDEX(GMWQ!$A$2:$NF$60,MATCH(1,(GMWQ!$NE$2:$NE$60=O$3)*(GMWQ!$ND$2:$ND$60=O$4)*(GMWQ!$NF$2:$NF$60=O$1),0),$E273-1966)</f>
        <v>37746.57</v>
      </c>
      <c r="P273" s="12" cm="1">
        <f t="array" ref="P273">INDEX(GMWQ!$A$2:$NF$60,MATCH(1,(GMWQ!$NE$2:$NE$60=P$3)*(GMWQ!$ND$2:$ND$60=P$4)*(GMWQ!$NF$2:$NF$60=P$1),0),$E273-1966)</f>
        <v>41361.24</v>
      </c>
      <c r="Q273" s="12" cm="1">
        <f t="array" ref="Q273">INDEX(GMWQ!$A$2:$NF$60,MATCH(1,(GMWQ!$NE$2:$NE$60=Q$3)*(GMWQ!$ND$2:$ND$60=Q$4)*(GMWQ!$NF$2:$NF$60=Q$1),0),$E273-1966)</f>
        <v>3.9999899999999999</v>
      </c>
      <c r="R273" s="12" cm="1">
        <f t="array" ref="R273">INDEX(GMWQ!$A$2:$NF$60,MATCH(1,(GMWQ!$NE$2:$NE$60=R$3)*(GMWQ!$ND$2:$ND$60=R$4)*(GMWQ!$NF$2:$NF$60=R$1),0),$E273-1966)</f>
        <v>15671.5</v>
      </c>
      <c r="S273" s="12" cm="1">
        <f t="array" ref="S273">INDEX(GMWQ!$A$2:$NF$60,MATCH(1,(GMWQ!$NE$2:$NE$60=S$3)*(GMWQ!$ND$2:$ND$60=S$4)*(GMWQ!$NF$2:$NF$60=S$1),0),$E273-1966)</f>
        <v>0</v>
      </c>
      <c r="T273" s="12" cm="1">
        <f t="array" ref="T273">INDEX(GMWQ!$A$2:$NF$60,MATCH(1,(GMWQ!$NE$2:$NE$60=T$3)*(GMWQ!$ND$2:$ND$60=T$4)*(GMWQ!$NF$2:$NF$60=T$1),0),$E273-1966)</f>
        <v>0</v>
      </c>
      <c r="U273" s="12" cm="1">
        <f t="array" ref="U273">INDEX(GMWQ!$A$2:$NF$60,MATCH(1,(GMWQ!$NE$2:$NE$60=U$3)*(GMWQ!$ND$2:$ND$60=U$4)*(GMWQ!$NF$2:$NF$60=U$1),0),$E273-1966)</f>
        <v>0</v>
      </c>
      <c r="V273" s="12" cm="1">
        <f t="array" ref="V273">INDEX(GMWQ!$A$2:$NF$60,MATCH(1,(GMWQ!$NE$2:$NE$60=V$3)*(GMWQ!$ND$2:$ND$60=V$4)*(GMWQ!$NF$2:$NF$60=V$1),0),$E273-1966)</f>
        <v>0</v>
      </c>
      <c r="W273" s="12" cm="1">
        <f t="array" ref="W273">INDEX(GMWQ!$A$2:$NF$60,MATCH(1,(GMWQ!$NE$2:$NE$60=W$3)*(GMWQ!$ND$2:$ND$60=W$4)*(GMWQ!$NF$2:$NF$60=W$1),0),$E273-1966)</f>
        <v>0</v>
      </c>
      <c r="X273" s="12" cm="1">
        <f t="array" ref="X273">INDEX(GMWQ!$A$2:$NF$60,MATCH(1,(GMWQ!$NE$2:$NE$60=X$3)*(GMWQ!$ND$2:$ND$60=X$4)*(GMWQ!$NF$2:$NF$60=X$1),0),$E273-1966)</f>
        <v>0</v>
      </c>
      <c r="Y273" s="12" cm="1">
        <f t="array" ref="Y273">INDEX(GMWQ!$A$2:$NF$60,MATCH(1,(GMWQ!$NE$2:$NE$60=Y$3)*(GMWQ!$ND$2:$ND$60=Y$4)*(GMWQ!$NF$2:$NF$60=Y$1),0),$E273-1966)</f>
        <v>0</v>
      </c>
      <c r="Z273" s="12" cm="1">
        <f t="array" ref="Z273">INDEX(GMWQ!$A$2:$NF$60,MATCH(1,(GMWQ!$NE$2:$NE$60=Z$3)*(GMWQ!$ND$2:$ND$60=Z$4)*(GMWQ!$NF$2:$NF$60=Z$1),0),$E273-1966)</f>
        <v>0</v>
      </c>
      <c r="AA273" s="12" cm="1">
        <f t="array" ref="AA273">INDEX(GMWQ!$A$2:$NF$60,MATCH(1,(GMWQ!$NE$2:$NE$60=AA$3)*(GMWQ!$ND$2:$ND$60=AA$4)*(GMWQ!$NF$2:$NF$60=AA$1),0),$E273-1966)</f>
        <v>0</v>
      </c>
      <c r="AB273" s="12" cm="1">
        <f t="array" ref="AB273">INDEX(GMWQ!$A$2:$NF$60,MATCH(1,(GMWQ!$NE$2:$NE$60=AB$3)*(GMWQ!$ND$2:$ND$60=AB$4)*(GMWQ!$NF$2:$NF$60=AB$1),0),$E273-1966)</f>
        <v>0</v>
      </c>
      <c r="AC273" s="12" cm="1">
        <f t="array" ref="AC273">INDEX(GMWQ!$A$2:$NF$60,MATCH(1,(GMWQ!$NE$2:$NE$60=AC$3)*(GMWQ!$ND$2:$ND$60=AC$4)*(GMWQ!$NF$2:$NF$60=AC$1),0),$E273-1966)</f>
        <v>0</v>
      </c>
      <c r="AD273" s="12" cm="1">
        <f t="array" ref="AD273">INDEX(GMWQ!$A$2:$NF$60,MATCH(1,(GMWQ!$NE$2:$NE$60=AD$3)*(GMWQ!$ND$2:$ND$60=AD$4)*(GMWQ!$NF$2:$NF$60=AD$1),0),$E273-1966)</f>
        <v>0</v>
      </c>
      <c r="AE273" s="12" cm="1">
        <f t="array" ref="AE273">INDEX(GMWQ!$A$2:$NF$60,MATCH(1,(GMWQ!$NE$2:$NE$60=AE$3)*(GMWQ!$ND$2:$ND$60=AE$4)*(GMWQ!$NF$2:$NF$60=AE$1),0),$E273-1966)</f>
        <v>37188.14</v>
      </c>
      <c r="AF273" s="12" cm="1">
        <f t="array" ref="AF273">INDEX(GMWQ!$A$2:$NF$60,MATCH(1,(GMWQ!$NE$2:$NE$60=AF$3)*(GMWQ!$ND$2:$ND$60=AF$4)*(GMWQ!$NF$2:$NF$60=AF$1),0),$E273-1966)</f>
        <v>41311.370000000003</v>
      </c>
      <c r="AG273" s="12" cm="1">
        <f t="array" ref="AG273">INDEX(GMWQ!$A$2:$NF$60,MATCH(1,(GMWQ!$NE$2:$NE$60=AG$3)*(GMWQ!$ND$2:$ND$60=AG$4)*(GMWQ!$NF$2:$NF$60=AG$1),0),$E273-1966)</f>
        <v>3.7500049999999998</v>
      </c>
    </row>
    <row r="274" spans="1:33" x14ac:dyDescent="0.25">
      <c r="B274" s="12">
        <f t="shared" si="24"/>
        <v>2039</v>
      </c>
      <c r="C274" s="12">
        <f t="shared" si="24"/>
        <v>2039</v>
      </c>
      <c r="E274" s="12">
        <f t="shared" si="22"/>
        <v>2240</v>
      </c>
      <c r="F274" s="12" cm="1">
        <f t="array" ref="F274">INDEX(GMWQ!$A$2:$NF$60,MATCH(1,(GMWQ!$NE$2:$NE$60=F$3)*(GMWQ!$ND$2:$ND$60=F$4)*(GMWQ!$NF$2:$NF$60=F$1),0),$E274-1966)</f>
        <v>210.267</v>
      </c>
      <c r="G274" s="12" cm="1">
        <f t="array" ref="G274">INDEX(GMWQ!$A$2:$NF$60,MATCH(1,(GMWQ!$NE$2:$NE$60=G$3)*(GMWQ!$ND$2:$ND$60=G$4)*(GMWQ!$NF$2:$NF$60=G$1),0),$E274-1966)</f>
        <v>80977.17</v>
      </c>
      <c r="H274" s="12" cm="1">
        <f t="array" ref="H274">INDEX(GMWQ!$A$2:$NF$60,MATCH(1,(GMWQ!$NE$2:$NE$60=H$3)*(GMWQ!$ND$2:$ND$60=H$4)*(GMWQ!$NF$2:$NF$60=H$1),0),$E274-1966)</f>
        <v>1096.0989999999999</v>
      </c>
      <c r="I274" s="12" cm="1">
        <f t="array" ref="I274">INDEX(GMWQ!$A$2:$NF$60,MATCH(1,(GMWQ!$NE$2:$NE$60=I$3)*(GMWQ!$ND$2:$ND$60=I$4)*(GMWQ!$NF$2:$NF$60=I$1),0),$E274-1966)</f>
        <v>272962.90000000002</v>
      </c>
      <c r="J274" s="12" cm="1">
        <f t="array" ref="J274">INDEX(GMWQ!$A$2:$NF$60,MATCH(1,(GMWQ!$NE$2:$NE$60=J$3)*(GMWQ!$ND$2:$ND$60=J$4)*(GMWQ!$NF$2:$NF$60=J$1),0),$E274-1966)</f>
        <v>1264402</v>
      </c>
      <c r="K274" s="12" cm="1">
        <f t="array" ref="K274">INDEX(GMWQ!$A$2:$NF$60,MATCH(1,(GMWQ!$NE$2:$NE$60=K$3)*(GMWQ!$ND$2:$ND$60=K$4)*(GMWQ!$NF$2:$NF$60=K$1),0),$E274-1966)</f>
        <v>511560.2</v>
      </c>
      <c r="L274" s="12" cm="1">
        <f t="array" ref="L274">INDEX(GMWQ!$A$2:$NF$60,MATCH(1,(GMWQ!$NE$2:$NE$60=L$3)*(GMWQ!$ND$2:$ND$60=L$4)*(GMWQ!$NF$2:$NF$60=L$1),0),$E274-1966)</f>
        <v>806983.5</v>
      </c>
      <c r="M274" s="12" cm="1">
        <f t="array" ref="M274">INDEX(GMWQ!$A$2:$NF$60,MATCH(1,(GMWQ!$NE$2:$NE$60=M$3)*(GMWQ!$ND$2:$ND$60=M$4)*(GMWQ!$NF$2:$NF$60=M$1),0),$E274-1966)</f>
        <v>532591.4</v>
      </c>
      <c r="N274" s="12" cm="1">
        <f t="array" ref="N274">INDEX(GMWQ!$A$2:$NF$60,MATCH(1,(GMWQ!$NE$2:$NE$60=N$3)*(GMWQ!$ND$2:$ND$60=N$4)*(GMWQ!$NF$2:$NF$60=N$1),0),$E274-1966)</f>
        <v>151.47900000000001</v>
      </c>
      <c r="O274" s="12" cm="1">
        <f t="array" ref="O274">INDEX(GMWQ!$A$2:$NF$60,MATCH(1,(GMWQ!$NE$2:$NE$60=O$3)*(GMWQ!$ND$2:$ND$60=O$4)*(GMWQ!$NF$2:$NF$60=O$1),0),$E274-1966)</f>
        <v>37792.32</v>
      </c>
      <c r="P274" s="12" cm="1">
        <f t="array" ref="P274">INDEX(GMWQ!$A$2:$NF$60,MATCH(1,(GMWQ!$NE$2:$NE$60=P$3)*(GMWQ!$ND$2:$ND$60=P$4)*(GMWQ!$NF$2:$NF$60=P$1),0),$E274-1966)</f>
        <v>41411.370000000003</v>
      </c>
      <c r="Q274" s="12" cm="1">
        <f t="array" ref="Q274">INDEX(GMWQ!$A$2:$NF$60,MATCH(1,(GMWQ!$NE$2:$NE$60=Q$3)*(GMWQ!$ND$2:$ND$60=Q$4)*(GMWQ!$NF$2:$NF$60=Q$1),0),$E274-1966)</f>
        <v>3.9999989999999999</v>
      </c>
      <c r="R274" s="12" cm="1">
        <f t="array" ref="R274">INDEX(GMWQ!$A$2:$NF$60,MATCH(1,(GMWQ!$NE$2:$NE$60=R$3)*(GMWQ!$ND$2:$ND$60=R$4)*(GMWQ!$NF$2:$NF$60=R$1),0),$E274-1966)</f>
        <v>15794.09</v>
      </c>
      <c r="S274" s="12" cm="1">
        <f t="array" ref="S274">INDEX(GMWQ!$A$2:$NF$60,MATCH(1,(GMWQ!$NE$2:$NE$60=S$3)*(GMWQ!$ND$2:$ND$60=S$4)*(GMWQ!$NF$2:$NF$60=S$1),0),$E274-1966)</f>
        <v>0</v>
      </c>
      <c r="T274" s="12" cm="1">
        <f t="array" ref="T274">INDEX(GMWQ!$A$2:$NF$60,MATCH(1,(GMWQ!$NE$2:$NE$60=T$3)*(GMWQ!$ND$2:$ND$60=T$4)*(GMWQ!$NF$2:$NF$60=T$1),0),$E274-1966)</f>
        <v>0</v>
      </c>
      <c r="U274" s="12" cm="1">
        <f t="array" ref="U274">INDEX(GMWQ!$A$2:$NF$60,MATCH(1,(GMWQ!$NE$2:$NE$60=U$3)*(GMWQ!$ND$2:$ND$60=U$4)*(GMWQ!$NF$2:$NF$60=U$1),0),$E274-1966)</f>
        <v>0</v>
      </c>
      <c r="V274" s="12" cm="1">
        <f t="array" ref="V274">INDEX(GMWQ!$A$2:$NF$60,MATCH(1,(GMWQ!$NE$2:$NE$60=V$3)*(GMWQ!$ND$2:$ND$60=V$4)*(GMWQ!$NF$2:$NF$60=V$1),0),$E274-1966)</f>
        <v>0</v>
      </c>
      <c r="W274" s="12" cm="1">
        <f t="array" ref="W274">INDEX(GMWQ!$A$2:$NF$60,MATCH(1,(GMWQ!$NE$2:$NE$60=W$3)*(GMWQ!$ND$2:$ND$60=W$4)*(GMWQ!$NF$2:$NF$60=W$1),0),$E274-1966)</f>
        <v>0</v>
      </c>
      <c r="X274" s="12" cm="1">
        <f t="array" ref="X274">INDEX(GMWQ!$A$2:$NF$60,MATCH(1,(GMWQ!$NE$2:$NE$60=X$3)*(GMWQ!$ND$2:$ND$60=X$4)*(GMWQ!$NF$2:$NF$60=X$1),0),$E274-1966)</f>
        <v>0</v>
      </c>
      <c r="Y274" s="12" cm="1">
        <f t="array" ref="Y274">INDEX(GMWQ!$A$2:$NF$60,MATCH(1,(GMWQ!$NE$2:$NE$60=Y$3)*(GMWQ!$ND$2:$ND$60=Y$4)*(GMWQ!$NF$2:$NF$60=Y$1),0),$E274-1966)</f>
        <v>0</v>
      </c>
      <c r="Z274" s="12" cm="1">
        <f t="array" ref="Z274">INDEX(GMWQ!$A$2:$NF$60,MATCH(1,(GMWQ!$NE$2:$NE$60=Z$3)*(GMWQ!$ND$2:$ND$60=Z$4)*(GMWQ!$NF$2:$NF$60=Z$1),0),$E274-1966)</f>
        <v>0</v>
      </c>
      <c r="AA274" s="12" cm="1">
        <f t="array" ref="AA274">INDEX(GMWQ!$A$2:$NF$60,MATCH(1,(GMWQ!$NE$2:$NE$60=AA$3)*(GMWQ!$ND$2:$ND$60=AA$4)*(GMWQ!$NF$2:$NF$60=AA$1),0),$E274-1966)</f>
        <v>0</v>
      </c>
      <c r="AB274" s="12" cm="1">
        <f t="array" ref="AB274">INDEX(GMWQ!$A$2:$NF$60,MATCH(1,(GMWQ!$NE$2:$NE$60=AB$3)*(GMWQ!$ND$2:$ND$60=AB$4)*(GMWQ!$NF$2:$NF$60=AB$1),0),$E274-1966)</f>
        <v>0</v>
      </c>
      <c r="AC274" s="12" cm="1">
        <f t="array" ref="AC274">INDEX(GMWQ!$A$2:$NF$60,MATCH(1,(GMWQ!$NE$2:$NE$60=AC$3)*(GMWQ!$ND$2:$ND$60=AC$4)*(GMWQ!$NF$2:$NF$60=AC$1),0),$E274-1966)</f>
        <v>0</v>
      </c>
      <c r="AD274" s="12" cm="1">
        <f t="array" ref="AD274">INDEX(GMWQ!$A$2:$NF$60,MATCH(1,(GMWQ!$NE$2:$NE$60=AD$3)*(GMWQ!$ND$2:$ND$60=AD$4)*(GMWQ!$NF$2:$NF$60=AD$1),0),$E274-1966)</f>
        <v>0</v>
      </c>
      <c r="AE274" s="12" cm="1">
        <f t="array" ref="AE274">INDEX(GMWQ!$A$2:$NF$60,MATCH(1,(GMWQ!$NE$2:$NE$60=AE$3)*(GMWQ!$ND$2:$ND$60=AE$4)*(GMWQ!$NF$2:$NF$60=AE$1),0),$E274-1966)</f>
        <v>37230.129999999997</v>
      </c>
      <c r="AF274" s="12" cm="1">
        <f t="array" ref="AF274">INDEX(GMWQ!$A$2:$NF$60,MATCH(1,(GMWQ!$NE$2:$NE$60=AF$3)*(GMWQ!$ND$2:$ND$60=AF$4)*(GMWQ!$NF$2:$NF$60=AF$1),0),$E274-1966)</f>
        <v>41358.019999999997</v>
      </c>
      <c r="AG274" s="12" cm="1">
        <f t="array" ref="AG274">INDEX(GMWQ!$A$2:$NF$60,MATCH(1,(GMWQ!$NE$2:$NE$60=AG$3)*(GMWQ!$ND$2:$ND$60=AG$4)*(GMWQ!$NF$2:$NF$60=AG$1),0),$E274-1966)</f>
        <v>3.7499880000000001</v>
      </c>
    </row>
    <row r="275" spans="1:33" x14ac:dyDescent="0.25">
      <c r="A275" s="12">
        <v>2040</v>
      </c>
      <c r="B275" s="12">
        <f t="shared" si="24"/>
        <v>2040</v>
      </c>
      <c r="C275" s="12">
        <f t="shared" si="24"/>
        <v>2039</v>
      </c>
      <c r="D275" s="12">
        <f t="shared" si="24"/>
        <v>2039</v>
      </c>
      <c r="E275" s="12">
        <f t="shared" si="22"/>
        <v>2241</v>
      </c>
      <c r="F275" s="12" cm="1">
        <f t="array" ref="F275">INDEX(GMWQ!$A$2:$NF$60,MATCH(1,(GMWQ!$NE$2:$NE$60=F$3)*(GMWQ!$ND$2:$ND$60=F$4)*(GMWQ!$NF$2:$NF$60=F$1),0),$E275-1966)</f>
        <v>211.3263</v>
      </c>
      <c r="G275" s="12" cm="1">
        <f t="array" ref="G275">INDEX(GMWQ!$A$2:$NF$60,MATCH(1,(GMWQ!$NE$2:$NE$60=G$3)*(GMWQ!$ND$2:$ND$60=G$4)*(GMWQ!$NF$2:$NF$60=G$1),0),$E275-1966)</f>
        <v>81709.8</v>
      </c>
      <c r="H275" s="12" cm="1">
        <f t="array" ref="H275">INDEX(GMWQ!$A$2:$NF$60,MATCH(1,(GMWQ!$NE$2:$NE$60=H$3)*(GMWQ!$ND$2:$ND$60=H$4)*(GMWQ!$NF$2:$NF$60=H$1),0),$E275-1966)</f>
        <v>1104.6769999999999</v>
      </c>
      <c r="I275" s="12" cm="1">
        <f t="array" ref="I275">INDEX(GMWQ!$A$2:$NF$60,MATCH(1,(GMWQ!$NE$2:$NE$60=I$3)*(GMWQ!$ND$2:$ND$60=I$4)*(GMWQ!$NF$2:$NF$60=I$1),0),$E275-1966)</f>
        <v>274912.90000000002</v>
      </c>
      <c r="J275" s="12" cm="1">
        <f t="array" ref="J275">INDEX(GMWQ!$A$2:$NF$60,MATCH(1,(GMWQ!$NE$2:$NE$60=J$3)*(GMWQ!$ND$2:$ND$60=J$4)*(GMWQ!$NF$2:$NF$60=J$1),0),$E275-1966)</f>
        <v>1276292</v>
      </c>
      <c r="K275" s="12" cm="1">
        <f t="array" ref="K275">INDEX(GMWQ!$A$2:$NF$60,MATCH(1,(GMWQ!$NE$2:$NE$60=K$3)*(GMWQ!$ND$2:$ND$60=K$4)*(GMWQ!$NF$2:$NF$60=K$1),0),$E275-1966)</f>
        <v>516188.5</v>
      </c>
      <c r="L275" s="12" cm="1">
        <f t="array" ref="L275">INDEX(GMWQ!$A$2:$NF$60,MATCH(1,(GMWQ!$NE$2:$NE$60=L$3)*(GMWQ!$ND$2:$ND$60=L$4)*(GMWQ!$NF$2:$NF$60=L$1),0),$E275-1966)</f>
        <v>814136.6</v>
      </c>
      <c r="M275" s="12" cm="1">
        <f t="array" ref="M275">INDEX(GMWQ!$A$2:$NF$60,MATCH(1,(GMWQ!$NE$2:$NE$60=M$3)*(GMWQ!$ND$2:$ND$60=M$4)*(GMWQ!$NF$2:$NF$60=M$1),0),$E275-1966)</f>
        <v>534660.5</v>
      </c>
      <c r="N275" s="12" cm="1">
        <f t="array" ref="N275">INDEX(GMWQ!$A$2:$NF$60,MATCH(1,(GMWQ!$NE$2:$NE$60=N$3)*(GMWQ!$ND$2:$ND$60=N$4)*(GMWQ!$NF$2:$NF$60=N$1),0),$E275-1966)</f>
        <v>152.23070000000001</v>
      </c>
      <c r="O275" s="12" cm="1">
        <f t="array" ref="O275">INDEX(GMWQ!$A$2:$NF$60,MATCH(1,(GMWQ!$NE$2:$NE$60=O$3)*(GMWQ!$ND$2:$ND$60=O$4)*(GMWQ!$NF$2:$NF$60=O$1),0),$E275-1966)</f>
        <v>37838.080000000002</v>
      </c>
      <c r="P275" s="12" cm="1">
        <f t="array" ref="P275">INDEX(GMWQ!$A$2:$NF$60,MATCH(1,(GMWQ!$NE$2:$NE$60=P$3)*(GMWQ!$ND$2:$ND$60=P$4)*(GMWQ!$NF$2:$NF$60=P$1),0),$E275-1966)</f>
        <v>41461.51</v>
      </c>
      <c r="Q275" s="12" cm="1">
        <f t="array" ref="Q275">INDEX(GMWQ!$A$2:$NF$60,MATCH(1,(GMWQ!$NE$2:$NE$60=Q$3)*(GMWQ!$ND$2:$ND$60=Q$4)*(GMWQ!$NF$2:$NF$60=Q$1),0),$E275-1966)</f>
        <v>3.9999889999999998</v>
      </c>
      <c r="R275" s="12" cm="1">
        <f t="array" ref="R275">INDEX(GMWQ!$A$2:$NF$60,MATCH(1,(GMWQ!$NE$2:$NE$60=R$3)*(GMWQ!$ND$2:$ND$60=R$4)*(GMWQ!$NF$2:$NF$60=R$1),0),$E275-1966)</f>
        <v>15917.69</v>
      </c>
      <c r="S275" s="12" cm="1">
        <f t="array" ref="S275">INDEX(GMWQ!$A$2:$NF$60,MATCH(1,(GMWQ!$NE$2:$NE$60=S$3)*(GMWQ!$ND$2:$ND$60=S$4)*(GMWQ!$NF$2:$NF$60=S$1),0),$E275-1966)</f>
        <v>0</v>
      </c>
      <c r="T275" s="12" cm="1">
        <f t="array" ref="T275">INDEX(GMWQ!$A$2:$NF$60,MATCH(1,(GMWQ!$NE$2:$NE$60=T$3)*(GMWQ!$ND$2:$ND$60=T$4)*(GMWQ!$NF$2:$NF$60=T$1),0),$E275-1966)</f>
        <v>0</v>
      </c>
      <c r="U275" s="12" cm="1">
        <f t="array" ref="U275">INDEX(GMWQ!$A$2:$NF$60,MATCH(1,(GMWQ!$NE$2:$NE$60=U$3)*(GMWQ!$ND$2:$ND$60=U$4)*(GMWQ!$NF$2:$NF$60=U$1),0),$E275-1966)</f>
        <v>0</v>
      </c>
      <c r="V275" s="12" cm="1">
        <f t="array" ref="V275">INDEX(GMWQ!$A$2:$NF$60,MATCH(1,(GMWQ!$NE$2:$NE$60=V$3)*(GMWQ!$ND$2:$ND$60=V$4)*(GMWQ!$NF$2:$NF$60=V$1),0),$E275-1966)</f>
        <v>0</v>
      </c>
      <c r="W275" s="12" cm="1">
        <f t="array" ref="W275">INDEX(GMWQ!$A$2:$NF$60,MATCH(1,(GMWQ!$NE$2:$NE$60=W$3)*(GMWQ!$ND$2:$ND$60=W$4)*(GMWQ!$NF$2:$NF$60=W$1),0),$E275-1966)</f>
        <v>0</v>
      </c>
      <c r="X275" s="12" cm="1">
        <f t="array" ref="X275">INDEX(GMWQ!$A$2:$NF$60,MATCH(1,(GMWQ!$NE$2:$NE$60=X$3)*(GMWQ!$ND$2:$ND$60=X$4)*(GMWQ!$NF$2:$NF$60=X$1),0),$E275-1966)</f>
        <v>0</v>
      </c>
      <c r="Y275" s="12" cm="1">
        <f t="array" ref="Y275">INDEX(GMWQ!$A$2:$NF$60,MATCH(1,(GMWQ!$NE$2:$NE$60=Y$3)*(GMWQ!$ND$2:$ND$60=Y$4)*(GMWQ!$NF$2:$NF$60=Y$1),0),$E275-1966)</f>
        <v>0</v>
      </c>
      <c r="Z275" s="12" cm="1">
        <f t="array" ref="Z275">INDEX(GMWQ!$A$2:$NF$60,MATCH(1,(GMWQ!$NE$2:$NE$60=Z$3)*(GMWQ!$ND$2:$ND$60=Z$4)*(GMWQ!$NF$2:$NF$60=Z$1),0),$E275-1966)</f>
        <v>0</v>
      </c>
      <c r="AA275" s="12" cm="1">
        <f t="array" ref="AA275">INDEX(GMWQ!$A$2:$NF$60,MATCH(1,(GMWQ!$NE$2:$NE$60=AA$3)*(GMWQ!$ND$2:$ND$60=AA$4)*(GMWQ!$NF$2:$NF$60=AA$1),0),$E275-1966)</f>
        <v>0</v>
      </c>
      <c r="AB275" s="12" cm="1">
        <f t="array" ref="AB275">INDEX(GMWQ!$A$2:$NF$60,MATCH(1,(GMWQ!$NE$2:$NE$60=AB$3)*(GMWQ!$ND$2:$ND$60=AB$4)*(GMWQ!$NF$2:$NF$60=AB$1),0),$E275-1966)</f>
        <v>0</v>
      </c>
      <c r="AC275" s="12" cm="1">
        <f t="array" ref="AC275">INDEX(GMWQ!$A$2:$NF$60,MATCH(1,(GMWQ!$NE$2:$NE$60=AC$3)*(GMWQ!$ND$2:$ND$60=AC$4)*(GMWQ!$NF$2:$NF$60=AC$1),0),$E275-1966)</f>
        <v>0</v>
      </c>
      <c r="AD275" s="12" cm="1">
        <f t="array" ref="AD275">INDEX(GMWQ!$A$2:$NF$60,MATCH(1,(GMWQ!$NE$2:$NE$60=AD$3)*(GMWQ!$ND$2:$ND$60=AD$4)*(GMWQ!$NF$2:$NF$60=AD$1),0),$E275-1966)</f>
        <v>0</v>
      </c>
      <c r="AE275" s="12" cm="1">
        <f t="array" ref="AE275">INDEX(GMWQ!$A$2:$NF$60,MATCH(1,(GMWQ!$NE$2:$NE$60=AE$3)*(GMWQ!$ND$2:$ND$60=AE$4)*(GMWQ!$NF$2:$NF$60=AE$1),0),$E275-1966)</f>
        <v>37272.120000000003</v>
      </c>
      <c r="AF275" s="12" cm="1">
        <f t="array" ref="AF275">INDEX(GMWQ!$A$2:$NF$60,MATCH(1,(GMWQ!$NE$2:$NE$60=AF$3)*(GMWQ!$ND$2:$ND$60=AF$4)*(GMWQ!$NF$2:$NF$60=AF$1),0),$E275-1966)</f>
        <v>41404.660000000003</v>
      </c>
      <c r="AG275" s="12" cm="1">
        <f t="array" ref="AG275">INDEX(GMWQ!$A$2:$NF$60,MATCH(1,(GMWQ!$NE$2:$NE$60=AG$3)*(GMWQ!$ND$2:$ND$60=AG$4)*(GMWQ!$NF$2:$NF$60=AG$1),0),$E275-1966)</f>
        <v>3.7499989999999999</v>
      </c>
    </row>
    <row r="276" spans="1:33" x14ac:dyDescent="0.25">
      <c r="B276" s="12">
        <f t="shared" si="24"/>
        <v>2040</v>
      </c>
      <c r="C276" s="12">
        <f t="shared" si="24"/>
        <v>2040</v>
      </c>
      <c r="E276" s="12">
        <f t="shared" si="22"/>
        <v>2242</v>
      </c>
      <c r="F276" s="12" cm="1">
        <f t="array" ref="F276">INDEX(GMWQ!$A$2:$NF$60,MATCH(1,(GMWQ!$NE$2:$NE$60=F$3)*(GMWQ!$ND$2:$ND$60=F$4)*(GMWQ!$NF$2:$NF$60=F$1),0),$E276-1966)</f>
        <v>212.3913</v>
      </c>
      <c r="G276" s="12" cm="1">
        <f t="array" ref="G276">INDEX(GMWQ!$A$2:$NF$60,MATCH(1,(GMWQ!$NE$2:$NE$60=G$3)*(GMWQ!$ND$2:$ND$60=G$4)*(GMWQ!$NF$2:$NF$60=G$1),0),$E276-1966)</f>
        <v>82449.2</v>
      </c>
      <c r="H276" s="12" cm="1">
        <f t="array" ref="H276">INDEX(GMWQ!$A$2:$NF$60,MATCH(1,(GMWQ!$NE$2:$NE$60=H$3)*(GMWQ!$ND$2:$ND$60=H$4)*(GMWQ!$NF$2:$NF$60=H$1),0),$E276-1966)</f>
        <v>1113.326</v>
      </c>
      <c r="I276" s="12" cm="1">
        <f t="array" ref="I276">INDEX(GMWQ!$A$2:$NF$60,MATCH(1,(GMWQ!$NE$2:$NE$60=I$3)*(GMWQ!$ND$2:$ND$60=I$4)*(GMWQ!$NF$2:$NF$60=I$1),0),$E276-1966)</f>
        <v>278417.3</v>
      </c>
      <c r="J276" s="12" cm="1">
        <f t="array" ref="J276">INDEX(GMWQ!$A$2:$NF$60,MATCH(1,(GMWQ!$NE$2:$NE$60=J$3)*(GMWQ!$ND$2:$ND$60=J$4)*(GMWQ!$NF$2:$NF$60=J$1),0),$E276-1966)</f>
        <v>1288294</v>
      </c>
      <c r="K276" s="12" cm="1">
        <f t="array" ref="K276">INDEX(GMWQ!$A$2:$NF$60,MATCH(1,(GMWQ!$NE$2:$NE$60=K$3)*(GMWQ!$ND$2:$ND$60=K$4)*(GMWQ!$NF$2:$NF$60=K$1),0),$E276-1966)</f>
        <v>520859.5</v>
      </c>
      <c r="L276" s="12" cm="1">
        <f t="array" ref="L276">INDEX(GMWQ!$A$2:$NF$60,MATCH(1,(GMWQ!$NE$2:$NE$60=L$3)*(GMWQ!$ND$2:$ND$60=L$4)*(GMWQ!$NF$2:$NF$60=L$1),0),$E276-1966)</f>
        <v>821356.3</v>
      </c>
      <c r="M276" s="12" cm="1">
        <f t="array" ref="M276">INDEX(GMWQ!$A$2:$NF$60,MATCH(1,(GMWQ!$NE$2:$NE$60=M$3)*(GMWQ!$ND$2:$ND$60=M$4)*(GMWQ!$NF$2:$NF$60=M$1),0),$E276-1966)</f>
        <v>536740</v>
      </c>
      <c r="N276" s="12" cm="1">
        <f t="array" ref="N276">INDEX(GMWQ!$A$2:$NF$60,MATCH(1,(GMWQ!$NE$2:$NE$60=N$3)*(GMWQ!$ND$2:$ND$60=N$4)*(GMWQ!$NF$2:$NF$60=N$1),0),$E276-1966)</f>
        <v>152.98599999999999</v>
      </c>
      <c r="O276" s="12" cm="1">
        <f t="array" ref="O276">INDEX(GMWQ!$A$2:$NF$60,MATCH(1,(GMWQ!$NE$2:$NE$60=O$3)*(GMWQ!$ND$2:$ND$60=O$4)*(GMWQ!$NF$2:$NF$60=O$1),0),$E276-1966)</f>
        <v>37883.83</v>
      </c>
      <c r="P276" s="12" cm="1">
        <f t="array" ref="P276">INDEX(GMWQ!$A$2:$NF$60,MATCH(1,(GMWQ!$NE$2:$NE$60=P$3)*(GMWQ!$ND$2:$ND$60=P$4)*(GMWQ!$NF$2:$NF$60=P$1),0),$E276-1966)</f>
        <v>41511.64</v>
      </c>
      <c r="Q276" s="12" cm="1">
        <f t="array" ref="Q276">INDEX(GMWQ!$A$2:$NF$60,MATCH(1,(GMWQ!$NE$2:$NE$60=Q$3)*(GMWQ!$ND$2:$ND$60=Q$4)*(GMWQ!$NF$2:$NF$60=Q$1),0),$E276-1966)</f>
        <v>3.9999989999999999</v>
      </c>
      <c r="R276" s="12" cm="1">
        <f t="array" ref="R276">INDEX(GMWQ!$A$2:$NF$60,MATCH(1,(GMWQ!$NE$2:$NE$60=R$3)*(GMWQ!$ND$2:$ND$60=R$4)*(GMWQ!$NF$2:$NF$60=R$1),0),$E276-1966)</f>
        <v>16042.31</v>
      </c>
      <c r="S276" s="12" cm="1">
        <f t="array" ref="S276">INDEX(GMWQ!$A$2:$NF$60,MATCH(1,(GMWQ!$NE$2:$NE$60=S$3)*(GMWQ!$ND$2:$ND$60=S$4)*(GMWQ!$NF$2:$NF$60=S$1),0),$E276-1966)</f>
        <v>0</v>
      </c>
      <c r="T276" s="12" cm="1">
        <f t="array" ref="T276">INDEX(GMWQ!$A$2:$NF$60,MATCH(1,(GMWQ!$NE$2:$NE$60=T$3)*(GMWQ!$ND$2:$ND$60=T$4)*(GMWQ!$NF$2:$NF$60=T$1),0),$E276-1966)</f>
        <v>0</v>
      </c>
      <c r="U276" s="12" cm="1">
        <f t="array" ref="U276">INDEX(GMWQ!$A$2:$NF$60,MATCH(1,(GMWQ!$NE$2:$NE$60=U$3)*(GMWQ!$ND$2:$ND$60=U$4)*(GMWQ!$NF$2:$NF$60=U$1),0),$E276-1966)</f>
        <v>0</v>
      </c>
      <c r="V276" s="12" cm="1">
        <f t="array" ref="V276">INDEX(GMWQ!$A$2:$NF$60,MATCH(1,(GMWQ!$NE$2:$NE$60=V$3)*(GMWQ!$ND$2:$ND$60=V$4)*(GMWQ!$NF$2:$NF$60=V$1),0),$E276-1966)</f>
        <v>0</v>
      </c>
      <c r="W276" s="12" cm="1">
        <f t="array" ref="W276">INDEX(GMWQ!$A$2:$NF$60,MATCH(1,(GMWQ!$NE$2:$NE$60=W$3)*(GMWQ!$ND$2:$ND$60=W$4)*(GMWQ!$NF$2:$NF$60=W$1),0),$E276-1966)</f>
        <v>0</v>
      </c>
      <c r="X276" s="12" cm="1">
        <f t="array" ref="X276">INDEX(GMWQ!$A$2:$NF$60,MATCH(1,(GMWQ!$NE$2:$NE$60=X$3)*(GMWQ!$ND$2:$ND$60=X$4)*(GMWQ!$NF$2:$NF$60=X$1),0),$E276-1966)</f>
        <v>0</v>
      </c>
      <c r="Y276" s="12" cm="1">
        <f t="array" ref="Y276">INDEX(GMWQ!$A$2:$NF$60,MATCH(1,(GMWQ!$NE$2:$NE$60=Y$3)*(GMWQ!$ND$2:$ND$60=Y$4)*(GMWQ!$NF$2:$NF$60=Y$1),0),$E276-1966)</f>
        <v>0</v>
      </c>
      <c r="Z276" s="12" cm="1">
        <f t="array" ref="Z276">INDEX(GMWQ!$A$2:$NF$60,MATCH(1,(GMWQ!$NE$2:$NE$60=Z$3)*(GMWQ!$ND$2:$ND$60=Z$4)*(GMWQ!$NF$2:$NF$60=Z$1),0),$E276-1966)</f>
        <v>0</v>
      </c>
      <c r="AA276" s="12" cm="1">
        <f t="array" ref="AA276">INDEX(GMWQ!$A$2:$NF$60,MATCH(1,(GMWQ!$NE$2:$NE$60=AA$3)*(GMWQ!$ND$2:$ND$60=AA$4)*(GMWQ!$NF$2:$NF$60=AA$1),0),$E276-1966)</f>
        <v>0</v>
      </c>
      <c r="AB276" s="12" cm="1">
        <f t="array" ref="AB276">INDEX(GMWQ!$A$2:$NF$60,MATCH(1,(GMWQ!$NE$2:$NE$60=AB$3)*(GMWQ!$ND$2:$ND$60=AB$4)*(GMWQ!$NF$2:$NF$60=AB$1),0),$E276-1966)</f>
        <v>0</v>
      </c>
      <c r="AC276" s="12" cm="1">
        <f t="array" ref="AC276">INDEX(GMWQ!$A$2:$NF$60,MATCH(1,(GMWQ!$NE$2:$NE$60=AC$3)*(GMWQ!$ND$2:$ND$60=AC$4)*(GMWQ!$NF$2:$NF$60=AC$1),0),$E276-1966)</f>
        <v>0</v>
      </c>
      <c r="AD276" s="12" cm="1">
        <f t="array" ref="AD276">INDEX(GMWQ!$A$2:$NF$60,MATCH(1,(GMWQ!$NE$2:$NE$60=AD$3)*(GMWQ!$ND$2:$ND$60=AD$4)*(GMWQ!$NF$2:$NF$60=AD$1),0),$E276-1966)</f>
        <v>0</v>
      </c>
      <c r="AE276" s="12" cm="1">
        <f t="array" ref="AE276">INDEX(GMWQ!$A$2:$NF$60,MATCH(1,(GMWQ!$NE$2:$NE$60=AE$3)*(GMWQ!$ND$2:$ND$60=AE$4)*(GMWQ!$NF$2:$NF$60=AE$1),0),$E276-1966)</f>
        <v>37314.11</v>
      </c>
      <c r="AF276" s="12" cm="1">
        <f t="array" ref="AF276">INDEX(GMWQ!$A$2:$NF$60,MATCH(1,(GMWQ!$NE$2:$NE$60=AF$3)*(GMWQ!$ND$2:$ND$60=AF$4)*(GMWQ!$NF$2:$NF$60=AF$1),0),$E276-1966)</f>
        <v>41451.31</v>
      </c>
      <c r="AG276" s="12" cm="1">
        <f t="array" ref="AG276">INDEX(GMWQ!$A$2:$NF$60,MATCH(1,(GMWQ!$NE$2:$NE$60=AG$3)*(GMWQ!$ND$2:$ND$60=AG$4)*(GMWQ!$NF$2:$NF$60=AG$1),0),$E276-1966)</f>
        <v>3.7500110000000002</v>
      </c>
    </row>
    <row r="277" spans="1:33" x14ac:dyDescent="0.25">
      <c r="B277" s="12">
        <f t="shared" si="24"/>
        <v>2040</v>
      </c>
      <c r="C277" s="12">
        <f t="shared" si="24"/>
        <v>2040</v>
      </c>
      <c r="E277" s="12">
        <f t="shared" si="22"/>
        <v>2243</v>
      </c>
      <c r="F277" s="12" cm="1">
        <f t="array" ref="F277">INDEX(GMWQ!$A$2:$NF$60,MATCH(1,(GMWQ!$NE$2:$NE$60=F$3)*(GMWQ!$ND$2:$ND$60=F$4)*(GMWQ!$NF$2:$NF$60=F$1),0),$E277-1966)</f>
        <v>213.46199999999999</v>
      </c>
      <c r="G277" s="12" cm="1">
        <f t="array" ref="G277">INDEX(GMWQ!$A$2:$NF$60,MATCH(1,(GMWQ!$NE$2:$NE$60=G$3)*(GMWQ!$ND$2:$ND$60=G$4)*(GMWQ!$NF$2:$NF$60=G$1),0),$E277-1966)</f>
        <v>83195.39</v>
      </c>
      <c r="H277" s="12" cm="1">
        <f t="array" ref="H277">INDEX(GMWQ!$A$2:$NF$60,MATCH(1,(GMWQ!$NE$2:$NE$60=H$3)*(GMWQ!$ND$2:$ND$60=H$4)*(GMWQ!$NF$2:$NF$60=H$1),0),$E277-1966)</f>
        <v>1122.046</v>
      </c>
      <c r="I277" s="12" cm="1">
        <f t="array" ref="I277">INDEX(GMWQ!$A$2:$NF$60,MATCH(1,(GMWQ!$NE$2:$NE$60=I$3)*(GMWQ!$ND$2:$ND$60=I$4)*(GMWQ!$NF$2:$NF$60=I$1),0),$E277-1966)</f>
        <v>280932.8</v>
      </c>
      <c r="J277" s="12" cm="1">
        <f t="array" ref="J277">INDEX(GMWQ!$A$2:$NF$60,MATCH(1,(GMWQ!$NE$2:$NE$60=J$3)*(GMWQ!$ND$2:$ND$60=J$4)*(GMWQ!$NF$2:$NF$60=J$1),0),$E277-1966)</f>
        <v>1300410</v>
      </c>
      <c r="K277" s="12" cm="1">
        <f t="array" ref="K277">INDEX(GMWQ!$A$2:$NF$60,MATCH(1,(GMWQ!$NE$2:$NE$60=K$3)*(GMWQ!$ND$2:$ND$60=K$4)*(GMWQ!$NF$2:$NF$60=K$1),0),$E277-1966)</f>
        <v>525573.5</v>
      </c>
      <c r="L277" s="12" cm="1">
        <f t="array" ref="L277">INDEX(GMWQ!$A$2:$NF$60,MATCH(1,(GMWQ!$NE$2:$NE$60=L$3)*(GMWQ!$ND$2:$ND$60=L$4)*(GMWQ!$NF$2:$NF$60=L$1),0),$E277-1966)</f>
        <v>828639.3</v>
      </c>
      <c r="M277" s="12" cm="1">
        <f t="array" ref="M277">INDEX(GMWQ!$A$2:$NF$60,MATCH(1,(GMWQ!$NE$2:$NE$60=M$3)*(GMWQ!$ND$2:$ND$60=M$4)*(GMWQ!$NF$2:$NF$60=M$1),0),$E277-1966)</f>
        <v>538827</v>
      </c>
      <c r="N277" s="12" cm="1">
        <f t="array" ref="N277">INDEX(GMWQ!$A$2:$NF$60,MATCH(1,(GMWQ!$NE$2:$NE$60=N$3)*(GMWQ!$ND$2:$ND$60=N$4)*(GMWQ!$NF$2:$NF$60=N$1),0),$E277-1966)</f>
        <v>153.74510000000001</v>
      </c>
      <c r="O277" s="12" cm="1">
        <f t="array" ref="O277">INDEX(GMWQ!$A$2:$NF$60,MATCH(1,(GMWQ!$NE$2:$NE$60=O$3)*(GMWQ!$ND$2:$ND$60=O$4)*(GMWQ!$NF$2:$NF$60=O$1),0),$E277-1966)</f>
        <v>37929.58</v>
      </c>
      <c r="P277" s="12" cm="1">
        <f t="array" ref="P277">INDEX(GMWQ!$A$2:$NF$60,MATCH(1,(GMWQ!$NE$2:$NE$60=P$3)*(GMWQ!$ND$2:$ND$60=P$4)*(GMWQ!$NF$2:$NF$60=P$1),0),$E277-1966)</f>
        <v>41561.769999999997</v>
      </c>
      <c r="Q277" s="12" cm="1">
        <f t="array" ref="Q277">INDEX(GMWQ!$A$2:$NF$60,MATCH(1,(GMWQ!$NE$2:$NE$60=Q$3)*(GMWQ!$ND$2:$ND$60=Q$4)*(GMWQ!$NF$2:$NF$60=Q$1),0),$E277-1966)</f>
        <v>4.0000080000000002</v>
      </c>
      <c r="R277" s="12" cm="1">
        <f t="array" ref="R277">INDEX(GMWQ!$A$2:$NF$60,MATCH(1,(GMWQ!$NE$2:$NE$60=R$3)*(GMWQ!$ND$2:$ND$60=R$4)*(GMWQ!$NF$2:$NF$60=R$1),0),$E277-1966)</f>
        <v>16167.95</v>
      </c>
      <c r="S277" s="12" cm="1">
        <f t="array" ref="S277">INDEX(GMWQ!$A$2:$NF$60,MATCH(1,(GMWQ!$NE$2:$NE$60=S$3)*(GMWQ!$ND$2:$ND$60=S$4)*(GMWQ!$NF$2:$NF$60=S$1),0),$E277-1966)</f>
        <v>0</v>
      </c>
      <c r="T277" s="12" cm="1">
        <f t="array" ref="T277">INDEX(GMWQ!$A$2:$NF$60,MATCH(1,(GMWQ!$NE$2:$NE$60=T$3)*(GMWQ!$ND$2:$ND$60=T$4)*(GMWQ!$NF$2:$NF$60=T$1),0),$E277-1966)</f>
        <v>0</v>
      </c>
      <c r="U277" s="12" cm="1">
        <f t="array" ref="U277">INDEX(GMWQ!$A$2:$NF$60,MATCH(1,(GMWQ!$NE$2:$NE$60=U$3)*(GMWQ!$ND$2:$ND$60=U$4)*(GMWQ!$NF$2:$NF$60=U$1),0),$E277-1966)</f>
        <v>0</v>
      </c>
      <c r="V277" s="12" cm="1">
        <f t="array" ref="V277">INDEX(GMWQ!$A$2:$NF$60,MATCH(1,(GMWQ!$NE$2:$NE$60=V$3)*(GMWQ!$ND$2:$ND$60=V$4)*(GMWQ!$NF$2:$NF$60=V$1),0),$E277-1966)</f>
        <v>0</v>
      </c>
      <c r="W277" s="12" cm="1">
        <f t="array" ref="W277">INDEX(GMWQ!$A$2:$NF$60,MATCH(1,(GMWQ!$NE$2:$NE$60=W$3)*(GMWQ!$ND$2:$ND$60=W$4)*(GMWQ!$NF$2:$NF$60=W$1),0),$E277-1966)</f>
        <v>0</v>
      </c>
      <c r="X277" s="12" cm="1">
        <f t="array" ref="X277">INDEX(GMWQ!$A$2:$NF$60,MATCH(1,(GMWQ!$NE$2:$NE$60=X$3)*(GMWQ!$ND$2:$ND$60=X$4)*(GMWQ!$NF$2:$NF$60=X$1),0),$E277-1966)</f>
        <v>0</v>
      </c>
      <c r="Y277" s="12" cm="1">
        <f t="array" ref="Y277">INDEX(GMWQ!$A$2:$NF$60,MATCH(1,(GMWQ!$NE$2:$NE$60=Y$3)*(GMWQ!$ND$2:$ND$60=Y$4)*(GMWQ!$NF$2:$NF$60=Y$1),0),$E277-1966)</f>
        <v>0</v>
      </c>
      <c r="Z277" s="12" cm="1">
        <f t="array" ref="Z277">INDEX(GMWQ!$A$2:$NF$60,MATCH(1,(GMWQ!$NE$2:$NE$60=Z$3)*(GMWQ!$ND$2:$ND$60=Z$4)*(GMWQ!$NF$2:$NF$60=Z$1),0),$E277-1966)</f>
        <v>0</v>
      </c>
      <c r="AA277" s="12" cm="1">
        <f t="array" ref="AA277">INDEX(GMWQ!$A$2:$NF$60,MATCH(1,(GMWQ!$NE$2:$NE$60=AA$3)*(GMWQ!$ND$2:$ND$60=AA$4)*(GMWQ!$NF$2:$NF$60=AA$1),0),$E277-1966)</f>
        <v>0</v>
      </c>
      <c r="AB277" s="12" cm="1">
        <f t="array" ref="AB277">INDEX(GMWQ!$A$2:$NF$60,MATCH(1,(GMWQ!$NE$2:$NE$60=AB$3)*(GMWQ!$ND$2:$ND$60=AB$4)*(GMWQ!$NF$2:$NF$60=AB$1),0),$E277-1966)</f>
        <v>0</v>
      </c>
      <c r="AC277" s="12" cm="1">
        <f t="array" ref="AC277">INDEX(GMWQ!$A$2:$NF$60,MATCH(1,(GMWQ!$NE$2:$NE$60=AC$3)*(GMWQ!$ND$2:$ND$60=AC$4)*(GMWQ!$NF$2:$NF$60=AC$1),0),$E277-1966)</f>
        <v>0</v>
      </c>
      <c r="AD277" s="12" cm="1">
        <f t="array" ref="AD277">INDEX(GMWQ!$A$2:$NF$60,MATCH(1,(GMWQ!$NE$2:$NE$60=AD$3)*(GMWQ!$ND$2:$ND$60=AD$4)*(GMWQ!$NF$2:$NF$60=AD$1),0),$E277-1966)</f>
        <v>0</v>
      </c>
      <c r="AE277" s="12" cm="1">
        <f t="array" ref="AE277">INDEX(GMWQ!$A$2:$NF$60,MATCH(1,(GMWQ!$NE$2:$NE$60=AE$3)*(GMWQ!$ND$2:$ND$60=AE$4)*(GMWQ!$NF$2:$NF$60=AE$1),0),$E277-1966)</f>
        <v>37356.1</v>
      </c>
      <c r="AF277" s="12" cm="1">
        <f t="array" ref="AF277">INDEX(GMWQ!$A$2:$NF$60,MATCH(1,(GMWQ!$NE$2:$NE$60=AF$3)*(GMWQ!$ND$2:$ND$60=AF$4)*(GMWQ!$NF$2:$NF$60=AF$1),0),$E277-1966)</f>
        <v>41497.96</v>
      </c>
      <c r="AG277" s="12" cm="1">
        <f t="array" ref="AG277">INDEX(GMWQ!$A$2:$NF$60,MATCH(1,(GMWQ!$NE$2:$NE$60=AG$3)*(GMWQ!$ND$2:$ND$60=AG$4)*(GMWQ!$NF$2:$NF$60=AG$1),0),$E277-1966)</f>
        <v>3.7499929999999999</v>
      </c>
    </row>
    <row r="278" spans="1:33" x14ac:dyDescent="0.25">
      <c r="B278" s="12">
        <f t="shared" si="24"/>
        <v>2040</v>
      </c>
      <c r="C278" s="12">
        <f t="shared" si="24"/>
        <v>2040</v>
      </c>
      <c r="E278" s="12">
        <f t="shared" si="22"/>
        <v>2244</v>
      </c>
      <c r="F278" s="12" cm="1">
        <f t="array" ref="F278">INDEX(GMWQ!$A$2:$NF$60,MATCH(1,(GMWQ!$NE$2:$NE$60=F$3)*(GMWQ!$ND$2:$ND$60=F$4)*(GMWQ!$NF$2:$NF$60=F$1),0),$E278-1966)</f>
        <v>214.53819999999999</v>
      </c>
      <c r="G278" s="12" cm="1">
        <f t="array" ref="G278">INDEX(GMWQ!$A$2:$NF$60,MATCH(1,(GMWQ!$NE$2:$NE$60=G$3)*(GMWQ!$ND$2:$ND$60=G$4)*(GMWQ!$NF$2:$NF$60=G$1),0),$E278-1966)</f>
        <v>83948.43</v>
      </c>
      <c r="H278" s="12" cm="1">
        <f t="array" ref="H278">INDEX(GMWQ!$A$2:$NF$60,MATCH(1,(GMWQ!$NE$2:$NE$60=H$3)*(GMWQ!$ND$2:$ND$60=H$4)*(GMWQ!$NF$2:$NF$60=H$1),0),$E278-1966)</f>
        <v>1130.835</v>
      </c>
      <c r="I278" s="12" cm="1">
        <f t="array" ref="I278">INDEX(GMWQ!$A$2:$NF$60,MATCH(1,(GMWQ!$NE$2:$NE$60=I$3)*(GMWQ!$ND$2:$ND$60=I$4)*(GMWQ!$NF$2:$NF$60=I$1),0),$E278-1966)</f>
        <v>283375.8</v>
      </c>
      <c r="J278" s="12" cm="1">
        <f t="array" ref="J278">INDEX(GMWQ!$A$2:$NF$60,MATCH(1,(GMWQ!$NE$2:$NE$60=J$3)*(GMWQ!$ND$2:$ND$60=J$4)*(GMWQ!$NF$2:$NF$60=J$1),0),$E278-1966)</f>
        <v>1312640</v>
      </c>
      <c r="K278" s="12" cm="1">
        <f t="array" ref="K278">INDEX(GMWQ!$A$2:$NF$60,MATCH(1,(GMWQ!$NE$2:$NE$60=K$3)*(GMWQ!$ND$2:$ND$60=K$4)*(GMWQ!$NF$2:$NF$60=K$1),0),$E278-1966)</f>
        <v>530330.69999999995</v>
      </c>
      <c r="L278" s="12" cm="1">
        <f t="array" ref="L278">INDEX(GMWQ!$A$2:$NF$60,MATCH(1,(GMWQ!$NE$2:$NE$60=L$3)*(GMWQ!$ND$2:$ND$60=L$4)*(GMWQ!$NF$2:$NF$60=L$1),0),$E278-1966)</f>
        <v>835987.8</v>
      </c>
      <c r="M278" s="12" cm="1">
        <f t="array" ref="M278">INDEX(GMWQ!$A$2:$NF$60,MATCH(1,(GMWQ!$NE$2:$NE$60=M$3)*(GMWQ!$ND$2:$ND$60=M$4)*(GMWQ!$NF$2:$NF$60=M$1),0),$E278-1966)</f>
        <v>540922.6</v>
      </c>
      <c r="N278" s="12" cm="1">
        <f t="array" ref="N278">INDEX(GMWQ!$A$2:$NF$60,MATCH(1,(GMWQ!$NE$2:$NE$60=N$3)*(GMWQ!$ND$2:$ND$60=N$4)*(GMWQ!$NF$2:$NF$60=N$1),0),$E278-1966)</f>
        <v>154.50800000000001</v>
      </c>
      <c r="O278" s="12" cm="1">
        <f t="array" ref="O278">INDEX(GMWQ!$A$2:$NF$60,MATCH(1,(GMWQ!$NE$2:$NE$60=O$3)*(GMWQ!$ND$2:$ND$60=O$4)*(GMWQ!$NF$2:$NF$60=O$1),0),$E278-1966)</f>
        <v>37975.339999999997</v>
      </c>
      <c r="P278" s="12" cm="1">
        <f t="array" ref="P278">INDEX(GMWQ!$A$2:$NF$60,MATCH(1,(GMWQ!$NE$2:$NE$60=P$3)*(GMWQ!$ND$2:$ND$60=P$4)*(GMWQ!$NF$2:$NF$60=P$1),0),$E278-1966)</f>
        <v>41611.919999999998</v>
      </c>
      <c r="Q278" s="12" cm="1">
        <f t="array" ref="Q278">INDEX(GMWQ!$A$2:$NF$60,MATCH(1,(GMWQ!$NE$2:$NE$60=Q$3)*(GMWQ!$ND$2:$ND$60=Q$4)*(GMWQ!$NF$2:$NF$60=Q$1),0),$E278-1966)</f>
        <v>3.9999880000000001</v>
      </c>
      <c r="R278" s="12" cm="1">
        <f t="array" ref="R278">INDEX(GMWQ!$A$2:$NF$60,MATCH(1,(GMWQ!$NE$2:$NE$60=R$3)*(GMWQ!$ND$2:$ND$60=R$4)*(GMWQ!$NF$2:$NF$60=R$1),0),$E278-1966)</f>
        <v>16294.61</v>
      </c>
      <c r="S278" s="12" cm="1">
        <f t="array" ref="S278">INDEX(GMWQ!$A$2:$NF$60,MATCH(1,(GMWQ!$NE$2:$NE$60=S$3)*(GMWQ!$ND$2:$ND$60=S$4)*(GMWQ!$NF$2:$NF$60=S$1),0),$E278-1966)</f>
        <v>0</v>
      </c>
      <c r="T278" s="12" cm="1">
        <f t="array" ref="T278">INDEX(GMWQ!$A$2:$NF$60,MATCH(1,(GMWQ!$NE$2:$NE$60=T$3)*(GMWQ!$ND$2:$ND$60=T$4)*(GMWQ!$NF$2:$NF$60=T$1),0),$E278-1966)</f>
        <v>0</v>
      </c>
      <c r="U278" s="12" cm="1">
        <f t="array" ref="U278">INDEX(GMWQ!$A$2:$NF$60,MATCH(1,(GMWQ!$NE$2:$NE$60=U$3)*(GMWQ!$ND$2:$ND$60=U$4)*(GMWQ!$NF$2:$NF$60=U$1),0),$E278-1966)</f>
        <v>0</v>
      </c>
      <c r="V278" s="12" cm="1">
        <f t="array" ref="V278">INDEX(GMWQ!$A$2:$NF$60,MATCH(1,(GMWQ!$NE$2:$NE$60=V$3)*(GMWQ!$ND$2:$ND$60=V$4)*(GMWQ!$NF$2:$NF$60=V$1),0),$E278-1966)</f>
        <v>0</v>
      </c>
      <c r="W278" s="12" cm="1">
        <f t="array" ref="W278">INDEX(GMWQ!$A$2:$NF$60,MATCH(1,(GMWQ!$NE$2:$NE$60=W$3)*(GMWQ!$ND$2:$ND$60=W$4)*(GMWQ!$NF$2:$NF$60=W$1),0),$E278-1966)</f>
        <v>0</v>
      </c>
      <c r="X278" s="12" cm="1">
        <f t="array" ref="X278">INDEX(GMWQ!$A$2:$NF$60,MATCH(1,(GMWQ!$NE$2:$NE$60=X$3)*(GMWQ!$ND$2:$ND$60=X$4)*(GMWQ!$NF$2:$NF$60=X$1),0),$E278-1966)</f>
        <v>0</v>
      </c>
      <c r="Y278" s="12" cm="1">
        <f t="array" ref="Y278">INDEX(GMWQ!$A$2:$NF$60,MATCH(1,(GMWQ!$NE$2:$NE$60=Y$3)*(GMWQ!$ND$2:$ND$60=Y$4)*(GMWQ!$NF$2:$NF$60=Y$1),0),$E278-1966)</f>
        <v>0</v>
      </c>
      <c r="Z278" s="12" cm="1">
        <f t="array" ref="Z278">INDEX(GMWQ!$A$2:$NF$60,MATCH(1,(GMWQ!$NE$2:$NE$60=Z$3)*(GMWQ!$ND$2:$ND$60=Z$4)*(GMWQ!$NF$2:$NF$60=Z$1),0),$E278-1966)</f>
        <v>0</v>
      </c>
      <c r="AA278" s="12" cm="1">
        <f t="array" ref="AA278">INDEX(GMWQ!$A$2:$NF$60,MATCH(1,(GMWQ!$NE$2:$NE$60=AA$3)*(GMWQ!$ND$2:$ND$60=AA$4)*(GMWQ!$NF$2:$NF$60=AA$1),0),$E278-1966)</f>
        <v>0</v>
      </c>
      <c r="AB278" s="12" cm="1">
        <f t="array" ref="AB278">INDEX(GMWQ!$A$2:$NF$60,MATCH(1,(GMWQ!$NE$2:$NE$60=AB$3)*(GMWQ!$ND$2:$ND$60=AB$4)*(GMWQ!$NF$2:$NF$60=AB$1),0),$E278-1966)</f>
        <v>0</v>
      </c>
      <c r="AC278" s="12" cm="1">
        <f t="array" ref="AC278">INDEX(GMWQ!$A$2:$NF$60,MATCH(1,(GMWQ!$NE$2:$NE$60=AC$3)*(GMWQ!$ND$2:$ND$60=AC$4)*(GMWQ!$NF$2:$NF$60=AC$1),0),$E278-1966)</f>
        <v>0</v>
      </c>
      <c r="AD278" s="12" cm="1">
        <f t="array" ref="AD278">INDEX(GMWQ!$A$2:$NF$60,MATCH(1,(GMWQ!$NE$2:$NE$60=AD$3)*(GMWQ!$ND$2:$ND$60=AD$4)*(GMWQ!$NF$2:$NF$60=AD$1),0),$E278-1966)</f>
        <v>0</v>
      </c>
      <c r="AE278" s="12" cm="1">
        <f t="array" ref="AE278">INDEX(GMWQ!$A$2:$NF$60,MATCH(1,(GMWQ!$NE$2:$NE$60=AE$3)*(GMWQ!$ND$2:$ND$60=AE$4)*(GMWQ!$NF$2:$NF$60=AE$1),0),$E278-1966)</f>
        <v>37398.089999999997</v>
      </c>
      <c r="AF278" s="12" cm="1">
        <f t="array" ref="AF278">INDEX(GMWQ!$A$2:$NF$60,MATCH(1,(GMWQ!$NE$2:$NE$60=AF$3)*(GMWQ!$ND$2:$ND$60=AF$4)*(GMWQ!$NF$2:$NF$60=AF$1),0),$E278-1966)</f>
        <v>41544.6</v>
      </c>
      <c r="AG278" s="12" cm="1">
        <f t="array" ref="AG278">INDEX(GMWQ!$A$2:$NF$60,MATCH(1,(GMWQ!$NE$2:$NE$60=AG$3)*(GMWQ!$ND$2:$ND$60=AG$4)*(GMWQ!$NF$2:$NF$60=AG$1),0),$E278-1966)</f>
        <v>3.7500049999999998</v>
      </c>
    </row>
    <row r="279" spans="1:33" x14ac:dyDescent="0.25">
      <c r="A279" s="12">
        <v>2041</v>
      </c>
      <c r="B279" s="12">
        <f t="shared" si="24"/>
        <v>2041</v>
      </c>
      <c r="C279" s="12">
        <f t="shared" si="24"/>
        <v>2040</v>
      </c>
      <c r="D279" s="12">
        <f t="shared" si="24"/>
        <v>2040</v>
      </c>
      <c r="E279" s="12">
        <f t="shared" si="22"/>
        <v>2245</v>
      </c>
      <c r="F279" s="12" cm="1">
        <f t="array" ref="F279">INDEX(GMWQ!$A$2:$NF$60,MATCH(1,(GMWQ!$NE$2:$NE$60=F$3)*(GMWQ!$ND$2:$ND$60=F$4)*(GMWQ!$NF$2:$NF$60=F$1),0),$E279-1966)</f>
        <v>215.6266</v>
      </c>
      <c r="G279" s="12" cm="1">
        <f t="array" ref="G279">INDEX(GMWQ!$A$2:$NF$60,MATCH(1,(GMWQ!$NE$2:$NE$60=G$3)*(GMWQ!$ND$2:$ND$60=G$4)*(GMWQ!$NF$2:$NF$60=G$1),0),$E279-1966)</f>
        <v>84718.16</v>
      </c>
      <c r="H279" s="12" cm="1">
        <f t="array" ref="H279">INDEX(GMWQ!$A$2:$NF$60,MATCH(1,(GMWQ!$NE$2:$NE$60=H$3)*(GMWQ!$ND$2:$ND$60=H$4)*(GMWQ!$NF$2:$NF$60=H$1),0),$E279-1966)</f>
        <v>1139.682</v>
      </c>
      <c r="I279" s="12" cm="1">
        <f t="array" ref="I279">INDEX(GMWQ!$A$2:$NF$60,MATCH(1,(GMWQ!$NE$2:$NE$60=I$3)*(GMWQ!$ND$2:$ND$60=I$4)*(GMWQ!$NF$2:$NF$60=I$1),0),$E279-1966)</f>
        <v>285401.09999999998</v>
      </c>
      <c r="J279" s="12" cm="1">
        <f t="array" ref="J279">INDEX(GMWQ!$A$2:$NF$60,MATCH(1,(GMWQ!$NE$2:$NE$60=J$3)*(GMWQ!$ND$2:$ND$60=J$4)*(GMWQ!$NF$2:$NF$60=J$1),0),$E279-1966)</f>
        <v>1325102</v>
      </c>
      <c r="K279" s="12" cm="1">
        <f t="array" ref="K279">INDEX(GMWQ!$A$2:$NF$60,MATCH(1,(GMWQ!$NE$2:$NE$60=K$3)*(GMWQ!$ND$2:$ND$60=K$4)*(GMWQ!$NF$2:$NF$60=K$1),0),$E279-1966)</f>
        <v>535193.30000000005</v>
      </c>
      <c r="L279" s="12" cm="1">
        <f t="array" ref="L279">INDEX(GMWQ!$A$2:$NF$60,MATCH(1,(GMWQ!$NE$2:$NE$60=L$3)*(GMWQ!$ND$2:$ND$60=L$4)*(GMWQ!$NF$2:$NF$60=L$1),0),$E279-1966)</f>
        <v>843402</v>
      </c>
      <c r="M279" s="12" cm="1">
        <f t="array" ref="M279">INDEX(GMWQ!$A$2:$NF$60,MATCH(1,(GMWQ!$NE$2:$NE$60=M$3)*(GMWQ!$ND$2:$ND$60=M$4)*(GMWQ!$NF$2:$NF$60=M$1),0),$E279-1966)</f>
        <v>543026.5</v>
      </c>
      <c r="N279" s="12" cm="1">
        <f t="array" ref="N279">INDEX(GMWQ!$A$2:$NF$60,MATCH(1,(GMWQ!$NE$2:$NE$60=N$3)*(GMWQ!$ND$2:$ND$60=N$4)*(GMWQ!$NF$2:$NF$60=N$1),0),$E279-1966)</f>
        <v>155.2747</v>
      </c>
      <c r="O279" s="12" cm="1">
        <f t="array" ref="O279">INDEX(GMWQ!$A$2:$NF$60,MATCH(1,(GMWQ!$NE$2:$NE$60=O$3)*(GMWQ!$ND$2:$ND$60=O$4)*(GMWQ!$NF$2:$NF$60=O$1),0),$E279-1966)</f>
        <v>38026.42</v>
      </c>
      <c r="P279" s="12" cm="1">
        <f t="array" ref="P279">INDEX(GMWQ!$A$2:$NF$60,MATCH(1,(GMWQ!$NE$2:$NE$60=P$3)*(GMWQ!$ND$2:$ND$60=P$4)*(GMWQ!$NF$2:$NF$60=P$1),0),$E279-1966)</f>
        <v>41667.89</v>
      </c>
      <c r="Q279" s="12" cm="1">
        <f t="array" ref="Q279">INDEX(GMWQ!$A$2:$NF$60,MATCH(1,(GMWQ!$NE$2:$NE$60=Q$3)*(GMWQ!$ND$2:$ND$60=Q$4)*(GMWQ!$NF$2:$NF$60=Q$1),0),$E279-1966)</f>
        <v>3.9999889999999998</v>
      </c>
      <c r="R279" s="12" cm="1">
        <f t="array" ref="R279">INDEX(GMWQ!$A$2:$NF$60,MATCH(1,(GMWQ!$NE$2:$NE$60=R$3)*(GMWQ!$ND$2:$ND$60=R$4)*(GMWQ!$NF$2:$NF$60=R$1),0),$E279-1966)</f>
        <v>16422.080000000002</v>
      </c>
      <c r="S279" s="12" cm="1">
        <f t="array" ref="S279">INDEX(GMWQ!$A$2:$NF$60,MATCH(1,(GMWQ!$NE$2:$NE$60=S$3)*(GMWQ!$ND$2:$ND$60=S$4)*(GMWQ!$NF$2:$NF$60=S$1),0),$E279-1966)</f>
        <v>0</v>
      </c>
      <c r="T279" s="12" cm="1">
        <f t="array" ref="T279">INDEX(GMWQ!$A$2:$NF$60,MATCH(1,(GMWQ!$NE$2:$NE$60=T$3)*(GMWQ!$ND$2:$ND$60=T$4)*(GMWQ!$NF$2:$NF$60=T$1),0),$E279-1966)</f>
        <v>0</v>
      </c>
      <c r="U279" s="12" cm="1">
        <f t="array" ref="U279">INDEX(GMWQ!$A$2:$NF$60,MATCH(1,(GMWQ!$NE$2:$NE$60=U$3)*(GMWQ!$ND$2:$ND$60=U$4)*(GMWQ!$NF$2:$NF$60=U$1),0),$E279-1966)</f>
        <v>0</v>
      </c>
      <c r="V279" s="12" cm="1">
        <f t="array" ref="V279">INDEX(GMWQ!$A$2:$NF$60,MATCH(1,(GMWQ!$NE$2:$NE$60=V$3)*(GMWQ!$ND$2:$ND$60=V$4)*(GMWQ!$NF$2:$NF$60=V$1),0),$E279-1966)</f>
        <v>0</v>
      </c>
      <c r="W279" s="12" cm="1">
        <f t="array" ref="W279">INDEX(GMWQ!$A$2:$NF$60,MATCH(1,(GMWQ!$NE$2:$NE$60=W$3)*(GMWQ!$ND$2:$ND$60=W$4)*(GMWQ!$NF$2:$NF$60=W$1),0),$E279-1966)</f>
        <v>0</v>
      </c>
      <c r="X279" s="12" cm="1">
        <f t="array" ref="X279">INDEX(GMWQ!$A$2:$NF$60,MATCH(1,(GMWQ!$NE$2:$NE$60=X$3)*(GMWQ!$ND$2:$ND$60=X$4)*(GMWQ!$NF$2:$NF$60=X$1),0),$E279-1966)</f>
        <v>0</v>
      </c>
      <c r="Y279" s="12" cm="1">
        <f t="array" ref="Y279">INDEX(GMWQ!$A$2:$NF$60,MATCH(1,(GMWQ!$NE$2:$NE$60=Y$3)*(GMWQ!$ND$2:$ND$60=Y$4)*(GMWQ!$NF$2:$NF$60=Y$1),0),$E279-1966)</f>
        <v>0</v>
      </c>
      <c r="Z279" s="12" cm="1">
        <f t="array" ref="Z279">INDEX(GMWQ!$A$2:$NF$60,MATCH(1,(GMWQ!$NE$2:$NE$60=Z$3)*(GMWQ!$ND$2:$ND$60=Z$4)*(GMWQ!$NF$2:$NF$60=Z$1),0),$E279-1966)</f>
        <v>0</v>
      </c>
      <c r="AA279" s="12" cm="1">
        <f t="array" ref="AA279">INDEX(GMWQ!$A$2:$NF$60,MATCH(1,(GMWQ!$NE$2:$NE$60=AA$3)*(GMWQ!$ND$2:$ND$60=AA$4)*(GMWQ!$NF$2:$NF$60=AA$1),0),$E279-1966)</f>
        <v>0</v>
      </c>
      <c r="AB279" s="12" cm="1">
        <f t="array" ref="AB279">INDEX(GMWQ!$A$2:$NF$60,MATCH(1,(GMWQ!$NE$2:$NE$60=AB$3)*(GMWQ!$ND$2:$ND$60=AB$4)*(GMWQ!$NF$2:$NF$60=AB$1),0),$E279-1966)</f>
        <v>0</v>
      </c>
      <c r="AC279" s="12" cm="1">
        <f t="array" ref="AC279">INDEX(GMWQ!$A$2:$NF$60,MATCH(1,(GMWQ!$NE$2:$NE$60=AC$3)*(GMWQ!$ND$2:$ND$60=AC$4)*(GMWQ!$NF$2:$NF$60=AC$1),0),$E279-1966)</f>
        <v>0</v>
      </c>
      <c r="AD279" s="12" cm="1">
        <f t="array" ref="AD279">INDEX(GMWQ!$A$2:$NF$60,MATCH(1,(GMWQ!$NE$2:$NE$60=AD$3)*(GMWQ!$ND$2:$ND$60=AD$4)*(GMWQ!$NF$2:$NF$60=AD$1),0),$E279-1966)</f>
        <v>0</v>
      </c>
      <c r="AE279" s="12" cm="1">
        <f t="array" ref="AE279">INDEX(GMWQ!$A$2:$NF$60,MATCH(1,(GMWQ!$NE$2:$NE$60=AE$3)*(GMWQ!$ND$2:$ND$60=AE$4)*(GMWQ!$NF$2:$NF$60=AE$1),0),$E279-1966)</f>
        <v>37434.89</v>
      </c>
      <c r="AF279" s="12" cm="1">
        <f t="array" ref="AF279">INDEX(GMWQ!$A$2:$NF$60,MATCH(1,(GMWQ!$NE$2:$NE$60=AF$3)*(GMWQ!$ND$2:$ND$60=AF$4)*(GMWQ!$NF$2:$NF$60=AF$1),0),$E279-1966)</f>
        <v>41585.480000000003</v>
      </c>
      <c r="AG279" s="12" cm="1">
        <f t="array" ref="AG279">INDEX(GMWQ!$A$2:$NF$60,MATCH(1,(GMWQ!$NE$2:$NE$60=AG$3)*(GMWQ!$ND$2:$ND$60=AG$4)*(GMWQ!$NF$2:$NF$60=AG$1),0),$E279-1966)</f>
        <v>3.7499950000000002</v>
      </c>
    </row>
    <row r="280" spans="1:33" x14ac:dyDescent="0.25">
      <c r="B280" s="12">
        <f t="shared" si="24"/>
        <v>2041</v>
      </c>
      <c r="C280" s="12">
        <f t="shared" si="24"/>
        <v>2041</v>
      </c>
      <c r="E280" s="12">
        <f t="shared" si="22"/>
        <v>2246</v>
      </c>
      <c r="F280" s="12" cm="1">
        <f t="array" ref="F280">INDEX(GMWQ!$A$2:$NF$60,MATCH(1,(GMWQ!$NE$2:$NE$60=F$3)*(GMWQ!$ND$2:$ND$60=F$4)*(GMWQ!$NF$2:$NF$60=F$1),0),$E280-1966)</f>
        <v>216.7175</v>
      </c>
      <c r="G280" s="12" cm="1">
        <f t="array" ref="G280">INDEX(GMWQ!$A$2:$NF$60,MATCH(1,(GMWQ!$NE$2:$NE$60=G$3)*(GMWQ!$ND$2:$ND$60=G$4)*(GMWQ!$NF$2:$NF$60=G$1),0),$E280-1966)</f>
        <v>85493.86</v>
      </c>
      <c r="H280" s="12" cm="1">
        <f t="array" ref="H280">INDEX(GMWQ!$A$2:$NF$60,MATCH(1,(GMWQ!$NE$2:$NE$60=H$3)*(GMWQ!$ND$2:$ND$60=H$4)*(GMWQ!$NF$2:$NF$60=H$1),0),$E280-1966)</f>
        <v>1148.585</v>
      </c>
      <c r="I280" s="12" cm="1">
        <f t="array" ref="I280">INDEX(GMWQ!$A$2:$NF$60,MATCH(1,(GMWQ!$NE$2:$NE$60=I$3)*(GMWQ!$ND$2:$ND$60=I$4)*(GMWQ!$NF$2:$NF$60=I$1),0),$E280-1966)</f>
        <v>289064.90000000002</v>
      </c>
      <c r="J280" s="12" cm="1">
        <f t="array" ref="J280">INDEX(GMWQ!$A$2:$NF$60,MATCH(1,(GMWQ!$NE$2:$NE$60=J$3)*(GMWQ!$ND$2:$ND$60=J$4)*(GMWQ!$NF$2:$NF$60=J$1),0),$E280-1966)</f>
        <v>1337683</v>
      </c>
      <c r="K280" s="12" cm="1">
        <f t="array" ref="K280">INDEX(GMWQ!$A$2:$NF$60,MATCH(1,(GMWQ!$NE$2:$NE$60=K$3)*(GMWQ!$ND$2:$ND$60=K$4)*(GMWQ!$NF$2:$NF$60=K$1),0),$E280-1966)</f>
        <v>540093.69999999995</v>
      </c>
      <c r="L280" s="12" cm="1">
        <f t="array" ref="L280">INDEX(GMWQ!$A$2:$NF$60,MATCH(1,(GMWQ!$NE$2:$NE$60=L$3)*(GMWQ!$ND$2:$ND$60=L$4)*(GMWQ!$NF$2:$NF$60=L$1),0),$E280-1966)</f>
        <v>850956.80000000005</v>
      </c>
      <c r="M280" s="12" cm="1">
        <f t="array" ref="M280">INDEX(GMWQ!$A$2:$NF$60,MATCH(1,(GMWQ!$NE$2:$NE$60=M$3)*(GMWQ!$ND$2:$ND$60=M$4)*(GMWQ!$NF$2:$NF$60=M$1),0),$E280-1966)</f>
        <v>545186.69999999995</v>
      </c>
      <c r="N280" s="12" cm="1">
        <f t="array" ref="N280">INDEX(GMWQ!$A$2:$NF$60,MATCH(1,(GMWQ!$NE$2:$NE$60=N$3)*(GMWQ!$ND$2:$ND$60=N$4)*(GMWQ!$NF$2:$NF$60=N$1),0),$E280-1966)</f>
        <v>156.04519999999999</v>
      </c>
      <c r="O280" s="12" cm="1">
        <f t="array" ref="O280">INDEX(GMWQ!$A$2:$NF$60,MATCH(1,(GMWQ!$NE$2:$NE$60=O$3)*(GMWQ!$ND$2:$ND$60=O$4)*(GMWQ!$NF$2:$NF$60=O$1),0),$E280-1966)</f>
        <v>38077.5</v>
      </c>
      <c r="P280" s="12" cm="1">
        <f t="array" ref="P280">INDEX(GMWQ!$A$2:$NF$60,MATCH(1,(GMWQ!$NE$2:$NE$60=P$3)*(GMWQ!$ND$2:$ND$60=P$4)*(GMWQ!$NF$2:$NF$60=P$1),0),$E280-1966)</f>
        <v>41723.86</v>
      </c>
      <c r="Q280" s="12" cm="1">
        <f t="array" ref="Q280">INDEX(GMWQ!$A$2:$NF$60,MATCH(1,(GMWQ!$NE$2:$NE$60=Q$3)*(GMWQ!$ND$2:$ND$60=Q$4)*(GMWQ!$NF$2:$NF$60=Q$1),0),$E280-1966)</f>
        <v>4.000019</v>
      </c>
      <c r="R280" s="12" cm="1">
        <f t="array" ref="R280">INDEX(GMWQ!$A$2:$NF$60,MATCH(1,(GMWQ!$NE$2:$NE$60=R$3)*(GMWQ!$ND$2:$ND$60=R$4)*(GMWQ!$NF$2:$NF$60=R$1),0),$E280-1966)</f>
        <v>16550.37</v>
      </c>
      <c r="S280" s="12" cm="1">
        <f t="array" ref="S280">INDEX(GMWQ!$A$2:$NF$60,MATCH(1,(GMWQ!$NE$2:$NE$60=S$3)*(GMWQ!$ND$2:$ND$60=S$4)*(GMWQ!$NF$2:$NF$60=S$1),0),$E280-1966)</f>
        <v>0</v>
      </c>
      <c r="T280" s="12" cm="1">
        <f t="array" ref="T280">INDEX(GMWQ!$A$2:$NF$60,MATCH(1,(GMWQ!$NE$2:$NE$60=T$3)*(GMWQ!$ND$2:$ND$60=T$4)*(GMWQ!$NF$2:$NF$60=T$1),0),$E280-1966)</f>
        <v>0</v>
      </c>
      <c r="U280" s="12" cm="1">
        <f t="array" ref="U280">INDEX(GMWQ!$A$2:$NF$60,MATCH(1,(GMWQ!$NE$2:$NE$60=U$3)*(GMWQ!$ND$2:$ND$60=U$4)*(GMWQ!$NF$2:$NF$60=U$1),0),$E280-1966)</f>
        <v>0</v>
      </c>
      <c r="V280" s="12" cm="1">
        <f t="array" ref="V280">INDEX(GMWQ!$A$2:$NF$60,MATCH(1,(GMWQ!$NE$2:$NE$60=V$3)*(GMWQ!$ND$2:$ND$60=V$4)*(GMWQ!$NF$2:$NF$60=V$1),0),$E280-1966)</f>
        <v>0</v>
      </c>
      <c r="W280" s="12" cm="1">
        <f t="array" ref="W280">INDEX(GMWQ!$A$2:$NF$60,MATCH(1,(GMWQ!$NE$2:$NE$60=W$3)*(GMWQ!$ND$2:$ND$60=W$4)*(GMWQ!$NF$2:$NF$60=W$1),0),$E280-1966)</f>
        <v>0</v>
      </c>
      <c r="X280" s="12" cm="1">
        <f t="array" ref="X280">INDEX(GMWQ!$A$2:$NF$60,MATCH(1,(GMWQ!$NE$2:$NE$60=X$3)*(GMWQ!$ND$2:$ND$60=X$4)*(GMWQ!$NF$2:$NF$60=X$1),0),$E280-1966)</f>
        <v>0</v>
      </c>
      <c r="Y280" s="12" cm="1">
        <f t="array" ref="Y280">INDEX(GMWQ!$A$2:$NF$60,MATCH(1,(GMWQ!$NE$2:$NE$60=Y$3)*(GMWQ!$ND$2:$ND$60=Y$4)*(GMWQ!$NF$2:$NF$60=Y$1),0),$E280-1966)</f>
        <v>0</v>
      </c>
      <c r="Z280" s="12" cm="1">
        <f t="array" ref="Z280">INDEX(GMWQ!$A$2:$NF$60,MATCH(1,(GMWQ!$NE$2:$NE$60=Z$3)*(GMWQ!$ND$2:$ND$60=Z$4)*(GMWQ!$NF$2:$NF$60=Z$1),0),$E280-1966)</f>
        <v>0</v>
      </c>
      <c r="AA280" s="12" cm="1">
        <f t="array" ref="AA280">INDEX(GMWQ!$A$2:$NF$60,MATCH(1,(GMWQ!$NE$2:$NE$60=AA$3)*(GMWQ!$ND$2:$ND$60=AA$4)*(GMWQ!$NF$2:$NF$60=AA$1),0),$E280-1966)</f>
        <v>0</v>
      </c>
      <c r="AB280" s="12" cm="1">
        <f t="array" ref="AB280">INDEX(GMWQ!$A$2:$NF$60,MATCH(1,(GMWQ!$NE$2:$NE$60=AB$3)*(GMWQ!$ND$2:$ND$60=AB$4)*(GMWQ!$NF$2:$NF$60=AB$1),0),$E280-1966)</f>
        <v>0</v>
      </c>
      <c r="AC280" s="12" cm="1">
        <f t="array" ref="AC280">INDEX(GMWQ!$A$2:$NF$60,MATCH(1,(GMWQ!$NE$2:$NE$60=AC$3)*(GMWQ!$ND$2:$ND$60=AC$4)*(GMWQ!$NF$2:$NF$60=AC$1),0),$E280-1966)</f>
        <v>0</v>
      </c>
      <c r="AD280" s="12" cm="1">
        <f t="array" ref="AD280">INDEX(GMWQ!$A$2:$NF$60,MATCH(1,(GMWQ!$NE$2:$NE$60=AD$3)*(GMWQ!$ND$2:$ND$60=AD$4)*(GMWQ!$NF$2:$NF$60=AD$1),0),$E280-1966)</f>
        <v>0</v>
      </c>
      <c r="AE280" s="12" cm="1">
        <f t="array" ref="AE280">INDEX(GMWQ!$A$2:$NF$60,MATCH(1,(GMWQ!$NE$2:$NE$60=AE$3)*(GMWQ!$ND$2:$ND$60=AE$4)*(GMWQ!$NF$2:$NF$60=AE$1),0),$E280-1966)</f>
        <v>37471.68</v>
      </c>
      <c r="AF280" s="12" cm="1">
        <f t="array" ref="AF280">INDEX(GMWQ!$A$2:$NF$60,MATCH(1,(GMWQ!$NE$2:$NE$60=AF$3)*(GMWQ!$ND$2:$ND$60=AF$4)*(GMWQ!$NF$2:$NF$60=AF$1),0),$E280-1966)</f>
        <v>41626.35</v>
      </c>
      <c r="AG280" s="12" cm="1">
        <f t="array" ref="AG280">INDEX(GMWQ!$A$2:$NF$60,MATCH(1,(GMWQ!$NE$2:$NE$60=AG$3)*(GMWQ!$ND$2:$ND$60=AG$4)*(GMWQ!$NF$2:$NF$60=AG$1),0),$E280-1966)</f>
        <v>3.7500140000000002</v>
      </c>
    </row>
    <row r="281" spans="1:33" x14ac:dyDescent="0.25">
      <c r="B281" s="12">
        <f t="shared" si="24"/>
        <v>2041</v>
      </c>
      <c r="C281" s="12">
        <f t="shared" si="24"/>
        <v>2041</v>
      </c>
      <c r="E281" s="12">
        <f t="shared" si="22"/>
        <v>2247</v>
      </c>
      <c r="F281" s="12" cm="1">
        <f t="array" ref="F281">INDEX(GMWQ!$A$2:$NF$60,MATCH(1,(GMWQ!$NE$2:$NE$60=F$3)*(GMWQ!$ND$2:$ND$60=F$4)*(GMWQ!$NF$2:$NF$60=F$1),0),$E281-1966)</f>
        <v>217.81200000000001</v>
      </c>
      <c r="G281" s="12" cm="1">
        <f t="array" ref="G281">INDEX(GMWQ!$A$2:$NF$60,MATCH(1,(GMWQ!$NE$2:$NE$60=G$3)*(GMWQ!$ND$2:$ND$60=G$4)*(GMWQ!$NF$2:$NF$60=G$1),0),$E281-1966)</f>
        <v>86276.87</v>
      </c>
      <c r="H281" s="12" cm="1">
        <f t="array" ref="H281">INDEX(GMWQ!$A$2:$NF$60,MATCH(1,(GMWQ!$NE$2:$NE$60=H$3)*(GMWQ!$ND$2:$ND$60=H$4)*(GMWQ!$NF$2:$NF$60=H$1),0),$E281-1966)</f>
        <v>1157.5440000000001</v>
      </c>
      <c r="I281" s="12" cm="1">
        <f t="array" ref="I281">INDEX(GMWQ!$A$2:$NF$60,MATCH(1,(GMWQ!$NE$2:$NE$60=I$3)*(GMWQ!$ND$2:$ND$60=I$4)*(GMWQ!$NF$2:$NF$60=I$1),0),$E281-1966)</f>
        <v>291702.90000000002</v>
      </c>
      <c r="J281" s="12" cm="1">
        <f t="array" ref="J281">INDEX(GMWQ!$A$2:$NF$60,MATCH(1,(GMWQ!$NE$2:$NE$60=J$3)*(GMWQ!$ND$2:$ND$60=J$4)*(GMWQ!$NF$2:$NF$60=J$1),0),$E281-1966)</f>
        <v>1350399</v>
      </c>
      <c r="K281" s="12" cm="1">
        <f t="array" ref="K281">INDEX(GMWQ!$A$2:$NF$60,MATCH(1,(GMWQ!$NE$2:$NE$60=K$3)*(GMWQ!$ND$2:$ND$60=K$4)*(GMWQ!$NF$2:$NF$60=K$1),0),$E281-1966)</f>
        <v>545040.19999999995</v>
      </c>
      <c r="L281" s="12" cm="1">
        <f t="array" ref="L281">INDEX(GMWQ!$A$2:$NF$60,MATCH(1,(GMWQ!$NE$2:$NE$60=L$3)*(GMWQ!$ND$2:$ND$60=L$4)*(GMWQ!$NF$2:$NF$60=L$1),0),$E281-1966)</f>
        <v>858579.8</v>
      </c>
      <c r="M281" s="12" cm="1">
        <f t="array" ref="M281">INDEX(GMWQ!$A$2:$NF$60,MATCH(1,(GMWQ!$NE$2:$NE$60=M$3)*(GMWQ!$ND$2:$ND$60=M$4)*(GMWQ!$NF$2:$NF$60=M$1),0),$E281-1966)</f>
        <v>547355.80000000005</v>
      </c>
      <c r="N281" s="12" cm="1">
        <f t="array" ref="N281">INDEX(GMWQ!$A$2:$NF$60,MATCH(1,(GMWQ!$NE$2:$NE$60=N$3)*(GMWQ!$ND$2:$ND$60=N$4)*(GMWQ!$NF$2:$NF$60=N$1),0),$E281-1966)</f>
        <v>156.81950000000001</v>
      </c>
      <c r="O281" s="12" cm="1">
        <f t="array" ref="O281">INDEX(GMWQ!$A$2:$NF$60,MATCH(1,(GMWQ!$NE$2:$NE$60=O$3)*(GMWQ!$ND$2:$ND$60=O$4)*(GMWQ!$NF$2:$NF$60=O$1),0),$E281-1966)</f>
        <v>38129.21</v>
      </c>
      <c r="P281" s="12" cm="1">
        <f t="array" ref="P281">INDEX(GMWQ!$A$2:$NF$60,MATCH(1,(GMWQ!$NE$2:$NE$60=P$3)*(GMWQ!$ND$2:$ND$60=P$4)*(GMWQ!$NF$2:$NF$60=P$1),0),$E281-1966)</f>
        <v>41780.53</v>
      </c>
      <c r="Q281" s="12" cm="1">
        <f t="array" ref="Q281">INDEX(GMWQ!$A$2:$NF$60,MATCH(1,(GMWQ!$NE$2:$NE$60=Q$3)*(GMWQ!$ND$2:$ND$60=Q$4)*(GMWQ!$NF$2:$NF$60=Q$1),0),$E281-1966)</f>
        <v>4.0000039999999997</v>
      </c>
      <c r="R281" s="12" cm="1">
        <f t="array" ref="R281">INDEX(GMWQ!$A$2:$NF$60,MATCH(1,(GMWQ!$NE$2:$NE$60=R$3)*(GMWQ!$ND$2:$ND$60=R$4)*(GMWQ!$NF$2:$NF$60=R$1),0),$E281-1966)</f>
        <v>16679.46</v>
      </c>
      <c r="S281" s="12" cm="1">
        <f t="array" ref="S281">INDEX(GMWQ!$A$2:$NF$60,MATCH(1,(GMWQ!$NE$2:$NE$60=S$3)*(GMWQ!$ND$2:$ND$60=S$4)*(GMWQ!$NF$2:$NF$60=S$1),0),$E281-1966)</f>
        <v>0</v>
      </c>
      <c r="T281" s="12" cm="1">
        <f t="array" ref="T281">INDEX(GMWQ!$A$2:$NF$60,MATCH(1,(GMWQ!$NE$2:$NE$60=T$3)*(GMWQ!$ND$2:$ND$60=T$4)*(GMWQ!$NF$2:$NF$60=T$1),0),$E281-1966)</f>
        <v>0</v>
      </c>
      <c r="U281" s="12" cm="1">
        <f t="array" ref="U281">INDEX(GMWQ!$A$2:$NF$60,MATCH(1,(GMWQ!$NE$2:$NE$60=U$3)*(GMWQ!$ND$2:$ND$60=U$4)*(GMWQ!$NF$2:$NF$60=U$1),0),$E281-1966)</f>
        <v>0</v>
      </c>
      <c r="V281" s="12" cm="1">
        <f t="array" ref="V281">INDEX(GMWQ!$A$2:$NF$60,MATCH(1,(GMWQ!$NE$2:$NE$60=V$3)*(GMWQ!$ND$2:$ND$60=V$4)*(GMWQ!$NF$2:$NF$60=V$1),0),$E281-1966)</f>
        <v>0</v>
      </c>
      <c r="W281" s="12" cm="1">
        <f t="array" ref="W281">INDEX(GMWQ!$A$2:$NF$60,MATCH(1,(GMWQ!$NE$2:$NE$60=W$3)*(GMWQ!$ND$2:$ND$60=W$4)*(GMWQ!$NF$2:$NF$60=W$1),0),$E281-1966)</f>
        <v>0</v>
      </c>
      <c r="X281" s="12" cm="1">
        <f t="array" ref="X281">INDEX(GMWQ!$A$2:$NF$60,MATCH(1,(GMWQ!$NE$2:$NE$60=X$3)*(GMWQ!$ND$2:$ND$60=X$4)*(GMWQ!$NF$2:$NF$60=X$1),0),$E281-1966)</f>
        <v>0</v>
      </c>
      <c r="Y281" s="12" cm="1">
        <f t="array" ref="Y281">INDEX(GMWQ!$A$2:$NF$60,MATCH(1,(GMWQ!$NE$2:$NE$60=Y$3)*(GMWQ!$ND$2:$ND$60=Y$4)*(GMWQ!$NF$2:$NF$60=Y$1),0),$E281-1966)</f>
        <v>0</v>
      </c>
      <c r="Z281" s="12" cm="1">
        <f t="array" ref="Z281">INDEX(GMWQ!$A$2:$NF$60,MATCH(1,(GMWQ!$NE$2:$NE$60=Z$3)*(GMWQ!$ND$2:$ND$60=Z$4)*(GMWQ!$NF$2:$NF$60=Z$1),0),$E281-1966)</f>
        <v>0</v>
      </c>
      <c r="AA281" s="12" cm="1">
        <f t="array" ref="AA281">INDEX(GMWQ!$A$2:$NF$60,MATCH(1,(GMWQ!$NE$2:$NE$60=AA$3)*(GMWQ!$ND$2:$ND$60=AA$4)*(GMWQ!$NF$2:$NF$60=AA$1),0),$E281-1966)</f>
        <v>0</v>
      </c>
      <c r="AB281" s="12" cm="1">
        <f t="array" ref="AB281">INDEX(GMWQ!$A$2:$NF$60,MATCH(1,(GMWQ!$NE$2:$NE$60=AB$3)*(GMWQ!$ND$2:$ND$60=AB$4)*(GMWQ!$NF$2:$NF$60=AB$1),0),$E281-1966)</f>
        <v>0</v>
      </c>
      <c r="AC281" s="12" cm="1">
        <f t="array" ref="AC281">INDEX(GMWQ!$A$2:$NF$60,MATCH(1,(GMWQ!$NE$2:$NE$60=AC$3)*(GMWQ!$ND$2:$ND$60=AC$4)*(GMWQ!$NF$2:$NF$60=AC$1),0),$E281-1966)</f>
        <v>0</v>
      </c>
      <c r="AD281" s="12" cm="1">
        <f t="array" ref="AD281">INDEX(GMWQ!$A$2:$NF$60,MATCH(1,(GMWQ!$NE$2:$NE$60=AD$3)*(GMWQ!$ND$2:$ND$60=AD$4)*(GMWQ!$NF$2:$NF$60=AD$1),0),$E281-1966)</f>
        <v>0</v>
      </c>
      <c r="AE281" s="12" cm="1">
        <f t="array" ref="AE281">INDEX(GMWQ!$A$2:$NF$60,MATCH(1,(GMWQ!$NE$2:$NE$60=AE$3)*(GMWQ!$ND$2:$ND$60=AE$4)*(GMWQ!$NF$2:$NF$60=AE$1),0),$E281-1966)</f>
        <v>37508.480000000003</v>
      </c>
      <c r="AF281" s="12" cm="1">
        <f t="array" ref="AF281">INDEX(GMWQ!$A$2:$NF$60,MATCH(1,(GMWQ!$NE$2:$NE$60=AF$3)*(GMWQ!$ND$2:$ND$60=AF$4)*(GMWQ!$NF$2:$NF$60=AF$1),0),$E281-1966)</f>
        <v>41667.230000000003</v>
      </c>
      <c r="AG281" s="12" cm="1">
        <f t="array" ref="AG281">INDEX(GMWQ!$A$2:$NF$60,MATCH(1,(GMWQ!$NE$2:$NE$60=AG$3)*(GMWQ!$ND$2:$ND$60=AG$4)*(GMWQ!$NF$2:$NF$60=AG$1),0),$E281-1966)</f>
        <v>3.7500040000000001</v>
      </c>
    </row>
    <row r="282" spans="1:33" x14ac:dyDescent="0.25">
      <c r="B282" s="12">
        <f t="shared" si="24"/>
        <v>2041</v>
      </c>
      <c r="C282" s="12">
        <f t="shared" si="24"/>
        <v>2041</v>
      </c>
      <c r="E282" s="12">
        <f t="shared" si="22"/>
        <v>2248</v>
      </c>
      <c r="F282" s="12" cm="1">
        <f t="array" ref="F282">INDEX(GMWQ!$A$2:$NF$60,MATCH(1,(GMWQ!$NE$2:$NE$60=F$3)*(GMWQ!$ND$2:$ND$60=F$4)*(GMWQ!$NF$2:$NF$60=F$1),0),$E282-1966)</f>
        <v>218.90899999999999</v>
      </c>
      <c r="G282" s="12" cm="1">
        <f t="array" ref="G282">INDEX(GMWQ!$A$2:$NF$60,MATCH(1,(GMWQ!$NE$2:$NE$60=G$3)*(GMWQ!$ND$2:$ND$60=G$4)*(GMWQ!$NF$2:$NF$60=G$1),0),$E282-1966)</f>
        <v>87065.88</v>
      </c>
      <c r="H282" s="12" cm="1">
        <f t="array" ref="H282">INDEX(GMWQ!$A$2:$NF$60,MATCH(1,(GMWQ!$NE$2:$NE$60=H$3)*(GMWQ!$ND$2:$ND$60=H$4)*(GMWQ!$NF$2:$NF$60=H$1),0),$E282-1966)</f>
        <v>1166.559</v>
      </c>
      <c r="I282" s="12" cm="1">
        <f t="array" ref="I282">INDEX(GMWQ!$A$2:$NF$60,MATCH(1,(GMWQ!$NE$2:$NE$60=I$3)*(GMWQ!$ND$2:$ND$60=I$4)*(GMWQ!$NF$2:$NF$60=I$1),0),$E282-1966)</f>
        <v>294269</v>
      </c>
      <c r="J282" s="12" cm="1">
        <f t="array" ref="J282">INDEX(GMWQ!$A$2:$NF$60,MATCH(1,(GMWQ!$NE$2:$NE$60=J$3)*(GMWQ!$ND$2:$ND$60=J$4)*(GMWQ!$NF$2:$NF$60=J$1),0),$E282-1966)</f>
        <v>1363236</v>
      </c>
      <c r="K282" s="12" cm="1">
        <f t="array" ref="K282">INDEX(GMWQ!$A$2:$NF$60,MATCH(1,(GMWQ!$NE$2:$NE$60=K$3)*(GMWQ!$ND$2:$ND$60=K$4)*(GMWQ!$NF$2:$NF$60=K$1),0),$E282-1966)</f>
        <v>550024.6</v>
      </c>
      <c r="L282" s="12" cm="1">
        <f t="array" ref="L282">INDEX(GMWQ!$A$2:$NF$60,MATCH(1,(GMWQ!$NE$2:$NE$60=L$3)*(GMWQ!$ND$2:$ND$60=L$4)*(GMWQ!$NF$2:$NF$60=L$1),0),$E282-1966)</f>
        <v>866281.1</v>
      </c>
      <c r="M282" s="12" cm="1">
        <f t="array" ref="M282">INDEX(GMWQ!$A$2:$NF$60,MATCH(1,(GMWQ!$NE$2:$NE$60=M$3)*(GMWQ!$ND$2:$ND$60=M$4)*(GMWQ!$NF$2:$NF$60=M$1),0),$E282-1966)</f>
        <v>549540.1</v>
      </c>
      <c r="N282" s="12" cm="1">
        <f t="array" ref="N282">INDEX(GMWQ!$A$2:$NF$60,MATCH(1,(GMWQ!$NE$2:$NE$60=N$3)*(GMWQ!$ND$2:$ND$60=N$4)*(GMWQ!$NF$2:$NF$60=N$1),0),$E282-1966)</f>
        <v>157.5976</v>
      </c>
      <c r="O282" s="12" cm="1">
        <f t="array" ref="O282">INDEX(GMWQ!$A$2:$NF$60,MATCH(1,(GMWQ!$NE$2:$NE$60=O$3)*(GMWQ!$ND$2:$ND$60=O$4)*(GMWQ!$NF$2:$NF$60=O$1),0),$E282-1966)</f>
        <v>38180.93</v>
      </c>
      <c r="P282" s="12" cm="1">
        <f t="array" ref="P282">INDEX(GMWQ!$A$2:$NF$60,MATCH(1,(GMWQ!$NE$2:$NE$60=P$3)*(GMWQ!$ND$2:$ND$60=P$4)*(GMWQ!$NF$2:$NF$60=P$1),0),$E282-1966)</f>
        <v>41837.199999999997</v>
      </c>
      <c r="Q282" s="12" cm="1">
        <f t="array" ref="Q282">INDEX(GMWQ!$A$2:$NF$60,MATCH(1,(GMWQ!$NE$2:$NE$60=Q$3)*(GMWQ!$ND$2:$ND$60=Q$4)*(GMWQ!$NF$2:$NF$60=Q$1),0),$E282-1966)</f>
        <v>3.9999980000000002</v>
      </c>
      <c r="R282" s="12" cm="1">
        <f t="array" ref="R282">INDEX(GMWQ!$A$2:$NF$60,MATCH(1,(GMWQ!$NE$2:$NE$60=R$3)*(GMWQ!$ND$2:$ND$60=R$4)*(GMWQ!$NF$2:$NF$60=R$1),0),$E282-1966)</f>
        <v>16809.36</v>
      </c>
      <c r="S282" s="12" cm="1">
        <f t="array" ref="S282">INDEX(GMWQ!$A$2:$NF$60,MATCH(1,(GMWQ!$NE$2:$NE$60=S$3)*(GMWQ!$ND$2:$ND$60=S$4)*(GMWQ!$NF$2:$NF$60=S$1),0),$E282-1966)</f>
        <v>0</v>
      </c>
      <c r="T282" s="12" cm="1">
        <f t="array" ref="T282">INDEX(GMWQ!$A$2:$NF$60,MATCH(1,(GMWQ!$NE$2:$NE$60=T$3)*(GMWQ!$ND$2:$ND$60=T$4)*(GMWQ!$NF$2:$NF$60=T$1),0),$E282-1966)</f>
        <v>0</v>
      </c>
      <c r="U282" s="12" cm="1">
        <f t="array" ref="U282">INDEX(GMWQ!$A$2:$NF$60,MATCH(1,(GMWQ!$NE$2:$NE$60=U$3)*(GMWQ!$ND$2:$ND$60=U$4)*(GMWQ!$NF$2:$NF$60=U$1),0),$E282-1966)</f>
        <v>0</v>
      </c>
      <c r="V282" s="12" cm="1">
        <f t="array" ref="V282">INDEX(GMWQ!$A$2:$NF$60,MATCH(1,(GMWQ!$NE$2:$NE$60=V$3)*(GMWQ!$ND$2:$ND$60=V$4)*(GMWQ!$NF$2:$NF$60=V$1),0),$E282-1966)</f>
        <v>0</v>
      </c>
      <c r="W282" s="12" cm="1">
        <f t="array" ref="W282">INDEX(GMWQ!$A$2:$NF$60,MATCH(1,(GMWQ!$NE$2:$NE$60=W$3)*(GMWQ!$ND$2:$ND$60=W$4)*(GMWQ!$NF$2:$NF$60=W$1),0),$E282-1966)</f>
        <v>0</v>
      </c>
      <c r="X282" s="12" cm="1">
        <f t="array" ref="X282">INDEX(GMWQ!$A$2:$NF$60,MATCH(1,(GMWQ!$NE$2:$NE$60=X$3)*(GMWQ!$ND$2:$ND$60=X$4)*(GMWQ!$NF$2:$NF$60=X$1),0),$E282-1966)</f>
        <v>0</v>
      </c>
      <c r="Y282" s="12" cm="1">
        <f t="array" ref="Y282">INDEX(GMWQ!$A$2:$NF$60,MATCH(1,(GMWQ!$NE$2:$NE$60=Y$3)*(GMWQ!$ND$2:$ND$60=Y$4)*(GMWQ!$NF$2:$NF$60=Y$1),0),$E282-1966)</f>
        <v>0</v>
      </c>
      <c r="Z282" s="12" cm="1">
        <f t="array" ref="Z282">INDEX(GMWQ!$A$2:$NF$60,MATCH(1,(GMWQ!$NE$2:$NE$60=Z$3)*(GMWQ!$ND$2:$ND$60=Z$4)*(GMWQ!$NF$2:$NF$60=Z$1),0),$E282-1966)</f>
        <v>0</v>
      </c>
      <c r="AA282" s="12" cm="1">
        <f t="array" ref="AA282">INDEX(GMWQ!$A$2:$NF$60,MATCH(1,(GMWQ!$NE$2:$NE$60=AA$3)*(GMWQ!$ND$2:$ND$60=AA$4)*(GMWQ!$NF$2:$NF$60=AA$1),0),$E282-1966)</f>
        <v>0</v>
      </c>
      <c r="AB282" s="12" cm="1">
        <f t="array" ref="AB282">INDEX(GMWQ!$A$2:$NF$60,MATCH(1,(GMWQ!$NE$2:$NE$60=AB$3)*(GMWQ!$ND$2:$ND$60=AB$4)*(GMWQ!$NF$2:$NF$60=AB$1),0),$E282-1966)</f>
        <v>0</v>
      </c>
      <c r="AC282" s="12" cm="1">
        <f t="array" ref="AC282">INDEX(GMWQ!$A$2:$NF$60,MATCH(1,(GMWQ!$NE$2:$NE$60=AC$3)*(GMWQ!$ND$2:$ND$60=AC$4)*(GMWQ!$NF$2:$NF$60=AC$1),0),$E282-1966)</f>
        <v>0</v>
      </c>
      <c r="AD282" s="12" cm="1">
        <f t="array" ref="AD282">INDEX(GMWQ!$A$2:$NF$60,MATCH(1,(GMWQ!$NE$2:$NE$60=AD$3)*(GMWQ!$ND$2:$ND$60=AD$4)*(GMWQ!$NF$2:$NF$60=AD$1),0),$E282-1966)</f>
        <v>0</v>
      </c>
      <c r="AE282" s="12" cm="1">
        <f t="array" ref="AE282">INDEX(GMWQ!$A$2:$NF$60,MATCH(1,(GMWQ!$NE$2:$NE$60=AE$3)*(GMWQ!$ND$2:$ND$60=AE$4)*(GMWQ!$NF$2:$NF$60=AE$1),0),$E282-1966)</f>
        <v>37545.279999999999</v>
      </c>
      <c r="AF282" s="12" cm="1">
        <f t="array" ref="AF282">INDEX(GMWQ!$A$2:$NF$60,MATCH(1,(GMWQ!$NE$2:$NE$60=AF$3)*(GMWQ!$ND$2:$ND$60=AF$4)*(GMWQ!$NF$2:$NF$60=AF$1),0),$E282-1966)</f>
        <v>41708.11</v>
      </c>
      <c r="AG282" s="12" cm="1">
        <f t="array" ref="AG282">INDEX(GMWQ!$A$2:$NF$60,MATCH(1,(GMWQ!$NE$2:$NE$60=AG$3)*(GMWQ!$ND$2:$ND$60=AG$4)*(GMWQ!$NF$2:$NF$60=AG$1),0),$E282-1966)</f>
        <v>3.7500140000000002</v>
      </c>
    </row>
    <row r="283" spans="1:33" x14ac:dyDescent="0.25">
      <c r="A283" s="12">
        <v>2042</v>
      </c>
      <c r="B283" s="12">
        <f t="shared" si="24"/>
        <v>2042</v>
      </c>
      <c r="C283" s="12">
        <f t="shared" si="24"/>
        <v>2041</v>
      </c>
      <c r="D283" s="12">
        <f t="shared" si="24"/>
        <v>2041</v>
      </c>
      <c r="E283" s="12">
        <f t="shared" si="22"/>
        <v>2249</v>
      </c>
      <c r="F283" s="12" cm="1">
        <f t="array" ref="F283">INDEX(GMWQ!$A$2:$NF$60,MATCH(1,(GMWQ!$NE$2:$NE$60=F$3)*(GMWQ!$ND$2:$ND$60=F$4)*(GMWQ!$NF$2:$NF$60=F$1),0),$E283-1966)</f>
        <v>220.0112</v>
      </c>
      <c r="G283" s="12" cm="1">
        <f t="array" ref="G283">INDEX(GMWQ!$A$2:$NF$60,MATCH(1,(GMWQ!$NE$2:$NE$60=G$3)*(GMWQ!$ND$2:$ND$60=G$4)*(GMWQ!$NF$2:$NF$60=G$1),0),$E283-1966)</f>
        <v>87862.02</v>
      </c>
      <c r="H283" s="12" cm="1">
        <f t="array" ref="H283">INDEX(GMWQ!$A$2:$NF$60,MATCH(1,(GMWQ!$NE$2:$NE$60=H$3)*(GMWQ!$ND$2:$ND$60=H$4)*(GMWQ!$NF$2:$NF$60=H$1),0),$E283-1966)</f>
        <v>1175.645</v>
      </c>
      <c r="I283" s="12" cm="1">
        <f t="array" ref="I283">INDEX(GMWQ!$A$2:$NF$60,MATCH(1,(GMWQ!$NE$2:$NE$60=I$3)*(GMWQ!$ND$2:$ND$60=I$4)*(GMWQ!$NF$2:$NF$60=I$1),0),$E283-1966)</f>
        <v>296402</v>
      </c>
      <c r="J283" s="12" cm="1">
        <f t="array" ref="J283">INDEX(GMWQ!$A$2:$NF$60,MATCH(1,(GMWQ!$NE$2:$NE$60=J$3)*(GMWQ!$ND$2:$ND$60=J$4)*(GMWQ!$NF$2:$NF$60=J$1),0),$E283-1966)</f>
        <v>1376170</v>
      </c>
      <c r="K283" s="12" cm="1">
        <f t="array" ref="K283">INDEX(GMWQ!$A$2:$NF$60,MATCH(1,(GMWQ!$NE$2:$NE$60=K$3)*(GMWQ!$ND$2:$ND$60=K$4)*(GMWQ!$NF$2:$NF$60=K$1),0),$E283-1966)</f>
        <v>555054.1</v>
      </c>
      <c r="L283" s="12" cm="1">
        <f t="array" ref="L283">INDEX(GMWQ!$A$2:$NF$60,MATCH(1,(GMWQ!$NE$2:$NE$60=L$3)*(GMWQ!$ND$2:$ND$60=L$4)*(GMWQ!$NF$2:$NF$60=L$1),0),$E283-1966)</f>
        <v>874051.8</v>
      </c>
      <c r="M283" s="12" cm="1">
        <f t="array" ref="M283">INDEX(GMWQ!$A$2:$NF$60,MATCH(1,(GMWQ!$NE$2:$NE$60=M$3)*(GMWQ!$ND$2:$ND$60=M$4)*(GMWQ!$NF$2:$NF$60=M$1),0),$E283-1966)</f>
        <v>551733.1</v>
      </c>
      <c r="N283" s="12" cm="1">
        <f t="array" ref="N283">INDEX(GMWQ!$A$2:$NF$60,MATCH(1,(GMWQ!$NE$2:$NE$60=N$3)*(GMWQ!$ND$2:$ND$60=N$4)*(GMWQ!$NF$2:$NF$60=N$1),0),$E283-1966)</f>
        <v>158.37960000000001</v>
      </c>
      <c r="O283" s="12" cm="1">
        <f t="array" ref="O283">INDEX(GMWQ!$A$2:$NF$60,MATCH(1,(GMWQ!$NE$2:$NE$60=O$3)*(GMWQ!$ND$2:$ND$60=O$4)*(GMWQ!$NF$2:$NF$60=O$1),0),$E283-1966)</f>
        <v>38232.639999999999</v>
      </c>
      <c r="P283" s="12" cm="1">
        <f t="array" ref="P283">INDEX(GMWQ!$A$2:$NF$60,MATCH(1,(GMWQ!$NE$2:$NE$60=P$3)*(GMWQ!$ND$2:$ND$60=P$4)*(GMWQ!$NF$2:$NF$60=P$1),0),$E283-1966)</f>
        <v>41893.86</v>
      </c>
      <c r="Q283" s="12" cm="1">
        <f t="array" ref="Q283">INDEX(GMWQ!$A$2:$NF$60,MATCH(1,(GMWQ!$NE$2:$NE$60=Q$3)*(GMWQ!$ND$2:$ND$60=Q$4)*(GMWQ!$NF$2:$NF$60=Q$1),0),$E283-1966)</f>
        <v>4.0000109999999998</v>
      </c>
      <c r="R283" s="12" cm="1">
        <f t="array" ref="R283">INDEX(GMWQ!$A$2:$NF$60,MATCH(1,(GMWQ!$NE$2:$NE$60=R$3)*(GMWQ!$ND$2:$ND$60=R$4)*(GMWQ!$NF$2:$NF$60=R$1),0),$E283-1966)</f>
        <v>16940.29</v>
      </c>
      <c r="S283" s="12" cm="1">
        <f t="array" ref="S283">INDEX(GMWQ!$A$2:$NF$60,MATCH(1,(GMWQ!$NE$2:$NE$60=S$3)*(GMWQ!$ND$2:$ND$60=S$4)*(GMWQ!$NF$2:$NF$60=S$1),0),$E283-1966)</f>
        <v>0</v>
      </c>
      <c r="T283" s="12" cm="1">
        <f t="array" ref="T283">INDEX(GMWQ!$A$2:$NF$60,MATCH(1,(GMWQ!$NE$2:$NE$60=T$3)*(GMWQ!$ND$2:$ND$60=T$4)*(GMWQ!$NF$2:$NF$60=T$1),0),$E283-1966)</f>
        <v>0</v>
      </c>
      <c r="U283" s="12" cm="1">
        <f t="array" ref="U283">INDEX(GMWQ!$A$2:$NF$60,MATCH(1,(GMWQ!$NE$2:$NE$60=U$3)*(GMWQ!$ND$2:$ND$60=U$4)*(GMWQ!$NF$2:$NF$60=U$1),0),$E283-1966)</f>
        <v>0</v>
      </c>
      <c r="V283" s="12" cm="1">
        <f t="array" ref="V283">INDEX(GMWQ!$A$2:$NF$60,MATCH(1,(GMWQ!$NE$2:$NE$60=V$3)*(GMWQ!$ND$2:$ND$60=V$4)*(GMWQ!$NF$2:$NF$60=V$1),0),$E283-1966)</f>
        <v>0</v>
      </c>
      <c r="W283" s="12" cm="1">
        <f t="array" ref="W283">INDEX(GMWQ!$A$2:$NF$60,MATCH(1,(GMWQ!$NE$2:$NE$60=W$3)*(GMWQ!$ND$2:$ND$60=W$4)*(GMWQ!$NF$2:$NF$60=W$1),0),$E283-1966)</f>
        <v>0</v>
      </c>
      <c r="X283" s="12" cm="1">
        <f t="array" ref="X283">INDEX(GMWQ!$A$2:$NF$60,MATCH(1,(GMWQ!$NE$2:$NE$60=X$3)*(GMWQ!$ND$2:$ND$60=X$4)*(GMWQ!$NF$2:$NF$60=X$1),0),$E283-1966)</f>
        <v>0</v>
      </c>
      <c r="Y283" s="12" cm="1">
        <f t="array" ref="Y283">INDEX(GMWQ!$A$2:$NF$60,MATCH(1,(GMWQ!$NE$2:$NE$60=Y$3)*(GMWQ!$ND$2:$ND$60=Y$4)*(GMWQ!$NF$2:$NF$60=Y$1),0),$E283-1966)</f>
        <v>0</v>
      </c>
      <c r="Z283" s="12" cm="1">
        <f t="array" ref="Z283">INDEX(GMWQ!$A$2:$NF$60,MATCH(1,(GMWQ!$NE$2:$NE$60=Z$3)*(GMWQ!$ND$2:$ND$60=Z$4)*(GMWQ!$NF$2:$NF$60=Z$1),0),$E283-1966)</f>
        <v>0</v>
      </c>
      <c r="AA283" s="12" cm="1">
        <f t="array" ref="AA283">INDEX(GMWQ!$A$2:$NF$60,MATCH(1,(GMWQ!$NE$2:$NE$60=AA$3)*(GMWQ!$ND$2:$ND$60=AA$4)*(GMWQ!$NF$2:$NF$60=AA$1),0),$E283-1966)</f>
        <v>0</v>
      </c>
      <c r="AB283" s="12" cm="1">
        <f t="array" ref="AB283">INDEX(GMWQ!$A$2:$NF$60,MATCH(1,(GMWQ!$NE$2:$NE$60=AB$3)*(GMWQ!$ND$2:$ND$60=AB$4)*(GMWQ!$NF$2:$NF$60=AB$1),0),$E283-1966)</f>
        <v>0</v>
      </c>
      <c r="AC283" s="12" cm="1">
        <f t="array" ref="AC283">INDEX(GMWQ!$A$2:$NF$60,MATCH(1,(GMWQ!$NE$2:$NE$60=AC$3)*(GMWQ!$ND$2:$ND$60=AC$4)*(GMWQ!$NF$2:$NF$60=AC$1),0),$E283-1966)</f>
        <v>0</v>
      </c>
      <c r="AD283" s="12" cm="1">
        <f t="array" ref="AD283">INDEX(GMWQ!$A$2:$NF$60,MATCH(1,(GMWQ!$NE$2:$NE$60=AD$3)*(GMWQ!$ND$2:$ND$60=AD$4)*(GMWQ!$NF$2:$NF$60=AD$1),0),$E283-1966)</f>
        <v>0</v>
      </c>
      <c r="AE283" s="12" cm="1">
        <f t="array" ref="AE283">INDEX(GMWQ!$A$2:$NF$60,MATCH(1,(GMWQ!$NE$2:$NE$60=AE$3)*(GMWQ!$ND$2:$ND$60=AE$4)*(GMWQ!$NF$2:$NF$60=AE$1),0),$E283-1966)</f>
        <v>37582.080000000002</v>
      </c>
      <c r="AF283" s="12" cm="1">
        <f t="array" ref="AF283">INDEX(GMWQ!$A$2:$NF$60,MATCH(1,(GMWQ!$NE$2:$NE$60=AF$3)*(GMWQ!$ND$2:$ND$60=AF$4)*(GMWQ!$NF$2:$NF$60=AF$1),0),$E283-1966)</f>
        <v>41748.99</v>
      </c>
      <c r="AG283" s="12" cm="1">
        <f t="array" ref="AG283">INDEX(GMWQ!$A$2:$NF$60,MATCH(1,(GMWQ!$NE$2:$NE$60=AG$3)*(GMWQ!$ND$2:$ND$60=AG$4)*(GMWQ!$NF$2:$NF$60=AG$1),0),$E283-1966)</f>
        <v>3.750013</v>
      </c>
    </row>
    <row r="284" spans="1:33" x14ac:dyDescent="0.25">
      <c r="B284" s="12">
        <f t="shared" ref="B284:D299" si="25">+B280+1</f>
        <v>2042</v>
      </c>
      <c r="C284" s="12">
        <f t="shared" si="25"/>
        <v>2042</v>
      </c>
      <c r="E284" s="12">
        <f t="shared" si="22"/>
        <v>2250</v>
      </c>
      <c r="F284" s="12" cm="1">
        <f t="array" ref="F284">INDEX(GMWQ!$A$2:$NF$60,MATCH(1,(GMWQ!$NE$2:$NE$60=F$3)*(GMWQ!$ND$2:$ND$60=F$4)*(GMWQ!$NF$2:$NF$60=F$1),0),$E284-1966)</f>
        <v>221.1189</v>
      </c>
      <c r="G284" s="12" cm="1">
        <f t="array" ref="G284">INDEX(GMWQ!$A$2:$NF$60,MATCH(1,(GMWQ!$NE$2:$NE$60=G$3)*(GMWQ!$ND$2:$ND$60=G$4)*(GMWQ!$NF$2:$NF$60=G$1),0),$E284-1966)</f>
        <v>88665.43</v>
      </c>
      <c r="H284" s="12" cm="1">
        <f t="array" ref="H284">INDEX(GMWQ!$A$2:$NF$60,MATCH(1,(GMWQ!$NE$2:$NE$60=H$3)*(GMWQ!$ND$2:$ND$60=H$4)*(GMWQ!$NF$2:$NF$60=H$1),0),$E284-1966)</f>
        <v>1184.8040000000001</v>
      </c>
      <c r="I284" s="12" cm="1">
        <f t="array" ref="I284">INDEX(GMWQ!$A$2:$NF$60,MATCH(1,(GMWQ!$NE$2:$NE$60=I$3)*(GMWQ!$ND$2:$ND$60=I$4)*(GMWQ!$NF$2:$NF$60=I$1),0),$E284-1966)</f>
        <v>300205.3</v>
      </c>
      <c r="J284" s="12" cm="1">
        <f t="array" ref="J284">INDEX(GMWQ!$A$2:$NF$60,MATCH(1,(GMWQ!$NE$2:$NE$60=J$3)*(GMWQ!$ND$2:$ND$60=J$4)*(GMWQ!$NF$2:$NF$60=J$1),0),$E284-1966)</f>
        <v>1389228</v>
      </c>
      <c r="K284" s="12" cm="1">
        <f t="array" ref="K284">INDEX(GMWQ!$A$2:$NF$60,MATCH(1,(GMWQ!$NE$2:$NE$60=K$3)*(GMWQ!$ND$2:$ND$60=K$4)*(GMWQ!$NF$2:$NF$60=K$1),0),$E284-1966)</f>
        <v>560129.6</v>
      </c>
      <c r="L284" s="12" cm="1">
        <f t="array" ref="L284">INDEX(GMWQ!$A$2:$NF$60,MATCH(1,(GMWQ!$NE$2:$NE$60=L$3)*(GMWQ!$ND$2:$ND$60=L$4)*(GMWQ!$NF$2:$NF$60=L$1),0),$E284-1966)</f>
        <v>881893.3</v>
      </c>
      <c r="M284" s="12" cm="1">
        <f t="array" ref="M284">INDEX(GMWQ!$A$2:$NF$60,MATCH(1,(GMWQ!$NE$2:$NE$60=M$3)*(GMWQ!$ND$2:$ND$60=M$4)*(GMWQ!$NF$2:$NF$60=M$1),0),$E284-1966)</f>
        <v>553935.5</v>
      </c>
      <c r="N284" s="12" cm="1">
        <f t="array" ref="N284">INDEX(GMWQ!$A$2:$NF$60,MATCH(1,(GMWQ!$NE$2:$NE$60=N$3)*(GMWQ!$ND$2:$ND$60=N$4)*(GMWQ!$NF$2:$NF$60=N$1),0),$E284-1966)</f>
        <v>159.16550000000001</v>
      </c>
      <c r="O284" s="12" cm="1">
        <f t="array" ref="O284">INDEX(GMWQ!$A$2:$NF$60,MATCH(1,(GMWQ!$NE$2:$NE$60=O$3)*(GMWQ!$ND$2:$ND$60=O$4)*(GMWQ!$NF$2:$NF$60=O$1),0),$E284-1966)</f>
        <v>38284.35</v>
      </c>
      <c r="P284" s="12" cm="1">
        <f t="array" ref="P284">INDEX(GMWQ!$A$2:$NF$60,MATCH(1,(GMWQ!$NE$2:$NE$60=P$3)*(GMWQ!$ND$2:$ND$60=P$4)*(GMWQ!$NF$2:$NF$60=P$1),0),$E284-1966)</f>
        <v>41950.52</v>
      </c>
      <c r="Q284" s="12" cm="1">
        <f t="array" ref="Q284">INDEX(GMWQ!$A$2:$NF$60,MATCH(1,(GMWQ!$NE$2:$NE$60=Q$3)*(GMWQ!$ND$2:$ND$60=Q$4)*(GMWQ!$NF$2:$NF$60=Q$1),0),$E284-1966)</f>
        <v>4.0000150000000003</v>
      </c>
      <c r="R284" s="12" cm="1">
        <f t="array" ref="R284">INDEX(GMWQ!$A$2:$NF$60,MATCH(1,(GMWQ!$NE$2:$NE$60=R$3)*(GMWQ!$ND$2:$ND$60=R$4)*(GMWQ!$NF$2:$NF$60=R$1),0),$E284-1966)</f>
        <v>17072.27</v>
      </c>
      <c r="S284" s="12" cm="1">
        <f t="array" ref="S284">INDEX(GMWQ!$A$2:$NF$60,MATCH(1,(GMWQ!$NE$2:$NE$60=S$3)*(GMWQ!$ND$2:$ND$60=S$4)*(GMWQ!$NF$2:$NF$60=S$1),0),$E284-1966)</f>
        <v>0</v>
      </c>
      <c r="T284" s="12" cm="1">
        <f t="array" ref="T284">INDEX(GMWQ!$A$2:$NF$60,MATCH(1,(GMWQ!$NE$2:$NE$60=T$3)*(GMWQ!$ND$2:$ND$60=T$4)*(GMWQ!$NF$2:$NF$60=T$1),0),$E284-1966)</f>
        <v>0</v>
      </c>
      <c r="U284" s="12" cm="1">
        <f t="array" ref="U284">INDEX(GMWQ!$A$2:$NF$60,MATCH(1,(GMWQ!$NE$2:$NE$60=U$3)*(GMWQ!$ND$2:$ND$60=U$4)*(GMWQ!$NF$2:$NF$60=U$1),0),$E284-1966)</f>
        <v>0</v>
      </c>
      <c r="V284" s="12" cm="1">
        <f t="array" ref="V284">INDEX(GMWQ!$A$2:$NF$60,MATCH(1,(GMWQ!$NE$2:$NE$60=V$3)*(GMWQ!$ND$2:$ND$60=V$4)*(GMWQ!$NF$2:$NF$60=V$1),0),$E284-1966)</f>
        <v>0</v>
      </c>
      <c r="W284" s="12" cm="1">
        <f t="array" ref="W284">INDEX(GMWQ!$A$2:$NF$60,MATCH(1,(GMWQ!$NE$2:$NE$60=W$3)*(GMWQ!$ND$2:$ND$60=W$4)*(GMWQ!$NF$2:$NF$60=W$1),0),$E284-1966)</f>
        <v>0</v>
      </c>
      <c r="X284" s="12" cm="1">
        <f t="array" ref="X284">INDEX(GMWQ!$A$2:$NF$60,MATCH(1,(GMWQ!$NE$2:$NE$60=X$3)*(GMWQ!$ND$2:$ND$60=X$4)*(GMWQ!$NF$2:$NF$60=X$1),0),$E284-1966)</f>
        <v>0</v>
      </c>
      <c r="Y284" s="12" cm="1">
        <f t="array" ref="Y284">INDEX(GMWQ!$A$2:$NF$60,MATCH(1,(GMWQ!$NE$2:$NE$60=Y$3)*(GMWQ!$ND$2:$ND$60=Y$4)*(GMWQ!$NF$2:$NF$60=Y$1),0),$E284-1966)</f>
        <v>0</v>
      </c>
      <c r="Z284" s="12" cm="1">
        <f t="array" ref="Z284">INDEX(GMWQ!$A$2:$NF$60,MATCH(1,(GMWQ!$NE$2:$NE$60=Z$3)*(GMWQ!$ND$2:$ND$60=Z$4)*(GMWQ!$NF$2:$NF$60=Z$1),0),$E284-1966)</f>
        <v>0</v>
      </c>
      <c r="AA284" s="12" cm="1">
        <f t="array" ref="AA284">INDEX(GMWQ!$A$2:$NF$60,MATCH(1,(GMWQ!$NE$2:$NE$60=AA$3)*(GMWQ!$ND$2:$ND$60=AA$4)*(GMWQ!$NF$2:$NF$60=AA$1),0),$E284-1966)</f>
        <v>0</v>
      </c>
      <c r="AB284" s="12" cm="1">
        <f t="array" ref="AB284">INDEX(GMWQ!$A$2:$NF$60,MATCH(1,(GMWQ!$NE$2:$NE$60=AB$3)*(GMWQ!$ND$2:$ND$60=AB$4)*(GMWQ!$NF$2:$NF$60=AB$1),0),$E284-1966)</f>
        <v>0</v>
      </c>
      <c r="AC284" s="12" cm="1">
        <f t="array" ref="AC284">INDEX(GMWQ!$A$2:$NF$60,MATCH(1,(GMWQ!$NE$2:$NE$60=AC$3)*(GMWQ!$ND$2:$ND$60=AC$4)*(GMWQ!$NF$2:$NF$60=AC$1),0),$E284-1966)</f>
        <v>0</v>
      </c>
      <c r="AD284" s="12" cm="1">
        <f t="array" ref="AD284">INDEX(GMWQ!$A$2:$NF$60,MATCH(1,(GMWQ!$NE$2:$NE$60=AD$3)*(GMWQ!$ND$2:$ND$60=AD$4)*(GMWQ!$NF$2:$NF$60=AD$1),0),$E284-1966)</f>
        <v>0</v>
      </c>
      <c r="AE284" s="12" cm="1">
        <f t="array" ref="AE284">INDEX(GMWQ!$A$2:$NF$60,MATCH(1,(GMWQ!$NE$2:$NE$60=AE$3)*(GMWQ!$ND$2:$ND$60=AE$4)*(GMWQ!$NF$2:$NF$60=AE$1),0),$E284-1966)</f>
        <v>37618.879999999997</v>
      </c>
      <c r="AF284" s="12" cm="1">
        <f t="array" ref="AF284">INDEX(GMWQ!$A$2:$NF$60,MATCH(1,(GMWQ!$NE$2:$NE$60=AF$3)*(GMWQ!$ND$2:$ND$60=AF$4)*(GMWQ!$NF$2:$NF$60=AF$1),0),$E284-1966)</f>
        <v>41789.879999999997</v>
      </c>
      <c r="AG284" s="12" cm="1">
        <f t="array" ref="AG284">INDEX(GMWQ!$A$2:$NF$60,MATCH(1,(GMWQ!$NE$2:$NE$60=AG$3)*(GMWQ!$ND$2:$ND$60=AG$4)*(GMWQ!$NF$2:$NF$60=AG$1),0),$E284-1966)</f>
        <v>3.750003</v>
      </c>
    </row>
    <row r="285" spans="1:33" x14ac:dyDescent="0.25">
      <c r="B285" s="12">
        <f t="shared" si="25"/>
        <v>2042</v>
      </c>
      <c r="C285" s="12">
        <f t="shared" si="25"/>
        <v>2042</v>
      </c>
      <c r="E285" s="12">
        <f t="shared" si="22"/>
        <v>2251</v>
      </c>
      <c r="F285" s="12" cm="1">
        <f t="array" ref="F285">INDEX(GMWQ!$A$2:$NF$60,MATCH(1,(GMWQ!$NE$2:$NE$60=F$3)*(GMWQ!$ND$2:$ND$60=F$4)*(GMWQ!$NF$2:$NF$60=F$1),0),$E285-1966)</f>
        <v>222.2252</v>
      </c>
      <c r="G285" s="12" cm="1">
        <f t="array" ref="G285">INDEX(GMWQ!$A$2:$NF$60,MATCH(1,(GMWQ!$NE$2:$NE$60=G$3)*(GMWQ!$ND$2:$ND$60=G$4)*(GMWQ!$NF$2:$NF$60=G$1),0),$E285-1966)</f>
        <v>89466.05</v>
      </c>
      <c r="H285" s="12" cm="1">
        <f t="array" ref="H285">INDEX(GMWQ!$A$2:$NF$60,MATCH(1,(GMWQ!$NE$2:$NE$60=H$3)*(GMWQ!$ND$2:$ND$60=H$4)*(GMWQ!$NF$2:$NF$60=H$1),0),$E285-1966)</f>
        <v>1194.05</v>
      </c>
      <c r="I285" s="12" cm="1">
        <f t="array" ref="I285">INDEX(GMWQ!$A$2:$NF$60,MATCH(1,(GMWQ!$NE$2:$NE$60=I$3)*(GMWQ!$ND$2:$ND$60=I$4)*(GMWQ!$NF$2:$NF$60=I$1),0),$E285-1966)</f>
        <v>302943</v>
      </c>
      <c r="J285" s="12" cm="1">
        <f t="array" ref="J285">INDEX(GMWQ!$A$2:$NF$60,MATCH(1,(GMWQ!$NE$2:$NE$60=J$3)*(GMWQ!$ND$2:$ND$60=J$4)*(GMWQ!$NF$2:$NF$60=J$1),0),$E285-1966)</f>
        <v>1402291</v>
      </c>
      <c r="K285" s="12" cm="1">
        <f t="array" ref="K285">INDEX(GMWQ!$A$2:$NF$60,MATCH(1,(GMWQ!$NE$2:$NE$60=K$3)*(GMWQ!$ND$2:$ND$60=K$4)*(GMWQ!$NF$2:$NF$60=K$1),0),$E285-1966)</f>
        <v>565187.4</v>
      </c>
      <c r="L285" s="12" cm="1">
        <f t="array" ref="L285">INDEX(GMWQ!$A$2:$NF$60,MATCH(1,(GMWQ!$NE$2:$NE$60=L$3)*(GMWQ!$ND$2:$ND$60=L$4)*(GMWQ!$NF$2:$NF$60=L$1),0),$E285-1966)</f>
        <v>889805.8</v>
      </c>
      <c r="M285" s="12" cm="1">
        <f t="array" ref="M285">INDEX(GMWQ!$A$2:$NF$60,MATCH(1,(GMWQ!$NE$2:$NE$60=M$3)*(GMWQ!$ND$2:$ND$60=M$4)*(GMWQ!$NF$2:$NF$60=M$1),0),$E285-1966)</f>
        <v>556147.30000000005</v>
      </c>
      <c r="N285" s="12" cm="1">
        <f t="array" ref="N285">INDEX(GMWQ!$A$2:$NF$60,MATCH(1,(GMWQ!$NE$2:$NE$60=N$3)*(GMWQ!$ND$2:$ND$60=N$4)*(GMWQ!$NF$2:$NF$60=N$1),0),$E285-1966)</f>
        <v>159.95519999999999</v>
      </c>
      <c r="O285" s="12" cm="1">
        <f t="array" ref="O285">INDEX(GMWQ!$A$2:$NF$60,MATCH(1,(GMWQ!$NE$2:$NE$60=O$3)*(GMWQ!$ND$2:$ND$60=O$4)*(GMWQ!$NF$2:$NF$60=O$1),0),$E285-1966)</f>
        <v>38331.129999999997</v>
      </c>
      <c r="P285" s="12" cm="1">
        <f t="array" ref="P285">INDEX(GMWQ!$A$2:$NF$60,MATCH(1,(GMWQ!$NE$2:$NE$60=P$3)*(GMWQ!$ND$2:$ND$60=P$4)*(GMWQ!$NF$2:$NF$60=P$1),0),$E285-1966)</f>
        <v>42001.78</v>
      </c>
      <c r="Q285" s="12" cm="1">
        <f t="array" ref="Q285">INDEX(GMWQ!$A$2:$NF$60,MATCH(1,(GMWQ!$NE$2:$NE$60=Q$3)*(GMWQ!$ND$2:$ND$60=Q$4)*(GMWQ!$NF$2:$NF$60=Q$1),0),$E285-1966)</f>
        <v>4.000006</v>
      </c>
      <c r="R285" s="12" cm="1">
        <f t="array" ref="R285">INDEX(GMWQ!$A$2:$NF$60,MATCH(1,(GMWQ!$NE$2:$NE$60=R$3)*(GMWQ!$ND$2:$ND$60=R$4)*(GMWQ!$NF$2:$NF$60=R$1),0),$E285-1966)</f>
        <v>17205.5</v>
      </c>
      <c r="S285" s="12" cm="1">
        <f t="array" ref="S285">INDEX(GMWQ!$A$2:$NF$60,MATCH(1,(GMWQ!$NE$2:$NE$60=S$3)*(GMWQ!$ND$2:$ND$60=S$4)*(GMWQ!$NF$2:$NF$60=S$1),0),$E285-1966)</f>
        <v>0</v>
      </c>
      <c r="T285" s="12" cm="1">
        <f t="array" ref="T285">INDEX(GMWQ!$A$2:$NF$60,MATCH(1,(GMWQ!$NE$2:$NE$60=T$3)*(GMWQ!$ND$2:$ND$60=T$4)*(GMWQ!$NF$2:$NF$60=T$1),0),$E285-1966)</f>
        <v>0</v>
      </c>
      <c r="U285" s="12" cm="1">
        <f t="array" ref="U285">INDEX(GMWQ!$A$2:$NF$60,MATCH(1,(GMWQ!$NE$2:$NE$60=U$3)*(GMWQ!$ND$2:$ND$60=U$4)*(GMWQ!$NF$2:$NF$60=U$1),0),$E285-1966)</f>
        <v>0</v>
      </c>
      <c r="V285" s="12" cm="1">
        <f t="array" ref="V285">INDEX(GMWQ!$A$2:$NF$60,MATCH(1,(GMWQ!$NE$2:$NE$60=V$3)*(GMWQ!$ND$2:$ND$60=V$4)*(GMWQ!$NF$2:$NF$60=V$1),0),$E285-1966)</f>
        <v>0</v>
      </c>
      <c r="W285" s="12" cm="1">
        <f t="array" ref="W285">INDEX(GMWQ!$A$2:$NF$60,MATCH(1,(GMWQ!$NE$2:$NE$60=W$3)*(GMWQ!$ND$2:$ND$60=W$4)*(GMWQ!$NF$2:$NF$60=W$1),0),$E285-1966)</f>
        <v>0</v>
      </c>
      <c r="X285" s="12" cm="1">
        <f t="array" ref="X285">INDEX(GMWQ!$A$2:$NF$60,MATCH(1,(GMWQ!$NE$2:$NE$60=X$3)*(GMWQ!$ND$2:$ND$60=X$4)*(GMWQ!$NF$2:$NF$60=X$1),0),$E285-1966)</f>
        <v>0</v>
      </c>
      <c r="Y285" s="12" cm="1">
        <f t="array" ref="Y285">INDEX(GMWQ!$A$2:$NF$60,MATCH(1,(GMWQ!$NE$2:$NE$60=Y$3)*(GMWQ!$ND$2:$ND$60=Y$4)*(GMWQ!$NF$2:$NF$60=Y$1),0),$E285-1966)</f>
        <v>0</v>
      </c>
      <c r="Z285" s="12" cm="1">
        <f t="array" ref="Z285">INDEX(GMWQ!$A$2:$NF$60,MATCH(1,(GMWQ!$NE$2:$NE$60=Z$3)*(GMWQ!$ND$2:$ND$60=Z$4)*(GMWQ!$NF$2:$NF$60=Z$1),0),$E285-1966)</f>
        <v>0</v>
      </c>
      <c r="AA285" s="12" cm="1">
        <f t="array" ref="AA285">INDEX(GMWQ!$A$2:$NF$60,MATCH(1,(GMWQ!$NE$2:$NE$60=AA$3)*(GMWQ!$ND$2:$ND$60=AA$4)*(GMWQ!$NF$2:$NF$60=AA$1),0),$E285-1966)</f>
        <v>0</v>
      </c>
      <c r="AB285" s="12" cm="1">
        <f t="array" ref="AB285">INDEX(GMWQ!$A$2:$NF$60,MATCH(1,(GMWQ!$NE$2:$NE$60=AB$3)*(GMWQ!$ND$2:$ND$60=AB$4)*(GMWQ!$NF$2:$NF$60=AB$1),0),$E285-1966)</f>
        <v>0</v>
      </c>
      <c r="AC285" s="12" cm="1">
        <f t="array" ref="AC285">INDEX(GMWQ!$A$2:$NF$60,MATCH(1,(GMWQ!$NE$2:$NE$60=AC$3)*(GMWQ!$ND$2:$ND$60=AC$4)*(GMWQ!$NF$2:$NF$60=AC$1),0),$E285-1966)</f>
        <v>0</v>
      </c>
      <c r="AD285" s="12" cm="1">
        <f t="array" ref="AD285">INDEX(GMWQ!$A$2:$NF$60,MATCH(1,(GMWQ!$NE$2:$NE$60=AD$3)*(GMWQ!$ND$2:$ND$60=AD$4)*(GMWQ!$NF$2:$NF$60=AD$1),0),$E285-1966)</f>
        <v>0</v>
      </c>
      <c r="AE285" s="12" cm="1">
        <f t="array" ref="AE285">INDEX(GMWQ!$A$2:$NF$60,MATCH(1,(GMWQ!$NE$2:$NE$60=AE$3)*(GMWQ!$ND$2:$ND$60=AE$4)*(GMWQ!$NF$2:$NF$60=AE$1),0),$E285-1966)</f>
        <v>37655.68</v>
      </c>
      <c r="AF285" s="12" cm="1">
        <f t="array" ref="AF285">INDEX(GMWQ!$A$2:$NF$60,MATCH(1,(GMWQ!$NE$2:$NE$60=AF$3)*(GMWQ!$ND$2:$ND$60=AF$4)*(GMWQ!$NF$2:$NF$60=AF$1),0),$E285-1966)</f>
        <v>41830.76</v>
      </c>
      <c r="AG285" s="12" cm="1">
        <f t="array" ref="AG285">INDEX(GMWQ!$A$2:$NF$60,MATCH(1,(GMWQ!$NE$2:$NE$60=AG$3)*(GMWQ!$ND$2:$ND$60=AG$4)*(GMWQ!$NF$2:$NF$60=AG$1),0),$E285-1966)</f>
        <v>3.7499929999999999</v>
      </c>
    </row>
    <row r="286" spans="1:33" x14ac:dyDescent="0.25">
      <c r="B286" s="12">
        <f t="shared" si="25"/>
        <v>2042</v>
      </c>
      <c r="C286" s="12">
        <f t="shared" si="25"/>
        <v>2042</v>
      </c>
      <c r="E286" s="12">
        <f t="shared" si="22"/>
        <v>2252</v>
      </c>
      <c r="F286" s="12" cm="1">
        <f t="array" ref="F286">INDEX(GMWQ!$A$2:$NF$60,MATCH(1,(GMWQ!$NE$2:$NE$60=F$3)*(GMWQ!$ND$2:$ND$60=F$4)*(GMWQ!$NF$2:$NF$60=F$1),0),$E286-1966)</f>
        <v>223.3399</v>
      </c>
      <c r="G286" s="12" cm="1">
        <f t="array" ref="G286">INDEX(GMWQ!$A$2:$NF$60,MATCH(1,(GMWQ!$NE$2:$NE$60=G$3)*(GMWQ!$ND$2:$ND$60=G$4)*(GMWQ!$NF$2:$NF$60=G$1),0),$E286-1966)</f>
        <v>90274.95</v>
      </c>
      <c r="H286" s="12" cm="1">
        <f t="array" ref="H286">INDEX(GMWQ!$A$2:$NF$60,MATCH(1,(GMWQ!$NE$2:$NE$60=H$3)*(GMWQ!$ND$2:$ND$60=H$4)*(GMWQ!$NF$2:$NF$60=H$1),0),$E286-1966)</f>
        <v>1203.384</v>
      </c>
      <c r="I286" s="12" cm="1">
        <f t="array" ref="I286">INDEX(GMWQ!$A$2:$NF$60,MATCH(1,(GMWQ!$NE$2:$NE$60=I$3)*(GMWQ!$ND$2:$ND$60=I$4)*(GMWQ!$NF$2:$NF$60=I$1),0),$E286-1966)</f>
        <v>305577.09999999998</v>
      </c>
      <c r="J286" s="12" cm="1">
        <f t="array" ref="J286">INDEX(GMWQ!$A$2:$NF$60,MATCH(1,(GMWQ!$NE$2:$NE$60=J$3)*(GMWQ!$ND$2:$ND$60=J$4)*(GMWQ!$NF$2:$NF$60=J$1),0),$E286-1966)</f>
        <v>1415478</v>
      </c>
      <c r="K286" s="12" cm="1">
        <f t="array" ref="K286">INDEX(GMWQ!$A$2:$NF$60,MATCH(1,(GMWQ!$NE$2:$NE$60=K$3)*(GMWQ!$ND$2:$ND$60=K$4)*(GMWQ!$NF$2:$NF$60=K$1),0),$E286-1966)</f>
        <v>570297.4</v>
      </c>
      <c r="L286" s="12" cm="1">
        <f t="array" ref="L286">INDEX(GMWQ!$A$2:$NF$60,MATCH(1,(GMWQ!$NE$2:$NE$60=L$3)*(GMWQ!$ND$2:$ND$60=L$4)*(GMWQ!$NF$2:$NF$60=L$1),0),$E286-1966)</f>
        <v>897713.9</v>
      </c>
      <c r="M286" s="12" cm="1">
        <f t="array" ref="M286">INDEX(GMWQ!$A$2:$NF$60,MATCH(1,(GMWQ!$NE$2:$NE$60=M$3)*(GMWQ!$ND$2:$ND$60=M$4)*(GMWQ!$NF$2:$NF$60=M$1),0),$E286-1966)</f>
        <v>558320.9</v>
      </c>
      <c r="N286" s="12" cm="1">
        <f t="array" ref="N286">INDEX(GMWQ!$A$2:$NF$60,MATCH(1,(GMWQ!$NE$2:$NE$60=N$3)*(GMWQ!$ND$2:$ND$60=N$4)*(GMWQ!$NF$2:$NF$60=N$1),0),$E286-1966)</f>
        <v>160.74889999999999</v>
      </c>
      <c r="O286" s="12" cm="1">
        <f t="array" ref="O286">INDEX(GMWQ!$A$2:$NF$60,MATCH(1,(GMWQ!$NE$2:$NE$60=O$3)*(GMWQ!$ND$2:$ND$60=O$4)*(GMWQ!$NF$2:$NF$60=O$1),0),$E286-1966)</f>
        <v>38377.910000000003</v>
      </c>
      <c r="P286" s="12" cm="1">
        <f t="array" ref="P286">INDEX(GMWQ!$A$2:$NF$60,MATCH(1,(GMWQ!$NE$2:$NE$60=P$3)*(GMWQ!$ND$2:$ND$60=P$4)*(GMWQ!$NF$2:$NF$60=P$1),0),$E286-1966)</f>
        <v>42053.04</v>
      </c>
      <c r="Q286" s="12" cm="1">
        <f t="array" ref="Q286">INDEX(GMWQ!$A$2:$NF$60,MATCH(1,(GMWQ!$NE$2:$NE$60=Q$3)*(GMWQ!$ND$2:$ND$60=Q$4)*(GMWQ!$NF$2:$NF$60=Q$1),0),$E286-1966)</f>
        <v>3.999997</v>
      </c>
      <c r="R286" s="12" cm="1">
        <f t="array" ref="R286">INDEX(GMWQ!$A$2:$NF$60,MATCH(1,(GMWQ!$NE$2:$NE$60=R$3)*(GMWQ!$ND$2:$ND$60=R$4)*(GMWQ!$NF$2:$NF$60=R$1),0),$E286-1966)</f>
        <v>17340</v>
      </c>
      <c r="S286" s="12" cm="1">
        <f t="array" ref="S286">INDEX(GMWQ!$A$2:$NF$60,MATCH(1,(GMWQ!$NE$2:$NE$60=S$3)*(GMWQ!$ND$2:$ND$60=S$4)*(GMWQ!$NF$2:$NF$60=S$1),0),$E286-1966)</f>
        <v>0</v>
      </c>
      <c r="T286" s="12" cm="1">
        <f t="array" ref="T286">INDEX(GMWQ!$A$2:$NF$60,MATCH(1,(GMWQ!$NE$2:$NE$60=T$3)*(GMWQ!$ND$2:$ND$60=T$4)*(GMWQ!$NF$2:$NF$60=T$1),0),$E286-1966)</f>
        <v>0</v>
      </c>
      <c r="U286" s="12" cm="1">
        <f t="array" ref="U286">INDEX(GMWQ!$A$2:$NF$60,MATCH(1,(GMWQ!$NE$2:$NE$60=U$3)*(GMWQ!$ND$2:$ND$60=U$4)*(GMWQ!$NF$2:$NF$60=U$1),0),$E286-1966)</f>
        <v>0</v>
      </c>
      <c r="V286" s="12" cm="1">
        <f t="array" ref="V286">INDEX(GMWQ!$A$2:$NF$60,MATCH(1,(GMWQ!$NE$2:$NE$60=V$3)*(GMWQ!$ND$2:$ND$60=V$4)*(GMWQ!$NF$2:$NF$60=V$1),0),$E286-1966)</f>
        <v>0</v>
      </c>
      <c r="W286" s="12" cm="1">
        <f t="array" ref="W286">INDEX(GMWQ!$A$2:$NF$60,MATCH(1,(GMWQ!$NE$2:$NE$60=W$3)*(GMWQ!$ND$2:$ND$60=W$4)*(GMWQ!$NF$2:$NF$60=W$1),0),$E286-1966)</f>
        <v>0</v>
      </c>
      <c r="X286" s="12" cm="1">
        <f t="array" ref="X286">INDEX(GMWQ!$A$2:$NF$60,MATCH(1,(GMWQ!$NE$2:$NE$60=X$3)*(GMWQ!$ND$2:$ND$60=X$4)*(GMWQ!$NF$2:$NF$60=X$1),0),$E286-1966)</f>
        <v>0</v>
      </c>
      <c r="Y286" s="12" cm="1">
        <f t="array" ref="Y286">INDEX(GMWQ!$A$2:$NF$60,MATCH(1,(GMWQ!$NE$2:$NE$60=Y$3)*(GMWQ!$ND$2:$ND$60=Y$4)*(GMWQ!$NF$2:$NF$60=Y$1),0),$E286-1966)</f>
        <v>0</v>
      </c>
      <c r="Z286" s="12" cm="1">
        <f t="array" ref="Z286">INDEX(GMWQ!$A$2:$NF$60,MATCH(1,(GMWQ!$NE$2:$NE$60=Z$3)*(GMWQ!$ND$2:$ND$60=Z$4)*(GMWQ!$NF$2:$NF$60=Z$1),0),$E286-1966)</f>
        <v>0</v>
      </c>
      <c r="AA286" s="12" cm="1">
        <f t="array" ref="AA286">INDEX(GMWQ!$A$2:$NF$60,MATCH(1,(GMWQ!$NE$2:$NE$60=AA$3)*(GMWQ!$ND$2:$ND$60=AA$4)*(GMWQ!$NF$2:$NF$60=AA$1),0),$E286-1966)</f>
        <v>0</v>
      </c>
      <c r="AB286" s="12" cm="1">
        <f t="array" ref="AB286">INDEX(GMWQ!$A$2:$NF$60,MATCH(1,(GMWQ!$NE$2:$NE$60=AB$3)*(GMWQ!$ND$2:$ND$60=AB$4)*(GMWQ!$NF$2:$NF$60=AB$1),0),$E286-1966)</f>
        <v>0</v>
      </c>
      <c r="AC286" s="12" cm="1">
        <f t="array" ref="AC286">INDEX(GMWQ!$A$2:$NF$60,MATCH(1,(GMWQ!$NE$2:$NE$60=AC$3)*(GMWQ!$ND$2:$ND$60=AC$4)*(GMWQ!$NF$2:$NF$60=AC$1),0),$E286-1966)</f>
        <v>0</v>
      </c>
      <c r="AD286" s="12" cm="1">
        <f t="array" ref="AD286">INDEX(GMWQ!$A$2:$NF$60,MATCH(1,(GMWQ!$NE$2:$NE$60=AD$3)*(GMWQ!$ND$2:$ND$60=AD$4)*(GMWQ!$NF$2:$NF$60=AD$1),0),$E286-1966)</f>
        <v>0</v>
      </c>
      <c r="AE286" s="12" cm="1">
        <f t="array" ref="AE286">INDEX(GMWQ!$A$2:$NF$60,MATCH(1,(GMWQ!$NE$2:$NE$60=AE$3)*(GMWQ!$ND$2:$ND$60=AE$4)*(GMWQ!$NF$2:$NF$60=AE$1),0),$E286-1966)</f>
        <v>37692.47</v>
      </c>
      <c r="AF286" s="12" cm="1">
        <f t="array" ref="AF286">INDEX(GMWQ!$A$2:$NF$60,MATCH(1,(GMWQ!$NE$2:$NE$60=AF$3)*(GMWQ!$ND$2:$ND$60=AF$4)*(GMWQ!$NF$2:$NF$60=AF$1),0),$E286-1966)</f>
        <v>41871.629999999997</v>
      </c>
      <c r="AG286" s="12" cm="1">
        <f t="array" ref="AG286">INDEX(GMWQ!$A$2:$NF$60,MATCH(1,(GMWQ!$NE$2:$NE$60=AG$3)*(GMWQ!$ND$2:$ND$60=AG$4)*(GMWQ!$NF$2:$NF$60=AG$1),0),$E286-1966)</f>
        <v>3.750013</v>
      </c>
    </row>
    <row r="287" spans="1:33" x14ac:dyDescent="0.25">
      <c r="A287" s="12">
        <v>2043</v>
      </c>
      <c r="B287" s="12">
        <f t="shared" si="25"/>
        <v>2043</v>
      </c>
      <c r="C287" s="12">
        <f t="shared" si="25"/>
        <v>2042</v>
      </c>
      <c r="D287" s="12">
        <f t="shared" si="25"/>
        <v>2042</v>
      </c>
      <c r="E287" s="12">
        <f t="shared" si="22"/>
        <v>2253</v>
      </c>
      <c r="F287" s="12" cm="1">
        <f t="array" ref="F287">INDEX(GMWQ!$A$2:$NF$60,MATCH(1,(GMWQ!$NE$2:$NE$60=F$3)*(GMWQ!$ND$2:$ND$60=F$4)*(GMWQ!$NF$2:$NF$60=F$1),0),$E287-1966)</f>
        <v>224.46279999999999</v>
      </c>
      <c r="G287" s="12" cm="1">
        <f t="array" ref="G287">INDEX(GMWQ!$A$2:$NF$60,MATCH(1,(GMWQ!$NE$2:$NE$60=G$3)*(GMWQ!$ND$2:$ND$60=G$4)*(GMWQ!$NF$2:$NF$60=G$1),0),$E287-1966)</f>
        <v>91092.2</v>
      </c>
      <c r="H287" s="12" cm="1">
        <f t="array" ref="H287">INDEX(GMWQ!$A$2:$NF$60,MATCH(1,(GMWQ!$NE$2:$NE$60=H$3)*(GMWQ!$ND$2:$ND$60=H$4)*(GMWQ!$NF$2:$NF$60=H$1),0),$E287-1966)</f>
        <v>1212.807</v>
      </c>
      <c r="I287" s="12" cm="1">
        <f t="array" ref="I287">INDEX(GMWQ!$A$2:$NF$60,MATCH(1,(GMWQ!$NE$2:$NE$60=I$3)*(GMWQ!$ND$2:$ND$60=I$4)*(GMWQ!$NF$2:$NF$60=I$1),0),$E287-1966)</f>
        <v>307760.7</v>
      </c>
      <c r="J287" s="12" cm="1">
        <f t="array" ref="J287">INDEX(GMWQ!$A$2:$NF$60,MATCH(1,(GMWQ!$NE$2:$NE$60=J$3)*(GMWQ!$ND$2:$ND$60=J$4)*(GMWQ!$NF$2:$NF$60=J$1),0),$E287-1966)</f>
        <v>1428789</v>
      </c>
      <c r="K287" s="12" cm="1">
        <f t="array" ref="K287">INDEX(GMWQ!$A$2:$NF$60,MATCH(1,(GMWQ!$NE$2:$NE$60=K$3)*(GMWQ!$ND$2:$ND$60=K$4)*(GMWQ!$NF$2:$NF$60=K$1),0),$E287-1966)</f>
        <v>575460.30000000005</v>
      </c>
      <c r="L287" s="12" cm="1">
        <f t="array" ref="L287">INDEX(GMWQ!$A$2:$NF$60,MATCH(1,(GMWQ!$NE$2:$NE$60=L$3)*(GMWQ!$ND$2:$ND$60=L$4)*(GMWQ!$NF$2:$NF$60=L$1),0),$E287-1966)</f>
        <v>905692.7</v>
      </c>
      <c r="M287" s="12" cm="1">
        <f t="array" ref="M287">INDEX(GMWQ!$A$2:$NF$60,MATCH(1,(GMWQ!$NE$2:$NE$60=M$3)*(GMWQ!$ND$2:$ND$60=M$4)*(GMWQ!$NF$2:$NF$60=M$1),0),$E287-1966)</f>
        <v>560503</v>
      </c>
      <c r="N287" s="12" cm="1">
        <f t="array" ref="N287">INDEX(GMWQ!$A$2:$NF$60,MATCH(1,(GMWQ!$NE$2:$NE$60=N$3)*(GMWQ!$ND$2:$ND$60=N$4)*(GMWQ!$NF$2:$NF$60=N$1),0),$E287-1966)</f>
        <v>161.54660000000001</v>
      </c>
      <c r="O287" s="12" cm="1">
        <f t="array" ref="O287">INDEX(GMWQ!$A$2:$NF$60,MATCH(1,(GMWQ!$NE$2:$NE$60=O$3)*(GMWQ!$ND$2:$ND$60=O$4)*(GMWQ!$NF$2:$NF$60=O$1),0),$E287-1966)</f>
        <v>38424.68</v>
      </c>
      <c r="P287" s="12" cm="1">
        <f t="array" ref="P287">INDEX(GMWQ!$A$2:$NF$60,MATCH(1,(GMWQ!$NE$2:$NE$60=P$3)*(GMWQ!$ND$2:$ND$60=P$4)*(GMWQ!$NF$2:$NF$60=P$1),0),$E287-1966)</f>
        <v>42104.29</v>
      </c>
      <c r="Q287" s="12" cm="1">
        <f t="array" ref="Q287">INDEX(GMWQ!$A$2:$NF$60,MATCH(1,(GMWQ!$NE$2:$NE$60=Q$3)*(GMWQ!$ND$2:$ND$60=Q$4)*(GMWQ!$NF$2:$NF$60=Q$1),0),$E287-1966)</f>
        <v>4.0000070000000001</v>
      </c>
      <c r="R287" s="12" cm="1">
        <f t="array" ref="R287">INDEX(GMWQ!$A$2:$NF$60,MATCH(1,(GMWQ!$NE$2:$NE$60=R$3)*(GMWQ!$ND$2:$ND$60=R$4)*(GMWQ!$NF$2:$NF$60=R$1),0),$E287-1966)</f>
        <v>17475.78</v>
      </c>
      <c r="S287" s="12" cm="1">
        <f t="array" ref="S287">INDEX(GMWQ!$A$2:$NF$60,MATCH(1,(GMWQ!$NE$2:$NE$60=S$3)*(GMWQ!$ND$2:$ND$60=S$4)*(GMWQ!$NF$2:$NF$60=S$1),0),$E287-1966)</f>
        <v>0</v>
      </c>
      <c r="T287" s="12" cm="1">
        <f t="array" ref="T287">INDEX(GMWQ!$A$2:$NF$60,MATCH(1,(GMWQ!$NE$2:$NE$60=T$3)*(GMWQ!$ND$2:$ND$60=T$4)*(GMWQ!$NF$2:$NF$60=T$1),0),$E287-1966)</f>
        <v>0</v>
      </c>
      <c r="U287" s="12" cm="1">
        <f t="array" ref="U287">INDEX(GMWQ!$A$2:$NF$60,MATCH(1,(GMWQ!$NE$2:$NE$60=U$3)*(GMWQ!$ND$2:$ND$60=U$4)*(GMWQ!$NF$2:$NF$60=U$1),0),$E287-1966)</f>
        <v>0</v>
      </c>
      <c r="V287" s="12" cm="1">
        <f t="array" ref="V287">INDEX(GMWQ!$A$2:$NF$60,MATCH(1,(GMWQ!$NE$2:$NE$60=V$3)*(GMWQ!$ND$2:$ND$60=V$4)*(GMWQ!$NF$2:$NF$60=V$1),0),$E287-1966)</f>
        <v>0</v>
      </c>
      <c r="W287" s="12" cm="1">
        <f t="array" ref="W287">INDEX(GMWQ!$A$2:$NF$60,MATCH(1,(GMWQ!$NE$2:$NE$60=W$3)*(GMWQ!$ND$2:$ND$60=W$4)*(GMWQ!$NF$2:$NF$60=W$1),0),$E287-1966)</f>
        <v>0</v>
      </c>
      <c r="X287" s="12" cm="1">
        <f t="array" ref="X287">INDEX(GMWQ!$A$2:$NF$60,MATCH(1,(GMWQ!$NE$2:$NE$60=X$3)*(GMWQ!$ND$2:$ND$60=X$4)*(GMWQ!$NF$2:$NF$60=X$1),0),$E287-1966)</f>
        <v>0</v>
      </c>
      <c r="Y287" s="12" cm="1">
        <f t="array" ref="Y287">INDEX(GMWQ!$A$2:$NF$60,MATCH(1,(GMWQ!$NE$2:$NE$60=Y$3)*(GMWQ!$ND$2:$ND$60=Y$4)*(GMWQ!$NF$2:$NF$60=Y$1),0),$E287-1966)</f>
        <v>0</v>
      </c>
      <c r="Z287" s="12" cm="1">
        <f t="array" ref="Z287">INDEX(GMWQ!$A$2:$NF$60,MATCH(1,(GMWQ!$NE$2:$NE$60=Z$3)*(GMWQ!$ND$2:$ND$60=Z$4)*(GMWQ!$NF$2:$NF$60=Z$1),0),$E287-1966)</f>
        <v>0</v>
      </c>
      <c r="AA287" s="12" cm="1">
        <f t="array" ref="AA287">INDEX(GMWQ!$A$2:$NF$60,MATCH(1,(GMWQ!$NE$2:$NE$60=AA$3)*(GMWQ!$ND$2:$ND$60=AA$4)*(GMWQ!$NF$2:$NF$60=AA$1),0),$E287-1966)</f>
        <v>0</v>
      </c>
      <c r="AB287" s="12" cm="1">
        <f t="array" ref="AB287">INDEX(GMWQ!$A$2:$NF$60,MATCH(1,(GMWQ!$NE$2:$NE$60=AB$3)*(GMWQ!$ND$2:$ND$60=AB$4)*(GMWQ!$NF$2:$NF$60=AB$1),0),$E287-1966)</f>
        <v>0</v>
      </c>
      <c r="AC287" s="12" cm="1">
        <f t="array" ref="AC287">INDEX(GMWQ!$A$2:$NF$60,MATCH(1,(GMWQ!$NE$2:$NE$60=AC$3)*(GMWQ!$ND$2:$ND$60=AC$4)*(GMWQ!$NF$2:$NF$60=AC$1),0),$E287-1966)</f>
        <v>0</v>
      </c>
      <c r="AD287" s="12" cm="1">
        <f t="array" ref="AD287">INDEX(GMWQ!$A$2:$NF$60,MATCH(1,(GMWQ!$NE$2:$NE$60=AD$3)*(GMWQ!$ND$2:$ND$60=AD$4)*(GMWQ!$NF$2:$NF$60=AD$1),0),$E287-1966)</f>
        <v>0</v>
      </c>
      <c r="AE287" s="12" cm="1">
        <f t="array" ref="AE287">INDEX(GMWQ!$A$2:$NF$60,MATCH(1,(GMWQ!$NE$2:$NE$60=AE$3)*(GMWQ!$ND$2:$ND$60=AE$4)*(GMWQ!$NF$2:$NF$60=AE$1),0),$E287-1966)</f>
        <v>37729.269999999997</v>
      </c>
      <c r="AF287" s="12" cm="1">
        <f t="array" ref="AF287">INDEX(GMWQ!$A$2:$NF$60,MATCH(1,(GMWQ!$NE$2:$NE$60=AF$3)*(GMWQ!$ND$2:$ND$60=AF$4)*(GMWQ!$NF$2:$NF$60=AF$1),0),$E287-1966)</f>
        <v>41912.51</v>
      </c>
      <c r="AG287" s="12" cm="1">
        <f t="array" ref="AG287">INDEX(GMWQ!$A$2:$NF$60,MATCH(1,(GMWQ!$NE$2:$NE$60=AG$3)*(GMWQ!$ND$2:$ND$60=AG$4)*(GMWQ!$NF$2:$NF$60=AG$1),0),$E287-1966)</f>
        <v>3.7499929999999999</v>
      </c>
    </row>
    <row r="288" spans="1:33" x14ac:dyDescent="0.25">
      <c r="B288" s="12">
        <f t="shared" si="25"/>
        <v>2043</v>
      </c>
      <c r="C288" s="12">
        <f t="shared" si="25"/>
        <v>2043</v>
      </c>
      <c r="E288" s="12">
        <f t="shared" si="22"/>
        <v>2254</v>
      </c>
      <c r="F288" s="12" cm="1">
        <f t="array" ref="F288">INDEX(GMWQ!$A$2:$NF$60,MATCH(1,(GMWQ!$NE$2:$NE$60=F$3)*(GMWQ!$ND$2:$ND$60=F$4)*(GMWQ!$NF$2:$NF$60=F$1),0),$E288-1966)</f>
        <v>225.59399999999999</v>
      </c>
      <c r="G288" s="12" cm="1">
        <f t="array" ref="G288">INDEX(GMWQ!$A$2:$NF$60,MATCH(1,(GMWQ!$NE$2:$NE$60=G$3)*(GMWQ!$ND$2:$ND$60=G$4)*(GMWQ!$NF$2:$NF$60=G$1),0),$E288-1966)</f>
        <v>91917.84</v>
      </c>
      <c r="H288" s="12" cm="1">
        <f t="array" ref="H288">INDEX(GMWQ!$A$2:$NF$60,MATCH(1,(GMWQ!$NE$2:$NE$60=H$3)*(GMWQ!$ND$2:$ND$60=H$4)*(GMWQ!$NF$2:$NF$60=H$1),0),$E288-1966)</f>
        <v>1222.318</v>
      </c>
      <c r="I288" s="12" cm="1">
        <f t="array" ref="I288">INDEX(GMWQ!$A$2:$NF$60,MATCH(1,(GMWQ!$NE$2:$NE$60=I$3)*(GMWQ!$ND$2:$ND$60=I$4)*(GMWQ!$NF$2:$NF$60=I$1),0),$E288-1966)</f>
        <v>311683.90000000002</v>
      </c>
      <c r="J288" s="12" cm="1">
        <f t="array" ref="J288">INDEX(GMWQ!$A$2:$NF$60,MATCH(1,(GMWQ!$NE$2:$NE$60=J$3)*(GMWQ!$ND$2:$ND$60=J$4)*(GMWQ!$NF$2:$NF$60=J$1),0),$E288-1966)</f>
        <v>1442225</v>
      </c>
      <c r="K288" s="12" cm="1">
        <f t="array" ref="K288">INDEX(GMWQ!$A$2:$NF$60,MATCH(1,(GMWQ!$NE$2:$NE$60=K$3)*(GMWQ!$ND$2:$ND$60=K$4)*(GMWQ!$NF$2:$NF$60=K$1),0),$E288-1966)</f>
        <v>580676.1</v>
      </c>
      <c r="L288" s="12" cm="1">
        <f t="array" ref="L288">INDEX(GMWQ!$A$2:$NF$60,MATCH(1,(GMWQ!$NE$2:$NE$60=L$3)*(GMWQ!$ND$2:$ND$60=L$4)*(GMWQ!$NF$2:$NF$60=L$1),0),$E288-1966)</f>
        <v>913742.3</v>
      </c>
      <c r="M288" s="12" cm="1">
        <f t="array" ref="M288">INDEX(GMWQ!$A$2:$NF$60,MATCH(1,(GMWQ!$NE$2:$NE$60=M$3)*(GMWQ!$ND$2:$ND$60=M$4)*(GMWQ!$NF$2:$NF$60=M$1),0),$E288-1966)</f>
        <v>562693.6</v>
      </c>
      <c r="N288" s="12" cm="1">
        <f t="array" ref="N288">INDEX(GMWQ!$A$2:$NF$60,MATCH(1,(GMWQ!$NE$2:$NE$60=N$3)*(GMWQ!$ND$2:$ND$60=N$4)*(GMWQ!$NF$2:$NF$60=N$1),0),$E288-1966)</f>
        <v>162.34819999999999</v>
      </c>
      <c r="O288" s="12" cm="1">
        <f t="array" ref="O288">INDEX(GMWQ!$A$2:$NF$60,MATCH(1,(GMWQ!$NE$2:$NE$60=O$3)*(GMWQ!$ND$2:$ND$60=O$4)*(GMWQ!$NF$2:$NF$60=O$1),0),$E288-1966)</f>
        <v>38471.46</v>
      </c>
      <c r="P288" s="12" cm="1">
        <f t="array" ref="P288">INDEX(GMWQ!$A$2:$NF$60,MATCH(1,(GMWQ!$NE$2:$NE$60=P$3)*(GMWQ!$ND$2:$ND$60=P$4)*(GMWQ!$NF$2:$NF$60=P$1),0),$E288-1966)</f>
        <v>42155.55</v>
      </c>
      <c r="Q288" s="12" cm="1">
        <f t="array" ref="Q288">INDEX(GMWQ!$A$2:$NF$60,MATCH(1,(GMWQ!$NE$2:$NE$60=Q$3)*(GMWQ!$ND$2:$ND$60=Q$4)*(GMWQ!$NF$2:$NF$60=Q$1),0),$E288-1966)</f>
        <v>4.0000070000000001</v>
      </c>
      <c r="R288" s="12" cm="1">
        <f t="array" ref="R288">INDEX(GMWQ!$A$2:$NF$60,MATCH(1,(GMWQ!$NE$2:$NE$60=R$3)*(GMWQ!$ND$2:$ND$60=R$4)*(GMWQ!$NF$2:$NF$60=R$1),0),$E288-1966)</f>
        <v>17612.830000000002</v>
      </c>
      <c r="S288" s="12" cm="1">
        <f t="array" ref="S288">INDEX(GMWQ!$A$2:$NF$60,MATCH(1,(GMWQ!$NE$2:$NE$60=S$3)*(GMWQ!$ND$2:$ND$60=S$4)*(GMWQ!$NF$2:$NF$60=S$1),0),$E288-1966)</f>
        <v>0</v>
      </c>
      <c r="T288" s="12" cm="1">
        <f t="array" ref="T288">INDEX(GMWQ!$A$2:$NF$60,MATCH(1,(GMWQ!$NE$2:$NE$60=T$3)*(GMWQ!$ND$2:$ND$60=T$4)*(GMWQ!$NF$2:$NF$60=T$1),0),$E288-1966)</f>
        <v>0</v>
      </c>
      <c r="U288" s="12" cm="1">
        <f t="array" ref="U288">INDEX(GMWQ!$A$2:$NF$60,MATCH(1,(GMWQ!$NE$2:$NE$60=U$3)*(GMWQ!$ND$2:$ND$60=U$4)*(GMWQ!$NF$2:$NF$60=U$1),0),$E288-1966)</f>
        <v>0</v>
      </c>
      <c r="V288" s="12" cm="1">
        <f t="array" ref="V288">INDEX(GMWQ!$A$2:$NF$60,MATCH(1,(GMWQ!$NE$2:$NE$60=V$3)*(GMWQ!$ND$2:$ND$60=V$4)*(GMWQ!$NF$2:$NF$60=V$1),0),$E288-1966)</f>
        <v>0</v>
      </c>
      <c r="W288" s="12" cm="1">
        <f t="array" ref="W288">INDEX(GMWQ!$A$2:$NF$60,MATCH(1,(GMWQ!$NE$2:$NE$60=W$3)*(GMWQ!$ND$2:$ND$60=W$4)*(GMWQ!$NF$2:$NF$60=W$1),0),$E288-1966)</f>
        <v>0</v>
      </c>
      <c r="X288" s="12" cm="1">
        <f t="array" ref="X288">INDEX(GMWQ!$A$2:$NF$60,MATCH(1,(GMWQ!$NE$2:$NE$60=X$3)*(GMWQ!$ND$2:$ND$60=X$4)*(GMWQ!$NF$2:$NF$60=X$1),0),$E288-1966)</f>
        <v>0</v>
      </c>
      <c r="Y288" s="12" cm="1">
        <f t="array" ref="Y288">INDEX(GMWQ!$A$2:$NF$60,MATCH(1,(GMWQ!$NE$2:$NE$60=Y$3)*(GMWQ!$ND$2:$ND$60=Y$4)*(GMWQ!$NF$2:$NF$60=Y$1),0),$E288-1966)</f>
        <v>0</v>
      </c>
      <c r="Z288" s="12" cm="1">
        <f t="array" ref="Z288">INDEX(GMWQ!$A$2:$NF$60,MATCH(1,(GMWQ!$NE$2:$NE$60=Z$3)*(GMWQ!$ND$2:$ND$60=Z$4)*(GMWQ!$NF$2:$NF$60=Z$1),0),$E288-1966)</f>
        <v>0</v>
      </c>
      <c r="AA288" s="12" cm="1">
        <f t="array" ref="AA288">INDEX(GMWQ!$A$2:$NF$60,MATCH(1,(GMWQ!$NE$2:$NE$60=AA$3)*(GMWQ!$ND$2:$ND$60=AA$4)*(GMWQ!$NF$2:$NF$60=AA$1),0),$E288-1966)</f>
        <v>0</v>
      </c>
      <c r="AB288" s="12" cm="1">
        <f t="array" ref="AB288">INDEX(GMWQ!$A$2:$NF$60,MATCH(1,(GMWQ!$NE$2:$NE$60=AB$3)*(GMWQ!$ND$2:$ND$60=AB$4)*(GMWQ!$NF$2:$NF$60=AB$1),0),$E288-1966)</f>
        <v>0</v>
      </c>
      <c r="AC288" s="12" cm="1">
        <f t="array" ref="AC288">INDEX(GMWQ!$A$2:$NF$60,MATCH(1,(GMWQ!$NE$2:$NE$60=AC$3)*(GMWQ!$ND$2:$ND$60=AC$4)*(GMWQ!$NF$2:$NF$60=AC$1),0),$E288-1966)</f>
        <v>0</v>
      </c>
      <c r="AD288" s="12" cm="1">
        <f t="array" ref="AD288">INDEX(GMWQ!$A$2:$NF$60,MATCH(1,(GMWQ!$NE$2:$NE$60=AD$3)*(GMWQ!$ND$2:$ND$60=AD$4)*(GMWQ!$NF$2:$NF$60=AD$1),0),$E288-1966)</f>
        <v>0</v>
      </c>
      <c r="AE288" s="12" cm="1">
        <f t="array" ref="AE288">INDEX(GMWQ!$A$2:$NF$60,MATCH(1,(GMWQ!$NE$2:$NE$60=AE$3)*(GMWQ!$ND$2:$ND$60=AE$4)*(GMWQ!$NF$2:$NF$60=AE$1),0),$E288-1966)</f>
        <v>37766.07</v>
      </c>
      <c r="AF288" s="12" cm="1">
        <f t="array" ref="AF288">INDEX(GMWQ!$A$2:$NF$60,MATCH(1,(GMWQ!$NE$2:$NE$60=AF$3)*(GMWQ!$ND$2:$ND$60=AF$4)*(GMWQ!$NF$2:$NF$60=AF$1),0),$E288-1966)</f>
        <v>41953.39</v>
      </c>
      <c r="AG288" s="12" cm="1">
        <f t="array" ref="AG288">INDEX(GMWQ!$A$2:$NF$60,MATCH(1,(GMWQ!$NE$2:$NE$60=AG$3)*(GMWQ!$ND$2:$ND$60=AG$4)*(GMWQ!$NF$2:$NF$60=AG$1),0),$E288-1966)</f>
        <v>3.7500119999999999</v>
      </c>
    </row>
    <row r="289" spans="1:33" x14ac:dyDescent="0.25">
      <c r="B289" s="12">
        <f t="shared" si="25"/>
        <v>2043</v>
      </c>
      <c r="C289" s="12">
        <f t="shared" si="25"/>
        <v>2043</v>
      </c>
      <c r="E289" s="12">
        <f t="shared" si="22"/>
        <v>2255</v>
      </c>
      <c r="F289" s="12" cm="1">
        <f t="array" ref="F289">INDEX(GMWQ!$A$2:$NF$60,MATCH(1,(GMWQ!$NE$2:$NE$60=F$3)*(GMWQ!$ND$2:$ND$60=F$4)*(GMWQ!$NF$2:$NF$60=F$1),0),$E289-1966)</f>
        <v>226.7227</v>
      </c>
      <c r="G289" s="12" cm="1">
        <f t="array" ref="G289">INDEX(GMWQ!$A$2:$NF$60,MATCH(1,(GMWQ!$NE$2:$NE$60=G$3)*(GMWQ!$ND$2:$ND$60=G$4)*(GMWQ!$NF$2:$NF$60=G$1),0),$E289-1966)</f>
        <v>92738.34</v>
      </c>
      <c r="H289" s="12" cm="1">
        <f t="array" ref="H289">INDEX(GMWQ!$A$2:$NF$60,MATCH(1,(GMWQ!$NE$2:$NE$60=H$3)*(GMWQ!$ND$2:$ND$60=H$4)*(GMWQ!$NF$2:$NF$60=H$1),0),$E289-1966)</f>
        <v>1231.923</v>
      </c>
      <c r="I289" s="12" cm="1">
        <f t="array" ref="I289">INDEX(GMWQ!$A$2:$NF$60,MATCH(1,(GMWQ!$NE$2:$NE$60=I$3)*(GMWQ!$ND$2:$ND$60=I$4)*(GMWQ!$NF$2:$NF$60=I$1),0),$E289-1966)</f>
        <v>314499.8</v>
      </c>
      <c r="J289" s="12" cm="1">
        <f t="array" ref="J289">INDEX(GMWQ!$A$2:$NF$60,MATCH(1,(GMWQ!$NE$2:$NE$60=J$3)*(GMWQ!$ND$2:$ND$60=J$4)*(GMWQ!$NF$2:$NF$60=J$1),0),$E289-1966)</f>
        <v>1455638</v>
      </c>
      <c r="K289" s="12" cm="1">
        <f t="array" ref="K289">INDEX(GMWQ!$A$2:$NF$60,MATCH(1,(GMWQ!$NE$2:$NE$60=K$3)*(GMWQ!$ND$2:$ND$60=K$4)*(GMWQ!$NF$2:$NF$60=K$1),0),$E289-1966)</f>
        <v>585859.5</v>
      </c>
      <c r="L289" s="12" cm="1">
        <f t="array" ref="L289">INDEX(GMWQ!$A$2:$NF$60,MATCH(1,(GMWQ!$NE$2:$NE$60=L$3)*(GMWQ!$ND$2:$ND$60=L$4)*(GMWQ!$NF$2:$NF$60=L$1),0),$E289-1966)</f>
        <v>921862.9</v>
      </c>
      <c r="M289" s="12" cm="1">
        <f t="array" ref="M289">INDEX(GMWQ!$A$2:$NF$60,MATCH(1,(GMWQ!$NE$2:$NE$60=M$3)*(GMWQ!$ND$2:$ND$60=M$4)*(GMWQ!$NF$2:$NF$60=M$1),0),$E289-1966)</f>
        <v>564892.9</v>
      </c>
      <c r="N289" s="12" cm="1">
        <f t="array" ref="N289">INDEX(GMWQ!$A$2:$NF$60,MATCH(1,(GMWQ!$NE$2:$NE$60=N$3)*(GMWQ!$ND$2:$ND$60=N$4)*(GMWQ!$NF$2:$NF$60=N$1),0),$E289-1966)</f>
        <v>163.15369999999999</v>
      </c>
      <c r="O289" s="12" cm="1">
        <f t="array" ref="O289">INDEX(GMWQ!$A$2:$NF$60,MATCH(1,(GMWQ!$NE$2:$NE$60=O$3)*(GMWQ!$ND$2:$ND$60=O$4)*(GMWQ!$NF$2:$NF$60=O$1),0),$E289-1966)</f>
        <v>38512.300000000003</v>
      </c>
      <c r="P289" s="12" cm="1">
        <f t="array" ref="P289">INDEX(GMWQ!$A$2:$NF$60,MATCH(1,(GMWQ!$NE$2:$NE$60=P$3)*(GMWQ!$ND$2:$ND$60=P$4)*(GMWQ!$NF$2:$NF$60=P$1),0),$E289-1966)</f>
        <v>42200.3</v>
      </c>
      <c r="Q289" s="12" cm="1">
        <f t="array" ref="Q289">INDEX(GMWQ!$A$2:$NF$60,MATCH(1,(GMWQ!$NE$2:$NE$60=Q$3)*(GMWQ!$ND$2:$ND$60=Q$4)*(GMWQ!$NF$2:$NF$60=Q$1),0),$E289-1966)</f>
        <v>4.0000010000000001</v>
      </c>
      <c r="R289" s="12" cm="1">
        <f t="array" ref="R289">INDEX(GMWQ!$A$2:$NF$60,MATCH(1,(GMWQ!$NE$2:$NE$60=R$3)*(GMWQ!$ND$2:$ND$60=R$4)*(GMWQ!$NF$2:$NF$60=R$1),0),$E289-1966)</f>
        <v>17751.22</v>
      </c>
      <c r="S289" s="12" cm="1">
        <f t="array" ref="S289">INDEX(GMWQ!$A$2:$NF$60,MATCH(1,(GMWQ!$NE$2:$NE$60=S$3)*(GMWQ!$ND$2:$ND$60=S$4)*(GMWQ!$NF$2:$NF$60=S$1),0),$E289-1966)</f>
        <v>0</v>
      </c>
      <c r="T289" s="12" cm="1">
        <f t="array" ref="T289">INDEX(GMWQ!$A$2:$NF$60,MATCH(1,(GMWQ!$NE$2:$NE$60=T$3)*(GMWQ!$ND$2:$ND$60=T$4)*(GMWQ!$NF$2:$NF$60=T$1),0),$E289-1966)</f>
        <v>0</v>
      </c>
      <c r="U289" s="12" cm="1">
        <f t="array" ref="U289">INDEX(GMWQ!$A$2:$NF$60,MATCH(1,(GMWQ!$NE$2:$NE$60=U$3)*(GMWQ!$ND$2:$ND$60=U$4)*(GMWQ!$NF$2:$NF$60=U$1),0),$E289-1966)</f>
        <v>0</v>
      </c>
      <c r="V289" s="12" cm="1">
        <f t="array" ref="V289">INDEX(GMWQ!$A$2:$NF$60,MATCH(1,(GMWQ!$NE$2:$NE$60=V$3)*(GMWQ!$ND$2:$ND$60=V$4)*(GMWQ!$NF$2:$NF$60=V$1),0),$E289-1966)</f>
        <v>0</v>
      </c>
      <c r="W289" s="12" cm="1">
        <f t="array" ref="W289">INDEX(GMWQ!$A$2:$NF$60,MATCH(1,(GMWQ!$NE$2:$NE$60=W$3)*(GMWQ!$ND$2:$ND$60=W$4)*(GMWQ!$NF$2:$NF$60=W$1),0),$E289-1966)</f>
        <v>0</v>
      </c>
      <c r="X289" s="12" cm="1">
        <f t="array" ref="X289">INDEX(GMWQ!$A$2:$NF$60,MATCH(1,(GMWQ!$NE$2:$NE$60=X$3)*(GMWQ!$ND$2:$ND$60=X$4)*(GMWQ!$NF$2:$NF$60=X$1),0),$E289-1966)</f>
        <v>0</v>
      </c>
      <c r="Y289" s="12" cm="1">
        <f t="array" ref="Y289">INDEX(GMWQ!$A$2:$NF$60,MATCH(1,(GMWQ!$NE$2:$NE$60=Y$3)*(GMWQ!$ND$2:$ND$60=Y$4)*(GMWQ!$NF$2:$NF$60=Y$1),0),$E289-1966)</f>
        <v>0</v>
      </c>
      <c r="Z289" s="12" cm="1">
        <f t="array" ref="Z289">INDEX(GMWQ!$A$2:$NF$60,MATCH(1,(GMWQ!$NE$2:$NE$60=Z$3)*(GMWQ!$ND$2:$ND$60=Z$4)*(GMWQ!$NF$2:$NF$60=Z$1),0),$E289-1966)</f>
        <v>0</v>
      </c>
      <c r="AA289" s="12" cm="1">
        <f t="array" ref="AA289">INDEX(GMWQ!$A$2:$NF$60,MATCH(1,(GMWQ!$NE$2:$NE$60=AA$3)*(GMWQ!$ND$2:$ND$60=AA$4)*(GMWQ!$NF$2:$NF$60=AA$1),0),$E289-1966)</f>
        <v>0</v>
      </c>
      <c r="AB289" s="12" cm="1">
        <f t="array" ref="AB289">INDEX(GMWQ!$A$2:$NF$60,MATCH(1,(GMWQ!$NE$2:$NE$60=AB$3)*(GMWQ!$ND$2:$ND$60=AB$4)*(GMWQ!$NF$2:$NF$60=AB$1),0),$E289-1966)</f>
        <v>0</v>
      </c>
      <c r="AC289" s="12" cm="1">
        <f t="array" ref="AC289">INDEX(GMWQ!$A$2:$NF$60,MATCH(1,(GMWQ!$NE$2:$NE$60=AC$3)*(GMWQ!$ND$2:$ND$60=AC$4)*(GMWQ!$NF$2:$NF$60=AC$1),0),$E289-1966)</f>
        <v>0</v>
      </c>
      <c r="AD289" s="12" cm="1">
        <f t="array" ref="AD289">INDEX(GMWQ!$A$2:$NF$60,MATCH(1,(GMWQ!$NE$2:$NE$60=AD$3)*(GMWQ!$ND$2:$ND$60=AD$4)*(GMWQ!$NF$2:$NF$60=AD$1),0),$E289-1966)</f>
        <v>0</v>
      </c>
      <c r="AE289" s="12" cm="1">
        <f t="array" ref="AE289">INDEX(GMWQ!$A$2:$NF$60,MATCH(1,(GMWQ!$NE$2:$NE$60=AE$3)*(GMWQ!$ND$2:$ND$60=AE$4)*(GMWQ!$NF$2:$NF$60=AE$1),0),$E289-1966)</f>
        <v>37802.870000000003</v>
      </c>
      <c r="AF289" s="12" cm="1">
        <f t="array" ref="AF289">INDEX(GMWQ!$A$2:$NF$60,MATCH(1,(GMWQ!$NE$2:$NE$60=AF$3)*(GMWQ!$ND$2:$ND$60=AF$4)*(GMWQ!$NF$2:$NF$60=AF$1),0),$E289-1966)</f>
        <v>41994.27</v>
      </c>
      <c r="AG289" s="12" cm="1">
        <f t="array" ref="AG289">INDEX(GMWQ!$A$2:$NF$60,MATCH(1,(GMWQ!$NE$2:$NE$60=AG$3)*(GMWQ!$ND$2:$ND$60=AG$4)*(GMWQ!$NF$2:$NF$60=AG$1),0),$E289-1966)</f>
        <v>3.7500019999999998</v>
      </c>
    </row>
    <row r="290" spans="1:33" x14ac:dyDescent="0.25">
      <c r="B290" s="12">
        <f t="shared" si="25"/>
        <v>2043</v>
      </c>
      <c r="C290" s="12">
        <f t="shared" si="25"/>
        <v>2043</v>
      </c>
      <c r="E290" s="12">
        <f t="shared" si="22"/>
        <v>2256</v>
      </c>
      <c r="F290" s="12" cm="1">
        <f t="array" ref="F290">INDEX(GMWQ!$A$2:$NF$60,MATCH(1,(GMWQ!$NE$2:$NE$60=F$3)*(GMWQ!$ND$2:$ND$60=F$4)*(GMWQ!$NF$2:$NF$60=F$1),0),$E290-1966)</f>
        <v>227.86019999999999</v>
      </c>
      <c r="G290" s="12" cm="1">
        <f t="array" ref="G290">INDEX(GMWQ!$A$2:$NF$60,MATCH(1,(GMWQ!$NE$2:$NE$60=G$3)*(GMWQ!$ND$2:$ND$60=G$4)*(GMWQ!$NF$2:$NF$60=G$1),0),$E290-1966)</f>
        <v>93567.27</v>
      </c>
      <c r="H290" s="12" cm="1">
        <f t="array" ref="H290">INDEX(GMWQ!$A$2:$NF$60,MATCH(1,(GMWQ!$NE$2:$NE$60=H$3)*(GMWQ!$ND$2:$ND$60=H$4)*(GMWQ!$NF$2:$NF$60=H$1),0),$E290-1966)</f>
        <v>1241.6189999999999</v>
      </c>
      <c r="I290" s="12" cm="1">
        <f t="array" ref="I290">INDEX(GMWQ!$A$2:$NF$60,MATCH(1,(GMWQ!$NE$2:$NE$60=I$3)*(GMWQ!$ND$2:$ND$60=I$4)*(GMWQ!$NF$2:$NF$60=I$1),0),$E290-1966)</f>
        <v>317201.90000000002</v>
      </c>
      <c r="J290" s="12" cm="1">
        <f t="array" ref="J290">INDEX(GMWQ!$A$2:$NF$60,MATCH(1,(GMWQ!$NE$2:$NE$60=J$3)*(GMWQ!$ND$2:$ND$60=J$4)*(GMWQ!$NF$2:$NF$60=J$1),0),$E290-1966)</f>
        <v>1469174</v>
      </c>
      <c r="K290" s="12" cm="1">
        <f t="array" ref="K290">INDEX(GMWQ!$A$2:$NF$60,MATCH(1,(GMWQ!$NE$2:$NE$60=K$3)*(GMWQ!$ND$2:$ND$60=K$4)*(GMWQ!$NF$2:$NF$60=K$1),0),$E290-1966)</f>
        <v>591096.1</v>
      </c>
      <c r="L290" s="12" cm="1">
        <f t="array" ref="L290">INDEX(GMWQ!$A$2:$NF$60,MATCH(1,(GMWQ!$NE$2:$NE$60=L$3)*(GMWQ!$ND$2:$ND$60=L$4)*(GMWQ!$NF$2:$NF$60=L$1),0),$E290-1966)</f>
        <v>929961.1</v>
      </c>
      <c r="M290" s="12" cm="1">
        <f t="array" ref="M290">INDEX(GMWQ!$A$2:$NF$60,MATCH(1,(GMWQ!$NE$2:$NE$60=M$3)*(GMWQ!$ND$2:$ND$60=M$4)*(GMWQ!$NF$2:$NF$60=M$1),0),$E290-1966)</f>
        <v>567042.6</v>
      </c>
      <c r="N290" s="12" cm="1">
        <f t="array" ref="N290">INDEX(GMWQ!$A$2:$NF$60,MATCH(1,(GMWQ!$NE$2:$NE$60=N$3)*(GMWQ!$ND$2:$ND$60=N$4)*(GMWQ!$NF$2:$NF$60=N$1),0),$E290-1966)</f>
        <v>163.9633</v>
      </c>
      <c r="O290" s="12" cm="1">
        <f t="array" ref="O290">INDEX(GMWQ!$A$2:$NF$60,MATCH(1,(GMWQ!$NE$2:$NE$60=O$3)*(GMWQ!$ND$2:$ND$60=O$4)*(GMWQ!$NF$2:$NF$60=O$1),0),$E290-1966)</f>
        <v>38553.14</v>
      </c>
      <c r="P290" s="12" cm="1">
        <f t="array" ref="P290">INDEX(GMWQ!$A$2:$NF$60,MATCH(1,(GMWQ!$NE$2:$NE$60=P$3)*(GMWQ!$ND$2:$ND$60=P$4)*(GMWQ!$NF$2:$NF$60=P$1),0),$E290-1966)</f>
        <v>42245.05</v>
      </c>
      <c r="Q290" s="12" cm="1">
        <f t="array" ref="Q290">INDEX(GMWQ!$A$2:$NF$60,MATCH(1,(GMWQ!$NE$2:$NE$60=Q$3)*(GMWQ!$ND$2:$ND$60=Q$4)*(GMWQ!$NF$2:$NF$60=Q$1),0),$E290-1966)</f>
        <v>3.9999950000000002</v>
      </c>
      <c r="R290" s="12" cm="1">
        <f t="array" ref="R290">INDEX(GMWQ!$A$2:$NF$60,MATCH(1,(GMWQ!$NE$2:$NE$60=R$3)*(GMWQ!$ND$2:$ND$60=R$4)*(GMWQ!$NF$2:$NF$60=R$1),0),$E290-1966)</f>
        <v>17890.93</v>
      </c>
      <c r="S290" s="12" cm="1">
        <f t="array" ref="S290">INDEX(GMWQ!$A$2:$NF$60,MATCH(1,(GMWQ!$NE$2:$NE$60=S$3)*(GMWQ!$ND$2:$ND$60=S$4)*(GMWQ!$NF$2:$NF$60=S$1),0),$E290-1966)</f>
        <v>0</v>
      </c>
      <c r="T290" s="12" cm="1">
        <f t="array" ref="T290">INDEX(GMWQ!$A$2:$NF$60,MATCH(1,(GMWQ!$NE$2:$NE$60=T$3)*(GMWQ!$ND$2:$ND$60=T$4)*(GMWQ!$NF$2:$NF$60=T$1),0),$E290-1966)</f>
        <v>0</v>
      </c>
      <c r="U290" s="12" cm="1">
        <f t="array" ref="U290">INDEX(GMWQ!$A$2:$NF$60,MATCH(1,(GMWQ!$NE$2:$NE$60=U$3)*(GMWQ!$ND$2:$ND$60=U$4)*(GMWQ!$NF$2:$NF$60=U$1),0),$E290-1966)</f>
        <v>0</v>
      </c>
      <c r="V290" s="12" cm="1">
        <f t="array" ref="V290">INDEX(GMWQ!$A$2:$NF$60,MATCH(1,(GMWQ!$NE$2:$NE$60=V$3)*(GMWQ!$ND$2:$ND$60=V$4)*(GMWQ!$NF$2:$NF$60=V$1),0),$E290-1966)</f>
        <v>0</v>
      </c>
      <c r="W290" s="12" cm="1">
        <f t="array" ref="W290">INDEX(GMWQ!$A$2:$NF$60,MATCH(1,(GMWQ!$NE$2:$NE$60=W$3)*(GMWQ!$ND$2:$ND$60=W$4)*(GMWQ!$NF$2:$NF$60=W$1),0),$E290-1966)</f>
        <v>0</v>
      </c>
      <c r="X290" s="12" cm="1">
        <f t="array" ref="X290">INDEX(GMWQ!$A$2:$NF$60,MATCH(1,(GMWQ!$NE$2:$NE$60=X$3)*(GMWQ!$ND$2:$ND$60=X$4)*(GMWQ!$NF$2:$NF$60=X$1),0),$E290-1966)</f>
        <v>0</v>
      </c>
      <c r="Y290" s="12" cm="1">
        <f t="array" ref="Y290">INDEX(GMWQ!$A$2:$NF$60,MATCH(1,(GMWQ!$NE$2:$NE$60=Y$3)*(GMWQ!$ND$2:$ND$60=Y$4)*(GMWQ!$NF$2:$NF$60=Y$1),0),$E290-1966)</f>
        <v>0</v>
      </c>
      <c r="Z290" s="12" cm="1">
        <f t="array" ref="Z290">INDEX(GMWQ!$A$2:$NF$60,MATCH(1,(GMWQ!$NE$2:$NE$60=Z$3)*(GMWQ!$ND$2:$ND$60=Z$4)*(GMWQ!$NF$2:$NF$60=Z$1),0),$E290-1966)</f>
        <v>0</v>
      </c>
      <c r="AA290" s="12" cm="1">
        <f t="array" ref="AA290">INDEX(GMWQ!$A$2:$NF$60,MATCH(1,(GMWQ!$NE$2:$NE$60=AA$3)*(GMWQ!$ND$2:$ND$60=AA$4)*(GMWQ!$NF$2:$NF$60=AA$1),0),$E290-1966)</f>
        <v>0</v>
      </c>
      <c r="AB290" s="12" cm="1">
        <f t="array" ref="AB290">INDEX(GMWQ!$A$2:$NF$60,MATCH(1,(GMWQ!$NE$2:$NE$60=AB$3)*(GMWQ!$ND$2:$ND$60=AB$4)*(GMWQ!$NF$2:$NF$60=AB$1),0),$E290-1966)</f>
        <v>0</v>
      </c>
      <c r="AC290" s="12" cm="1">
        <f t="array" ref="AC290">INDEX(GMWQ!$A$2:$NF$60,MATCH(1,(GMWQ!$NE$2:$NE$60=AC$3)*(GMWQ!$ND$2:$ND$60=AC$4)*(GMWQ!$NF$2:$NF$60=AC$1),0),$E290-1966)</f>
        <v>0</v>
      </c>
      <c r="AD290" s="12" cm="1">
        <f t="array" ref="AD290">INDEX(GMWQ!$A$2:$NF$60,MATCH(1,(GMWQ!$NE$2:$NE$60=AD$3)*(GMWQ!$ND$2:$ND$60=AD$4)*(GMWQ!$NF$2:$NF$60=AD$1),0),$E290-1966)</f>
        <v>0</v>
      </c>
      <c r="AE290" s="12" cm="1">
        <f t="array" ref="AE290">INDEX(GMWQ!$A$2:$NF$60,MATCH(1,(GMWQ!$NE$2:$NE$60=AE$3)*(GMWQ!$ND$2:$ND$60=AE$4)*(GMWQ!$NF$2:$NF$60=AE$1),0),$E290-1966)</f>
        <v>37839.660000000003</v>
      </c>
      <c r="AF290" s="12" cm="1">
        <f t="array" ref="AF290">INDEX(GMWQ!$A$2:$NF$60,MATCH(1,(GMWQ!$NE$2:$NE$60=AF$3)*(GMWQ!$ND$2:$ND$60=AF$4)*(GMWQ!$NF$2:$NF$60=AF$1),0),$E290-1966)</f>
        <v>42035.14</v>
      </c>
      <c r="AG290" s="12" cm="1">
        <f t="array" ref="AG290">INDEX(GMWQ!$A$2:$NF$60,MATCH(1,(GMWQ!$NE$2:$NE$60=AG$3)*(GMWQ!$ND$2:$ND$60=AG$4)*(GMWQ!$NF$2:$NF$60=AG$1),0),$E290-1966)</f>
        <v>3.7500209999999998</v>
      </c>
    </row>
    <row r="291" spans="1:33" x14ac:dyDescent="0.25">
      <c r="A291" s="12">
        <v>2044</v>
      </c>
      <c r="B291" s="12">
        <f t="shared" si="25"/>
        <v>2044</v>
      </c>
      <c r="C291" s="12">
        <f t="shared" si="25"/>
        <v>2043</v>
      </c>
      <c r="D291" s="12">
        <f t="shared" si="25"/>
        <v>2043</v>
      </c>
      <c r="E291" s="12">
        <f t="shared" si="22"/>
        <v>2257</v>
      </c>
      <c r="F291" s="12" cm="1">
        <f t="array" ref="F291">INDEX(GMWQ!$A$2:$NF$60,MATCH(1,(GMWQ!$NE$2:$NE$60=F$3)*(GMWQ!$ND$2:$ND$60=F$4)*(GMWQ!$NF$2:$NF$60=F$1),0),$E291-1966)</f>
        <v>229.0068</v>
      </c>
      <c r="G291" s="12" cm="1">
        <f t="array" ref="G291">INDEX(GMWQ!$A$2:$NF$60,MATCH(1,(GMWQ!$NE$2:$NE$60=G$3)*(GMWQ!$ND$2:$ND$60=G$4)*(GMWQ!$NF$2:$NF$60=G$1),0),$E291-1966)</f>
        <v>94404.74</v>
      </c>
      <c r="H291" s="12" cm="1">
        <f t="array" ref="H291">INDEX(GMWQ!$A$2:$NF$60,MATCH(1,(GMWQ!$NE$2:$NE$60=H$3)*(GMWQ!$ND$2:$ND$60=H$4)*(GMWQ!$NF$2:$NF$60=H$1),0),$E291-1966)</f>
        <v>1251.4079999999999</v>
      </c>
      <c r="I291" s="12" cm="1">
        <f t="array" ref="I291">INDEX(GMWQ!$A$2:$NF$60,MATCH(1,(GMWQ!$NE$2:$NE$60=I$3)*(GMWQ!$ND$2:$ND$60=I$4)*(GMWQ!$NF$2:$NF$60=I$1),0),$E291-1966)</f>
        <v>319435.5</v>
      </c>
      <c r="J291" s="12" cm="1">
        <f t="array" ref="J291">INDEX(GMWQ!$A$2:$NF$60,MATCH(1,(GMWQ!$NE$2:$NE$60=J$3)*(GMWQ!$ND$2:$ND$60=J$4)*(GMWQ!$NF$2:$NF$60=J$1),0),$E291-1966)</f>
        <v>1482833</v>
      </c>
      <c r="K291" s="12" cm="1">
        <f t="array" ref="K291">INDEX(GMWQ!$A$2:$NF$60,MATCH(1,(GMWQ!$NE$2:$NE$60=K$3)*(GMWQ!$ND$2:$ND$60=K$4)*(GMWQ!$NF$2:$NF$60=K$1),0),$E291-1966)</f>
        <v>596386.80000000005</v>
      </c>
      <c r="L291" s="12" cm="1">
        <f t="array" ref="L291">INDEX(GMWQ!$A$2:$NF$60,MATCH(1,(GMWQ!$NE$2:$NE$60=L$3)*(GMWQ!$ND$2:$ND$60=L$4)*(GMWQ!$NF$2:$NF$60=L$1),0),$E291-1966)</f>
        <v>938129.2</v>
      </c>
      <c r="M291" s="12" cm="1">
        <f t="array" ref="M291">INDEX(GMWQ!$A$2:$NF$60,MATCH(1,(GMWQ!$NE$2:$NE$60=M$3)*(GMWQ!$ND$2:$ND$60=M$4)*(GMWQ!$NF$2:$NF$60=M$1),0),$E291-1966)</f>
        <v>569199.9</v>
      </c>
      <c r="N291" s="12" cm="1">
        <f t="array" ref="N291">INDEX(GMWQ!$A$2:$NF$60,MATCH(1,(GMWQ!$NE$2:$NE$60=N$3)*(GMWQ!$ND$2:$ND$60=N$4)*(GMWQ!$NF$2:$NF$60=N$1),0),$E291-1966)</f>
        <v>164.77690000000001</v>
      </c>
      <c r="O291" s="12" cm="1">
        <f t="array" ref="O291">INDEX(GMWQ!$A$2:$NF$60,MATCH(1,(GMWQ!$NE$2:$NE$60=O$3)*(GMWQ!$ND$2:$ND$60=O$4)*(GMWQ!$NF$2:$NF$60=O$1),0),$E291-1966)</f>
        <v>38593.97</v>
      </c>
      <c r="P291" s="12" cm="1">
        <f t="array" ref="P291">INDEX(GMWQ!$A$2:$NF$60,MATCH(1,(GMWQ!$NE$2:$NE$60=P$3)*(GMWQ!$ND$2:$ND$60=P$4)*(GMWQ!$NF$2:$NF$60=P$1),0),$E291-1966)</f>
        <v>42289.79</v>
      </c>
      <c r="Q291" s="12" cm="1">
        <f t="array" ref="Q291">INDEX(GMWQ!$A$2:$NF$60,MATCH(1,(GMWQ!$NE$2:$NE$60=Q$3)*(GMWQ!$ND$2:$ND$60=Q$4)*(GMWQ!$NF$2:$NF$60=Q$1),0),$E291-1966)</f>
        <v>4</v>
      </c>
      <c r="R291" s="12" cm="1">
        <f t="array" ref="R291">INDEX(GMWQ!$A$2:$NF$60,MATCH(1,(GMWQ!$NE$2:$NE$60=R$3)*(GMWQ!$ND$2:$ND$60=R$4)*(GMWQ!$NF$2:$NF$60=R$1),0),$E291-1966)</f>
        <v>18031.98</v>
      </c>
      <c r="S291" s="12" cm="1">
        <f t="array" ref="S291">INDEX(GMWQ!$A$2:$NF$60,MATCH(1,(GMWQ!$NE$2:$NE$60=S$3)*(GMWQ!$ND$2:$ND$60=S$4)*(GMWQ!$NF$2:$NF$60=S$1),0),$E291-1966)</f>
        <v>0</v>
      </c>
      <c r="T291" s="12" cm="1">
        <f t="array" ref="T291">INDEX(GMWQ!$A$2:$NF$60,MATCH(1,(GMWQ!$NE$2:$NE$60=T$3)*(GMWQ!$ND$2:$ND$60=T$4)*(GMWQ!$NF$2:$NF$60=T$1),0),$E291-1966)</f>
        <v>0</v>
      </c>
      <c r="U291" s="12" cm="1">
        <f t="array" ref="U291">INDEX(GMWQ!$A$2:$NF$60,MATCH(1,(GMWQ!$NE$2:$NE$60=U$3)*(GMWQ!$ND$2:$ND$60=U$4)*(GMWQ!$NF$2:$NF$60=U$1),0),$E291-1966)</f>
        <v>0</v>
      </c>
      <c r="V291" s="12" cm="1">
        <f t="array" ref="V291">INDEX(GMWQ!$A$2:$NF$60,MATCH(1,(GMWQ!$NE$2:$NE$60=V$3)*(GMWQ!$ND$2:$ND$60=V$4)*(GMWQ!$NF$2:$NF$60=V$1),0),$E291-1966)</f>
        <v>0</v>
      </c>
      <c r="W291" s="12" cm="1">
        <f t="array" ref="W291">INDEX(GMWQ!$A$2:$NF$60,MATCH(1,(GMWQ!$NE$2:$NE$60=W$3)*(GMWQ!$ND$2:$ND$60=W$4)*(GMWQ!$NF$2:$NF$60=W$1),0),$E291-1966)</f>
        <v>0</v>
      </c>
      <c r="X291" s="12" cm="1">
        <f t="array" ref="X291">INDEX(GMWQ!$A$2:$NF$60,MATCH(1,(GMWQ!$NE$2:$NE$60=X$3)*(GMWQ!$ND$2:$ND$60=X$4)*(GMWQ!$NF$2:$NF$60=X$1),0),$E291-1966)</f>
        <v>0</v>
      </c>
      <c r="Y291" s="12" cm="1">
        <f t="array" ref="Y291">INDEX(GMWQ!$A$2:$NF$60,MATCH(1,(GMWQ!$NE$2:$NE$60=Y$3)*(GMWQ!$ND$2:$ND$60=Y$4)*(GMWQ!$NF$2:$NF$60=Y$1),0),$E291-1966)</f>
        <v>0</v>
      </c>
      <c r="Z291" s="12" cm="1">
        <f t="array" ref="Z291">INDEX(GMWQ!$A$2:$NF$60,MATCH(1,(GMWQ!$NE$2:$NE$60=Z$3)*(GMWQ!$ND$2:$ND$60=Z$4)*(GMWQ!$NF$2:$NF$60=Z$1),0),$E291-1966)</f>
        <v>0</v>
      </c>
      <c r="AA291" s="12" cm="1">
        <f t="array" ref="AA291">INDEX(GMWQ!$A$2:$NF$60,MATCH(1,(GMWQ!$NE$2:$NE$60=AA$3)*(GMWQ!$ND$2:$ND$60=AA$4)*(GMWQ!$NF$2:$NF$60=AA$1),0),$E291-1966)</f>
        <v>0</v>
      </c>
      <c r="AB291" s="12" cm="1">
        <f t="array" ref="AB291">INDEX(GMWQ!$A$2:$NF$60,MATCH(1,(GMWQ!$NE$2:$NE$60=AB$3)*(GMWQ!$ND$2:$ND$60=AB$4)*(GMWQ!$NF$2:$NF$60=AB$1),0),$E291-1966)</f>
        <v>0</v>
      </c>
      <c r="AC291" s="12" cm="1">
        <f t="array" ref="AC291">INDEX(GMWQ!$A$2:$NF$60,MATCH(1,(GMWQ!$NE$2:$NE$60=AC$3)*(GMWQ!$ND$2:$ND$60=AC$4)*(GMWQ!$NF$2:$NF$60=AC$1),0),$E291-1966)</f>
        <v>0</v>
      </c>
      <c r="AD291" s="12" cm="1">
        <f t="array" ref="AD291">INDEX(GMWQ!$A$2:$NF$60,MATCH(1,(GMWQ!$NE$2:$NE$60=AD$3)*(GMWQ!$ND$2:$ND$60=AD$4)*(GMWQ!$NF$2:$NF$60=AD$1),0),$E291-1966)</f>
        <v>0</v>
      </c>
      <c r="AE291" s="12" cm="1">
        <f t="array" ref="AE291">INDEX(GMWQ!$A$2:$NF$60,MATCH(1,(GMWQ!$NE$2:$NE$60=AE$3)*(GMWQ!$ND$2:$ND$60=AE$4)*(GMWQ!$NF$2:$NF$60=AE$1),0),$E291-1966)</f>
        <v>37876.46</v>
      </c>
      <c r="AF291" s="12" cm="1">
        <f t="array" ref="AF291">INDEX(GMWQ!$A$2:$NF$60,MATCH(1,(GMWQ!$NE$2:$NE$60=AF$3)*(GMWQ!$ND$2:$ND$60=AF$4)*(GMWQ!$NF$2:$NF$60=AF$1),0),$E291-1966)</f>
        <v>42076.02</v>
      </c>
      <c r="AG291" s="12" cm="1">
        <f t="array" ref="AG291">INDEX(GMWQ!$A$2:$NF$60,MATCH(1,(GMWQ!$NE$2:$NE$60=AG$3)*(GMWQ!$ND$2:$ND$60=AG$4)*(GMWQ!$NF$2:$NF$60=AG$1),0),$E291-1966)</f>
        <v>3.7500110000000002</v>
      </c>
    </row>
    <row r="292" spans="1:33" x14ac:dyDescent="0.25">
      <c r="B292" s="12">
        <f t="shared" si="25"/>
        <v>2044</v>
      </c>
      <c r="C292" s="12">
        <f t="shared" si="25"/>
        <v>2044</v>
      </c>
      <c r="E292" s="12">
        <f t="shared" si="22"/>
        <v>2258</v>
      </c>
      <c r="F292" s="12" cm="1">
        <f t="array" ref="F292">INDEX(GMWQ!$A$2:$NF$60,MATCH(1,(GMWQ!$NE$2:$NE$60=F$3)*(GMWQ!$ND$2:$ND$60=F$4)*(GMWQ!$NF$2:$NF$60=F$1),0),$E292-1966)</f>
        <v>230.1626</v>
      </c>
      <c r="G292" s="12" cm="1">
        <f t="array" ref="G292">INDEX(GMWQ!$A$2:$NF$60,MATCH(1,(GMWQ!$NE$2:$NE$60=G$3)*(GMWQ!$ND$2:$ND$60=G$4)*(GMWQ!$NF$2:$NF$60=G$1),0),$E292-1966)</f>
        <v>95250.880000000005</v>
      </c>
      <c r="H292" s="12" cm="1">
        <f t="array" ref="H292">INDEX(GMWQ!$A$2:$NF$60,MATCH(1,(GMWQ!$NE$2:$NE$60=H$3)*(GMWQ!$ND$2:$ND$60=H$4)*(GMWQ!$NF$2:$NF$60=H$1),0),$E292-1966)</f>
        <v>1261.29</v>
      </c>
      <c r="I292" s="12" cm="1">
        <f t="array" ref="I292">INDEX(GMWQ!$A$2:$NF$60,MATCH(1,(GMWQ!$NE$2:$NE$60=I$3)*(GMWQ!$ND$2:$ND$60=I$4)*(GMWQ!$NF$2:$NF$60=I$1),0),$E292-1966)</f>
        <v>323473.3</v>
      </c>
      <c r="J292" s="12" cm="1">
        <f t="array" ref="J292">INDEX(GMWQ!$A$2:$NF$60,MATCH(1,(GMWQ!$NE$2:$NE$60=J$3)*(GMWQ!$ND$2:$ND$60=J$4)*(GMWQ!$NF$2:$NF$60=J$1),0),$E292-1966)</f>
        <v>1496616</v>
      </c>
      <c r="K292" s="12" cm="1">
        <f t="array" ref="K292">INDEX(GMWQ!$A$2:$NF$60,MATCH(1,(GMWQ!$NE$2:$NE$60=K$3)*(GMWQ!$ND$2:$ND$60=K$4)*(GMWQ!$NF$2:$NF$60=K$1),0),$E292-1966)</f>
        <v>601732.1</v>
      </c>
      <c r="L292" s="12" cm="1">
        <f t="array" ref="L292">INDEX(GMWQ!$A$2:$NF$60,MATCH(1,(GMWQ!$NE$2:$NE$60=L$3)*(GMWQ!$ND$2:$ND$60=L$4)*(GMWQ!$NF$2:$NF$60=L$1),0),$E292-1966)</f>
        <v>946366.9</v>
      </c>
      <c r="M292" s="12" cm="1">
        <f t="array" ref="M292">INDEX(GMWQ!$A$2:$NF$60,MATCH(1,(GMWQ!$NE$2:$NE$60=M$3)*(GMWQ!$ND$2:$ND$60=M$4)*(GMWQ!$NF$2:$NF$60=M$1),0),$E292-1966)</f>
        <v>571364.30000000005</v>
      </c>
      <c r="N292" s="12" cm="1">
        <f t="array" ref="N292">INDEX(GMWQ!$A$2:$NF$60,MATCH(1,(GMWQ!$NE$2:$NE$60=N$3)*(GMWQ!$ND$2:$ND$60=N$4)*(GMWQ!$NF$2:$NF$60=N$1),0),$E292-1966)</f>
        <v>165.59450000000001</v>
      </c>
      <c r="O292" s="12" cm="1">
        <f t="array" ref="O292">INDEX(GMWQ!$A$2:$NF$60,MATCH(1,(GMWQ!$NE$2:$NE$60=O$3)*(GMWQ!$ND$2:$ND$60=O$4)*(GMWQ!$NF$2:$NF$60=O$1),0),$E292-1966)</f>
        <v>38634.81</v>
      </c>
      <c r="P292" s="12" cm="1">
        <f t="array" ref="P292">INDEX(GMWQ!$A$2:$NF$60,MATCH(1,(GMWQ!$NE$2:$NE$60=P$3)*(GMWQ!$ND$2:$ND$60=P$4)*(GMWQ!$NF$2:$NF$60=P$1),0),$E292-1966)</f>
        <v>42334.54</v>
      </c>
      <c r="Q292" s="12" cm="1">
        <f t="array" ref="Q292">INDEX(GMWQ!$A$2:$NF$60,MATCH(1,(GMWQ!$NE$2:$NE$60=Q$3)*(GMWQ!$ND$2:$ND$60=Q$4)*(GMWQ!$NF$2:$NF$60=Q$1),0),$E292-1966)</f>
        <v>3.999994</v>
      </c>
      <c r="R292" s="12" cm="1">
        <f t="array" ref="R292">INDEX(GMWQ!$A$2:$NF$60,MATCH(1,(GMWQ!$NE$2:$NE$60=R$3)*(GMWQ!$ND$2:$ND$60=R$4)*(GMWQ!$NF$2:$NF$60=R$1),0),$E292-1966)</f>
        <v>18174.38</v>
      </c>
      <c r="S292" s="12" cm="1">
        <f t="array" ref="S292">INDEX(GMWQ!$A$2:$NF$60,MATCH(1,(GMWQ!$NE$2:$NE$60=S$3)*(GMWQ!$ND$2:$ND$60=S$4)*(GMWQ!$NF$2:$NF$60=S$1),0),$E292-1966)</f>
        <v>0</v>
      </c>
      <c r="T292" s="12" cm="1">
        <f t="array" ref="T292">INDEX(GMWQ!$A$2:$NF$60,MATCH(1,(GMWQ!$NE$2:$NE$60=T$3)*(GMWQ!$ND$2:$ND$60=T$4)*(GMWQ!$NF$2:$NF$60=T$1),0),$E292-1966)</f>
        <v>0</v>
      </c>
      <c r="U292" s="12" cm="1">
        <f t="array" ref="U292">INDEX(GMWQ!$A$2:$NF$60,MATCH(1,(GMWQ!$NE$2:$NE$60=U$3)*(GMWQ!$ND$2:$ND$60=U$4)*(GMWQ!$NF$2:$NF$60=U$1),0),$E292-1966)</f>
        <v>0</v>
      </c>
      <c r="V292" s="12" cm="1">
        <f t="array" ref="V292">INDEX(GMWQ!$A$2:$NF$60,MATCH(1,(GMWQ!$NE$2:$NE$60=V$3)*(GMWQ!$ND$2:$ND$60=V$4)*(GMWQ!$NF$2:$NF$60=V$1),0),$E292-1966)</f>
        <v>0</v>
      </c>
      <c r="W292" s="12" cm="1">
        <f t="array" ref="W292">INDEX(GMWQ!$A$2:$NF$60,MATCH(1,(GMWQ!$NE$2:$NE$60=W$3)*(GMWQ!$ND$2:$ND$60=W$4)*(GMWQ!$NF$2:$NF$60=W$1),0),$E292-1966)</f>
        <v>0</v>
      </c>
      <c r="X292" s="12" cm="1">
        <f t="array" ref="X292">INDEX(GMWQ!$A$2:$NF$60,MATCH(1,(GMWQ!$NE$2:$NE$60=X$3)*(GMWQ!$ND$2:$ND$60=X$4)*(GMWQ!$NF$2:$NF$60=X$1),0),$E292-1966)</f>
        <v>0</v>
      </c>
      <c r="Y292" s="12" cm="1">
        <f t="array" ref="Y292">INDEX(GMWQ!$A$2:$NF$60,MATCH(1,(GMWQ!$NE$2:$NE$60=Y$3)*(GMWQ!$ND$2:$ND$60=Y$4)*(GMWQ!$NF$2:$NF$60=Y$1),0),$E292-1966)</f>
        <v>0</v>
      </c>
      <c r="Z292" s="12" cm="1">
        <f t="array" ref="Z292">INDEX(GMWQ!$A$2:$NF$60,MATCH(1,(GMWQ!$NE$2:$NE$60=Z$3)*(GMWQ!$ND$2:$ND$60=Z$4)*(GMWQ!$NF$2:$NF$60=Z$1),0),$E292-1966)</f>
        <v>0</v>
      </c>
      <c r="AA292" s="12" cm="1">
        <f t="array" ref="AA292">INDEX(GMWQ!$A$2:$NF$60,MATCH(1,(GMWQ!$NE$2:$NE$60=AA$3)*(GMWQ!$ND$2:$ND$60=AA$4)*(GMWQ!$NF$2:$NF$60=AA$1),0),$E292-1966)</f>
        <v>0</v>
      </c>
      <c r="AB292" s="12" cm="1">
        <f t="array" ref="AB292">INDEX(GMWQ!$A$2:$NF$60,MATCH(1,(GMWQ!$NE$2:$NE$60=AB$3)*(GMWQ!$ND$2:$ND$60=AB$4)*(GMWQ!$NF$2:$NF$60=AB$1),0),$E292-1966)</f>
        <v>0</v>
      </c>
      <c r="AC292" s="12" cm="1">
        <f t="array" ref="AC292">INDEX(GMWQ!$A$2:$NF$60,MATCH(1,(GMWQ!$NE$2:$NE$60=AC$3)*(GMWQ!$ND$2:$ND$60=AC$4)*(GMWQ!$NF$2:$NF$60=AC$1),0),$E292-1966)</f>
        <v>0</v>
      </c>
      <c r="AD292" s="12" cm="1">
        <f t="array" ref="AD292">INDEX(GMWQ!$A$2:$NF$60,MATCH(1,(GMWQ!$NE$2:$NE$60=AD$3)*(GMWQ!$ND$2:$ND$60=AD$4)*(GMWQ!$NF$2:$NF$60=AD$1),0),$E292-1966)</f>
        <v>0</v>
      </c>
      <c r="AE292" s="12" cm="1">
        <f t="array" ref="AE292">INDEX(GMWQ!$A$2:$NF$60,MATCH(1,(GMWQ!$NE$2:$NE$60=AE$3)*(GMWQ!$ND$2:$ND$60=AE$4)*(GMWQ!$NF$2:$NF$60=AE$1),0),$E292-1966)</f>
        <v>37913.26</v>
      </c>
      <c r="AF292" s="12" cm="1">
        <f t="array" ref="AF292">INDEX(GMWQ!$A$2:$NF$60,MATCH(1,(GMWQ!$NE$2:$NE$60=AF$3)*(GMWQ!$ND$2:$ND$60=AF$4)*(GMWQ!$NF$2:$NF$60=AF$1),0),$E292-1966)</f>
        <v>42116.9</v>
      </c>
      <c r="AG292" s="12" cm="1">
        <f t="array" ref="AG292">INDEX(GMWQ!$A$2:$NF$60,MATCH(1,(GMWQ!$NE$2:$NE$60=AG$3)*(GMWQ!$ND$2:$ND$60=AG$4)*(GMWQ!$NF$2:$NF$60=AG$1),0),$E292-1966)</f>
        <v>3.7499920000000002</v>
      </c>
    </row>
    <row r="293" spans="1:33" x14ac:dyDescent="0.25">
      <c r="B293" s="12">
        <f t="shared" si="25"/>
        <v>2044</v>
      </c>
      <c r="C293" s="12">
        <f t="shared" si="25"/>
        <v>2044</v>
      </c>
      <c r="E293" s="12">
        <f t="shared" si="22"/>
        <v>2259</v>
      </c>
      <c r="F293" s="12" cm="1">
        <f t="array" ref="F293">INDEX(GMWQ!$A$2:$NF$60,MATCH(1,(GMWQ!$NE$2:$NE$60=F$3)*(GMWQ!$ND$2:$ND$60=F$4)*(GMWQ!$NF$2:$NF$60=F$1),0),$E293-1966)</f>
        <v>231.3081</v>
      </c>
      <c r="G293" s="12" cm="1">
        <f t="array" ref="G293">INDEX(GMWQ!$A$2:$NF$60,MATCH(1,(GMWQ!$NE$2:$NE$60=G$3)*(GMWQ!$ND$2:$ND$60=G$4)*(GMWQ!$NF$2:$NF$60=G$1),0),$E293-1966)</f>
        <v>96080.44</v>
      </c>
      <c r="H293" s="12" cm="1">
        <f t="array" ref="H293">INDEX(GMWQ!$A$2:$NF$60,MATCH(1,(GMWQ!$NE$2:$NE$60=H$3)*(GMWQ!$ND$2:$ND$60=H$4)*(GMWQ!$NF$2:$NF$60=H$1),0),$E293-1966)</f>
        <v>1271.279</v>
      </c>
      <c r="I293" s="12" cm="1">
        <f t="array" ref="I293">INDEX(GMWQ!$A$2:$NF$60,MATCH(1,(GMWQ!$NE$2:$NE$60=I$3)*(GMWQ!$ND$2:$ND$60=I$4)*(GMWQ!$NF$2:$NF$60=I$1),0),$E293-1966)</f>
        <v>326360.8</v>
      </c>
      <c r="J293" s="12" cm="1">
        <f t="array" ref="J293">INDEX(GMWQ!$A$2:$NF$60,MATCH(1,(GMWQ!$NE$2:$NE$60=J$3)*(GMWQ!$ND$2:$ND$60=J$4)*(GMWQ!$NF$2:$NF$60=J$1),0),$E293-1966)</f>
        <v>1510247</v>
      </c>
      <c r="K293" s="12" cm="1">
        <f t="array" ref="K293">INDEX(GMWQ!$A$2:$NF$60,MATCH(1,(GMWQ!$NE$2:$NE$60=K$3)*(GMWQ!$ND$2:$ND$60=K$4)*(GMWQ!$NF$2:$NF$60=K$1),0),$E293-1966)</f>
        <v>606972.69999999995</v>
      </c>
      <c r="L293" s="12" cm="1">
        <f t="array" ref="L293">INDEX(GMWQ!$A$2:$NF$60,MATCH(1,(GMWQ!$NE$2:$NE$60=L$3)*(GMWQ!$ND$2:$ND$60=L$4)*(GMWQ!$NF$2:$NF$60=L$1),0),$E293-1966)</f>
        <v>954675.3</v>
      </c>
      <c r="M293" s="12" cm="1">
        <f t="array" ref="M293">INDEX(GMWQ!$A$2:$NF$60,MATCH(1,(GMWQ!$NE$2:$NE$60=M$3)*(GMWQ!$ND$2:$ND$60=M$4)*(GMWQ!$NF$2:$NF$60=M$1),0),$E293-1966)</f>
        <v>573535.5</v>
      </c>
      <c r="N293" s="12" cm="1">
        <f t="array" ref="N293">INDEX(GMWQ!$A$2:$NF$60,MATCH(1,(GMWQ!$NE$2:$NE$60=N$3)*(GMWQ!$ND$2:$ND$60=N$4)*(GMWQ!$NF$2:$NF$60=N$1),0),$E293-1966)</f>
        <v>166.4162</v>
      </c>
      <c r="O293" s="12" cm="1">
        <f t="array" ref="O293">INDEX(GMWQ!$A$2:$NF$60,MATCH(1,(GMWQ!$NE$2:$NE$60=O$3)*(GMWQ!$ND$2:$ND$60=O$4)*(GMWQ!$NF$2:$NF$60=O$1),0),$E293-1966)</f>
        <v>38664.75</v>
      </c>
      <c r="P293" s="12" cm="1">
        <f t="array" ref="P293">INDEX(GMWQ!$A$2:$NF$60,MATCH(1,(GMWQ!$NE$2:$NE$60=P$3)*(GMWQ!$ND$2:$ND$60=P$4)*(GMWQ!$NF$2:$NF$60=P$1),0),$E293-1966)</f>
        <v>42367.35</v>
      </c>
      <c r="Q293" s="12" cm="1">
        <f t="array" ref="Q293">INDEX(GMWQ!$A$2:$NF$60,MATCH(1,(GMWQ!$NE$2:$NE$60=Q$3)*(GMWQ!$ND$2:$ND$60=Q$4)*(GMWQ!$NF$2:$NF$60=Q$1),0),$E293-1966)</f>
        <v>4</v>
      </c>
      <c r="R293" s="12" cm="1">
        <f t="array" ref="R293">INDEX(GMWQ!$A$2:$NF$60,MATCH(1,(GMWQ!$NE$2:$NE$60=R$3)*(GMWQ!$ND$2:$ND$60=R$4)*(GMWQ!$NF$2:$NF$60=R$1),0),$E293-1966)</f>
        <v>18318.32</v>
      </c>
      <c r="S293" s="12" cm="1">
        <f t="array" ref="S293">INDEX(GMWQ!$A$2:$NF$60,MATCH(1,(GMWQ!$NE$2:$NE$60=S$3)*(GMWQ!$ND$2:$ND$60=S$4)*(GMWQ!$NF$2:$NF$60=S$1),0),$E293-1966)</f>
        <v>0</v>
      </c>
      <c r="T293" s="12" cm="1">
        <f t="array" ref="T293">INDEX(GMWQ!$A$2:$NF$60,MATCH(1,(GMWQ!$NE$2:$NE$60=T$3)*(GMWQ!$ND$2:$ND$60=T$4)*(GMWQ!$NF$2:$NF$60=T$1),0),$E293-1966)</f>
        <v>0</v>
      </c>
      <c r="U293" s="12" cm="1">
        <f t="array" ref="U293">INDEX(GMWQ!$A$2:$NF$60,MATCH(1,(GMWQ!$NE$2:$NE$60=U$3)*(GMWQ!$ND$2:$ND$60=U$4)*(GMWQ!$NF$2:$NF$60=U$1),0),$E293-1966)</f>
        <v>0</v>
      </c>
      <c r="V293" s="12" cm="1">
        <f t="array" ref="V293">INDEX(GMWQ!$A$2:$NF$60,MATCH(1,(GMWQ!$NE$2:$NE$60=V$3)*(GMWQ!$ND$2:$ND$60=V$4)*(GMWQ!$NF$2:$NF$60=V$1),0),$E293-1966)</f>
        <v>0</v>
      </c>
      <c r="W293" s="12" cm="1">
        <f t="array" ref="W293">INDEX(GMWQ!$A$2:$NF$60,MATCH(1,(GMWQ!$NE$2:$NE$60=W$3)*(GMWQ!$ND$2:$ND$60=W$4)*(GMWQ!$NF$2:$NF$60=W$1),0),$E293-1966)</f>
        <v>0</v>
      </c>
      <c r="X293" s="12" cm="1">
        <f t="array" ref="X293">INDEX(GMWQ!$A$2:$NF$60,MATCH(1,(GMWQ!$NE$2:$NE$60=X$3)*(GMWQ!$ND$2:$ND$60=X$4)*(GMWQ!$NF$2:$NF$60=X$1),0),$E293-1966)</f>
        <v>0</v>
      </c>
      <c r="Y293" s="12" cm="1">
        <f t="array" ref="Y293">INDEX(GMWQ!$A$2:$NF$60,MATCH(1,(GMWQ!$NE$2:$NE$60=Y$3)*(GMWQ!$ND$2:$ND$60=Y$4)*(GMWQ!$NF$2:$NF$60=Y$1),0),$E293-1966)</f>
        <v>0</v>
      </c>
      <c r="Z293" s="12" cm="1">
        <f t="array" ref="Z293">INDEX(GMWQ!$A$2:$NF$60,MATCH(1,(GMWQ!$NE$2:$NE$60=Z$3)*(GMWQ!$ND$2:$ND$60=Z$4)*(GMWQ!$NF$2:$NF$60=Z$1),0),$E293-1966)</f>
        <v>0</v>
      </c>
      <c r="AA293" s="12" cm="1">
        <f t="array" ref="AA293">INDEX(GMWQ!$A$2:$NF$60,MATCH(1,(GMWQ!$NE$2:$NE$60=AA$3)*(GMWQ!$ND$2:$ND$60=AA$4)*(GMWQ!$NF$2:$NF$60=AA$1),0),$E293-1966)</f>
        <v>0</v>
      </c>
      <c r="AB293" s="12" cm="1">
        <f t="array" ref="AB293">INDEX(GMWQ!$A$2:$NF$60,MATCH(1,(GMWQ!$NE$2:$NE$60=AB$3)*(GMWQ!$ND$2:$ND$60=AB$4)*(GMWQ!$NF$2:$NF$60=AB$1),0),$E293-1966)</f>
        <v>0</v>
      </c>
      <c r="AC293" s="12" cm="1">
        <f t="array" ref="AC293">INDEX(GMWQ!$A$2:$NF$60,MATCH(1,(GMWQ!$NE$2:$NE$60=AC$3)*(GMWQ!$ND$2:$ND$60=AC$4)*(GMWQ!$NF$2:$NF$60=AC$1),0),$E293-1966)</f>
        <v>0</v>
      </c>
      <c r="AD293" s="12" cm="1">
        <f t="array" ref="AD293">INDEX(GMWQ!$A$2:$NF$60,MATCH(1,(GMWQ!$NE$2:$NE$60=AD$3)*(GMWQ!$ND$2:$ND$60=AD$4)*(GMWQ!$NF$2:$NF$60=AD$1),0),$E293-1966)</f>
        <v>0</v>
      </c>
      <c r="AE293" s="12" cm="1">
        <f t="array" ref="AE293">INDEX(GMWQ!$A$2:$NF$60,MATCH(1,(GMWQ!$NE$2:$NE$60=AE$3)*(GMWQ!$ND$2:$ND$60=AE$4)*(GMWQ!$NF$2:$NF$60=AE$1),0),$E293-1966)</f>
        <v>37950.06</v>
      </c>
      <c r="AF293" s="12" cm="1">
        <f t="array" ref="AF293">INDEX(GMWQ!$A$2:$NF$60,MATCH(1,(GMWQ!$NE$2:$NE$60=AF$3)*(GMWQ!$ND$2:$ND$60=AF$4)*(GMWQ!$NF$2:$NF$60=AF$1),0),$E293-1966)</f>
        <v>42157.78</v>
      </c>
      <c r="AG293" s="12" cm="1">
        <f t="array" ref="AG293">INDEX(GMWQ!$A$2:$NF$60,MATCH(1,(GMWQ!$NE$2:$NE$60=AG$3)*(GMWQ!$ND$2:$ND$60=AG$4)*(GMWQ!$NF$2:$NF$60=AG$1),0),$E293-1966)</f>
        <v>3.7499920000000002</v>
      </c>
    </row>
    <row r="294" spans="1:33" x14ac:dyDescent="0.25">
      <c r="B294" s="12">
        <f t="shared" si="25"/>
        <v>2044</v>
      </c>
      <c r="C294" s="12">
        <f t="shared" si="25"/>
        <v>2044</v>
      </c>
      <c r="E294" s="12">
        <f t="shared" si="22"/>
        <v>2260</v>
      </c>
      <c r="F294" s="12" cm="1">
        <f t="array" ref="F294">INDEX(GMWQ!$A$2:$NF$60,MATCH(1,(GMWQ!$NE$2:$NE$60=F$3)*(GMWQ!$ND$2:$ND$60=F$4)*(GMWQ!$NF$2:$NF$60=F$1),0),$E294-1966)</f>
        <v>232.46559999999999</v>
      </c>
      <c r="G294" s="12" cm="1">
        <f t="array" ref="G294">INDEX(GMWQ!$A$2:$NF$60,MATCH(1,(GMWQ!$NE$2:$NE$60=G$3)*(GMWQ!$ND$2:$ND$60=G$4)*(GMWQ!$NF$2:$NF$60=G$1),0),$E294-1966)</f>
        <v>96919.4</v>
      </c>
      <c r="H294" s="12" cm="1">
        <f t="array" ref="H294">INDEX(GMWQ!$A$2:$NF$60,MATCH(1,(GMWQ!$NE$2:$NE$60=H$3)*(GMWQ!$ND$2:$ND$60=H$4)*(GMWQ!$NF$2:$NF$60=H$1),0),$E294-1966)</f>
        <v>1281.3779999999999</v>
      </c>
      <c r="I294" s="12" cm="1">
        <f t="array" ref="I294">INDEX(GMWQ!$A$2:$NF$60,MATCH(1,(GMWQ!$NE$2:$NE$60=I$3)*(GMWQ!$ND$2:$ND$60=I$4)*(GMWQ!$NF$2:$NF$60=I$1),0),$E294-1966)</f>
        <v>329102</v>
      </c>
      <c r="J294" s="12" cm="1">
        <f t="array" ref="J294">INDEX(GMWQ!$A$2:$NF$60,MATCH(1,(GMWQ!$NE$2:$NE$60=J$3)*(GMWQ!$ND$2:$ND$60=J$4)*(GMWQ!$NF$2:$NF$60=J$1),0),$E294-1966)</f>
        <v>1523998</v>
      </c>
      <c r="K294" s="12" cm="1">
        <f t="array" ref="K294">INDEX(GMWQ!$A$2:$NF$60,MATCH(1,(GMWQ!$NE$2:$NE$60=K$3)*(GMWQ!$ND$2:$ND$60=K$4)*(GMWQ!$NF$2:$NF$60=K$1),0),$E294-1966)</f>
        <v>612272.69999999995</v>
      </c>
      <c r="L294" s="12" cm="1">
        <f t="array" ref="L294">INDEX(GMWQ!$A$2:$NF$60,MATCH(1,(GMWQ!$NE$2:$NE$60=L$3)*(GMWQ!$ND$2:$ND$60=L$4)*(GMWQ!$NF$2:$NF$60=L$1),0),$E294-1966)</f>
        <v>962878.4</v>
      </c>
      <c r="M294" s="12" cm="1">
        <f t="array" ref="M294">INDEX(GMWQ!$A$2:$NF$60,MATCH(1,(GMWQ!$NE$2:$NE$60=M$3)*(GMWQ!$ND$2:$ND$60=M$4)*(GMWQ!$NF$2:$NF$60=M$1),0),$E294-1966)</f>
        <v>575608.4</v>
      </c>
      <c r="N294" s="12" cm="1">
        <f t="array" ref="N294">INDEX(GMWQ!$A$2:$NF$60,MATCH(1,(GMWQ!$NE$2:$NE$60=N$3)*(GMWQ!$ND$2:$ND$60=N$4)*(GMWQ!$NF$2:$NF$60=N$1),0),$E294-1966)</f>
        <v>167.24199999999999</v>
      </c>
      <c r="O294" s="12" cm="1">
        <f t="array" ref="O294">INDEX(GMWQ!$A$2:$NF$60,MATCH(1,(GMWQ!$NE$2:$NE$60=O$3)*(GMWQ!$ND$2:$ND$60=O$4)*(GMWQ!$NF$2:$NF$60=O$1),0),$E294-1966)</f>
        <v>38694.68</v>
      </c>
      <c r="P294" s="12" cm="1">
        <f t="array" ref="P294">INDEX(GMWQ!$A$2:$NF$60,MATCH(1,(GMWQ!$NE$2:$NE$60=P$3)*(GMWQ!$ND$2:$ND$60=P$4)*(GMWQ!$NF$2:$NF$60=P$1),0),$E294-1966)</f>
        <v>42400.14</v>
      </c>
      <c r="Q294" s="12" cm="1">
        <f t="array" ref="Q294">INDEX(GMWQ!$A$2:$NF$60,MATCH(1,(GMWQ!$NE$2:$NE$60=Q$3)*(GMWQ!$ND$2:$ND$60=Q$4)*(GMWQ!$NF$2:$NF$60=Q$1),0),$E294-1966)</f>
        <v>4.0000070000000001</v>
      </c>
      <c r="R294" s="12" cm="1">
        <f t="array" ref="R294">INDEX(GMWQ!$A$2:$NF$60,MATCH(1,(GMWQ!$NE$2:$NE$60=R$3)*(GMWQ!$ND$2:$ND$60=R$4)*(GMWQ!$NF$2:$NF$60=R$1),0),$E294-1966)</f>
        <v>18463.830000000002</v>
      </c>
      <c r="S294" s="12" cm="1">
        <f t="array" ref="S294">INDEX(GMWQ!$A$2:$NF$60,MATCH(1,(GMWQ!$NE$2:$NE$60=S$3)*(GMWQ!$ND$2:$ND$60=S$4)*(GMWQ!$NF$2:$NF$60=S$1),0),$E294-1966)</f>
        <v>0</v>
      </c>
      <c r="T294" s="12" cm="1">
        <f t="array" ref="T294">INDEX(GMWQ!$A$2:$NF$60,MATCH(1,(GMWQ!$NE$2:$NE$60=T$3)*(GMWQ!$ND$2:$ND$60=T$4)*(GMWQ!$NF$2:$NF$60=T$1),0),$E294-1966)</f>
        <v>0</v>
      </c>
      <c r="U294" s="12" cm="1">
        <f t="array" ref="U294">INDEX(GMWQ!$A$2:$NF$60,MATCH(1,(GMWQ!$NE$2:$NE$60=U$3)*(GMWQ!$ND$2:$ND$60=U$4)*(GMWQ!$NF$2:$NF$60=U$1),0),$E294-1966)</f>
        <v>0</v>
      </c>
      <c r="V294" s="12" cm="1">
        <f t="array" ref="V294">INDEX(GMWQ!$A$2:$NF$60,MATCH(1,(GMWQ!$NE$2:$NE$60=V$3)*(GMWQ!$ND$2:$ND$60=V$4)*(GMWQ!$NF$2:$NF$60=V$1),0),$E294-1966)</f>
        <v>0</v>
      </c>
      <c r="W294" s="12" cm="1">
        <f t="array" ref="W294">INDEX(GMWQ!$A$2:$NF$60,MATCH(1,(GMWQ!$NE$2:$NE$60=W$3)*(GMWQ!$ND$2:$ND$60=W$4)*(GMWQ!$NF$2:$NF$60=W$1),0),$E294-1966)</f>
        <v>0</v>
      </c>
      <c r="X294" s="12" cm="1">
        <f t="array" ref="X294">INDEX(GMWQ!$A$2:$NF$60,MATCH(1,(GMWQ!$NE$2:$NE$60=X$3)*(GMWQ!$ND$2:$ND$60=X$4)*(GMWQ!$NF$2:$NF$60=X$1),0),$E294-1966)</f>
        <v>0</v>
      </c>
      <c r="Y294" s="12" cm="1">
        <f t="array" ref="Y294">INDEX(GMWQ!$A$2:$NF$60,MATCH(1,(GMWQ!$NE$2:$NE$60=Y$3)*(GMWQ!$ND$2:$ND$60=Y$4)*(GMWQ!$NF$2:$NF$60=Y$1),0),$E294-1966)</f>
        <v>0</v>
      </c>
      <c r="Z294" s="12" cm="1">
        <f t="array" ref="Z294">INDEX(GMWQ!$A$2:$NF$60,MATCH(1,(GMWQ!$NE$2:$NE$60=Z$3)*(GMWQ!$ND$2:$ND$60=Z$4)*(GMWQ!$NF$2:$NF$60=Z$1),0),$E294-1966)</f>
        <v>0</v>
      </c>
      <c r="AA294" s="12" cm="1">
        <f t="array" ref="AA294">INDEX(GMWQ!$A$2:$NF$60,MATCH(1,(GMWQ!$NE$2:$NE$60=AA$3)*(GMWQ!$ND$2:$ND$60=AA$4)*(GMWQ!$NF$2:$NF$60=AA$1),0),$E294-1966)</f>
        <v>0</v>
      </c>
      <c r="AB294" s="12" cm="1">
        <f t="array" ref="AB294">INDEX(GMWQ!$A$2:$NF$60,MATCH(1,(GMWQ!$NE$2:$NE$60=AB$3)*(GMWQ!$ND$2:$ND$60=AB$4)*(GMWQ!$NF$2:$NF$60=AB$1),0),$E294-1966)</f>
        <v>0</v>
      </c>
      <c r="AC294" s="12" cm="1">
        <f t="array" ref="AC294">INDEX(GMWQ!$A$2:$NF$60,MATCH(1,(GMWQ!$NE$2:$NE$60=AC$3)*(GMWQ!$ND$2:$ND$60=AC$4)*(GMWQ!$NF$2:$NF$60=AC$1),0),$E294-1966)</f>
        <v>0</v>
      </c>
      <c r="AD294" s="12" cm="1">
        <f t="array" ref="AD294">INDEX(GMWQ!$A$2:$NF$60,MATCH(1,(GMWQ!$NE$2:$NE$60=AD$3)*(GMWQ!$ND$2:$ND$60=AD$4)*(GMWQ!$NF$2:$NF$60=AD$1),0),$E294-1966)</f>
        <v>0</v>
      </c>
      <c r="AE294" s="12" cm="1">
        <f t="array" ref="AE294">INDEX(GMWQ!$A$2:$NF$60,MATCH(1,(GMWQ!$NE$2:$NE$60=AE$3)*(GMWQ!$ND$2:$ND$60=AE$4)*(GMWQ!$NF$2:$NF$60=AE$1),0),$E294-1966)</f>
        <v>37986.86</v>
      </c>
      <c r="AF294" s="12" cm="1">
        <f t="array" ref="AF294">INDEX(GMWQ!$A$2:$NF$60,MATCH(1,(GMWQ!$NE$2:$NE$60=AF$3)*(GMWQ!$ND$2:$ND$60=AF$4)*(GMWQ!$NF$2:$NF$60=AF$1),0),$E294-1966)</f>
        <v>42198.66</v>
      </c>
      <c r="AG294" s="12" cm="1">
        <f t="array" ref="AG294">INDEX(GMWQ!$A$2:$NF$60,MATCH(1,(GMWQ!$NE$2:$NE$60=AG$3)*(GMWQ!$ND$2:$ND$60=AG$4)*(GMWQ!$NF$2:$NF$60=AG$1),0),$E294-1966)</f>
        <v>3.7500100000000001</v>
      </c>
    </row>
    <row r="295" spans="1:33" x14ac:dyDescent="0.25">
      <c r="A295" s="12">
        <v>2045</v>
      </c>
      <c r="B295" s="12">
        <f t="shared" si="25"/>
        <v>2045</v>
      </c>
      <c r="C295" s="12">
        <f t="shared" si="25"/>
        <v>2044</v>
      </c>
      <c r="D295" s="12">
        <f t="shared" si="25"/>
        <v>2044</v>
      </c>
      <c r="E295" s="12">
        <f t="shared" si="22"/>
        <v>2261</v>
      </c>
      <c r="F295" s="12" cm="1">
        <f t="array" ref="F295">INDEX(GMWQ!$A$2:$NF$60,MATCH(1,(GMWQ!$NE$2:$NE$60=F$3)*(GMWQ!$ND$2:$ND$60=F$4)*(GMWQ!$NF$2:$NF$60=F$1),0),$E295-1966)</f>
        <v>233.63470000000001</v>
      </c>
      <c r="G295" s="12" cm="1">
        <f t="array" ref="G295">INDEX(GMWQ!$A$2:$NF$60,MATCH(1,(GMWQ!$NE$2:$NE$60=G$3)*(GMWQ!$ND$2:$ND$60=G$4)*(GMWQ!$NF$2:$NF$60=G$1),0),$E295-1966)</f>
        <v>97767.73</v>
      </c>
      <c r="H295" s="12" cm="1">
        <f t="array" ref="H295">INDEX(GMWQ!$A$2:$NF$60,MATCH(1,(GMWQ!$NE$2:$NE$60=H$3)*(GMWQ!$ND$2:$ND$60=H$4)*(GMWQ!$NF$2:$NF$60=H$1),0),$E295-1966)</f>
        <v>1291.585</v>
      </c>
      <c r="I295" s="12" cm="1">
        <f t="array" ref="I295">INDEX(GMWQ!$A$2:$NF$60,MATCH(1,(GMWQ!$NE$2:$NE$60=I$3)*(GMWQ!$ND$2:$ND$60=I$4)*(GMWQ!$NF$2:$NF$60=I$1),0),$E295-1966)</f>
        <v>331355.59999999998</v>
      </c>
      <c r="J295" s="12" cm="1">
        <f t="array" ref="J295">INDEX(GMWQ!$A$2:$NF$60,MATCH(1,(GMWQ!$NE$2:$NE$60=J$3)*(GMWQ!$ND$2:$ND$60=J$4)*(GMWQ!$NF$2:$NF$60=J$1),0),$E295-1966)</f>
        <v>1537867</v>
      </c>
      <c r="K295" s="12" cm="1">
        <f t="array" ref="K295">INDEX(GMWQ!$A$2:$NF$60,MATCH(1,(GMWQ!$NE$2:$NE$60=K$3)*(GMWQ!$ND$2:$ND$60=K$4)*(GMWQ!$NF$2:$NF$60=K$1),0),$E295-1966)</f>
        <v>617631.9</v>
      </c>
      <c r="L295" s="12" cm="1">
        <f t="array" ref="L295">INDEX(GMWQ!$A$2:$NF$60,MATCH(1,(GMWQ!$NE$2:$NE$60=L$3)*(GMWQ!$ND$2:$ND$60=L$4)*(GMWQ!$NF$2:$NF$60=L$1),0),$E295-1966)</f>
        <v>971148.80000000005</v>
      </c>
      <c r="M295" s="12" cm="1">
        <f t="array" ref="M295">INDEX(GMWQ!$A$2:$NF$60,MATCH(1,(GMWQ!$NE$2:$NE$60=M$3)*(GMWQ!$ND$2:$ND$60=M$4)*(GMWQ!$NF$2:$NF$60=M$1),0),$E295-1966)</f>
        <v>577687.30000000005</v>
      </c>
      <c r="N295" s="12" cm="1">
        <f t="array" ref="N295">INDEX(GMWQ!$A$2:$NF$60,MATCH(1,(GMWQ!$NE$2:$NE$60=N$3)*(GMWQ!$ND$2:$ND$60=N$4)*(GMWQ!$NF$2:$NF$60=N$1),0),$E295-1966)</f>
        <v>168.0718</v>
      </c>
      <c r="O295" s="12" cm="1">
        <f t="array" ref="O295">INDEX(GMWQ!$A$2:$NF$60,MATCH(1,(GMWQ!$NE$2:$NE$60=O$3)*(GMWQ!$ND$2:$ND$60=O$4)*(GMWQ!$NF$2:$NF$60=O$1),0),$E295-1966)</f>
        <v>38724.61</v>
      </c>
      <c r="P295" s="12" cm="1">
        <f t="array" ref="P295">INDEX(GMWQ!$A$2:$NF$60,MATCH(1,(GMWQ!$NE$2:$NE$60=P$3)*(GMWQ!$ND$2:$ND$60=P$4)*(GMWQ!$NF$2:$NF$60=P$1),0),$E295-1966)</f>
        <v>42432.94</v>
      </c>
      <c r="Q295" s="12" cm="1">
        <f t="array" ref="Q295">INDEX(GMWQ!$A$2:$NF$60,MATCH(1,(GMWQ!$NE$2:$NE$60=Q$3)*(GMWQ!$ND$2:$ND$60=Q$4)*(GMWQ!$NF$2:$NF$60=Q$1),0),$E295-1966)</f>
        <v>4.0000140000000002</v>
      </c>
      <c r="R295" s="12" cm="1">
        <f t="array" ref="R295">INDEX(GMWQ!$A$2:$NF$60,MATCH(1,(GMWQ!$NE$2:$NE$60=R$3)*(GMWQ!$ND$2:$ND$60=R$4)*(GMWQ!$NF$2:$NF$60=R$1),0),$E295-1966)</f>
        <v>18610.900000000001</v>
      </c>
      <c r="S295" s="12" cm="1">
        <f t="array" ref="S295">INDEX(GMWQ!$A$2:$NF$60,MATCH(1,(GMWQ!$NE$2:$NE$60=S$3)*(GMWQ!$ND$2:$ND$60=S$4)*(GMWQ!$NF$2:$NF$60=S$1),0),$E295-1966)</f>
        <v>0</v>
      </c>
      <c r="T295" s="12" cm="1">
        <f t="array" ref="T295">INDEX(GMWQ!$A$2:$NF$60,MATCH(1,(GMWQ!$NE$2:$NE$60=T$3)*(GMWQ!$ND$2:$ND$60=T$4)*(GMWQ!$NF$2:$NF$60=T$1),0),$E295-1966)</f>
        <v>0</v>
      </c>
      <c r="U295" s="12" cm="1">
        <f t="array" ref="U295">INDEX(GMWQ!$A$2:$NF$60,MATCH(1,(GMWQ!$NE$2:$NE$60=U$3)*(GMWQ!$ND$2:$ND$60=U$4)*(GMWQ!$NF$2:$NF$60=U$1),0),$E295-1966)</f>
        <v>0</v>
      </c>
      <c r="V295" s="12" cm="1">
        <f t="array" ref="V295">INDEX(GMWQ!$A$2:$NF$60,MATCH(1,(GMWQ!$NE$2:$NE$60=V$3)*(GMWQ!$ND$2:$ND$60=V$4)*(GMWQ!$NF$2:$NF$60=V$1),0),$E295-1966)</f>
        <v>0</v>
      </c>
      <c r="W295" s="12" cm="1">
        <f t="array" ref="W295">INDEX(GMWQ!$A$2:$NF$60,MATCH(1,(GMWQ!$NE$2:$NE$60=W$3)*(GMWQ!$ND$2:$ND$60=W$4)*(GMWQ!$NF$2:$NF$60=W$1),0),$E295-1966)</f>
        <v>0</v>
      </c>
      <c r="X295" s="12" cm="1">
        <f t="array" ref="X295">INDEX(GMWQ!$A$2:$NF$60,MATCH(1,(GMWQ!$NE$2:$NE$60=X$3)*(GMWQ!$ND$2:$ND$60=X$4)*(GMWQ!$NF$2:$NF$60=X$1),0),$E295-1966)</f>
        <v>0</v>
      </c>
      <c r="Y295" s="12" cm="1">
        <f t="array" ref="Y295">INDEX(GMWQ!$A$2:$NF$60,MATCH(1,(GMWQ!$NE$2:$NE$60=Y$3)*(GMWQ!$ND$2:$ND$60=Y$4)*(GMWQ!$NF$2:$NF$60=Y$1),0),$E295-1966)</f>
        <v>0</v>
      </c>
      <c r="Z295" s="12" cm="1">
        <f t="array" ref="Z295">INDEX(GMWQ!$A$2:$NF$60,MATCH(1,(GMWQ!$NE$2:$NE$60=Z$3)*(GMWQ!$ND$2:$ND$60=Z$4)*(GMWQ!$NF$2:$NF$60=Z$1),0),$E295-1966)</f>
        <v>0</v>
      </c>
      <c r="AA295" s="12" cm="1">
        <f t="array" ref="AA295">INDEX(GMWQ!$A$2:$NF$60,MATCH(1,(GMWQ!$NE$2:$NE$60=AA$3)*(GMWQ!$ND$2:$ND$60=AA$4)*(GMWQ!$NF$2:$NF$60=AA$1),0),$E295-1966)</f>
        <v>0</v>
      </c>
      <c r="AB295" s="12" cm="1">
        <f t="array" ref="AB295">INDEX(GMWQ!$A$2:$NF$60,MATCH(1,(GMWQ!$NE$2:$NE$60=AB$3)*(GMWQ!$ND$2:$ND$60=AB$4)*(GMWQ!$NF$2:$NF$60=AB$1),0),$E295-1966)</f>
        <v>0</v>
      </c>
      <c r="AC295" s="12" cm="1">
        <f t="array" ref="AC295">INDEX(GMWQ!$A$2:$NF$60,MATCH(1,(GMWQ!$NE$2:$NE$60=AC$3)*(GMWQ!$ND$2:$ND$60=AC$4)*(GMWQ!$NF$2:$NF$60=AC$1),0),$E295-1966)</f>
        <v>0</v>
      </c>
      <c r="AD295" s="12" cm="1">
        <f t="array" ref="AD295">INDEX(GMWQ!$A$2:$NF$60,MATCH(1,(GMWQ!$NE$2:$NE$60=AD$3)*(GMWQ!$ND$2:$ND$60=AD$4)*(GMWQ!$NF$2:$NF$60=AD$1),0),$E295-1966)</f>
        <v>0</v>
      </c>
      <c r="AE295" s="12" cm="1">
        <f t="array" ref="AE295">INDEX(GMWQ!$A$2:$NF$60,MATCH(1,(GMWQ!$NE$2:$NE$60=AE$3)*(GMWQ!$ND$2:$ND$60=AE$4)*(GMWQ!$NF$2:$NF$60=AE$1),0),$E295-1966)</f>
        <v>38023.660000000003</v>
      </c>
      <c r="AF295" s="12" cm="1">
        <f t="array" ref="AF295">INDEX(GMWQ!$A$2:$NF$60,MATCH(1,(GMWQ!$NE$2:$NE$60=AF$3)*(GMWQ!$ND$2:$ND$60=AF$4)*(GMWQ!$NF$2:$NF$60=AF$1),0),$E295-1966)</f>
        <v>42239.54</v>
      </c>
      <c r="AG295" s="12" cm="1">
        <f t="array" ref="AG295">INDEX(GMWQ!$A$2:$NF$60,MATCH(1,(GMWQ!$NE$2:$NE$60=AG$3)*(GMWQ!$ND$2:$ND$60=AG$4)*(GMWQ!$NF$2:$NF$60=AG$1),0),$E295-1966)</f>
        <v>3.75</v>
      </c>
    </row>
    <row r="296" spans="1:33" x14ac:dyDescent="0.25">
      <c r="B296" s="12">
        <f t="shared" si="25"/>
        <v>2045</v>
      </c>
      <c r="C296" s="12">
        <f t="shared" si="25"/>
        <v>2045</v>
      </c>
      <c r="E296" s="12">
        <f t="shared" si="22"/>
        <v>2262</v>
      </c>
      <c r="F296" s="12" cm="1">
        <f t="array" ref="F296">INDEX(GMWQ!$A$2:$NF$60,MATCH(1,(GMWQ!$NE$2:$NE$60=F$3)*(GMWQ!$ND$2:$ND$60=F$4)*(GMWQ!$NF$2:$NF$60=F$1),0),$E296-1966)</f>
        <v>234.8158</v>
      </c>
      <c r="G296" s="12" cm="1">
        <f t="array" ref="G296">INDEX(GMWQ!$A$2:$NF$60,MATCH(1,(GMWQ!$NE$2:$NE$60=G$3)*(GMWQ!$ND$2:$ND$60=G$4)*(GMWQ!$NF$2:$NF$60=G$1),0),$E296-1966)</f>
        <v>98625.63</v>
      </c>
      <c r="H296" s="12" cm="1">
        <f t="array" ref="H296">INDEX(GMWQ!$A$2:$NF$60,MATCH(1,(GMWQ!$NE$2:$NE$60=H$3)*(GMWQ!$ND$2:$ND$60=H$4)*(GMWQ!$NF$2:$NF$60=H$1),0),$E296-1966)</f>
        <v>1301.9010000000001</v>
      </c>
      <c r="I296" s="12" cm="1">
        <f t="array" ref="I296">INDEX(GMWQ!$A$2:$NF$60,MATCH(1,(GMWQ!$NE$2:$NE$60=I$3)*(GMWQ!$ND$2:$ND$60=I$4)*(GMWQ!$NF$2:$NF$60=I$1),0),$E296-1966)</f>
        <v>335478.8</v>
      </c>
      <c r="J296" s="12" cm="1">
        <f t="array" ref="J296">INDEX(GMWQ!$A$2:$NF$60,MATCH(1,(GMWQ!$NE$2:$NE$60=J$3)*(GMWQ!$ND$2:$ND$60=J$4)*(GMWQ!$NF$2:$NF$60=J$1),0),$E296-1966)</f>
        <v>1551858</v>
      </c>
      <c r="K296" s="12" cm="1">
        <f t="array" ref="K296">INDEX(GMWQ!$A$2:$NF$60,MATCH(1,(GMWQ!$NE$2:$NE$60=K$3)*(GMWQ!$ND$2:$ND$60=K$4)*(GMWQ!$NF$2:$NF$60=K$1),0),$E296-1966)</f>
        <v>623051.6</v>
      </c>
      <c r="L296" s="12" cm="1">
        <f t="array" ref="L296">INDEX(GMWQ!$A$2:$NF$60,MATCH(1,(GMWQ!$NE$2:$NE$60=L$3)*(GMWQ!$ND$2:$ND$60=L$4)*(GMWQ!$NF$2:$NF$60=L$1),0),$E296-1966)</f>
        <v>979485.9</v>
      </c>
      <c r="M296" s="12" cm="1">
        <f t="array" ref="M296">INDEX(GMWQ!$A$2:$NF$60,MATCH(1,(GMWQ!$NE$2:$NE$60=M$3)*(GMWQ!$ND$2:$ND$60=M$4)*(GMWQ!$NF$2:$NF$60=M$1),0),$E296-1966)</f>
        <v>579770.80000000005</v>
      </c>
      <c r="N296" s="12" cm="1">
        <f t="array" ref="N296">INDEX(GMWQ!$A$2:$NF$60,MATCH(1,(GMWQ!$NE$2:$NE$60=N$3)*(GMWQ!$ND$2:$ND$60=N$4)*(GMWQ!$NF$2:$NF$60=N$1),0),$E296-1966)</f>
        <v>168.9058</v>
      </c>
      <c r="O296" s="12" cm="1">
        <f t="array" ref="O296">INDEX(GMWQ!$A$2:$NF$60,MATCH(1,(GMWQ!$NE$2:$NE$60=O$3)*(GMWQ!$ND$2:$ND$60=O$4)*(GMWQ!$NF$2:$NF$60=O$1),0),$E296-1966)</f>
        <v>38754.550000000003</v>
      </c>
      <c r="P296" s="12" cm="1">
        <f t="array" ref="P296">INDEX(GMWQ!$A$2:$NF$60,MATCH(1,(GMWQ!$NE$2:$NE$60=P$3)*(GMWQ!$ND$2:$ND$60=P$4)*(GMWQ!$NF$2:$NF$60=P$1),0),$E296-1966)</f>
        <v>42465.75</v>
      </c>
      <c r="Q296" s="12" cm="1">
        <f t="array" ref="Q296">INDEX(GMWQ!$A$2:$NF$60,MATCH(1,(GMWQ!$NE$2:$NE$60=Q$3)*(GMWQ!$ND$2:$ND$60=Q$4)*(GMWQ!$NF$2:$NF$60=Q$1),0),$E296-1966)</f>
        <v>3.9999920000000002</v>
      </c>
      <c r="R296" s="12" cm="1">
        <f t="array" ref="R296">INDEX(GMWQ!$A$2:$NF$60,MATCH(1,(GMWQ!$NE$2:$NE$60=R$3)*(GMWQ!$ND$2:$ND$60=R$4)*(GMWQ!$NF$2:$NF$60=R$1),0),$E296-1966)</f>
        <v>18759.55</v>
      </c>
      <c r="S296" s="12" cm="1">
        <f t="array" ref="S296">INDEX(GMWQ!$A$2:$NF$60,MATCH(1,(GMWQ!$NE$2:$NE$60=S$3)*(GMWQ!$ND$2:$ND$60=S$4)*(GMWQ!$NF$2:$NF$60=S$1),0),$E296-1966)</f>
        <v>0</v>
      </c>
      <c r="T296" s="12" cm="1">
        <f t="array" ref="T296">INDEX(GMWQ!$A$2:$NF$60,MATCH(1,(GMWQ!$NE$2:$NE$60=T$3)*(GMWQ!$ND$2:$ND$60=T$4)*(GMWQ!$NF$2:$NF$60=T$1),0),$E296-1966)</f>
        <v>0</v>
      </c>
      <c r="U296" s="12" cm="1">
        <f t="array" ref="U296">INDEX(GMWQ!$A$2:$NF$60,MATCH(1,(GMWQ!$NE$2:$NE$60=U$3)*(GMWQ!$ND$2:$ND$60=U$4)*(GMWQ!$NF$2:$NF$60=U$1),0),$E296-1966)</f>
        <v>0</v>
      </c>
      <c r="V296" s="12" cm="1">
        <f t="array" ref="V296">INDEX(GMWQ!$A$2:$NF$60,MATCH(1,(GMWQ!$NE$2:$NE$60=V$3)*(GMWQ!$ND$2:$ND$60=V$4)*(GMWQ!$NF$2:$NF$60=V$1),0),$E296-1966)</f>
        <v>0</v>
      </c>
      <c r="W296" s="12" cm="1">
        <f t="array" ref="W296">INDEX(GMWQ!$A$2:$NF$60,MATCH(1,(GMWQ!$NE$2:$NE$60=W$3)*(GMWQ!$ND$2:$ND$60=W$4)*(GMWQ!$NF$2:$NF$60=W$1),0),$E296-1966)</f>
        <v>0</v>
      </c>
      <c r="X296" s="12" cm="1">
        <f t="array" ref="X296">INDEX(GMWQ!$A$2:$NF$60,MATCH(1,(GMWQ!$NE$2:$NE$60=X$3)*(GMWQ!$ND$2:$ND$60=X$4)*(GMWQ!$NF$2:$NF$60=X$1),0),$E296-1966)</f>
        <v>0</v>
      </c>
      <c r="Y296" s="12" cm="1">
        <f t="array" ref="Y296">INDEX(GMWQ!$A$2:$NF$60,MATCH(1,(GMWQ!$NE$2:$NE$60=Y$3)*(GMWQ!$ND$2:$ND$60=Y$4)*(GMWQ!$NF$2:$NF$60=Y$1),0),$E296-1966)</f>
        <v>0</v>
      </c>
      <c r="Z296" s="12" cm="1">
        <f t="array" ref="Z296">INDEX(GMWQ!$A$2:$NF$60,MATCH(1,(GMWQ!$NE$2:$NE$60=Z$3)*(GMWQ!$ND$2:$ND$60=Z$4)*(GMWQ!$NF$2:$NF$60=Z$1),0),$E296-1966)</f>
        <v>0</v>
      </c>
      <c r="AA296" s="12" cm="1">
        <f t="array" ref="AA296">INDEX(GMWQ!$A$2:$NF$60,MATCH(1,(GMWQ!$NE$2:$NE$60=AA$3)*(GMWQ!$ND$2:$ND$60=AA$4)*(GMWQ!$NF$2:$NF$60=AA$1),0),$E296-1966)</f>
        <v>0</v>
      </c>
      <c r="AB296" s="12" cm="1">
        <f t="array" ref="AB296">INDEX(GMWQ!$A$2:$NF$60,MATCH(1,(GMWQ!$NE$2:$NE$60=AB$3)*(GMWQ!$ND$2:$ND$60=AB$4)*(GMWQ!$NF$2:$NF$60=AB$1),0),$E296-1966)</f>
        <v>0</v>
      </c>
      <c r="AC296" s="12" cm="1">
        <f t="array" ref="AC296">INDEX(GMWQ!$A$2:$NF$60,MATCH(1,(GMWQ!$NE$2:$NE$60=AC$3)*(GMWQ!$ND$2:$ND$60=AC$4)*(GMWQ!$NF$2:$NF$60=AC$1),0),$E296-1966)</f>
        <v>0</v>
      </c>
      <c r="AD296" s="12" cm="1">
        <f t="array" ref="AD296">INDEX(GMWQ!$A$2:$NF$60,MATCH(1,(GMWQ!$NE$2:$NE$60=AD$3)*(GMWQ!$ND$2:$ND$60=AD$4)*(GMWQ!$NF$2:$NF$60=AD$1),0),$E296-1966)</f>
        <v>0</v>
      </c>
      <c r="AE296" s="12" cm="1">
        <f t="array" ref="AE296">INDEX(GMWQ!$A$2:$NF$60,MATCH(1,(GMWQ!$NE$2:$NE$60=AE$3)*(GMWQ!$ND$2:$ND$60=AE$4)*(GMWQ!$NF$2:$NF$60=AE$1),0),$E296-1966)</f>
        <v>38060.449999999997</v>
      </c>
      <c r="AF296" s="12" cm="1">
        <f t="array" ref="AF296">INDEX(GMWQ!$A$2:$NF$60,MATCH(1,(GMWQ!$NE$2:$NE$60=AF$3)*(GMWQ!$ND$2:$ND$60=AF$4)*(GMWQ!$NF$2:$NF$60=AF$1),0),$E296-1966)</f>
        <v>42280.41</v>
      </c>
      <c r="AG296" s="12" cm="1">
        <f t="array" ref="AG296">INDEX(GMWQ!$A$2:$NF$60,MATCH(1,(GMWQ!$NE$2:$NE$60=AG$3)*(GMWQ!$ND$2:$ND$60=AG$4)*(GMWQ!$NF$2:$NF$60=AG$1),0),$E296-1966)</f>
        <v>3.7500100000000001</v>
      </c>
    </row>
    <row r="297" spans="1:33" x14ac:dyDescent="0.25">
      <c r="B297" s="12">
        <f t="shared" si="25"/>
        <v>2045</v>
      </c>
      <c r="C297" s="12">
        <f t="shared" si="25"/>
        <v>2045</v>
      </c>
      <c r="E297" s="12">
        <f t="shared" si="22"/>
        <v>2263</v>
      </c>
      <c r="F297" s="12" cm="1">
        <f t="array" ref="F297">INDEX(GMWQ!$A$2:$NF$60,MATCH(1,(GMWQ!$NE$2:$NE$60=F$3)*(GMWQ!$ND$2:$ND$60=F$4)*(GMWQ!$NF$2:$NF$60=F$1),0),$E297-1966)</f>
        <v>235.99520000000001</v>
      </c>
      <c r="G297" s="12" cm="1">
        <f t="array" ref="G297">INDEX(GMWQ!$A$2:$NF$60,MATCH(1,(GMWQ!$NE$2:$NE$60=G$3)*(GMWQ!$ND$2:$ND$60=G$4)*(GMWQ!$NF$2:$NF$60=G$1),0),$E297-1966)</f>
        <v>99479.16</v>
      </c>
      <c r="H297" s="12" cm="1">
        <f t="array" ref="H297">INDEX(GMWQ!$A$2:$NF$60,MATCH(1,(GMWQ!$NE$2:$NE$60=H$3)*(GMWQ!$ND$2:$ND$60=H$4)*(GMWQ!$NF$2:$NF$60=H$1),0),$E297-1966)</f>
        <v>1312.31</v>
      </c>
      <c r="I297" s="12" cm="1">
        <f t="array" ref="I297">INDEX(GMWQ!$A$2:$NF$60,MATCH(1,(GMWQ!$NE$2:$NE$60=I$3)*(GMWQ!$ND$2:$ND$60=I$4)*(GMWQ!$NF$2:$NF$60=I$1),0),$E297-1966)</f>
        <v>338407.1</v>
      </c>
      <c r="J297" s="12" cm="1">
        <f t="array" ref="J297">INDEX(GMWQ!$A$2:$NF$60,MATCH(1,(GMWQ!$NE$2:$NE$60=J$3)*(GMWQ!$ND$2:$ND$60=J$4)*(GMWQ!$NF$2:$NF$60=J$1),0),$E297-1966)</f>
        <v>1565837</v>
      </c>
      <c r="K297" s="12" cm="1">
        <f t="array" ref="K297">INDEX(GMWQ!$A$2:$NF$60,MATCH(1,(GMWQ!$NE$2:$NE$60=K$3)*(GMWQ!$ND$2:$ND$60=K$4)*(GMWQ!$NF$2:$NF$60=K$1),0),$E297-1966)</f>
        <v>628443.6</v>
      </c>
      <c r="L297" s="12" cm="1">
        <f t="array" ref="L297">INDEX(GMWQ!$A$2:$NF$60,MATCH(1,(GMWQ!$NE$2:$NE$60=L$3)*(GMWQ!$ND$2:$ND$60=L$4)*(GMWQ!$NF$2:$NF$60=L$1),0),$E297-1966)</f>
        <v>987891.4</v>
      </c>
      <c r="M297" s="12" cm="1">
        <f t="array" ref="M297">INDEX(GMWQ!$A$2:$NF$60,MATCH(1,(GMWQ!$NE$2:$NE$60=M$3)*(GMWQ!$ND$2:$ND$60=M$4)*(GMWQ!$NF$2:$NF$60=M$1),0),$E297-1966)</f>
        <v>581860.1</v>
      </c>
      <c r="N297" s="12" cm="1">
        <f t="array" ref="N297">INDEX(GMWQ!$A$2:$NF$60,MATCH(1,(GMWQ!$NE$2:$NE$60=N$3)*(GMWQ!$ND$2:$ND$60=N$4)*(GMWQ!$NF$2:$NF$60=N$1),0),$E297-1966)</f>
        <v>169.7439</v>
      </c>
      <c r="O297" s="12" cm="1">
        <f t="array" ref="O297">INDEX(GMWQ!$A$2:$NF$60,MATCH(1,(GMWQ!$NE$2:$NE$60=O$3)*(GMWQ!$ND$2:$ND$60=O$4)*(GMWQ!$NF$2:$NF$60=O$1),0),$E297-1966)</f>
        <v>38779.410000000003</v>
      </c>
      <c r="P297" s="12" cm="1">
        <f t="array" ref="P297">INDEX(GMWQ!$A$2:$NF$60,MATCH(1,(GMWQ!$NE$2:$NE$60=P$3)*(GMWQ!$ND$2:$ND$60=P$4)*(GMWQ!$NF$2:$NF$60=P$1),0),$E297-1966)</f>
        <v>42492.99</v>
      </c>
      <c r="Q297" s="12" cm="1">
        <f t="array" ref="Q297">INDEX(GMWQ!$A$2:$NF$60,MATCH(1,(GMWQ!$NE$2:$NE$60=Q$3)*(GMWQ!$ND$2:$ND$60=Q$4)*(GMWQ!$NF$2:$NF$60=Q$1),0),$E297-1966)</f>
        <v>4</v>
      </c>
      <c r="R297" s="12" cm="1">
        <f t="array" ref="R297">INDEX(GMWQ!$A$2:$NF$60,MATCH(1,(GMWQ!$NE$2:$NE$60=R$3)*(GMWQ!$ND$2:$ND$60=R$4)*(GMWQ!$NF$2:$NF$60=R$1),0),$E297-1966)</f>
        <v>18909.54</v>
      </c>
      <c r="S297" s="12" cm="1">
        <f t="array" ref="S297">INDEX(GMWQ!$A$2:$NF$60,MATCH(1,(GMWQ!$NE$2:$NE$60=S$3)*(GMWQ!$ND$2:$ND$60=S$4)*(GMWQ!$NF$2:$NF$60=S$1),0),$E297-1966)</f>
        <v>0</v>
      </c>
      <c r="T297" s="12" cm="1">
        <f t="array" ref="T297">INDEX(GMWQ!$A$2:$NF$60,MATCH(1,(GMWQ!$NE$2:$NE$60=T$3)*(GMWQ!$ND$2:$ND$60=T$4)*(GMWQ!$NF$2:$NF$60=T$1),0),$E297-1966)</f>
        <v>0</v>
      </c>
      <c r="U297" s="12" cm="1">
        <f t="array" ref="U297">INDEX(GMWQ!$A$2:$NF$60,MATCH(1,(GMWQ!$NE$2:$NE$60=U$3)*(GMWQ!$ND$2:$ND$60=U$4)*(GMWQ!$NF$2:$NF$60=U$1),0),$E297-1966)</f>
        <v>0</v>
      </c>
      <c r="V297" s="12" cm="1">
        <f t="array" ref="V297">INDEX(GMWQ!$A$2:$NF$60,MATCH(1,(GMWQ!$NE$2:$NE$60=V$3)*(GMWQ!$ND$2:$ND$60=V$4)*(GMWQ!$NF$2:$NF$60=V$1),0),$E297-1966)</f>
        <v>0</v>
      </c>
      <c r="W297" s="12" cm="1">
        <f t="array" ref="W297">INDEX(GMWQ!$A$2:$NF$60,MATCH(1,(GMWQ!$NE$2:$NE$60=W$3)*(GMWQ!$ND$2:$ND$60=W$4)*(GMWQ!$NF$2:$NF$60=W$1),0),$E297-1966)</f>
        <v>0</v>
      </c>
      <c r="X297" s="12" cm="1">
        <f t="array" ref="X297">INDEX(GMWQ!$A$2:$NF$60,MATCH(1,(GMWQ!$NE$2:$NE$60=X$3)*(GMWQ!$ND$2:$ND$60=X$4)*(GMWQ!$NF$2:$NF$60=X$1),0),$E297-1966)</f>
        <v>0</v>
      </c>
      <c r="Y297" s="12" cm="1">
        <f t="array" ref="Y297">INDEX(GMWQ!$A$2:$NF$60,MATCH(1,(GMWQ!$NE$2:$NE$60=Y$3)*(GMWQ!$ND$2:$ND$60=Y$4)*(GMWQ!$NF$2:$NF$60=Y$1),0),$E297-1966)</f>
        <v>0</v>
      </c>
      <c r="Z297" s="12" cm="1">
        <f t="array" ref="Z297">INDEX(GMWQ!$A$2:$NF$60,MATCH(1,(GMWQ!$NE$2:$NE$60=Z$3)*(GMWQ!$ND$2:$ND$60=Z$4)*(GMWQ!$NF$2:$NF$60=Z$1),0),$E297-1966)</f>
        <v>0</v>
      </c>
      <c r="AA297" s="12" cm="1">
        <f t="array" ref="AA297">INDEX(GMWQ!$A$2:$NF$60,MATCH(1,(GMWQ!$NE$2:$NE$60=AA$3)*(GMWQ!$ND$2:$ND$60=AA$4)*(GMWQ!$NF$2:$NF$60=AA$1),0),$E297-1966)</f>
        <v>0</v>
      </c>
      <c r="AB297" s="12" cm="1">
        <f t="array" ref="AB297">INDEX(GMWQ!$A$2:$NF$60,MATCH(1,(GMWQ!$NE$2:$NE$60=AB$3)*(GMWQ!$ND$2:$ND$60=AB$4)*(GMWQ!$NF$2:$NF$60=AB$1),0),$E297-1966)</f>
        <v>0</v>
      </c>
      <c r="AC297" s="12" cm="1">
        <f t="array" ref="AC297">INDEX(GMWQ!$A$2:$NF$60,MATCH(1,(GMWQ!$NE$2:$NE$60=AC$3)*(GMWQ!$ND$2:$ND$60=AC$4)*(GMWQ!$NF$2:$NF$60=AC$1),0),$E297-1966)</f>
        <v>0</v>
      </c>
      <c r="AD297" s="12" cm="1">
        <f t="array" ref="AD297">INDEX(GMWQ!$A$2:$NF$60,MATCH(1,(GMWQ!$NE$2:$NE$60=AD$3)*(GMWQ!$ND$2:$ND$60=AD$4)*(GMWQ!$NF$2:$NF$60=AD$1),0),$E297-1966)</f>
        <v>0</v>
      </c>
      <c r="AE297" s="12" cm="1">
        <f t="array" ref="AE297">INDEX(GMWQ!$A$2:$NF$60,MATCH(1,(GMWQ!$NE$2:$NE$60=AE$3)*(GMWQ!$ND$2:$ND$60=AE$4)*(GMWQ!$NF$2:$NF$60=AE$1),0),$E297-1966)</f>
        <v>38097.25</v>
      </c>
      <c r="AF297" s="12" cm="1">
        <f t="array" ref="AF297">INDEX(GMWQ!$A$2:$NF$60,MATCH(1,(GMWQ!$NE$2:$NE$60=AF$3)*(GMWQ!$ND$2:$ND$60=AF$4)*(GMWQ!$NF$2:$NF$60=AF$1),0),$E297-1966)</f>
        <v>42321.29</v>
      </c>
      <c r="AG297" s="12" cm="1">
        <f t="array" ref="AG297">INDEX(GMWQ!$A$2:$NF$60,MATCH(1,(GMWQ!$NE$2:$NE$60=AG$3)*(GMWQ!$ND$2:$ND$60=AG$4)*(GMWQ!$NF$2:$NF$60=AG$1),0),$E297-1966)</f>
        <v>3.75</v>
      </c>
    </row>
    <row r="298" spans="1:33" x14ac:dyDescent="0.25">
      <c r="B298" s="12">
        <f t="shared" si="25"/>
        <v>2045</v>
      </c>
      <c r="C298" s="12">
        <f t="shared" si="25"/>
        <v>2045</v>
      </c>
      <c r="E298" s="12">
        <f t="shared" si="22"/>
        <v>2264</v>
      </c>
      <c r="F298" s="12" cm="1">
        <f t="array" ref="F298">INDEX(GMWQ!$A$2:$NF$60,MATCH(1,(GMWQ!$NE$2:$NE$60=F$3)*(GMWQ!$ND$2:$ND$60=F$4)*(GMWQ!$NF$2:$NF$60=F$1),0),$E298-1966)</f>
        <v>237.18350000000001</v>
      </c>
      <c r="G298" s="12" cm="1">
        <f t="array" ref="G298">INDEX(GMWQ!$A$2:$NF$60,MATCH(1,(GMWQ!$NE$2:$NE$60=G$3)*(GMWQ!$ND$2:$ND$60=G$4)*(GMWQ!$NF$2:$NF$60=G$1),0),$E298-1966)</f>
        <v>100340.8</v>
      </c>
      <c r="H298" s="12" cm="1">
        <f t="array" ref="H298">INDEX(GMWQ!$A$2:$NF$60,MATCH(1,(GMWQ!$NE$2:$NE$60=H$3)*(GMWQ!$ND$2:$ND$60=H$4)*(GMWQ!$NF$2:$NF$60=H$1),0),$E298-1966)</f>
        <v>1322.8130000000001</v>
      </c>
      <c r="I298" s="12" cm="1">
        <f t="array" ref="I298">INDEX(GMWQ!$A$2:$NF$60,MATCH(1,(GMWQ!$NE$2:$NE$60=I$3)*(GMWQ!$ND$2:$ND$60=I$4)*(GMWQ!$NF$2:$NF$60=I$1),0),$E298-1966)</f>
        <v>341215.6</v>
      </c>
      <c r="J298" s="12" cm="1">
        <f t="array" ref="J298">INDEX(GMWQ!$A$2:$NF$60,MATCH(1,(GMWQ!$NE$2:$NE$60=J$3)*(GMWQ!$ND$2:$ND$60=J$4)*(GMWQ!$NF$2:$NF$60=J$1),0),$E298-1966)</f>
        <v>1579935</v>
      </c>
      <c r="K298" s="12" cm="1">
        <f t="array" ref="K298">INDEX(GMWQ!$A$2:$NF$60,MATCH(1,(GMWQ!$NE$2:$NE$60=K$3)*(GMWQ!$ND$2:$ND$60=K$4)*(GMWQ!$NF$2:$NF$60=K$1),0),$E298-1966)</f>
        <v>633887.1</v>
      </c>
      <c r="L298" s="12" cm="1">
        <f t="array" ref="L298">INDEX(GMWQ!$A$2:$NF$60,MATCH(1,(GMWQ!$NE$2:$NE$60=L$3)*(GMWQ!$ND$2:$ND$60=L$4)*(GMWQ!$NF$2:$NF$60=L$1),0),$E298-1966)</f>
        <v>996281</v>
      </c>
      <c r="M298" s="12" cm="1">
        <f t="array" ref="M298">INDEX(GMWQ!$A$2:$NF$60,MATCH(1,(GMWQ!$NE$2:$NE$60=M$3)*(GMWQ!$ND$2:$ND$60=M$4)*(GMWQ!$NF$2:$NF$60=M$1),0),$E298-1966)</f>
        <v>583905.19999999995</v>
      </c>
      <c r="N298" s="12" cm="1">
        <f t="array" ref="N298">INDEX(GMWQ!$A$2:$NF$60,MATCH(1,(GMWQ!$NE$2:$NE$60=N$3)*(GMWQ!$ND$2:$ND$60=N$4)*(GMWQ!$NF$2:$NF$60=N$1),0),$E298-1966)</f>
        <v>170.58619999999999</v>
      </c>
      <c r="O298" s="12" cm="1">
        <f t="array" ref="O298">INDEX(GMWQ!$A$2:$NF$60,MATCH(1,(GMWQ!$NE$2:$NE$60=O$3)*(GMWQ!$ND$2:$ND$60=O$4)*(GMWQ!$NF$2:$NF$60=O$1),0),$E298-1966)</f>
        <v>38804.269999999997</v>
      </c>
      <c r="P298" s="12" cm="1">
        <f t="array" ref="P298">INDEX(GMWQ!$A$2:$NF$60,MATCH(1,(GMWQ!$NE$2:$NE$60=P$3)*(GMWQ!$ND$2:$ND$60=P$4)*(GMWQ!$NF$2:$NF$60=P$1),0),$E298-1966)</f>
        <v>42520.23</v>
      </c>
      <c r="Q298" s="12" cm="1">
        <f t="array" ref="Q298">INDEX(GMWQ!$A$2:$NF$60,MATCH(1,(GMWQ!$NE$2:$NE$60=Q$3)*(GMWQ!$ND$2:$ND$60=Q$4)*(GMWQ!$NF$2:$NF$60=Q$1),0),$E298-1966)</f>
        <v>4.0000169999999997</v>
      </c>
      <c r="R298" s="12" cm="1">
        <f t="array" ref="R298">INDEX(GMWQ!$A$2:$NF$60,MATCH(1,(GMWQ!$NE$2:$NE$60=R$3)*(GMWQ!$ND$2:$ND$60=R$4)*(GMWQ!$NF$2:$NF$60=R$1),0),$E298-1966)</f>
        <v>19060.88</v>
      </c>
      <c r="S298" s="12" cm="1">
        <f t="array" ref="S298">INDEX(GMWQ!$A$2:$NF$60,MATCH(1,(GMWQ!$NE$2:$NE$60=S$3)*(GMWQ!$ND$2:$ND$60=S$4)*(GMWQ!$NF$2:$NF$60=S$1),0),$E298-1966)</f>
        <v>0</v>
      </c>
      <c r="T298" s="12" cm="1">
        <f t="array" ref="T298">INDEX(GMWQ!$A$2:$NF$60,MATCH(1,(GMWQ!$NE$2:$NE$60=T$3)*(GMWQ!$ND$2:$ND$60=T$4)*(GMWQ!$NF$2:$NF$60=T$1),0),$E298-1966)</f>
        <v>0</v>
      </c>
      <c r="U298" s="12" cm="1">
        <f t="array" ref="U298">INDEX(GMWQ!$A$2:$NF$60,MATCH(1,(GMWQ!$NE$2:$NE$60=U$3)*(GMWQ!$ND$2:$ND$60=U$4)*(GMWQ!$NF$2:$NF$60=U$1),0),$E298-1966)</f>
        <v>0</v>
      </c>
      <c r="V298" s="12" cm="1">
        <f t="array" ref="V298">INDEX(GMWQ!$A$2:$NF$60,MATCH(1,(GMWQ!$NE$2:$NE$60=V$3)*(GMWQ!$ND$2:$ND$60=V$4)*(GMWQ!$NF$2:$NF$60=V$1),0),$E298-1966)</f>
        <v>0</v>
      </c>
      <c r="W298" s="12" cm="1">
        <f t="array" ref="W298">INDEX(GMWQ!$A$2:$NF$60,MATCH(1,(GMWQ!$NE$2:$NE$60=W$3)*(GMWQ!$ND$2:$ND$60=W$4)*(GMWQ!$NF$2:$NF$60=W$1),0),$E298-1966)</f>
        <v>0</v>
      </c>
      <c r="X298" s="12" cm="1">
        <f t="array" ref="X298">INDEX(GMWQ!$A$2:$NF$60,MATCH(1,(GMWQ!$NE$2:$NE$60=X$3)*(GMWQ!$ND$2:$ND$60=X$4)*(GMWQ!$NF$2:$NF$60=X$1),0),$E298-1966)</f>
        <v>0</v>
      </c>
      <c r="Y298" s="12" cm="1">
        <f t="array" ref="Y298">INDEX(GMWQ!$A$2:$NF$60,MATCH(1,(GMWQ!$NE$2:$NE$60=Y$3)*(GMWQ!$ND$2:$ND$60=Y$4)*(GMWQ!$NF$2:$NF$60=Y$1),0),$E298-1966)</f>
        <v>0</v>
      </c>
      <c r="Z298" s="12" cm="1">
        <f t="array" ref="Z298">INDEX(GMWQ!$A$2:$NF$60,MATCH(1,(GMWQ!$NE$2:$NE$60=Z$3)*(GMWQ!$ND$2:$ND$60=Z$4)*(GMWQ!$NF$2:$NF$60=Z$1),0),$E298-1966)</f>
        <v>0</v>
      </c>
      <c r="AA298" s="12" cm="1">
        <f t="array" ref="AA298">INDEX(GMWQ!$A$2:$NF$60,MATCH(1,(GMWQ!$NE$2:$NE$60=AA$3)*(GMWQ!$ND$2:$ND$60=AA$4)*(GMWQ!$NF$2:$NF$60=AA$1),0),$E298-1966)</f>
        <v>0</v>
      </c>
      <c r="AB298" s="12" cm="1">
        <f t="array" ref="AB298">INDEX(GMWQ!$A$2:$NF$60,MATCH(1,(GMWQ!$NE$2:$NE$60=AB$3)*(GMWQ!$ND$2:$ND$60=AB$4)*(GMWQ!$NF$2:$NF$60=AB$1),0),$E298-1966)</f>
        <v>0</v>
      </c>
      <c r="AC298" s="12" cm="1">
        <f t="array" ref="AC298">INDEX(GMWQ!$A$2:$NF$60,MATCH(1,(GMWQ!$NE$2:$NE$60=AC$3)*(GMWQ!$ND$2:$ND$60=AC$4)*(GMWQ!$NF$2:$NF$60=AC$1),0),$E298-1966)</f>
        <v>0</v>
      </c>
      <c r="AD298" s="12" cm="1">
        <f t="array" ref="AD298">INDEX(GMWQ!$A$2:$NF$60,MATCH(1,(GMWQ!$NE$2:$NE$60=AD$3)*(GMWQ!$ND$2:$ND$60=AD$4)*(GMWQ!$NF$2:$NF$60=AD$1),0),$E298-1966)</f>
        <v>0</v>
      </c>
      <c r="AE298" s="12" cm="1">
        <f t="array" ref="AE298">INDEX(GMWQ!$A$2:$NF$60,MATCH(1,(GMWQ!$NE$2:$NE$60=AE$3)*(GMWQ!$ND$2:$ND$60=AE$4)*(GMWQ!$NF$2:$NF$60=AE$1),0),$E298-1966)</f>
        <v>38134.050000000003</v>
      </c>
      <c r="AF298" s="12" cm="1">
        <f t="array" ref="AF298">INDEX(GMWQ!$A$2:$NF$60,MATCH(1,(GMWQ!$NE$2:$NE$60=AF$3)*(GMWQ!$ND$2:$ND$60=AF$4)*(GMWQ!$NF$2:$NF$60=AF$1),0),$E298-1966)</f>
        <v>42362.17</v>
      </c>
      <c r="AG298" s="12" cm="1">
        <f t="array" ref="AG298">INDEX(GMWQ!$A$2:$NF$60,MATCH(1,(GMWQ!$NE$2:$NE$60=AG$3)*(GMWQ!$ND$2:$ND$60=AG$4)*(GMWQ!$NF$2:$NF$60=AG$1),0),$E298-1966)</f>
        <v>3.7499899999999999</v>
      </c>
    </row>
    <row r="299" spans="1:33" x14ac:dyDescent="0.25">
      <c r="A299" s="12">
        <v>2046</v>
      </c>
      <c r="B299" s="12">
        <f t="shared" si="25"/>
        <v>2046</v>
      </c>
      <c r="C299" s="12">
        <f t="shared" si="25"/>
        <v>2045</v>
      </c>
      <c r="D299" s="12">
        <f t="shared" si="25"/>
        <v>2045</v>
      </c>
      <c r="E299" s="12">
        <f t="shared" si="22"/>
        <v>2265</v>
      </c>
      <c r="F299" s="12" cm="1">
        <f t="array" ref="F299">INDEX(GMWQ!$A$2:$NF$60,MATCH(1,(GMWQ!$NE$2:$NE$60=F$3)*(GMWQ!$ND$2:$ND$60=F$4)*(GMWQ!$NF$2:$NF$60=F$1),0),$E299-1966)</f>
        <v>238.38050000000001</v>
      </c>
      <c r="G299" s="12" cm="1">
        <f t="array" ref="G299">INDEX(GMWQ!$A$2:$NF$60,MATCH(1,(GMWQ!$NE$2:$NE$60=G$3)*(GMWQ!$ND$2:$ND$60=G$4)*(GMWQ!$NF$2:$NF$60=G$1),0),$E299-1966)</f>
        <v>101210.7</v>
      </c>
      <c r="H299" s="12" cm="1">
        <f t="array" ref="H299">INDEX(GMWQ!$A$2:$NF$60,MATCH(1,(GMWQ!$NE$2:$NE$60=H$3)*(GMWQ!$ND$2:$ND$60=H$4)*(GMWQ!$NF$2:$NF$60=H$1),0),$E299-1966)</f>
        <v>1333.4090000000001</v>
      </c>
      <c r="I299" s="12" cm="1">
        <f t="array" ref="I299">INDEX(GMWQ!$A$2:$NF$60,MATCH(1,(GMWQ!$NE$2:$NE$60=I$3)*(GMWQ!$ND$2:$ND$60=I$4)*(GMWQ!$NF$2:$NF$60=I$1),0),$E299-1966)</f>
        <v>343517.7</v>
      </c>
      <c r="J299" s="12" cm="1">
        <f t="array" ref="J299">INDEX(GMWQ!$A$2:$NF$60,MATCH(1,(GMWQ!$NE$2:$NE$60=J$3)*(GMWQ!$ND$2:$ND$60=J$4)*(GMWQ!$NF$2:$NF$60=J$1),0),$E299-1966)</f>
        <v>1594153</v>
      </c>
      <c r="K299" s="12" cm="1">
        <f t="array" ref="K299">INDEX(GMWQ!$A$2:$NF$60,MATCH(1,(GMWQ!$NE$2:$NE$60=K$3)*(GMWQ!$ND$2:$ND$60=K$4)*(GMWQ!$NF$2:$NF$60=K$1),0),$E299-1966)</f>
        <v>639382.30000000005</v>
      </c>
      <c r="L299" s="12" cm="1">
        <f t="array" ref="L299">INDEX(GMWQ!$A$2:$NF$60,MATCH(1,(GMWQ!$NE$2:$NE$60=L$3)*(GMWQ!$ND$2:$ND$60=L$4)*(GMWQ!$NF$2:$NF$60=L$1),0),$E299-1966)</f>
        <v>1004738</v>
      </c>
      <c r="M299" s="12" cm="1">
        <f t="array" ref="M299">INDEX(GMWQ!$A$2:$NF$60,MATCH(1,(GMWQ!$NE$2:$NE$60=M$3)*(GMWQ!$ND$2:$ND$60=M$4)*(GMWQ!$NF$2:$NF$60=M$1),0),$E299-1966)</f>
        <v>585955.30000000005</v>
      </c>
      <c r="N299" s="12" cm="1">
        <f t="array" ref="N299">INDEX(GMWQ!$A$2:$NF$60,MATCH(1,(GMWQ!$NE$2:$NE$60=N$3)*(GMWQ!$ND$2:$ND$60=N$4)*(GMWQ!$NF$2:$NF$60=N$1),0),$E299-1966)</f>
        <v>171.43260000000001</v>
      </c>
      <c r="O299" s="12" cm="1">
        <f t="array" ref="O299">INDEX(GMWQ!$A$2:$NF$60,MATCH(1,(GMWQ!$NE$2:$NE$60=O$3)*(GMWQ!$ND$2:$ND$60=O$4)*(GMWQ!$NF$2:$NF$60=O$1),0),$E299-1966)</f>
        <v>38829.14</v>
      </c>
      <c r="P299" s="12" cm="1">
        <f t="array" ref="P299">INDEX(GMWQ!$A$2:$NF$60,MATCH(1,(GMWQ!$NE$2:$NE$60=P$3)*(GMWQ!$ND$2:$ND$60=P$4)*(GMWQ!$NF$2:$NF$60=P$1),0),$E299-1966)</f>
        <v>42547.48</v>
      </c>
      <c r="Q299" s="12" cm="1">
        <f t="array" ref="Q299">INDEX(GMWQ!$A$2:$NF$60,MATCH(1,(GMWQ!$NE$2:$NE$60=Q$3)*(GMWQ!$ND$2:$ND$60=Q$4)*(GMWQ!$NF$2:$NF$60=Q$1),0),$E299-1966)</f>
        <v>3.9999950000000002</v>
      </c>
      <c r="R299" s="12" cm="1">
        <f t="array" ref="R299">INDEX(GMWQ!$A$2:$NF$60,MATCH(1,(GMWQ!$NE$2:$NE$60=R$3)*(GMWQ!$ND$2:$ND$60=R$4)*(GMWQ!$NF$2:$NF$60=R$1),0),$E299-1966)</f>
        <v>19213.57</v>
      </c>
      <c r="S299" s="12" cm="1">
        <f t="array" ref="S299">INDEX(GMWQ!$A$2:$NF$60,MATCH(1,(GMWQ!$NE$2:$NE$60=S$3)*(GMWQ!$ND$2:$ND$60=S$4)*(GMWQ!$NF$2:$NF$60=S$1),0),$E299-1966)</f>
        <v>0</v>
      </c>
      <c r="T299" s="12" cm="1">
        <f t="array" ref="T299">INDEX(GMWQ!$A$2:$NF$60,MATCH(1,(GMWQ!$NE$2:$NE$60=T$3)*(GMWQ!$ND$2:$ND$60=T$4)*(GMWQ!$NF$2:$NF$60=T$1),0),$E299-1966)</f>
        <v>0</v>
      </c>
      <c r="U299" s="12" cm="1">
        <f t="array" ref="U299">INDEX(GMWQ!$A$2:$NF$60,MATCH(1,(GMWQ!$NE$2:$NE$60=U$3)*(GMWQ!$ND$2:$ND$60=U$4)*(GMWQ!$NF$2:$NF$60=U$1),0),$E299-1966)</f>
        <v>0</v>
      </c>
      <c r="V299" s="12" cm="1">
        <f t="array" ref="V299">INDEX(GMWQ!$A$2:$NF$60,MATCH(1,(GMWQ!$NE$2:$NE$60=V$3)*(GMWQ!$ND$2:$ND$60=V$4)*(GMWQ!$NF$2:$NF$60=V$1),0),$E299-1966)</f>
        <v>0</v>
      </c>
      <c r="W299" s="12" cm="1">
        <f t="array" ref="W299">INDEX(GMWQ!$A$2:$NF$60,MATCH(1,(GMWQ!$NE$2:$NE$60=W$3)*(GMWQ!$ND$2:$ND$60=W$4)*(GMWQ!$NF$2:$NF$60=W$1),0),$E299-1966)</f>
        <v>0</v>
      </c>
      <c r="X299" s="12" cm="1">
        <f t="array" ref="X299">INDEX(GMWQ!$A$2:$NF$60,MATCH(1,(GMWQ!$NE$2:$NE$60=X$3)*(GMWQ!$ND$2:$ND$60=X$4)*(GMWQ!$NF$2:$NF$60=X$1),0),$E299-1966)</f>
        <v>0</v>
      </c>
      <c r="Y299" s="12" cm="1">
        <f t="array" ref="Y299">INDEX(GMWQ!$A$2:$NF$60,MATCH(1,(GMWQ!$NE$2:$NE$60=Y$3)*(GMWQ!$ND$2:$ND$60=Y$4)*(GMWQ!$NF$2:$NF$60=Y$1),0),$E299-1966)</f>
        <v>0</v>
      </c>
      <c r="Z299" s="12" cm="1">
        <f t="array" ref="Z299">INDEX(GMWQ!$A$2:$NF$60,MATCH(1,(GMWQ!$NE$2:$NE$60=Z$3)*(GMWQ!$ND$2:$ND$60=Z$4)*(GMWQ!$NF$2:$NF$60=Z$1),0),$E299-1966)</f>
        <v>0</v>
      </c>
      <c r="AA299" s="12" cm="1">
        <f t="array" ref="AA299">INDEX(GMWQ!$A$2:$NF$60,MATCH(1,(GMWQ!$NE$2:$NE$60=AA$3)*(GMWQ!$ND$2:$ND$60=AA$4)*(GMWQ!$NF$2:$NF$60=AA$1),0),$E299-1966)</f>
        <v>0</v>
      </c>
      <c r="AB299" s="12" cm="1">
        <f t="array" ref="AB299">INDEX(GMWQ!$A$2:$NF$60,MATCH(1,(GMWQ!$NE$2:$NE$60=AB$3)*(GMWQ!$ND$2:$ND$60=AB$4)*(GMWQ!$NF$2:$NF$60=AB$1),0),$E299-1966)</f>
        <v>0</v>
      </c>
      <c r="AC299" s="12" cm="1">
        <f t="array" ref="AC299">INDEX(GMWQ!$A$2:$NF$60,MATCH(1,(GMWQ!$NE$2:$NE$60=AC$3)*(GMWQ!$ND$2:$ND$60=AC$4)*(GMWQ!$NF$2:$NF$60=AC$1),0),$E299-1966)</f>
        <v>0</v>
      </c>
      <c r="AD299" s="12" cm="1">
        <f t="array" ref="AD299">INDEX(GMWQ!$A$2:$NF$60,MATCH(1,(GMWQ!$NE$2:$NE$60=AD$3)*(GMWQ!$ND$2:$ND$60=AD$4)*(GMWQ!$NF$2:$NF$60=AD$1),0),$E299-1966)</f>
        <v>0</v>
      </c>
      <c r="AE299" s="12" cm="1">
        <f t="array" ref="AE299">INDEX(GMWQ!$A$2:$NF$60,MATCH(1,(GMWQ!$NE$2:$NE$60=AE$3)*(GMWQ!$ND$2:$ND$60=AE$4)*(GMWQ!$NF$2:$NF$60=AE$1),0),$E299-1966)</f>
        <v>38170.85</v>
      </c>
      <c r="AF299" s="12" cm="1">
        <f t="array" ref="AF299">INDEX(GMWQ!$A$2:$NF$60,MATCH(1,(GMWQ!$NE$2:$NE$60=AF$3)*(GMWQ!$ND$2:$ND$60=AF$4)*(GMWQ!$NF$2:$NF$60=AF$1),0),$E299-1966)</f>
        <v>42403.05</v>
      </c>
      <c r="AG299" s="12" cm="1">
        <f t="array" ref="AG299">INDEX(GMWQ!$A$2:$NF$60,MATCH(1,(GMWQ!$NE$2:$NE$60=AG$3)*(GMWQ!$ND$2:$ND$60=AG$4)*(GMWQ!$NF$2:$NF$60=AG$1),0),$E299-1966)</f>
        <v>3.7499799999999999</v>
      </c>
    </row>
    <row r="300" spans="1:33" x14ac:dyDescent="0.25">
      <c r="B300" s="12">
        <f t="shared" ref="B300:D315" si="26">+B296+1</f>
        <v>2046</v>
      </c>
      <c r="C300" s="12">
        <f t="shared" si="26"/>
        <v>2046</v>
      </c>
      <c r="E300" s="12">
        <f t="shared" si="22"/>
        <v>2266</v>
      </c>
      <c r="F300" s="12" cm="1">
        <f t="array" ref="F300">INDEX(GMWQ!$A$2:$NF$60,MATCH(1,(GMWQ!$NE$2:$NE$60=F$3)*(GMWQ!$ND$2:$ND$60=F$4)*(GMWQ!$NF$2:$NF$60=F$1),0),$E300-1966)</f>
        <v>239.5864</v>
      </c>
      <c r="G300" s="12" cm="1">
        <f t="array" ref="G300">INDEX(GMWQ!$A$2:$NF$60,MATCH(1,(GMWQ!$NE$2:$NE$60=G$3)*(GMWQ!$ND$2:$ND$60=G$4)*(GMWQ!$NF$2:$NF$60=G$1),0),$E300-1966)</f>
        <v>102088.8</v>
      </c>
      <c r="H300" s="12" cm="1">
        <f t="array" ref="H300">INDEX(GMWQ!$A$2:$NF$60,MATCH(1,(GMWQ!$NE$2:$NE$60=H$3)*(GMWQ!$ND$2:$ND$60=H$4)*(GMWQ!$NF$2:$NF$60=H$1),0),$E300-1966)</f>
        <v>1344.1020000000001</v>
      </c>
      <c r="I300" s="12" cm="1">
        <f t="array" ref="I300">INDEX(GMWQ!$A$2:$NF$60,MATCH(1,(GMWQ!$NE$2:$NE$60=I$3)*(GMWQ!$ND$2:$ND$60=I$4)*(GMWQ!$NF$2:$NF$60=I$1),0),$E300-1966)</f>
        <v>347757.3</v>
      </c>
      <c r="J300" s="12" cm="1">
        <f t="array" ref="J300">INDEX(GMWQ!$A$2:$NF$60,MATCH(1,(GMWQ!$NE$2:$NE$60=J$3)*(GMWQ!$ND$2:$ND$60=J$4)*(GMWQ!$NF$2:$NF$60=J$1),0),$E300-1966)</f>
        <v>1608493</v>
      </c>
      <c r="K300" s="12" cm="1">
        <f t="array" ref="K300">INDEX(GMWQ!$A$2:$NF$60,MATCH(1,(GMWQ!$NE$2:$NE$60=K$3)*(GMWQ!$ND$2:$ND$60=K$4)*(GMWQ!$NF$2:$NF$60=K$1),0),$E300-1966)</f>
        <v>644929.80000000005</v>
      </c>
      <c r="L300" s="12" cm="1">
        <f t="array" ref="L300">INDEX(GMWQ!$A$2:$NF$60,MATCH(1,(GMWQ!$NE$2:$NE$60=L$3)*(GMWQ!$ND$2:$ND$60=L$4)*(GMWQ!$NF$2:$NF$60=L$1),0),$E300-1966)</f>
        <v>1013262</v>
      </c>
      <c r="M300" s="12" cm="1">
        <f t="array" ref="M300">INDEX(GMWQ!$A$2:$NF$60,MATCH(1,(GMWQ!$NE$2:$NE$60=M$3)*(GMWQ!$ND$2:$ND$60=M$4)*(GMWQ!$NF$2:$NF$60=M$1),0),$E300-1966)</f>
        <v>588009.6</v>
      </c>
      <c r="N300" s="12" cm="1">
        <f t="array" ref="N300">INDEX(GMWQ!$A$2:$NF$60,MATCH(1,(GMWQ!$NE$2:$NE$60=N$3)*(GMWQ!$ND$2:$ND$60=N$4)*(GMWQ!$NF$2:$NF$60=N$1),0),$E300-1966)</f>
        <v>172.2833</v>
      </c>
      <c r="O300" s="12" cm="1">
        <f t="array" ref="O300">INDEX(GMWQ!$A$2:$NF$60,MATCH(1,(GMWQ!$NE$2:$NE$60=O$3)*(GMWQ!$ND$2:$ND$60=O$4)*(GMWQ!$NF$2:$NF$60=O$1),0),$E300-1966)</f>
        <v>38854</v>
      </c>
      <c r="P300" s="12" cm="1">
        <f t="array" ref="P300">INDEX(GMWQ!$A$2:$NF$60,MATCH(1,(GMWQ!$NE$2:$NE$60=P$3)*(GMWQ!$ND$2:$ND$60=P$4)*(GMWQ!$NF$2:$NF$60=P$1),0),$E300-1966)</f>
        <v>42574.73</v>
      </c>
      <c r="Q300" s="12" cm="1">
        <f t="array" ref="Q300">INDEX(GMWQ!$A$2:$NF$60,MATCH(1,(GMWQ!$NE$2:$NE$60=Q$3)*(GMWQ!$ND$2:$ND$60=Q$4)*(GMWQ!$NF$2:$NF$60=Q$1),0),$E300-1966)</f>
        <v>3.9999850000000001</v>
      </c>
      <c r="R300" s="12" cm="1">
        <f t="array" ref="R300">INDEX(GMWQ!$A$2:$NF$60,MATCH(1,(GMWQ!$NE$2:$NE$60=R$3)*(GMWQ!$ND$2:$ND$60=R$4)*(GMWQ!$NF$2:$NF$60=R$1),0),$E300-1966)</f>
        <v>19367.64</v>
      </c>
      <c r="S300" s="12" cm="1">
        <f t="array" ref="S300">INDEX(GMWQ!$A$2:$NF$60,MATCH(1,(GMWQ!$NE$2:$NE$60=S$3)*(GMWQ!$ND$2:$ND$60=S$4)*(GMWQ!$NF$2:$NF$60=S$1),0),$E300-1966)</f>
        <v>0</v>
      </c>
      <c r="T300" s="12" cm="1">
        <f t="array" ref="T300">INDEX(GMWQ!$A$2:$NF$60,MATCH(1,(GMWQ!$NE$2:$NE$60=T$3)*(GMWQ!$ND$2:$ND$60=T$4)*(GMWQ!$NF$2:$NF$60=T$1),0),$E300-1966)</f>
        <v>0</v>
      </c>
      <c r="U300" s="12" cm="1">
        <f t="array" ref="U300">INDEX(GMWQ!$A$2:$NF$60,MATCH(1,(GMWQ!$NE$2:$NE$60=U$3)*(GMWQ!$ND$2:$ND$60=U$4)*(GMWQ!$NF$2:$NF$60=U$1),0),$E300-1966)</f>
        <v>0</v>
      </c>
      <c r="V300" s="12" cm="1">
        <f t="array" ref="V300">INDEX(GMWQ!$A$2:$NF$60,MATCH(1,(GMWQ!$NE$2:$NE$60=V$3)*(GMWQ!$ND$2:$ND$60=V$4)*(GMWQ!$NF$2:$NF$60=V$1),0),$E300-1966)</f>
        <v>0</v>
      </c>
      <c r="W300" s="12" cm="1">
        <f t="array" ref="W300">INDEX(GMWQ!$A$2:$NF$60,MATCH(1,(GMWQ!$NE$2:$NE$60=W$3)*(GMWQ!$ND$2:$ND$60=W$4)*(GMWQ!$NF$2:$NF$60=W$1),0),$E300-1966)</f>
        <v>0</v>
      </c>
      <c r="X300" s="12" cm="1">
        <f t="array" ref="X300">INDEX(GMWQ!$A$2:$NF$60,MATCH(1,(GMWQ!$NE$2:$NE$60=X$3)*(GMWQ!$ND$2:$ND$60=X$4)*(GMWQ!$NF$2:$NF$60=X$1),0),$E300-1966)</f>
        <v>0</v>
      </c>
      <c r="Y300" s="12" cm="1">
        <f t="array" ref="Y300">INDEX(GMWQ!$A$2:$NF$60,MATCH(1,(GMWQ!$NE$2:$NE$60=Y$3)*(GMWQ!$ND$2:$ND$60=Y$4)*(GMWQ!$NF$2:$NF$60=Y$1),0),$E300-1966)</f>
        <v>0</v>
      </c>
      <c r="Z300" s="12" cm="1">
        <f t="array" ref="Z300">INDEX(GMWQ!$A$2:$NF$60,MATCH(1,(GMWQ!$NE$2:$NE$60=Z$3)*(GMWQ!$ND$2:$ND$60=Z$4)*(GMWQ!$NF$2:$NF$60=Z$1),0),$E300-1966)</f>
        <v>0</v>
      </c>
      <c r="AA300" s="12" cm="1">
        <f t="array" ref="AA300">INDEX(GMWQ!$A$2:$NF$60,MATCH(1,(GMWQ!$NE$2:$NE$60=AA$3)*(GMWQ!$ND$2:$ND$60=AA$4)*(GMWQ!$NF$2:$NF$60=AA$1),0),$E300-1966)</f>
        <v>0</v>
      </c>
      <c r="AB300" s="12" cm="1">
        <f t="array" ref="AB300">INDEX(GMWQ!$A$2:$NF$60,MATCH(1,(GMWQ!$NE$2:$NE$60=AB$3)*(GMWQ!$ND$2:$ND$60=AB$4)*(GMWQ!$NF$2:$NF$60=AB$1),0),$E300-1966)</f>
        <v>0</v>
      </c>
      <c r="AC300" s="12" cm="1">
        <f t="array" ref="AC300">INDEX(GMWQ!$A$2:$NF$60,MATCH(1,(GMWQ!$NE$2:$NE$60=AC$3)*(GMWQ!$ND$2:$ND$60=AC$4)*(GMWQ!$NF$2:$NF$60=AC$1),0),$E300-1966)</f>
        <v>0</v>
      </c>
      <c r="AD300" s="12" cm="1">
        <f t="array" ref="AD300">INDEX(GMWQ!$A$2:$NF$60,MATCH(1,(GMWQ!$NE$2:$NE$60=AD$3)*(GMWQ!$ND$2:$ND$60=AD$4)*(GMWQ!$NF$2:$NF$60=AD$1),0),$E300-1966)</f>
        <v>0</v>
      </c>
      <c r="AE300" s="12" cm="1">
        <f t="array" ref="AE300">INDEX(GMWQ!$A$2:$NF$60,MATCH(1,(GMWQ!$NE$2:$NE$60=AE$3)*(GMWQ!$ND$2:$ND$60=AE$4)*(GMWQ!$NF$2:$NF$60=AE$1),0),$E300-1966)</f>
        <v>38207.65</v>
      </c>
      <c r="AF300" s="12" cm="1">
        <f t="array" ref="AF300">INDEX(GMWQ!$A$2:$NF$60,MATCH(1,(GMWQ!$NE$2:$NE$60=AF$3)*(GMWQ!$ND$2:$ND$60=AF$4)*(GMWQ!$NF$2:$NF$60=AF$1),0),$E300-1966)</f>
        <v>42443.93</v>
      </c>
      <c r="AG300" s="12" cm="1">
        <f t="array" ref="AG300">INDEX(GMWQ!$A$2:$NF$60,MATCH(1,(GMWQ!$NE$2:$NE$60=AG$3)*(GMWQ!$ND$2:$ND$60=AG$4)*(GMWQ!$NF$2:$NF$60=AG$1),0),$E300-1966)</f>
        <v>3.7500089999999999</v>
      </c>
    </row>
    <row r="301" spans="1:33" x14ac:dyDescent="0.25">
      <c r="B301" s="12">
        <f t="shared" si="26"/>
        <v>2046</v>
      </c>
      <c r="C301" s="12">
        <f t="shared" si="26"/>
        <v>2046</v>
      </c>
      <c r="E301" s="12">
        <f t="shared" si="22"/>
        <v>2267</v>
      </c>
      <c r="F301" s="12" cm="1">
        <f t="array" ref="F301">INDEX(GMWQ!$A$2:$NF$60,MATCH(1,(GMWQ!$NE$2:$NE$60=F$3)*(GMWQ!$ND$2:$ND$60=F$4)*(GMWQ!$NF$2:$NF$60=F$1),0),$E301-1966)</f>
        <v>240.798</v>
      </c>
      <c r="G301" s="12" cm="1">
        <f t="array" ref="G301">INDEX(GMWQ!$A$2:$NF$60,MATCH(1,(GMWQ!$NE$2:$NE$60=G$3)*(GMWQ!$ND$2:$ND$60=G$4)*(GMWQ!$NF$2:$NF$60=G$1),0),$E301-1966)</f>
        <v>102973.6</v>
      </c>
      <c r="H301" s="12" cm="1">
        <f t="array" ref="H301">INDEX(GMWQ!$A$2:$NF$60,MATCH(1,(GMWQ!$NE$2:$NE$60=H$3)*(GMWQ!$ND$2:$ND$60=H$4)*(GMWQ!$NF$2:$NF$60=H$1),0),$E301-1966)</f>
        <v>1354.875</v>
      </c>
      <c r="I301" s="12" cm="1">
        <f t="array" ref="I301">INDEX(GMWQ!$A$2:$NF$60,MATCH(1,(GMWQ!$NE$2:$NE$60=I$3)*(GMWQ!$ND$2:$ND$60=I$4)*(GMWQ!$NF$2:$NF$60=I$1),0),$E301-1966)</f>
        <v>350757.3</v>
      </c>
      <c r="J301" s="12" cm="1">
        <f t="array" ref="J301">INDEX(GMWQ!$A$2:$NF$60,MATCH(1,(GMWQ!$NE$2:$NE$60=J$3)*(GMWQ!$ND$2:$ND$60=J$4)*(GMWQ!$NF$2:$NF$60=J$1),0),$E301-1966)</f>
        <v>1622948</v>
      </c>
      <c r="K301" s="12" cm="1">
        <f t="array" ref="K301">INDEX(GMWQ!$A$2:$NF$60,MATCH(1,(GMWQ!$NE$2:$NE$60=K$3)*(GMWQ!$ND$2:$ND$60=K$4)*(GMWQ!$NF$2:$NF$60=K$1),0),$E301-1966)</f>
        <v>650518.9</v>
      </c>
      <c r="L301" s="12" cm="1">
        <f t="array" ref="L301">INDEX(GMWQ!$A$2:$NF$60,MATCH(1,(GMWQ!$NE$2:$NE$60=L$3)*(GMWQ!$ND$2:$ND$60=L$4)*(GMWQ!$NF$2:$NF$60=L$1),0),$E301-1966)</f>
        <v>1021854</v>
      </c>
      <c r="M301" s="12" cm="1">
        <f t="array" ref="M301">INDEX(GMWQ!$A$2:$NF$60,MATCH(1,(GMWQ!$NE$2:$NE$60=M$3)*(GMWQ!$ND$2:$ND$60=M$4)*(GMWQ!$NF$2:$NF$60=M$1),0),$E301-1966)</f>
        <v>590068.9</v>
      </c>
      <c r="N301" s="12" cm="1">
        <f t="array" ref="N301">INDEX(GMWQ!$A$2:$NF$60,MATCH(1,(GMWQ!$NE$2:$NE$60=N$3)*(GMWQ!$ND$2:$ND$60=N$4)*(GMWQ!$NF$2:$NF$60=N$1),0),$E301-1966)</f>
        <v>173.13810000000001</v>
      </c>
      <c r="O301" s="12" cm="1">
        <f t="array" ref="O301">INDEX(GMWQ!$A$2:$NF$60,MATCH(1,(GMWQ!$NE$2:$NE$60=O$3)*(GMWQ!$ND$2:$ND$60=O$4)*(GMWQ!$NF$2:$NF$60=O$1),0),$E301-1966)</f>
        <v>38878.61</v>
      </c>
      <c r="P301" s="12" cm="1">
        <f t="array" ref="P301">INDEX(GMWQ!$A$2:$NF$60,MATCH(1,(GMWQ!$NE$2:$NE$60=P$3)*(GMWQ!$ND$2:$ND$60=P$4)*(GMWQ!$NF$2:$NF$60=P$1),0),$E301-1966)</f>
        <v>42601.7</v>
      </c>
      <c r="Q301" s="12" cm="1">
        <f t="array" ref="Q301">INDEX(GMWQ!$A$2:$NF$60,MATCH(1,(GMWQ!$NE$2:$NE$60=Q$3)*(GMWQ!$ND$2:$ND$60=Q$4)*(GMWQ!$NF$2:$NF$60=Q$1),0),$E301-1966)</f>
        <v>3.9999980000000002</v>
      </c>
      <c r="R301" s="12" cm="1">
        <f t="array" ref="R301">INDEX(GMWQ!$A$2:$NF$60,MATCH(1,(GMWQ!$NE$2:$NE$60=R$3)*(GMWQ!$ND$2:$ND$60=R$4)*(GMWQ!$NF$2:$NF$60=R$1),0),$E301-1966)</f>
        <v>19522.88</v>
      </c>
      <c r="S301" s="12" cm="1">
        <f t="array" ref="S301">INDEX(GMWQ!$A$2:$NF$60,MATCH(1,(GMWQ!$NE$2:$NE$60=S$3)*(GMWQ!$ND$2:$ND$60=S$4)*(GMWQ!$NF$2:$NF$60=S$1),0),$E301-1966)</f>
        <v>0</v>
      </c>
      <c r="T301" s="12" cm="1">
        <f t="array" ref="T301">INDEX(GMWQ!$A$2:$NF$60,MATCH(1,(GMWQ!$NE$2:$NE$60=T$3)*(GMWQ!$ND$2:$ND$60=T$4)*(GMWQ!$NF$2:$NF$60=T$1),0),$E301-1966)</f>
        <v>0</v>
      </c>
      <c r="U301" s="12" cm="1">
        <f t="array" ref="U301">INDEX(GMWQ!$A$2:$NF$60,MATCH(1,(GMWQ!$NE$2:$NE$60=U$3)*(GMWQ!$ND$2:$ND$60=U$4)*(GMWQ!$NF$2:$NF$60=U$1),0),$E301-1966)</f>
        <v>0</v>
      </c>
      <c r="V301" s="12" cm="1">
        <f t="array" ref="V301">INDEX(GMWQ!$A$2:$NF$60,MATCH(1,(GMWQ!$NE$2:$NE$60=V$3)*(GMWQ!$ND$2:$ND$60=V$4)*(GMWQ!$NF$2:$NF$60=V$1),0),$E301-1966)</f>
        <v>0</v>
      </c>
      <c r="W301" s="12" cm="1">
        <f t="array" ref="W301">INDEX(GMWQ!$A$2:$NF$60,MATCH(1,(GMWQ!$NE$2:$NE$60=W$3)*(GMWQ!$ND$2:$ND$60=W$4)*(GMWQ!$NF$2:$NF$60=W$1),0),$E301-1966)</f>
        <v>0</v>
      </c>
      <c r="X301" s="12" cm="1">
        <f t="array" ref="X301">INDEX(GMWQ!$A$2:$NF$60,MATCH(1,(GMWQ!$NE$2:$NE$60=X$3)*(GMWQ!$ND$2:$ND$60=X$4)*(GMWQ!$NF$2:$NF$60=X$1),0),$E301-1966)</f>
        <v>0</v>
      </c>
      <c r="Y301" s="12" cm="1">
        <f t="array" ref="Y301">INDEX(GMWQ!$A$2:$NF$60,MATCH(1,(GMWQ!$NE$2:$NE$60=Y$3)*(GMWQ!$ND$2:$ND$60=Y$4)*(GMWQ!$NF$2:$NF$60=Y$1),0),$E301-1966)</f>
        <v>0</v>
      </c>
      <c r="Z301" s="12" cm="1">
        <f t="array" ref="Z301">INDEX(GMWQ!$A$2:$NF$60,MATCH(1,(GMWQ!$NE$2:$NE$60=Z$3)*(GMWQ!$ND$2:$ND$60=Z$4)*(GMWQ!$NF$2:$NF$60=Z$1),0),$E301-1966)</f>
        <v>0</v>
      </c>
      <c r="AA301" s="12" cm="1">
        <f t="array" ref="AA301">INDEX(GMWQ!$A$2:$NF$60,MATCH(1,(GMWQ!$NE$2:$NE$60=AA$3)*(GMWQ!$ND$2:$ND$60=AA$4)*(GMWQ!$NF$2:$NF$60=AA$1),0),$E301-1966)</f>
        <v>0</v>
      </c>
      <c r="AB301" s="12" cm="1">
        <f t="array" ref="AB301">INDEX(GMWQ!$A$2:$NF$60,MATCH(1,(GMWQ!$NE$2:$NE$60=AB$3)*(GMWQ!$ND$2:$ND$60=AB$4)*(GMWQ!$NF$2:$NF$60=AB$1),0),$E301-1966)</f>
        <v>0</v>
      </c>
      <c r="AC301" s="12" cm="1">
        <f t="array" ref="AC301">INDEX(GMWQ!$A$2:$NF$60,MATCH(1,(GMWQ!$NE$2:$NE$60=AC$3)*(GMWQ!$ND$2:$ND$60=AC$4)*(GMWQ!$NF$2:$NF$60=AC$1),0),$E301-1966)</f>
        <v>0</v>
      </c>
      <c r="AD301" s="12" cm="1">
        <f t="array" ref="AD301">INDEX(GMWQ!$A$2:$NF$60,MATCH(1,(GMWQ!$NE$2:$NE$60=AD$3)*(GMWQ!$ND$2:$ND$60=AD$4)*(GMWQ!$NF$2:$NF$60=AD$1),0),$E301-1966)</f>
        <v>0</v>
      </c>
      <c r="AE301" s="12" cm="1">
        <f t="array" ref="AE301">INDEX(GMWQ!$A$2:$NF$60,MATCH(1,(GMWQ!$NE$2:$NE$60=AE$3)*(GMWQ!$ND$2:$ND$60=AE$4)*(GMWQ!$NF$2:$NF$60=AE$1),0),$E301-1966)</f>
        <v>38244.449999999997</v>
      </c>
      <c r="AF301" s="12" cm="1">
        <f t="array" ref="AF301">INDEX(GMWQ!$A$2:$NF$60,MATCH(1,(GMWQ!$NE$2:$NE$60=AF$3)*(GMWQ!$ND$2:$ND$60=AF$4)*(GMWQ!$NF$2:$NF$60=AF$1),0),$E301-1966)</f>
        <v>42484.81</v>
      </c>
      <c r="AG301" s="12" cm="1">
        <f t="array" ref="AG301">INDEX(GMWQ!$A$2:$NF$60,MATCH(1,(GMWQ!$NE$2:$NE$60=AG$3)*(GMWQ!$ND$2:$ND$60=AG$4)*(GMWQ!$NF$2:$NF$60=AG$1),0),$E301-1966)</f>
        <v>3.7499889999999998</v>
      </c>
    </row>
    <row r="302" spans="1:33" x14ac:dyDescent="0.25">
      <c r="B302" s="12">
        <f t="shared" si="26"/>
        <v>2046</v>
      </c>
      <c r="C302" s="12">
        <f t="shared" si="26"/>
        <v>2046</v>
      </c>
      <c r="E302" s="12">
        <f t="shared" si="22"/>
        <v>2268</v>
      </c>
      <c r="F302" s="12" cm="1">
        <f t="array" ref="F302">INDEX(GMWQ!$A$2:$NF$60,MATCH(1,(GMWQ!$NE$2:$NE$60=F$3)*(GMWQ!$ND$2:$ND$60=F$4)*(GMWQ!$NF$2:$NF$60=F$1),0),$E302-1966)</f>
        <v>242.01570000000001</v>
      </c>
      <c r="G302" s="12" cm="1">
        <f t="array" ref="G302">INDEX(GMWQ!$A$2:$NF$60,MATCH(1,(GMWQ!$NE$2:$NE$60=G$3)*(GMWQ!$ND$2:$ND$60=G$4)*(GMWQ!$NF$2:$NF$60=G$1),0),$E302-1966)</f>
        <v>103865.5</v>
      </c>
      <c r="H302" s="12" cm="1">
        <f t="array" ref="H302">INDEX(GMWQ!$A$2:$NF$60,MATCH(1,(GMWQ!$NE$2:$NE$60=H$3)*(GMWQ!$ND$2:$ND$60=H$4)*(GMWQ!$NF$2:$NF$60=H$1),0),$E302-1966)</f>
        <v>1365.731</v>
      </c>
      <c r="I302" s="12" cm="1">
        <f t="array" ref="I302">INDEX(GMWQ!$A$2:$NF$60,MATCH(1,(GMWQ!$NE$2:$NE$60=I$3)*(GMWQ!$ND$2:$ND$60=I$4)*(GMWQ!$NF$2:$NF$60=I$1),0),$E302-1966)</f>
        <v>353660.8</v>
      </c>
      <c r="J302" s="12" cm="1">
        <f t="array" ref="J302">INDEX(GMWQ!$A$2:$NF$60,MATCH(1,(GMWQ!$NE$2:$NE$60=J$3)*(GMWQ!$ND$2:$ND$60=J$4)*(GMWQ!$NF$2:$NF$60=J$1),0),$E302-1966)</f>
        <v>1637526</v>
      </c>
      <c r="K302" s="12" cm="1">
        <f t="array" ref="K302">INDEX(GMWQ!$A$2:$NF$60,MATCH(1,(GMWQ!$NE$2:$NE$60=K$3)*(GMWQ!$ND$2:$ND$60=K$4)*(GMWQ!$NF$2:$NF$60=K$1),0),$E302-1966)</f>
        <v>656153.59999999998</v>
      </c>
      <c r="L302" s="12" cm="1">
        <f t="array" ref="L302">INDEX(GMWQ!$A$2:$NF$60,MATCH(1,(GMWQ!$NE$2:$NE$60=L$3)*(GMWQ!$ND$2:$ND$60=L$4)*(GMWQ!$NF$2:$NF$60=L$1),0),$E302-1966)</f>
        <v>1030510</v>
      </c>
      <c r="M302" s="12" cm="1">
        <f t="array" ref="M302">INDEX(GMWQ!$A$2:$NF$60,MATCH(1,(GMWQ!$NE$2:$NE$60=M$3)*(GMWQ!$ND$2:$ND$60=M$4)*(GMWQ!$NF$2:$NF$60=M$1),0),$E302-1966)</f>
        <v>592130.1</v>
      </c>
      <c r="N302" s="12" cm="1">
        <f t="array" ref="N302">INDEX(GMWQ!$A$2:$NF$60,MATCH(1,(GMWQ!$NE$2:$NE$60=N$3)*(GMWQ!$ND$2:$ND$60=N$4)*(GMWQ!$NF$2:$NF$60=N$1),0),$E302-1966)</f>
        <v>173.9973</v>
      </c>
      <c r="O302" s="12" cm="1">
        <f t="array" ref="O302">INDEX(GMWQ!$A$2:$NF$60,MATCH(1,(GMWQ!$NE$2:$NE$60=O$3)*(GMWQ!$ND$2:$ND$60=O$4)*(GMWQ!$NF$2:$NF$60=O$1),0),$E302-1966)</f>
        <v>38903.21</v>
      </c>
      <c r="P302" s="12" cm="1">
        <f t="array" ref="P302">INDEX(GMWQ!$A$2:$NF$60,MATCH(1,(GMWQ!$NE$2:$NE$60=P$3)*(GMWQ!$ND$2:$ND$60=P$4)*(GMWQ!$NF$2:$NF$60=P$1),0),$E302-1966)</f>
        <v>42628.65</v>
      </c>
      <c r="Q302" s="12" cm="1">
        <f t="array" ref="Q302">INDEX(GMWQ!$A$2:$NF$60,MATCH(1,(GMWQ!$NE$2:$NE$60=Q$3)*(GMWQ!$ND$2:$ND$60=Q$4)*(GMWQ!$NF$2:$NF$60=Q$1),0),$E302-1966)</f>
        <v>4.0000039999999997</v>
      </c>
      <c r="R302" s="12" cm="1">
        <f t="array" ref="R302">INDEX(GMWQ!$A$2:$NF$60,MATCH(1,(GMWQ!$NE$2:$NE$60=R$3)*(GMWQ!$ND$2:$ND$60=R$4)*(GMWQ!$NF$2:$NF$60=R$1),0),$E302-1966)</f>
        <v>19679.29</v>
      </c>
      <c r="S302" s="12" cm="1">
        <f t="array" ref="S302">INDEX(GMWQ!$A$2:$NF$60,MATCH(1,(GMWQ!$NE$2:$NE$60=S$3)*(GMWQ!$ND$2:$ND$60=S$4)*(GMWQ!$NF$2:$NF$60=S$1),0),$E302-1966)</f>
        <v>0</v>
      </c>
      <c r="T302" s="12" cm="1">
        <f t="array" ref="T302">INDEX(GMWQ!$A$2:$NF$60,MATCH(1,(GMWQ!$NE$2:$NE$60=T$3)*(GMWQ!$ND$2:$ND$60=T$4)*(GMWQ!$NF$2:$NF$60=T$1),0),$E302-1966)</f>
        <v>0</v>
      </c>
      <c r="U302" s="12" cm="1">
        <f t="array" ref="U302">INDEX(GMWQ!$A$2:$NF$60,MATCH(1,(GMWQ!$NE$2:$NE$60=U$3)*(GMWQ!$ND$2:$ND$60=U$4)*(GMWQ!$NF$2:$NF$60=U$1),0),$E302-1966)</f>
        <v>0</v>
      </c>
      <c r="V302" s="12" cm="1">
        <f t="array" ref="V302">INDEX(GMWQ!$A$2:$NF$60,MATCH(1,(GMWQ!$NE$2:$NE$60=V$3)*(GMWQ!$ND$2:$ND$60=V$4)*(GMWQ!$NF$2:$NF$60=V$1),0),$E302-1966)</f>
        <v>0</v>
      </c>
      <c r="W302" s="12" cm="1">
        <f t="array" ref="W302">INDEX(GMWQ!$A$2:$NF$60,MATCH(1,(GMWQ!$NE$2:$NE$60=W$3)*(GMWQ!$ND$2:$ND$60=W$4)*(GMWQ!$NF$2:$NF$60=W$1),0),$E302-1966)</f>
        <v>0</v>
      </c>
      <c r="X302" s="12" cm="1">
        <f t="array" ref="X302">INDEX(GMWQ!$A$2:$NF$60,MATCH(1,(GMWQ!$NE$2:$NE$60=X$3)*(GMWQ!$ND$2:$ND$60=X$4)*(GMWQ!$NF$2:$NF$60=X$1),0),$E302-1966)</f>
        <v>0</v>
      </c>
      <c r="Y302" s="12" cm="1">
        <f t="array" ref="Y302">INDEX(GMWQ!$A$2:$NF$60,MATCH(1,(GMWQ!$NE$2:$NE$60=Y$3)*(GMWQ!$ND$2:$ND$60=Y$4)*(GMWQ!$NF$2:$NF$60=Y$1),0),$E302-1966)</f>
        <v>0</v>
      </c>
      <c r="Z302" s="12" cm="1">
        <f t="array" ref="Z302">INDEX(GMWQ!$A$2:$NF$60,MATCH(1,(GMWQ!$NE$2:$NE$60=Z$3)*(GMWQ!$ND$2:$ND$60=Z$4)*(GMWQ!$NF$2:$NF$60=Z$1),0),$E302-1966)</f>
        <v>0</v>
      </c>
      <c r="AA302" s="12" cm="1">
        <f t="array" ref="AA302">INDEX(GMWQ!$A$2:$NF$60,MATCH(1,(GMWQ!$NE$2:$NE$60=AA$3)*(GMWQ!$ND$2:$ND$60=AA$4)*(GMWQ!$NF$2:$NF$60=AA$1),0),$E302-1966)</f>
        <v>0</v>
      </c>
      <c r="AB302" s="12" cm="1">
        <f t="array" ref="AB302">INDEX(GMWQ!$A$2:$NF$60,MATCH(1,(GMWQ!$NE$2:$NE$60=AB$3)*(GMWQ!$ND$2:$ND$60=AB$4)*(GMWQ!$NF$2:$NF$60=AB$1),0),$E302-1966)</f>
        <v>0</v>
      </c>
      <c r="AC302" s="12" cm="1">
        <f t="array" ref="AC302">INDEX(GMWQ!$A$2:$NF$60,MATCH(1,(GMWQ!$NE$2:$NE$60=AC$3)*(GMWQ!$ND$2:$ND$60=AC$4)*(GMWQ!$NF$2:$NF$60=AC$1),0),$E302-1966)</f>
        <v>0</v>
      </c>
      <c r="AD302" s="12" cm="1">
        <f t="array" ref="AD302">INDEX(GMWQ!$A$2:$NF$60,MATCH(1,(GMWQ!$NE$2:$NE$60=AD$3)*(GMWQ!$ND$2:$ND$60=AD$4)*(GMWQ!$NF$2:$NF$60=AD$1),0),$E302-1966)</f>
        <v>0</v>
      </c>
      <c r="AE302" s="12" cm="1">
        <f t="array" ref="AE302">INDEX(GMWQ!$A$2:$NF$60,MATCH(1,(GMWQ!$NE$2:$NE$60=AE$3)*(GMWQ!$ND$2:$ND$60=AE$4)*(GMWQ!$NF$2:$NF$60=AE$1),0),$E302-1966)</f>
        <v>38281.24</v>
      </c>
      <c r="AF302" s="12" cm="1">
        <f t="array" ref="AF302">INDEX(GMWQ!$A$2:$NF$60,MATCH(1,(GMWQ!$NE$2:$NE$60=AF$3)*(GMWQ!$ND$2:$ND$60=AF$4)*(GMWQ!$NF$2:$NF$60=AF$1),0),$E302-1966)</f>
        <v>42525.68</v>
      </c>
      <c r="AG302" s="12" cm="1">
        <f t="array" ref="AG302">INDEX(GMWQ!$A$2:$NF$60,MATCH(1,(GMWQ!$NE$2:$NE$60=AG$3)*(GMWQ!$ND$2:$ND$60=AG$4)*(GMWQ!$NF$2:$NF$60=AG$1),0),$E302-1966)</f>
        <v>3.7500089999999999</v>
      </c>
    </row>
    <row r="303" spans="1:33" x14ac:dyDescent="0.25">
      <c r="A303" s="12">
        <v>2047</v>
      </c>
      <c r="B303" s="12">
        <f t="shared" si="26"/>
        <v>2047</v>
      </c>
      <c r="C303" s="12">
        <f t="shared" si="26"/>
        <v>2046</v>
      </c>
      <c r="D303" s="12">
        <f t="shared" si="26"/>
        <v>2046</v>
      </c>
      <c r="E303" s="12">
        <f t="shared" si="22"/>
        <v>2269</v>
      </c>
      <c r="F303" s="12" cm="1">
        <f t="array" ref="F303">INDEX(GMWQ!$A$2:$NF$60,MATCH(1,(GMWQ!$NE$2:$NE$60=F$3)*(GMWQ!$ND$2:$ND$60=F$4)*(GMWQ!$NF$2:$NF$60=F$1),0),$E303-1966)</f>
        <v>243.24</v>
      </c>
      <c r="G303" s="12" cm="1">
        <f t="array" ref="G303">INDEX(GMWQ!$A$2:$NF$60,MATCH(1,(GMWQ!$NE$2:$NE$60=G$3)*(GMWQ!$ND$2:$ND$60=G$4)*(GMWQ!$NF$2:$NF$60=G$1),0),$E303-1966)</f>
        <v>104764.9</v>
      </c>
      <c r="H303" s="12" cm="1">
        <f t="array" ref="H303">INDEX(GMWQ!$A$2:$NF$60,MATCH(1,(GMWQ!$NE$2:$NE$60=H$3)*(GMWQ!$ND$2:$ND$60=H$4)*(GMWQ!$NF$2:$NF$60=H$1),0),$E303-1966)</f>
        <v>1376.6679999999999</v>
      </c>
      <c r="I303" s="12" cm="1">
        <f t="array" ref="I303">INDEX(GMWQ!$A$2:$NF$60,MATCH(1,(GMWQ!$NE$2:$NE$60=I$3)*(GMWQ!$ND$2:$ND$60=I$4)*(GMWQ!$NF$2:$NF$60=I$1),0),$E303-1966)</f>
        <v>356039.4</v>
      </c>
      <c r="J303" s="12" cm="1">
        <f t="array" ref="J303">INDEX(GMWQ!$A$2:$NF$60,MATCH(1,(GMWQ!$NE$2:$NE$60=J$3)*(GMWQ!$ND$2:$ND$60=J$4)*(GMWQ!$NF$2:$NF$60=J$1),0),$E303-1966)</f>
        <v>1652228</v>
      </c>
      <c r="K303" s="12" cm="1">
        <f t="array" ref="K303">INDEX(GMWQ!$A$2:$NF$60,MATCH(1,(GMWQ!$NE$2:$NE$60=K$3)*(GMWQ!$ND$2:$ND$60=K$4)*(GMWQ!$NF$2:$NF$60=K$1),0),$E303-1966)</f>
        <v>661835.30000000005</v>
      </c>
      <c r="L303" s="12" cm="1">
        <f t="array" ref="L303">INDEX(GMWQ!$A$2:$NF$60,MATCH(1,(GMWQ!$NE$2:$NE$60=L$3)*(GMWQ!$ND$2:$ND$60=L$4)*(GMWQ!$NF$2:$NF$60=L$1),0),$E303-1966)</f>
        <v>1039235</v>
      </c>
      <c r="M303" s="12" cm="1">
        <f t="array" ref="M303">INDEX(GMWQ!$A$2:$NF$60,MATCH(1,(GMWQ!$NE$2:$NE$60=M$3)*(GMWQ!$ND$2:$ND$60=M$4)*(GMWQ!$NF$2:$NF$60=M$1),0),$E303-1966)</f>
        <v>594196.69999999995</v>
      </c>
      <c r="N303" s="12" cm="1">
        <f t="array" ref="N303">INDEX(GMWQ!$A$2:$NF$60,MATCH(1,(GMWQ!$NE$2:$NE$60=N$3)*(GMWQ!$ND$2:$ND$60=N$4)*(GMWQ!$NF$2:$NF$60=N$1),0),$E303-1966)</f>
        <v>174.86060000000001</v>
      </c>
      <c r="O303" s="12" cm="1">
        <f t="array" ref="O303">INDEX(GMWQ!$A$2:$NF$60,MATCH(1,(GMWQ!$NE$2:$NE$60=O$3)*(GMWQ!$ND$2:$ND$60=O$4)*(GMWQ!$NF$2:$NF$60=O$1),0),$E303-1966)</f>
        <v>38927.82</v>
      </c>
      <c r="P303" s="12" cm="1">
        <f t="array" ref="P303">INDEX(GMWQ!$A$2:$NF$60,MATCH(1,(GMWQ!$NE$2:$NE$60=P$3)*(GMWQ!$ND$2:$ND$60=P$4)*(GMWQ!$NF$2:$NF$60=P$1),0),$E303-1966)</f>
        <v>42655.62</v>
      </c>
      <c r="Q303" s="12" cm="1">
        <f t="array" ref="Q303">INDEX(GMWQ!$A$2:$NF$60,MATCH(1,(GMWQ!$NE$2:$NE$60=Q$3)*(GMWQ!$ND$2:$ND$60=Q$4)*(GMWQ!$NF$2:$NF$60=Q$1),0),$E303-1966)</f>
        <v>3.9999899999999999</v>
      </c>
      <c r="R303" s="12" cm="1">
        <f t="array" ref="R303">INDEX(GMWQ!$A$2:$NF$60,MATCH(1,(GMWQ!$NE$2:$NE$60=R$3)*(GMWQ!$ND$2:$ND$60=R$4)*(GMWQ!$NF$2:$NF$60=R$1),0),$E303-1966)</f>
        <v>19836.900000000001</v>
      </c>
      <c r="S303" s="12" cm="1">
        <f t="array" ref="S303">INDEX(GMWQ!$A$2:$NF$60,MATCH(1,(GMWQ!$NE$2:$NE$60=S$3)*(GMWQ!$ND$2:$ND$60=S$4)*(GMWQ!$NF$2:$NF$60=S$1),0),$E303-1966)</f>
        <v>0</v>
      </c>
      <c r="T303" s="12" cm="1">
        <f t="array" ref="T303">INDEX(GMWQ!$A$2:$NF$60,MATCH(1,(GMWQ!$NE$2:$NE$60=T$3)*(GMWQ!$ND$2:$ND$60=T$4)*(GMWQ!$NF$2:$NF$60=T$1),0),$E303-1966)</f>
        <v>0</v>
      </c>
      <c r="U303" s="12" cm="1">
        <f t="array" ref="U303">INDEX(GMWQ!$A$2:$NF$60,MATCH(1,(GMWQ!$NE$2:$NE$60=U$3)*(GMWQ!$ND$2:$ND$60=U$4)*(GMWQ!$NF$2:$NF$60=U$1),0),$E303-1966)</f>
        <v>0</v>
      </c>
      <c r="V303" s="12" cm="1">
        <f t="array" ref="V303">INDEX(GMWQ!$A$2:$NF$60,MATCH(1,(GMWQ!$NE$2:$NE$60=V$3)*(GMWQ!$ND$2:$ND$60=V$4)*(GMWQ!$NF$2:$NF$60=V$1),0),$E303-1966)</f>
        <v>0</v>
      </c>
      <c r="W303" s="12" cm="1">
        <f t="array" ref="W303">INDEX(GMWQ!$A$2:$NF$60,MATCH(1,(GMWQ!$NE$2:$NE$60=W$3)*(GMWQ!$ND$2:$ND$60=W$4)*(GMWQ!$NF$2:$NF$60=W$1),0),$E303-1966)</f>
        <v>0</v>
      </c>
      <c r="X303" s="12" cm="1">
        <f t="array" ref="X303">INDEX(GMWQ!$A$2:$NF$60,MATCH(1,(GMWQ!$NE$2:$NE$60=X$3)*(GMWQ!$ND$2:$ND$60=X$4)*(GMWQ!$NF$2:$NF$60=X$1),0),$E303-1966)</f>
        <v>0</v>
      </c>
      <c r="Y303" s="12" cm="1">
        <f t="array" ref="Y303">INDEX(GMWQ!$A$2:$NF$60,MATCH(1,(GMWQ!$NE$2:$NE$60=Y$3)*(GMWQ!$ND$2:$ND$60=Y$4)*(GMWQ!$NF$2:$NF$60=Y$1),0),$E303-1966)</f>
        <v>0</v>
      </c>
      <c r="Z303" s="12" cm="1">
        <f t="array" ref="Z303">INDEX(GMWQ!$A$2:$NF$60,MATCH(1,(GMWQ!$NE$2:$NE$60=Z$3)*(GMWQ!$ND$2:$ND$60=Z$4)*(GMWQ!$NF$2:$NF$60=Z$1),0),$E303-1966)</f>
        <v>0</v>
      </c>
      <c r="AA303" s="12" cm="1">
        <f t="array" ref="AA303">INDEX(GMWQ!$A$2:$NF$60,MATCH(1,(GMWQ!$NE$2:$NE$60=AA$3)*(GMWQ!$ND$2:$ND$60=AA$4)*(GMWQ!$NF$2:$NF$60=AA$1),0),$E303-1966)</f>
        <v>0</v>
      </c>
      <c r="AB303" s="12" cm="1">
        <f t="array" ref="AB303">INDEX(GMWQ!$A$2:$NF$60,MATCH(1,(GMWQ!$NE$2:$NE$60=AB$3)*(GMWQ!$ND$2:$ND$60=AB$4)*(GMWQ!$NF$2:$NF$60=AB$1),0),$E303-1966)</f>
        <v>0</v>
      </c>
      <c r="AC303" s="12" cm="1">
        <f t="array" ref="AC303">INDEX(GMWQ!$A$2:$NF$60,MATCH(1,(GMWQ!$NE$2:$NE$60=AC$3)*(GMWQ!$ND$2:$ND$60=AC$4)*(GMWQ!$NF$2:$NF$60=AC$1),0),$E303-1966)</f>
        <v>0</v>
      </c>
      <c r="AD303" s="12" cm="1">
        <f t="array" ref="AD303">INDEX(GMWQ!$A$2:$NF$60,MATCH(1,(GMWQ!$NE$2:$NE$60=AD$3)*(GMWQ!$ND$2:$ND$60=AD$4)*(GMWQ!$NF$2:$NF$60=AD$1),0),$E303-1966)</f>
        <v>0</v>
      </c>
      <c r="AE303" s="12" cm="1">
        <f t="array" ref="AE303">INDEX(GMWQ!$A$2:$NF$60,MATCH(1,(GMWQ!$NE$2:$NE$60=AE$3)*(GMWQ!$ND$2:$ND$60=AE$4)*(GMWQ!$NF$2:$NF$60=AE$1),0),$E303-1966)</f>
        <v>38318.04</v>
      </c>
      <c r="AF303" s="12" cm="1">
        <f t="array" ref="AF303">INDEX(GMWQ!$A$2:$NF$60,MATCH(1,(GMWQ!$NE$2:$NE$60=AF$3)*(GMWQ!$ND$2:$ND$60=AF$4)*(GMWQ!$NF$2:$NF$60=AF$1),0),$E303-1966)</f>
        <v>42566.559999999998</v>
      </c>
      <c r="AG303" s="12" cm="1">
        <f t="array" ref="AG303">INDEX(GMWQ!$A$2:$NF$60,MATCH(1,(GMWQ!$NE$2:$NE$60=AG$3)*(GMWQ!$ND$2:$ND$60=AG$4)*(GMWQ!$NF$2:$NF$60=AG$1),0),$E303-1966)</f>
        <v>3.7499989999999999</v>
      </c>
    </row>
    <row r="304" spans="1:33" x14ac:dyDescent="0.25">
      <c r="B304" s="12">
        <f t="shared" si="26"/>
        <v>2047</v>
      </c>
      <c r="C304" s="12">
        <f t="shared" si="26"/>
        <v>2047</v>
      </c>
      <c r="E304" s="12">
        <f t="shared" si="22"/>
        <v>2270</v>
      </c>
      <c r="F304" s="12" cm="1">
        <f t="array" ref="F304">INDEX(GMWQ!$A$2:$NF$60,MATCH(1,(GMWQ!$NE$2:$NE$60=F$3)*(GMWQ!$ND$2:$ND$60=F$4)*(GMWQ!$NF$2:$NF$60=F$1),0),$E304-1966)</f>
        <v>244.47049999999999</v>
      </c>
      <c r="G304" s="12" cm="1">
        <f t="array" ref="G304">INDEX(GMWQ!$A$2:$NF$60,MATCH(1,(GMWQ!$NE$2:$NE$60=G$3)*(GMWQ!$ND$2:$ND$60=G$4)*(GMWQ!$NF$2:$NF$60=G$1),0),$E304-1966)</f>
        <v>105671.7</v>
      </c>
      <c r="H304" s="12" cm="1">
        <f t="array" ref="H304">INDEX(GMWQ!$A$2:$NF$60,MATCH(1,(GMWQ!$NE$2:$NE$60=H$3)*(GMWQ!$ND$2:$ND$60=H$4)*(GMWQ!$NF$2:$NF$60=H$1),0),$E304-1966)</f>
        <v>1387.6890000000001</v>
      </c>
      <c r="I304" s="12" cm="1">
        <f t="array" ref="I304">INDEX(GMWQ!$A$2:$NF$60,MATCH(1,(GMWQ!$NE$2:$NE$60=I$3)*(GMWQ!$ND$2:$ND$60=I$4)*(GMWQ!$NF$2:$NF$60=I$1),0),$E304-1966)</f>
        <v>360425.9</v>
      </c>
      <c r="J304" s="12" cm="1">
        <f t="array" ref="J304">INDEX(GMWQ!$A$2:$NF$60,MATCH(1,(GMWQ!$NE$2:$NE$60=J$3)*(GMWQ!$ND$2:$ND$60=J$4)*(GMWQ!$NF$2:$NF$60=J$1),0),$E304-1966)</f>
        <v>1667056</v>
      </c>
      <c r="K304" s="12" cm="1">
        <f t="array" ref="K304">INDEX(GMWQ!$A$2:$NF$60,MATCH(1,(GMWQ!$NE$2:$NE$60=K$3)*(GMWQ!$ND$2:$ND$60=K$4)*(GMWQ!$NF$2:$NF$60=K$1),0),$E304-1966)</f>
        <v>667563.80000000005</v>
      </c>
      <c r="L304" s="12" cm="1">
        <f t="array" ref="L304">INDEX(GMWQ!$A$2:$NF$60,MATCH(1,(GMWQ!$NE$2:$NE$60=L$3)*(GMWQ!$ND$2:$ND$60=L$4)*(GMWQ!$NF$2:$NF$60=L$1),0),$E304-1966)</f>
        <v>1048030</v>
      </c>
      <c r="M304" s="12" cm="1">
        <f t="array" ref="M304">INDEX(GMWQ!$A$2:$NF$60,MATCH(1,(GMWQ!$NE$2:$NE$60=M$3)*(GMWQ!$ND$2:$ND$60=M$4)*(GMWQ!$NF$2:$NF$60=M$1),0),$E304-1966)</f>
        <v>596267.30000000005</v>
      </c>
      <c r="N304" s="12" cm="1">
        <f t="array" ref="N304">INDEX(GMWQ!$A$2:$NF$60,MATCH(1,(GMWQ!$NE$2:$NE$60=N$3)*(GMWQ!$ND$2:$ND$60=N$4)*(GMWQ!$NF$2:$NF$60=N$1),0),$E304-1966)</f>
        <v>175.72829999999999</v>
      </c>
      <c r="O304" s="12" cm="1">
        <f t="array" ref="O304">INDEX(GMWQ!$A$2:$NF$60,MATCH(1,(GMWQ!$NE$2:$NE$60=O$3)*(GMWQ!$ND$2:$ND$60=O$4)*(GMWQ!$NF$2:$NF$60=O$1),0),$E304-1966)</f>
        <v>38952.43</v>
      </c>
      <c r="P304" s="12" cm="1">
        <f t="array" ref="P304">INDEX(GMWQ!$A$2:$NF$60,MATCH(1,(GMWQ!$NE$2:$NE$60=P$3)*(GMWQ!$ND$2:$ND$60=P$4)*(GMWQ!$NF$2:$NF$60=P$1),0),$E304-1966)</f>
        <v>42682.58</v>
      </c>
      <c r="Q304" s="12" cm="1">
        <f t="array" ref="Q304">INDEX(GMWQ!$A$2:$NF$60,MATCH(1,(GMWQ!$NE$2:$NE$60=Q$3)*(GMWQ!$ND$2:$ND$60=Q$4)*(GMWQ!$NF$2:$NF$60=Q$1),0),$E304-1966)</f>
        <v>4.0000039999999997</v>
      </c>
      <c r="R304" s="12" cm="1">
        <f t="array" ref="R304">INDEX(GMWQ!$A$2:$NF$60,MATCH(1,(GMWQ!$NE$2:$NE$60=R$3)*(GMWQ!$ND$2:$ND$60=R$4)*(GMWQ!$NF$2:$NF$60=R$1),0),$E304-1966)</f>
        <v>19995.71</v>
      </c>
      <c r="S304" s="12" cm="1">
        <f t="array" ref="S304">INDEX(GMWQ!$A$2:$NF$60,MATCH(1,(GMWQ!$NE$2:$NE$60=S$3)*(GMWQ!$ND$2:$ND$60=S$4)*(GMWQ!$NF$2:$NF$60=S$1),0),$E304-1966)</f>
        <v>0</v>
      </c>
      <c r="T304" s="12" cm="1">
        <f t="array" ref="T304">INDEX(GMWQ!$A$2:$NF$60,MATCH(1,(GMWQ!$NE$2:$NE$60=T$3)*(GMWQ!$ND$2:$ND$60=T$4)*(GMWQ!$NF$2:$NF$60=T$1),0),$E304-1966)</f>
        <v>0</v>
      </c>
      <c r="U304" s="12" cm="1">
        <f t="array" ref="U304">INDEX(GMWQ!$A$2:$NF$60,MATCH(1,(GMWQ!$NE$2:$NE$60=U$3)*(GMWQ!$ND$2:$ND$60=U$4)*(GMWQ!$NF$2:$NF$60=U$1),0),$E304-1966)</f>
        <v>0</v>
      </c>
      <c r="V304" s="12" cm="1">
        <f t="array" ref="V304">INDEX(GMWQ!$A$2:$NF$60,MATCH(1,(GMWQ!$NE$2:$NE$60=V$3)*(GMWQ!$ND$2:$ND$60=V$4)*(GMWQ!$NF$2:$NF$60=V$1),0),$E304-1966)</f>
        <v>0</v>
      </c>
      <c r="W304" s="12" cm="1">
        <f t="array" ref="W304">INDEX(GMWQ!$A$2:$NF$60,MATCH(1,(GMWQ!$NE$2:$NE$60=W$3)*(GMWQ!$ND$2:$ND$60=W$4)*(GMWQ!$NF$2:$NF$60=W$1),0),$E304-1966)</f>
        <v>0</v>
      </c>
      <c r="X304" s="12" cm="1">
        <f t="array" ref="X304">INDEX(GMWQ!$A$2:$NF$60,MATCH(1,(GMWQ!$NE$2:$NE$60=X$3)*(GMWQ!$ND$2:$ND$60=X$4)*(GMWQ!$NF$2:$NF$60=X$1),0),$E304-1966)</f>
        <v>0</v>
      </c>
      <c r="Y304" s="12" cm="1">
        <f t="array" ref="Y304">INDEX(GMWQ!$A$2:$NF$60,MATCH(1,(GMWQ!$NE$2:$NE$60=Y$3)*(GMWQ!$ND$2:$ND$60=Y$4)*(GMWQ!$NF$2:$NF$60=Y$1),0),$E304-1966)</f>
        <v>0</v>
      </c>
      <c r="Z304" s="12" cm="1">
        <f t="array" ref="Z304">INDEX(GMWQ!$A$2:$NF$60,MATCH(1,(GMWQ!$NE$2:$NE$60=Z$3)*(GMWQ!$ND$2:$ND$60=Z$4)*(GMWQ!$NF$2:$NF$60=Z$1),0),$E304-1966)</f>
        <v>0</v>
      </c>
      <c r="AA304" s="12" cm="1">
        <f t="array" ref="AA304">INDEX(GMWQ!$A$2:$NF$60,MATCH(1,(GMWQ!$NE$2:$NE$60=AA$3)*(GMWQ!$ND$2:$ND$60=AA$4)*(GMWQ!$NF$2:$NF$60=AA$1),0),$E304-1966)</f>
        <v>0</v>
      </c>
      <c r="AB304" s="12" cm="1">
        <f t="array" ref="AB304">INDEX(GMWQ!$A$2:$NF$60,MATCH(1,(GMWQ!$NE$2:$NE$60=AB$3)*(GMWQ!$ND$2:$ND$60=AB$4)*(GMWQ!$NF$2:$NF$60=AB$1),0),$E304-1966)</f>
        <v>0</v>
      </c>
      <c r="AC304" s="12" cm="1">
        <f t="array" ref="AC304">INDEX(GMWQ!$A$2:$NF$60,MATCH(1,(GMWQ!$NE$2:$NE$60=AC$3)*(GMWQ!$ND$2:$ND$60=AC$4)*(GMWQ!$NF$2:$NF$60=AC$1),0),$E304-1966)</f>
        <v>0</v>
      </c>
      <c r="AD304" s="12" cm="1">
        <f t="array" ref="AD304">INDEX(GMWQ!$A$2:$NF$60,MATCH(1,(GMWQ!$NE$2:$NE$60=AD$3)*(GMWQ!$ND$2:$ND$60=AD$4)*(GMWQ!$NF$2:$NF$60=AD$1),0),$E304-1966)</f>
        <v>0</v>
      </c>
      <c r="AE304" s="12" cm="1">
        <f t="array" ref="AE304">INDEX(GMWQ!$A$2:$NF$60,MATCH(1,(GMWQ!$NE$2:$NE$60=AE$3)*(GMWQ!$ND$2:$ND$60=AE$4)*(GMWQ!$NF$2:$NF$60=AE$1),0),$E304-1966)</f>
        <v>38354.839999999997</v>
      </c>
      <c r="AF304" s="12" cm="1">
        <f t="array" ref="AF304">INDEX(GMWQ!$A$2:$NF$60,MATCH(1,(GMWQ!$NE$2:$NE$60=AF$3)*(GMWQ!$ND$2:$ND$60=AF$4)*(GMWQ!$NF$2:$NF$60=AF$1),0),$E304-1966)</f>
        <v>42607.45</v>
      </c>
      <c r="AG304" s="12" cm="1">
        <f t="array" ref="AG304">INDEX(GMWQ!$A$2:$NF$60,MATCH(1,(GMWQ!$NE$2:$NE$60=AG$3)*(GMWQ!$ND$2:$ND$60=AG$4)*(GMWQ!$NF$2:$NF$60=AG$1),0),$E304-1966)</f>
        <v>3.7499889999999998</v>
      </c>
    </row>
    <row r="305" spans="1:33" x14ac:dyDescent="0.25">
      <c r="B305" s="12">
        <f t="shared" si="26"/>
        <v>2047</v>
      </c>
      <c r="C305" s="12">
        <f t="shared" si="26"/>
        <v>2047</v>
      </c>
      <c r="E305" s="12">
        <f t="shared" ref="E305:E358" si="27">+E304+1</f>
        <v>2271</v>
      </c>
      <c r="F305" s="12" cm="1">
        <f t="array" ref="F305">INDEX(GMWQ!$A$2:$NF$60,MATCH(1,(GMWQ!$NE$2:$NE$60=F$3)*(GMWQ!$ND$2:$ND$60=F$4)*(GMWQ!$NF$2:$NF$60=F$1),0),$E305-1966)</f>
        <v>245.70179999999999</v>
      </c>
      <c r="G305" s="12" cm="1">
        <f t="array" ref="G305">INDEX(GMWQ!$A$2:$NF$60,MATCH(1,(GMWQ!$NE$2:$NE$60=G$3)*(GMWQ!$ND$2:$ND$60=G$4)*(GMWQ!$NF$2:$NF$60=G$1),0),$E305-1966)</f>
        <v>106577.2</v>
      </c>
      <c r="H305" s="12" cm="1">
        <f t="array" ref="H305">INDEX(GMWQ!$A$2:$NF$60,MATCH(1,(GMWQ!$NE$2:$NE$60=H$3)*(GMWQ!$ND$2:$ND$60=H$4)*(GMWQ!$NF$2:$NF$60=H$1),0),$E305-1966)</f>
        <v>1398.8050000000001</v>
      </c>
      <c r="I305" s="12" cm="1">
        <f t="array" ref="I305">INDEX(GMWQ!$A$2:$NF$60,MATCH(1,(GMWQ!$NE$2:$NE$60=I$3)*(GMWQ!$ND$2:$ND$60=I$4)*(GMWQ!$NF$2:$NF$60=I$1),0),$E305-1966)</f>
        <v>363527.9</v>
      </c>
      <c r="J305" s="12" cm="1">
        <f t="array" ref="J305">INDEX(GMWQ!$A$2:$NF$60,MATCH(1,(GMWQ!$NE$2:$NE$60=J$3)*(GMWQ!$ND$2:$ND$60=J$4)*(GMWQ!$NF$2:$NF$60=J$1),0),$E305-1966)</f>
        <v>1681910</v>
      </c>
      <c r="K305" s="12" cm="1">
        <f t="array" ref="K305">INDEX(GMWQ!$A$2:$NF$60,MATCH(1,(GMWQ!$NE$2:$NE$60=K$3)*(GMWQ!$ND$2:$ND$60=K$4)*(GMWQ!$NF$2:$NF$60=K$1),0),$E305-1966)</f>
        <v>673284.6</v>
      </c>
      <c r="L305" s="12" cm="1">
        <f t="array" ref="L305">INDEX(GMWQ!$A$2:$NF$60,MATCH(1,(GMWQ!$NE$2:$NE$60=L$3)*(GMWQ!$ND$2:$ND$60=L$4)*(GMWQ!$NF$2:$NF$60=L$1),0),$E305-1966)</f>
        <v>1056895</v>
      </c>
      <c r="M305" s="12" cm="1">
        <f t="array" ref="M305">INDEX(GMWQ!$A$2:$NF$60,MATCH(1,(GMWQ!$NE$2:$NE$60=M$3)*(GMWQ!$ND$2:$ND$60=M$4)*(GMWQ!$NF$2:$NF$60=M$1),0),$E305-1966)</f>
        <v>598343.19999999995</v>
      </c>
      <c r="N305" s="12" cm="1">
        <f t="array" ref="N305">INDEX(GMWQ!$A$2:$NF$60,MATCH(1,(GMWQ!$NE$2:$NE$60=N$3)*(GMWQ!$ND$2:$ND$60=N$4)*(GMWQ!$NF$2:$NF$60=N$1),0),$E305-1966)</f>
        <v>176.6003</v>
      </c>
      <c r="O305" s="12" cm="1">
        <f t="array" ref="O305">INDEX(GMWQ!$A$2:$NF$60,MATCH(1,(GMWQ!$NE$2:$NE$60=O$3)*(GMWQ!$ND$2:$ND$60=O$4)*(GMWQ!$NF$2:$NF$60=O$1),0),$E305-1966)</f>
        <v>38973.46</v>
      </c>
      <c r="P305" s="12" cm="1">
        <f t="array" ref="P305">INDEX(GMWQ!$A$2:$NF$60,MATCH(1,(GMWQ!$NE$2:$NE$60=P$3)*(GMWQ!$ND$2:$ND$60=P$4)*(GMWQ!$NF$2:$NF$60=P$1),0),$E305-1966)</f>
        <v>42705.63</v>
      </c>
      <c r="Q305" s="12" cm="1">
        <f t="array" ref="Q305">INDEX(GMWQ!$A$2:$NF$60,MATCH(1,(GMWQ!$NE$2:$NE$60=Q$3)*(GMWQ!$ND$2:$ND$60=Q$4)*(GMWQ!$NF$2:$NF$60=Q$1),0),$E305-1966)</f>
        <v>4.0000099999999996</v>
      </c>
      <c r="R305" s="12" cm="1">
        <f t="array" ref="R305">INDEX(GMWQ!$A$2:$NF$60,MATCH(1,(GMWQ!$NE$2:$NE$60=R$3)*(GMWQ!$ND$2:$ND$60=R$4)*(GMWQ!$NF$2:$NF$60=R$1),0),$E305-1966)</f>
        <v>20155.88</v>
      </c>
      <c r="S305" s="12" cm="1">
        <f t="array" ref="S305">INDEX(GMWQ!$A$2:$NF$60,MATCH(1,(GMWQ!$NE$2:$NE$60=S$3)*(GMWQ!$ND$2:$ND$60=S$4)*(GMWQ!$NF$2:$NF$60=S$1),0),$E305-1966)</f>
        <v>0</v>
      </c>
      <c r="T305" s="12" cm="1">
        <f t="array" ref="T305">INDEX(GMWQ!$A$2:$NF$60,MATCH(1,(GMWQ!$NE$2:$NE$60=T$3)*(GMWQ!$ND$2:$ND$60=T$4)*(GMWQ!$NF$2:$NF$60=T$1),0),$E305-1966)</f>
        <v>0</v>
      </c>
      <c r="U305" s="12" cm="1">
        <f t="array" ref="U305">INDEX(GMWQ!$A$2:$NF$60,MATCH(1,(GMWQ!$NE$2:$NE$60=U$3)*(GMWQ!$ND$2:$ND$60=U$4)*(GMWQ!$NF$2:$NF$60=U$1),0),$E305-1966)</f>
        <v>0</v>
      </c>
      <c r="V305" s="12" cm="1">
        <f t="array" ref="V305">INDEX(GMWQ!$A$2:$NF$60,MATCH(1,(GMWQ!$NE$2:$NE$60=V$3)*(GMWQ!$ND$2:$ND$60=V$4)*(GMWQ!$NF$2:$NF$60=V$1),0),$E305-1966)</f>
        <v>0</v>
      </c>
      <c r="W305" s="12" cm="1">
        <f t="array" ref="W305">INDEX(GMWQ!$A$2:$NF$60,MATCH(1,(GMWQ!$NE$2:$NE$60=W$3)*(GMWQ!$ND$2:$ND$60=W$4)*(GMWQ!$NF$2:$NF$60=W$1),0),$E305-1966)</f>
        <v>0</v>
      </c>
      <c r="X305" s="12" cm="1">
        <f t="array" ref="X305">INDEX(GMWQ!$A$2:$NF$60,MATCH(1,(GMWQ!$NE$2:$NE$60=X$3)*(GMWQ!$ND$2:$ND$60=X$4)*(GMWQ!$NF$2:$NF$60=X$1),0),$E305-1966)</f>
        <v>0</v>
      </c>
      <c r="Y305" s="12" cm="1">
        <f t="array" ref="Y305">INDEX(GMWQ!$A$2:$NF$60,MATCH(1,(GMWQ!$NE$2:$NE$60=Y$3)*(GMWQ!$ND$2:$ND$60=Y$4)*(GMWQ!$NF$2:$NF$60=Y$1),0),$E305-1966)</f>
        <v>0</v>
      </c>
      <c r="Z305" s="12" cm="1">
        <f t="array" ref="Z305">INDEX(GMWQ!$A$2:$NF$60,MATCH(1,(GMWQ!$NE$2:$NE$60=Z$3)*(GMWQ!$ND$2:$ND$60=Z$4)*(GMWQ!$NF$2:$NF$60=Z$1),0),$E305-1966)</f>
        <v>0</v>
      </c>
      <c r="AA305" s="12" cm="1">
        <f t="array" ref="AA305">INDEX(GMWQ!$A$2:$NF$60,MATCH(1,(GMWQ!$NE$2:$NE$60=AA$3)*(GMWQ!$ND$2:$ND$60=AA$4)*(GMWQ!$NF$2:$NF$60=AA$1),0),$E305-1966)</f>
        <v>0</v>
      </c>
      <c r="AB305" s="12" cm="1">
        <f t="array" ref="AB305">INDEX(GMWQ!$A$2:$NF$60,MATCH(1,(GMWQ!$NE$2:$NE$60=AB$3)*(GMWQ!$ND$2:$ND$60=AB$4)*(GMWQ!$NF$2:$NF$60=AB$1),0),$E305-1966)</f>
        <v>0</v>
      </c>
      <c r="AC305" s="12" cm="1">
        <f t="array" ref="AC305">INDEX(GMWQ!$A$2:$NF$60,MATCH(1,(GMWQ!$NE$2:$NE$60=AC$3)*(GMWQ!$ND$2:$ND$60=AC$4)*(GMWQ!$NF$2:$NF$60=AC$1),0),$E305-1966)</f>
        <v>0</v>
      </c>
      <c r="AD305" s="12" cm="1">
        <f t="array" ref="AD305">INDEX(GMWQ!$A$2:$NF$60,MATCH(1,(GMWQ!$NE$2:$NE$60=AD$3)*(GMWQ!$ND$2:$ND$60=AD$4)*(GMWQ!$NF$2:$NF$60=AD$1),0),$E305-1966)</f>
        <v>0</v>
      </c>
      <c r="AE305" s="12" cm="1">
        <f t="array" ref="AE305">INDEX(GMWQ!$A$2:$NF$60,MATCH(1,(GMWQ!$NE$2:$NE$60=AE$3)*(GMWQ!$ND$2:$ND$60=AE$4)*(GMWQ!$NF$2:$NF$60=AE$1),0),$E305-1966)</f>
        <v>38391.64</v>
      </c>
      <c r="AF305" s="12" cm="1">
        <f t="array" ref="AF305">INDEX(GMWQ!$A$2:$NF$60,MATCH(1,(GMWQ!$NE$2:$NE$60=AF$3)*(GMWQ!$ND$2:$ND$60=AF$4)*(GMWQ!$NF$2:$NF$60=AF$1),0),$E305-1966)</f>
        <v>42648.32</v>
      </c>
      <c r="AG305" s="12" cm="1">
        <f t="array" ref="AG305">INDEX(GMWQ!$A$2:$NF$60,MATCH(1,(GMWQ!$NE$2:$NE$60=AG$3)*(GMWQ!$ND$2:$ND$60=AG$4)*(GMWQ!$NF$2:$NF$60=AG$1),0),$E305-1966)</f>
        <v>3.7499790000000002</v>
      </c>
    </row>
    <row r="306" spans="1:33" x14ac:dyDescent="0.25">
      <c r="B306" s="12">
        <f t="shared" si="26"/>
        <v>2047</v>
      </c>
      <c r="C306" s="12">
        <f t="shared" si="26"/>
        <v>2047</v>
      </c>
      <c r="E306" s="12">
        <f t="shared" si="27"/>
        <v>2272</v>
      </c>
      <c r="F306" s="12" cm="1">
        <f t="array" ref="F306">INDEX(GMWQ!$A$2:$NF$60,MATCH(1,(GMWQ!$NE$2:$NE$60=F$3)*(GMWQ!$ND$2:$ND$60=F$4)*(GMWQ!$NF$2:$NF$60=F$1),0),$E306-1966)</f>
        <v>246.94130000000001</v>
      </c>
      <c r="G306" s="12" cm="1">
        <f t="array" ref="G306">INDEX(GMWQ!$A$2:$NF$60,MATCH(1,(GMWQ!$NE$2:$NE$60=G$3)*(GMWQ!$ND$2:$ND$60=G$4)*(GMWQ!$NF$2:$NF$60=G$1),0),$E306-1966)</f>
        <v>107490.9</v>
      </c>
      <c r="H306" s="12" cm="1">
        <f t="array" ref="H306">INDEX(GMWQ!$A$2:$NF$60,MATCH(1,(GMWQ!$NE$2:$NE$60=H$3)*(GMWQ!$ND$2:$ND$60=H$4)*(GMWQ!$NF$2:$NF$60=H$1),0),$E306-1966)</f>
        <v>1410.0150000000001</v>
      </c>
      <c r="I306" s="12" cm="1">
        <f t="array" ref="I306">INDEX(GMWQ!$A$2:$NF$60,MATCH(1,(GMWQ!$NE$2:$NE$60=I$3)*(GMWQ!$ND$2:$ND$60=I$4)*(GMWQ!$NF$2:$NF$60=I$1),0),$E306-1966)</f>
        <v>366509.5</v>
      </c>
      <c r="J306" s="12" cm="1">
        <f t="array" ref="J306">INDEX(GMWQ!$A$2:$NF$60,MATCH(1,(GMWQ!$NE$2:$NE$60=J$3)*(GMWQ!$ND$2:$ND$60=J$4)*(GMWQ!$NF$2:$NF$60=J$1),0),$E306-1966)</f>
        <v>1696888</v>
      </c>
      <c r="K306" s="12" cm="1">
        <f t="array" ref="K306">INDEX(GMWQ!$A$2:$NF$60,MATCH(1,(GMWQ!$NE$2:$NE$60=K$3)*(GMWQ!$ND$2:$ND$60=K$4)*(GMWQ!$NF$2:$NF$60=K$1),0),$E306-1966)</f>
        <v>679056.6</v>
      </c>
      <c r="L306" s="12" cm="1">
        <f t="array" ref="L306">INDEX(GMWQ!$A$2:$NF$60,MATCH(1,(GMWQ!$NE$2:$NE$60=L$3)*(GMWQ!$ND$2:$ND$60=L$4)*(GMWQ!$NF$2:$NF$60=L$1),0),$E306-1966)</f>
        <v>1065768</v>
      </c>
      <c r="M306" s="12" cm="1">
        <f t="array" ref="M306">INDEX(GMWQ!$A$2:$NF$60,MATCH(1,(GMWQ!$NE$2:$NE$60=M$3)*(GMWQ!$ND$2:$ND$60=M$4)*(GMWQ!$NF$2:$NF$60=M$1),0),$E306-1966)</f>
        <v>600388.5</v>
      </c>
      <c r="N306" s="12" cm="1">
        <f t="array" ref="N306">INDEX(GMWQ!$A$2:$NF$60,MATCH(1,(GMWQ!$NE$2:$NE$60=N$3)*(GMWQ!$ND$2:$ND$60=N$4)*(GMWQ!$NF$2:$NF$60=N$1),0),$E306-1966)</f>
        <v>177.47649999999999</v>
      </c>
      <c r="O306" s="12" cm="1">
        <f t="array" ref="O306">INDEX(GMWQ!$A$2:$NF$60,MATCH(1,(GMWQ!$NE$2:$NE$60=O$3)*(GMWQ!$ND$2:$ND$60=O$4)*(GMWQ!$NF$2:$NF$60=O$1),0),$E306-1966)</f>
        <v>38994.5</v>
      </c>
      <c r="P306" s="12" cm="1">
        <f t="array" ref="P306">INDEX(GMWQ!$A$2:$NF$60,MATCH(1,(GMWQ!$NE$2:$NE$60=P$3)*(GMWQ!$ND$2:$ND$60=P$4)*(GMWQ!$NF$2:$NF$60=P$1),0),$E306-1966)</f>
        <v>42728.68</v>
      </c>
      <c r="Q306" s="12" cm="1">
        <f t="array" ref="Q306">INDEX(GMWQ!$A$2:$NF$60,MATCH(1,(GMWQ!$NE$2:$NE$60=Q$3)*(GMWQ!$ND$2:$ND$60=Q$4)*(GMWQ!$NF$2:$NF$60=Q$1),0),$E306-1966)</f>
        <v>3.999997</v>
      </c>
      <c r="R306" s="12" cm="1">
        <f t="array" ref="R306">INDEX(GMWQ!$A$2:$NF$60,MATCH(1,(GMWQ!$NE$2:$NE$60=R$3)*(GMWQ!$ND$2:$ND$60=R$4)*(GMWQ!$NF$2:$NF$60=R$1),0),$E306-1966)</f>
        <v>20317.400000000001</v>
      </c>
      <c r="S306" s="12" cm="1">
        <f t="array" ref="S306">INDEX(GMWQ!$A$2:$NF$60,MATCH(1,(GMWQ!$NE$2:$NE$60=S$3)*(GMWQ!$ND$2:$ND$60=S$4)*(GMWQ!$NF$2:$NF$60=S$1),0),$E306-1966)</f>
        <v>0</v>
      </c>
      <c r="T306" s="12" cm="1">
        <f t="array" ref="T306">INDEX(GMWQ!$A$2:$NF$60,MATCH(1,(GMWQ!$NE$2:$NE$60=T$3)*(GMWQ!$ND$2:$ND$60=T$4)*(GMWQ!$NF$2:$NF$60=T$1),0),$E306-1966)</f>
        <v>0</v>
      </c>
      <c r="U306" s="12" cm="1">
        <f t="array" ref="U306">INDEX(GMWQ!$A$2:$NF$60,MATCH(1,(GMWQ!$NE$2:$NE$60=U$3)*(GMWQ!$ND$2:$ND$60=U$4)*(GMWQ!$NF$2:$NF$60=U$1),0),$E306-1966)</f>
        <v>0</v>
      </c>
      <c r="V306" s="12" cm="1">
        <f t="array" ref="V306">INDEX(GMWQ!$A$2:$NF$60,MATCH(1,(GMWQ!$NE$2:$NE$60=V$3)*(GMWQ!$ND$2:$ND$60=V$4)*(GMWQ!$NF$2:$NF$60=V$1),0),$E306-1966)</f>
        <v>0</v>
      </c>
      <c r="W306" s="12" cm="1">
        <f t="array" ref="W306">INDEX(GMWQ!$A$2:$NF$60,MATCH(1,(GMWQ!$NE$2:$NE$60=W$3)*(GMWQ!$ND$2:$ND$60=W$4)*(GMWQ!$NF$2:$NF$60=W$1),0),$E306-1966)</f>
        <v>0</v>
      </c>
      <c r="X306" s="12" cm="1">
        <f t="array" ref="X306">INDEX(GMWQ!$A$2:$NF$60,MATCH(1,(GMWQ!$NE$2:$NE$60=X$3)*(GMWQ!$ND$2:$ND$60=X$4)*(GMWQ!$NF$2:$NF$60=X$1),0),$E306-1966)</f>
        <v>0</v>
      </c>
      <c r="Y306" s="12" cm="1">
        <f t="array" ref="Y306">INDEX(GMWQ!$A$2:$NF$60,MATCH(1,(GMWQ!$NE$2:$NE$60=Y$3)*(GMWQ!$ND$2:$ND$60=Y$4)*(GMWQ!$NF$2:$NF$60=Y$1),0),$E306-1966)</f>
        <v>0</v>
      </c>
      <c r="Z306" s="12" cm="1">
        <f t="array" ref="Z306">INDEX(GMWQ!$A$2:$NF$60,MATCH(1,(GMWQ!$NE$2:$NE$60=Z$3)*(GMWQ!$ND$2:$ND$60=Z$4)*(GMWQ!$NF$2:$NF$60=Z$1),0),$E306-1966)</f>
        <v>0</v>
      </c>
      <c r="AA306" s="12" cm="1">
        <f t="array" ref="AA306">INDEX(GMWQ!$A$2:$NF$60,MATCH(1,(GMWQ!$NE$2:$NE$60=AA$3)*(GMWQ!$ND$2:$ND$60=AA$4)*(GMWQ!$NF$2:$NF$60=AA$1),0),$E306-1966)</f>
        <v>0</v>
      </c>
      <c r="AB306" s="12" cm="1">
        <f t="array" ref="AB306">INDEX(GMWQ!$A$2:$NF$60,MATCH(1,(GMWQ!$NE$2:$NE$60=AB$3)*(GMWQ!$ND$2:$ND$60=AB$4)*(GMWQ!$NF$2:$NF$60=AB$1),0),$E306-1966)</f>
        <v>0</v>
      </c>
      <c r="AC306" s="12" cm="1">
        <f t="array" ref="AC306">INDEX(GMWQ!$A$2:$NF$60,MATCH(1,(GMWQ!$NE$2:$NE$60=AC$3)*(GMWQ!$ND$2:$ND$60=AC$4)*(GMWQ!$NF$2:$NF$60=AC$1),0),$E306-1966)</f>
        <v>0</v>
      </c>
      <c r="AD306" s="12" cm="1">
        <f t="array" ref="AD306">INDEX(GMWQ!$A$2:$NF$60,MATCH(1,(GMWQ!$NE$2:$NE$60=AD$3)*(GMWQ!$ND$2:$ND$60=AD$4)*(GMWQ!$NF$2:$NF$60=AD$1),0),$E306-1966)</f>
        <v>0</v>
      </c>
      <c r="AE306" s="12" cm="1">
        <f t="array" ref="AE306">INDEX(GMWQ!$A$2:$NF$60,MATCH(1,(GMWQ!$NE$2:$NE$60=AE$3)*(GMWQ!$ND$2:$ND$60=AE$4)*(GMWQ!$NF$2:$NF$60=AE$1),0),$E306-1966)</f>
        <v>38428.44</v>
      </c>
      <c r="AF306" s="12" cm="1">
        <f t="array" ref="AF306">INDEX(GMWQ!$A$2:$NF$60,MATCH(1,(GMWQ!$NE$2:$NE$60=AF$3)*(GMWQ!$ND$2:$ND$60=AF$4)*(GMWQ!$NF$2:$NF$60=AF$1),0),$E306-1966)</f>
        <v>42689.21</v>
      </c>
      <c r="AG306" s="12" cm="1">
        <f t="array" ref="AG306">INDEX(GMWQ!$A$2:$NF$60,MATCH(1,(GMWQ!$NE$2:$NE$60=AG$3)*(GMWQ!$ND$2:$ND$60=AG$4)*(GMWQ!$NF$2:$NF$60=AG$1),0),$E306-1966)</f>
        <v>3.7499880000000001</v>
      </c>
    </row>
    <row r="307" spans="1:33" x14ac:dyDescent="0.25">
      <c r="A307" s="12">
        <v>2048</v>
      </c>
      <c r="B307" s="12">
        <f t="shared" si="26"/>
        <v>2048</v>
      </c>
      <c r="C307" s="12">
        <f t="shared" si="26"/>
        <v>2047</v>
      </c>
      <c r="D307" s="12">
        <f t="shared" si="26"/>
        <v>2047</v>
      </c>
      <c r="E307" s="12">
        <f t="shared" si="27"/>
        <v>2273</v>
      </c>
      <c r="F307" s="12" cm="1">
        <f t="array" ref="F307">INDEX(GMWQ!$A$2:$NF$60,MATCH(1,(GMWQ!$NE$2:$NE$60=F$3)*(GMWQ!$ND$2:$ND$60=F$4)*(GMWQ!$NF$2:$NF$60=F$1),0),$E307-1966)</f>
        <v>248.1892</v>
      </c>
      <c r="G307" s="12" cm="1">
        <f t="array" ref="G307">INDEX(GMWQ!$A$2:$NF$60,MATCH(1,(GMWQ!$NE$2:$NE$60=G$3)*(GMWQ!$ND$2:$ND$60=G$4)*(GMWQ!$NF$2:$NF$60=G$1),0),$E307-1966)</f>
        <v>108412.9</v>
      </c>
      <c r="H307" s="12" cm="1">
        <f t="array" ref="H307">INDEX(GMWQ!$A$2:$NF$60,MATCH(1,(GMWQ!$NE$2:$NE$60=H$3)*(GMWQ!$ND$2:$ND$60=H$4)*(GMWQ!$NF$2:$NF$60=H$1),0),$E307-1966)</f>
        <v>1421.3209999999999</v>
      </c>
      <c r="I307" s="12" cm="1">
        <f t="array" ref="I307">INDEX(GMWQ!$A$2:$NF$60,MATCH(1,(GMWQ!$NE$2:$NE$60=I$3)*(GMWQ!$ND$2:$ND$60=I$4)*(GMWQ!$NF$2:$NF$60=I$1),0),$E307-1966)</f>
        <v>368946.3</v>
      </c>
      <c r="J307" s="12" cm="1">
        <f t="array" ref="J307">INDEX(GMWQ!$A$2:$NF$60,MATCH(1,(GMWQ!$NE$2:$NE$60=J$3)*(GMWQ!$ND$2:$ND$60=J$4)*(GMWQ!$NF$2:$NF$60=J$1),0),$E307-1966)</f>
        <v>1711993</v>
      </c>
      <c r="K307" s="12" cm="1">
        <f t="array" ref="K307">INDEX(GMWQ!$A$2:$NF$60,MATCH(1,(GMWQ!$NE$2:$NE$60=K$3)*(GMWQ!$ND$2:$ND$60=K$4)*(GMWQ!$NF$2:$NF$60=K$1),0),$E307-1966)</f>
        <v>684881.1</v>
      </c>
      <c r="L307" s="12" cm="1">
        <f t="array" ref="L307">INDEX(GMWQ!$A$2:$NF$60,MATCH(1,(GMWQ!$NE$2:$NE$60=L$3)*(GMWQ!$ND$2:$ND$60=L$4)*(GMWQ!$NF$2:$NF$60=L$1),0),$E307-1966)</f>
        <v>1074709</v>
      </c>
      <c r="M307" s="12" cm="1">
        <f t="array" ref="M307">INDEX(GMWQ!$A$2:$NF$60,MATCH(1,(GMWQ!$NE$2:$NE$60=M$3)*(GMWQ!$ND$2:$ND$60=M$4)*(GMWQ!$NF$2:$NF$60=M$1),0),$E307-1966)</f>
        <v>602437.1</v>
      </c>
      <c r="N307" s="12" cm="1">
        <f t="array" ref="N307">INDEX(GMWQ!$A$2:$NF$60,MATCH(1,(GMWQ!$NE$2:$NE$60=N$3)*(GMWQ!$ND$2:$ND$60=N$4)*(GMWQ!$NF$2:$NF$60=N$1),0),$E307-1966)</f>
        <v>178.35720000000001</v>
      </c>
      <c r="O307" s="12" cm="1">
        <f t="array" ref="O307">INDEX(GMWQ!$A$2:$NF$60,MATCH(1,(GMWQ!$NE$2:$NE$60=O$3)*(GMWQ!$ND$2:$ND$60=O$4)*(GMWQ!$NF$2:$NF$60=O$1),0),$E307-1966)</f>
        <v>39015.54</v>
      </c>
      <c r="P307" s="12" cm="1">
        <f t="array" ref="P307">INDEX(GMWQ!$A$2:$NF$60,MATCH(1,(GMWQ!$NE$2:$NE$60=P$3)*(GMWQ!$ND$2:$ND$60=P$4)*(GMWQ!$NF$2:$NF$60=P$1),0),$E307-1966)</f>
        <v>42751.74</v>
      </c>
      <c r="Q307" s="12" cm="1">
        <f t="array" ref="Q307">INDEX(GMWQ!$A$2:$NF$60,MATCH(1,(GMWQ!$NE$2:$NE$60=Q$3)*(GMWQ!$ND$2:$ND$60=Q$4)*(GMWQ!$NF$2:$NF$60=Q$1),0),$E307-1966)</f>
        <v>4.0000109999999998</v>
      </c>
      <c r="R307" s="12" cm="1">
        <f t="array" ref="R307">INDEX(GMWQ!$A$2:$NF$60,MATCH(1,(GMWQ!$NE$2:$NE$60=R$3)*(GMWQ!$ND$2:$ND$60=R$4)*(GMWQ!$NF$2:$NF$60=R$1),0),$E307-1966)</f>
        <v>20480.310000000001</v>
      </c>
      <c r="S307" s="12" cm="1">
        <f t="array" ref="S307">INDEX(GMWQ!$A$2:$NF$60,MATCH(1,(GMWQ!$NE$2:$NE$60=S$3)*(GMWQ!$ND$2:$ND$60=S$4)*(GMWQ!$NF$2:$NF$60=S$1),0),$E307-1966)</f>
        <v>0</v>
      </c>
      <c r="T307" s="12" cm="1">
        <f t="array" ref="T307">INDEX(GMWQ!$A$2:$NF$60,MATCH(1,(GMWQ!$NE$2:$NE$60=T$3)*(GMWQ!$ND$2:$ND$60=T$4)*(GMWQ!$NF$2:$NF$60=T$1),0),$E307-1966)</f>
        <v>0</v>
      </c>
      <c r="U307" s="12" cm="1">
        <f t="array" ref="U307">INDEX(GMWQ!$A$2:$NF$60,MATCH(1,(GMWQ!$NE$2:$NE$60=U$3)*(GMWQ!$ND$2:$ND$60=U$4)*(GMWQ!$NF$2:$NF$60=U$1),0),$E307-1966)</f>
        <v>0</v>
      </c>
      <c r="V307" s="12" cm="1">
        <f t="array" ref="V307">INDEX(GMWQ!$A$2:$NF$60,MATCH(1,(GMWQ!$NE$2:$NE$60=V$3)*(GMWQ!$ND$2:$ND$60=V$4)*(GMWQ!$NF$2:$NF$60=V$1),0),$E307-1966)</f>
        <v>0</v>
      </c>
      <c r="W307" s="12" cm="1">
        <f t="array" ref="W307">INDEX(GMWQ!$A$2:$NF$60,MATCH(1,(GMWQ!$NE$2:$NE$60=W$3)*(GMWQ!$ND$2:$ND$60=W$4)*(GMWQ!$NF$2:$NF$60=W$1),0),$E307-1966)</f>
        <v>0</v>
      </c>
      <c r="X307" s="12" cm="1">
        <f t="array" ref="X307">INDEX(GMWQ!$A$2:$NF$60,MATCH(1,(GMWQ!$NE$2:$NE$60=X$3)*(GMWQ!$ND$2:$ND$60=X$4)*(GMWQ!$NF$2:$NF$60=X$1),0),$E307-1966)</f>
        <v>0</v>
      </c>
      <c r="Y307" s="12" cm="1">
        <f t="array" ref="Y307">INDEX(GMWQ!$A$2:$NF$60,MATCH(1,(GMWQ!$NE$2:$NE$60=Y$3)*(GMWQ!$ND$2:$ND$60=Y$4)*(GMWQ!$NF$2:$NF$60=Y$1),0),$E307-1966)</f>
        <v>0</v>
      </c>
      <c r="Z307" s="12" cm="1">
        <f t="array" ref="Z307">INDEX(GMWQ!$A$2:$NF$60,MATCH(1,(GMWQ!$NE$2:$NE$60=Z$3)*(GMWQ!$ND$2:$ND$60=Z$4)*(GMWQ!$NF$2:$NF$60=Z$1),0),$E307-1966)</f>
        <v>0</v>
      </c>
      <c r="AA307" s="12" cm="1">
        <f t="array" ref="AA307">INDEX(GMWQ!$A$2:$NF$60,MATCH(1,(GMWQ!$NE$2:$NE$60=AA$3)*(GMWQ!$ND$2:$ND$60=AA$4)*(GMWQ!$NF$2:$NF$60=AA$1),0),$E307-1966)</f>
        <v>0</v>
      </c>
      <c r="AB307" s="12" cm="1">
        <f t="array" ref="AB307">INDEX(GMWQ!$A$2:$NF$60,MATCH(1,(GMWQ!$NE$2:$NE$60=AB$3)*(GMWQ!$ND$2:$ND$60=AB$4)*(GMWQ!$NF$2:$NF$60=AB$1),0),$E307-1966)</f>
        <v>0</v>
      </c>
      <c r="AC307" s="12" cm="1">
        <f t="array" ref="AC307">INDEX(GMWQ!$A$2:$NF$60,MATCH(1,(GMWQ!$NE$2:$NE$60=AC$3)*(GMWQ!$ND$2:$ND$60=AC$4)*(GMWQ!$NF$2:$NF$60=AC$1),0),$E307-1966)</f>
        <v>0</v>
      </c>
      <c r="AD307" s="12" cm="1">
        <f t="array" ref="AD307">INDEX(GMWQ!$A$2:$NF$60,MATCH(1,(GMWQ!$NE$2:$NE$60=AD$3)*(GMWQ!$ND$2:$ND$60=AD$4)*(GMWQ!$NF$2:$NF$60=AD$1),0),$E307-1966)</f>
        <v>0</v>
      </c>
      <c r="AE307" s="12" cm="1">
        <f t="array" ref="AE307">INDEX(GMWQ!$A$2:$NF$60,MATCH(1,(GMWQ!$NE$2:$NE$60=AE$3)*(GMWQ!$ND$2:$ND$60=AE$4)*(GMWQ!$NF$2:$NF$60=AE$1),0),$E307-1966)</f>
        <v>38465.230000000003</v>
      </c>
      <c r="AF307" s="12" cm="1">
        <f t="array" ref="AF307">INDEX(GMWQ!$A$2:$NF$60,MATCH(1,(GMWQ!$NE$2:$NE$60=AF$3)*(GMWQ!$ND$2:$ND$60=AF$4)*(GMWQ!$NF$2:$NF$60=AF$1),0),$E307-1966)</f>
        <v>42730.07</v>
      </c>
      <c r="AG307" s="12" cm="1">
        <f t="array" ref="AG307">INDEX(GMWQ!$A$2:$NF$60,MATCH(1,(GMWQ!$NE$2:$NE$60=AG$3)*(GMWQ!$ND$2:$ND$60=AG$4)*(GMWQ!$NF$2:$NF$60=AG$1),0),$E307-1966)</f>
        <v>3.7500079999999998</v>
      </c>
    </row>
    <row r="308" spans="1:33" x14ac:dyDescent="0.25">
      <c r="B308" s="12">
        <f t="shared" si="26"/>
        <v>2048</v>
      </c>
      <c r="C308" s="12">
        <f t="shared" si="26"/>
        <v>2048</v>
      </c>
      <c r="E308" s="12">
        <f t="shared" si="27"/>
        <v>2274</v>
      </c>
      <c r="F308" s="12" cm="1">
        <f t="array" ref="F308">INDEX(GMWQ!$A$2:$NF$60,MATCH(1,(GMWQ!$NE$2:$NE$60=F$3)*(GMWQ!$ND$2:$ND$60=F$4)*(GMWQ!$NF$2:$NF$60=F$1),0),$E308-1966)</f>
        <v>249.44540000000001</v>
      </c>
      <c r="G308" s="12" cm="1">
        <f t="array" ref="G308">INDEX(GMWQ!$A$2:$NF$60,MATCH(1,(GMWQ!$NE$2:$NE$60=G$3)*(GMWQ!$ND$2:$ND$60=G$4)*(GMWQ!$NF$2:$NF$60=G$1),0),$E308-1966)</f>
        <v>109343.2</v>
      </c>
      <c r="H308" s="12" cm="1">
        <f t="array" ref="H308">INDEX(GMWQ!$A$2:$NF$60,MATCH(1,(GMWQ!$NE$2:$NE$60=H$3)*(GMWQ!$ND$2:$ND$60=H$4)*(GMWQ!$NF$2:$NF$60=H$1),0),$E308-1966)</f>
        <v>1432.722</v>
      </c>
      <c r="I308" s="12" cm="1">
        <f t="array" ref="I308">INDEX(GMWQ!$A$2:$NF$60,MATCH(1,(GMWQ!$NE$2:$NE$60=I$3)*(GMWQ!$ND$2:$ND$60=I$4)*(GMWQ!$NF$2:$NF$60=I$1),0),$E308-1966)</f>
        <v>373463.6</v>
      </c>
      <c r="J308" s="12" cm="1">
        <f t="array" ref="J308">INDEX(GMWQ!$A$2:$NF$60,MATCH(1,(GMWQ!$NE$2:$NE$60=J$3)*(GMWQ!$ND$2:$ND$60=J$4)*(GMWQ!$NF$2:$NF$60=J$1),0),$E308-1966)</f>
        <v>1727225</v>
      </c>
      <c r="K308" s="12" cm="1">
        <f t="array" ref="K308">INDEX(GMWQ!$A$2:$NF$60,MATCH(1,(GMWQ!$NE$2:$NE$60=K$3)*(GMWQ!$ND$2:$ND$60=K$4)*(GMWQ!$NF$2:$NF$60=K$1),0),$E308-1966)</f>
        <v>690757.9</v>
      </c>
      <c r="L308" s="12" cm="1">
        <f t="array" ref="L308">INDEX(GMWQ!$A$2:$NF$60,MATCH(1,(GMWQ!$NE$2:$NE$60=L$3)*(GMWQ!$ND$2:$ND$60=L$4)*(GMWQ!$NF$2:$NF$60=L$1),0),$E308-1966)</f>
        <v>1083723</v>
      </c>
      <c r="M308" s="12" cm="1">
        <f t="array" ref="M308">INDEX(GMWQ!$A$2:$NF$60,MATCH(1,(GMWQ!$NE$2:$NE$60=M$3)*(GMWQ!$ND$2:$ND$60=M$4)*(GMWQ!$NF$2:$NF$60=M$1),0),$E308-1966)</f>
        <v>604491.19999999995</v>
      </c>
      <c r="N308" s="12" cm="1">
        <f t="array" ref="N308">INDEX(GMWQ!$A$2:$NF$60,MATCH(1,(GMWQ!$NE$2:$NE$60=N$3)*(GMWQ!$ND$2:$ND$60=N$4)*(GMWQ!$NF$2:$NF$60=N$1),0),$E308-1966)</f>
        <v>179.2422</v>
      </c>
      <c r="O308" s="12" cm="1">
        <f t="array" ref="O308">INDEX(GMWQ!$A$2:$NF$60,MATCH(1,(GMWQ!$NE$2:$NE$60=O$3)*(GMWQ!$ND$2:$ND$60=O$4)*(GMWQ!$NF$2:$NF$60=O$1),0),$E308-1966)</f>
        <v>39036.58</v>
      </c>
      <c r="P308" s="12" cm="1">
        <f t="array" ref="P308">INDEX(GMWQ!$A$2:$NF$60,MATCH(1,(GMWQ!$NE$2:$NE$60=P$3)*(GMWQ!$ND$2:$ND$60=P$4)*(GMWQ!$NF$2:$NF$60=P$1),0),$E308-1966)</f>
        <v>42774.79</v>
      </c>
      <c r="Q308" s="12" cm="1">
        <f t="array" ref="Q308">INDEX(GMWQ!$A$2:$NF$60,MATCH(1,(GMWQ!$NE$2:$NE$60=Q$3)*(GMWQ!$ND$2:$ND$60=Q$4)*(GMWQ!$NF$2:$NF$60=Q$1),0),$E308-1966)</f>
        <v>3.9999989999999999</v>
      </c>
      <c r="R308" s="12" cm="1">
        <f t="array" ref="R308">INDEX(GMWQ!$A$2:$NF$60,MATCH(1,(GMWQ!$NE$2:$NE$60=R$3)*(GMWQ!$ND$2:$ND$60=R$4)*(GMWQ!$NF$2:$NF$60=R$1),0),$E308-1966)</f>
        <v>20644.599999999999</v>
      </c>
      <c r="S308" s="12" cm="1">
        <f t="array" ref="S308">INDEX(GMWQ!$A$2:$NF$60,MATCH(1,(GMWQ!$NE$2:$NE$60=S$3)*(GMWQ!$ND$2:$ND$60=S$4)*(GMWQ!$NF$2:$NF$60=S$1),0),$E308-1966)</f>
        <v>0</v>
      </c>
      <c r="T308" s="12" cm="1">
        <f t="array" ref="T308">INDEX(GMWQ!$A$2:$NF$60,MATCH(1,(GMWQ!$NE$2:$NE$60=T$3)*(GMWQ!$ND$2:$ND$60=T$4)*(GMWQ!$NF$2:$NF$60=T$1),0),$E308-1966)</f>
        <v>0</v>
      </c>
      <c r="U308" s="12" cm="1">
        <f t="array" ref="U308">INDEX(GMWQ!$A$2:$NF$60,MATCH(1,(GMWQ!$NE$2:$NE$60=U$3)*(GMWQ!$ND$2:$ND$60=U$4)*(GMWQ!$NF$2:$NF$60=U$1),0),$E308-1966)</f>
        <v>0</v>
      </c>
      <c r="V308" s="12" cm="1">
        <f t="array" ref="V308">INDEX(GMWQ!$A$2:$NF$60,MATCH(1,(GMWQ!$NE$2:$NE$60=V$3)*(GMWQ!$ND$2:$ND$60=V$4)*(GMWQ!$NF$2:$NF$60=V$1),0),$E308-1966)</f>
        <v>0</v>
      </c>
      <c r="W308" s="12" cm="1">
        <f t="array" ref="W308">INDEX(GMWQ!$A$2:$NF$60,MATCH(1,(GMWQ!$NE$2:$NE$60=W$3)*(GMWQ!$ND$2:$ND$60=W$4)*(GMWQ!$NF$2:$NF$60=W$1),0),$E308-1966)</f>
        <v>0</v>
      </c>
      <c r="X308" s="12" cm="1">
        <f t="array" ref="X308">INDEX(GMWQ!$A$2:$NF$60,MATCH(1,(GMWQ!$NE$2:$NE$60=X$3)*(GMWQ!$ND$2:$ND$60=X$4)*(GMWQ!$NF$2:$NF$60=X$1),0),$E308-1966)</f>
        <v>0</v>
      </c>
      <c r="Y308" s="12" cm="1">
        <f t="array" ref="Y308">INDEX(GMWQ!$A$2:$NF$60,MATCH(1,(GMWQ!$NE$2:$NE$60=Y$3)*(GMWQ!$ND$2:$ND$60=Y$4)*(GMWQ!$NF$2:$NF$60=Y$1),0),$E308-1966)</f>
        <v>0</v>
      </c>
      <c r="Z308" s="12" cm="1">
        <f t="array" ref="Z308">INDEX(GMWQ!$A$2:$NF$60,MATCH(1,(GMWQ!$NE$2:$NE$60=Z$3)*(GMWQ!$ND$2:$ND$60=Z$4)*(GMWQ!$NF$2:$NF$60=Z$1),0),$E308-1966)</f>
        <v>0</v>
      </c>
      <c r="AA308" s="12" cm="1">
        <f t="array" ref="AA308">INDEX(GMWQ!$A$2:$NF$60,MATCH(1,(GMWQ!$NE$2:$NE$60=AA$3)*(GMWQ!$ND$2:$ND$60=AA$4)*(GMWQ!$NF$2:$NF$60=AA$1),0),$E308-1966)</f>
        <v>0</v>
      </c>
      <c r="AB308" s="12" cm="1">
        <f t="array" ref="AB308">INDEX(GMWQ!$A$2:$NF$60,MATCH(1,(GMWQ!$NE$2:$NE$60=AB$3)*(GMWQ!$ND$2:$ND$60=AB$4)*(GMWQ!$NF$2:$NF$60=AB$1),0),$E308-1966)</f>
        <v>0</v>
      </c>
      <c r="AC308" s="12" cm="1">
        <f t="array" ref="AC308">INDEX(GMWQ!$A$2:$NF$60,MATCH(1,(GMWQ!$NE$2:$NE$60=AC$3)*(GMWQ!$ND$2:$ND$60=AC$4)*(GMWQ!$NF$2:$NF$60=AC$1),0),$E308-1966)</f>
        <v>0</v>
      </c>
      <c r="AD308" s="12" cm="1">
        <f t="array" ref="AD308">INDEX(GMWQ!$A$2:$NF$60,MATCH(1,(GMWQ!$NE$2:$NE$60=AD$3)*(GMWQ!$ND$2:$ND$60=AD$4)*(GMWQ!$NF$2:$NF$60=AD$1),0),$E308-1966)</f>
        <v>0</v>
      </c>
      <c r="AE308" s="12" cm="1">
        <f t="array" ref="AE308">INDEX(GMWQ!$A$2:$NF$60,MATCH(1,(GMWQ!$NE$2:$NE$60=AE$3)*(GMWQ!$ND$2:$ND$60=AE$4)*(GMWQ!$NF$2:$NF$60=AE$1),0),$E308-1966)</f>
        <v>38502.03</v>
      </c>
      <c r="AF308" s="12" cm="1">
        <f t="array" ref="AF308">INDEX(GMWQ!$A$2:$NF$60,MATCH(1,(GMWQ!$NE$2:$NE$60=AF$3)*(GMWQ!$ND$2:$ND$60=AF$4)*(GMWQ!$NF$2:$NF$60=AF$1),0),$E308-1966)</f>
        <v>42770.95</v>
      </c>
      <c r="AG308" s="12" cm="1">
        <f t="array" ref="AG308">INDEX(GMWQ!$A$2:$NF$60,MATCH(1,(GMWQ!$NE$2:$NE$60=AG$3)*(GMWQ!$ND$2:$ND$60=AG$4)*(GMWQ!$NF$2:$NF$60=AG$1),0),$E308-1966)</f>
        <v>3.7499980000000002</v>
      </c>
    </row>
    <row r="309" spans="1:33" x14ac:dyDescent="0.25">
      <c r="B309" s="12">
        <f t="shared" si="26"/>
        <v>2048</v>
      </c>
      <c r="C309" s="12">
        <f t="shared" si="26"/>
        <v>2048</v>
      </c>
      <c r="E309" s="12">
        <f t="shared" si="27"/>
        <v>2275</v>
      </c>
      <c r="F309" s="12" cm="1">
        <f t="array" ref="F309">INDEX(GMWQ!$A$2:$NF$60,MATCH(1,(GMWQ!$NE$2:$NE$60=F$3)*(GMWQ!$ND$2:$ND$60=F$4)*(GMWQ!$NF$2:$NF$60=F$1),0),$E309-1966)</f>
        <v>250.7056</v>
      </c>
      <c r="G309" s="12" cm="1">
        <f t="array" ref="G309">INDEX(GMWQ!$A$2:$NF$60,MATCH(1,(GMWQ!$NE$2:$NE$60=G$3)*(GMWQ!$ND$2:$ND$60=G$4)*(GMWQ!$NF$2:$NF$60=G$1),0),$E309-1966)</f>
        <v>110277.1</v>
      </c>
      <c r="H309" s="12" cm="1">
        <f t="array" ref="H309">INDEX(GMWQ!$A$2:$NF$60,MATCH(1,(GMWQ!$NE$2:$NE$60=H$3)*(GMWQ!$ND$2:$ND$60=H$4)*(GMWQ!$NF$2:$NF$60=H$1),0),$E309-1966)</f>
        <v>1444.2139999999999</v>
      </c>
      <c r="I309" s="12" cm="1">
        <f t="array" ref="I309">INDEX(GMWQ!$A$2:$NF$60,MATCH(1,(GMWQ!$NE$2:$NE$60=I$3)*(GMWQ!$ND$2:$ND$60=I$4)*(GMWQ!$NF$2:$NF$60=I$1),0),$E309-1966)</f>
        <v>376648.8</v>
      </c>
      <c r="J309" s="12" cm="1">
        <f t="array" ref="J309">INDEX(GMWQ!$A$2:$NF$60,MATCH(1,(GMWQ!$NE$2:$NE$60=J$3)*(GMWQ!$ND$2:$ND$60=J$4)*(GMWQ!$NF$2:$NF$60=J$1),0),$E309-1966)</f>
        <v>1742541</v>
      </c>
      <c r="K309" s="12" cm="1">
        <f t="array" ref="K309">INDEX(GMWQ!$A$2:$NF$60,MATCH(1,(GMWQ!$NE$2:$NE$60=K$3)*(GMWQ!$ND$2:$ND$60=K$4)*(GMWQ!$NF$2:$NF$60=K$1),0),$E309-1966)</f>
        <v>696658.1</v>
      </c>
      <c r="L309" s="12" cm="1">
        <f t="array" ref="L309">INDEX(GMWQ!$A$2:$NF$60,MATCH(1,(GMWQ!$NE$2:$NE$60=L$3)*(GMWQ!$ND$2:$ND$60=L$4)*(GMWQ!$NF$2:$NF$60=L$1),0),$E309-1966)</f>
        <v>1092806</v>
      </c>
      <c r="M309" s="12" cm="1">
        <f t="array" ref="M309">INDEX(GMWQ!$A$2:$NF$60,MATCH(1,(GMWQ!$NE$2:$NE$60=M$3)*(GMWQ!$ND$2:$ND$60=M$4)*(GMWQ!$NF$2:$NF$60=M$1),0),$E309-1966)</f>
        <v>606549.1</v>
      </c>
      <c r="N309" s="12" cm="1">
        <f t="array" ref="N309">INDEX(GMWQ!$A$2:$NF$60,MATCH(1,(GMWQ!$NE$2:$NE$60=N$3)*(GMWQ!$ND$2:$ND$60=N$4)*(GMWQ!$NF$2:$NF$60=N$1),0),$E309-1966)</f>
        <v>180.13159999999999</v>
      </c>
      <c r="O309" s="12" cm="1">
        <f t="array" ref="O309">INDEX(GMWQ!$A$2:$NF$60,MATCH(1,(GMWQ!$NE$2:$NE$60=O$3)*(GMWQ!$ND$2:$ND$60=O$4)*(GMWQ!$NF$2:$NF$60=O$1),0),$E309-1966)</f>
        <v>39056.11</v>
      </c>
      <c r="P309" s="12" cm="1">
        <f t="array" ref="P309">INDEX(GMWQ!$A$2:$NF$60,MATCH(1,(GMWQ!$NE$2:$NE$60=P$3)*(GMWQ!$ND$2:$ND$60=P$4)*(GMWQ!$NF$2:$NF$60=P$1),0),$E309-1966)</f>
        <v>42796.19</v>
      </c>
      <c r="Q309" s="12" cm="1">
        <f t="array" ref="Q309">INDEX(GMWQ!$A$2:$NF$60,MATCH(1,(GMWQ!$NE$2:$NE$60=Q$3)*(GMWQ!$ND$2:$ND$60=Q$4)*(GMWQ!$NF$2:$NF$60=Q$1),0),$E309-1966)</f>
        <v>4.0000049999999998</v>
      </c>
      <c r="R309" s="12" cm="1">
        <f t="array" ref="R309">INDEX(GMWQ!$A$2:$NF$60,MATCH(1,(GMWQ!$NE$2:$NE$60=R$3)*(GMWQ!$ND$2:$ND$60=R$4)*(GMWQ!$NF$2:$NF$60=R$1),0),$E309-1966)</f>
        <v>20810.189999999999</v>
      </c>
      <c r="S309" s="12" cm="1">
        <f t="array" ref="S309">INDEX(GMWQ!$A$2:$NF$60,MATCH(1,(GMWQ!$NE$2:$NE$60=S$3)*(GMWQ!$ND$2:$ND$60=S$4)*(GMWQ!$NF$2:$NF$60=S$1),0),$E309-1966)</f>
        <v>0</v>
      </c>
      <c r="T309" s="12" cm="1">
        <f t="array" ref="T309">INDEX(GMWQ!$A$2:$NF$60,MATCH(1,(GMWQ!$NE$2:$NE$60=T$3)*(GMWQ!$ND$2:$ND$60=T$4)*(GMWQ!$NF$2:$NF$60=T$1),0),$E309-1966)</f>
        <v>0</v>
      </c>
      <c r="U309" s="12" cm="1">
        <f t="array" ref="U309">INDEX(GMWQ!$A$2:$NF$60,MATCH(1,(GMWQ!$NE$2:$NE$60=U$3)*(GMWQ!$ND$2:$ND$60=U$4)*(GMWQ!$NF$2:$NF$60=U$1),0),$E309-1966)</f>
        <v>0</v>
      </c>
      <c r="V309" s="12" cm="1">
        <f t="array" ref="V309">INDEX(GMWQ!$A$2:$NF$60,MATCH(1,(GMWQ!$NE$2:$NE$60=V$3)*(GMWQ!$ND$2:$ND$60=V$4)*(GMWQ!$NF$2:$NF$60=V$1),0),$E309-1966)</f>
        <v>0</v>
      </c>
      <c r="W309" s="12" cm="1">
        <f t="array" ref="W309">INDEX(GMWQ!$A$2:$NF$60,MATCH(1,(GMWQ!$NE$2:$NE$60=W$3)*(GMWQ!$ND$2:$ND$60=W$4)*(GMWQ!$NF$2:$NF$60=W$1),0),$E309-1966)</f>
        <v>0</v>
      </c>
      <c r="X309" s="12" cm="1">
        <f t="array" ref="X309">INDEX(GMWQ!$A$2:$NF$60,MATCH(1,(GMWQ!$NE$2:$NE$60=X$3)*(GMWQ!$ND$2:$ND$60=X$4)*(GMWQ!$NF$2:$NF$60=X$1),0),$E309-1966)</f>
        <v>0</v>
      </c>
      <c r="Y309" s="12" cm="1">
        <f t="array" ref="Y309">INDEX(GMWQ!$A$2:$NF$60,MATCH(1,(GMWQ!$NE$2:$NE$60=Y$3)*(GMWQ!$ND$2:$ND$60=Y$4)*(GMWQ!$NF$2:$NF$60=Y$1),0),$E309-1966)</f>
        <v>0</v>
      </c>
      <c r="Z309" s="12" cm="1">
        <f t="array" ref="Z309">INDEX(GMWQ!$A$2:$NF$60,MATCH(1,(GMWQ!$NE$2:$NE$60=Z$3)*(GMWQ!$ND$2:$ND$60=Z$4)*(GMWQ!$NF$2:$NF$60=Z$1),0),$E309-1966)</f>
        <v>0</v>
      </c>
      <c r="AA309" s="12" cm="1">
        <f t="array" ref="AA309">INDEX(GMWQ!$A$2:$NF$60,MATCH(1,(GMWQ!$NE$2:$NE$60=AA$3)*(GMWQ!$ND$2:$ND$60=AA$4)*(GMWQ!$NF$2:$NF$60=AA$1),0),$E309-1966)</f>
        <v>0</v>
      </c>
      <c r="AB309" s="12" cm="1">
        <f t="array" ref="AB309">INDEX(GMWQ!$A$2:$NF$60,MATCH(1,(GMWQ!$NE$2:$NE$60=AB$3)*(GMWQ!$ND$2:$ND$60=AB$4)*(GMWQ!$NF$2:$NF$60=AB$1),0),$E309-1966)</f>
        <v>0</v>
      </c>
      <c r="AC309" s="12" cm="1">
        <f t="array" ref="AC309">INDEX(GMWQ!$A$2:$NF$60,MATCH(1,(GMWQ!$NE$2:$NE$60=AC$3)*(GMWQ!$ND$2:$ND$60=AC$4)*(GMWQ!$NF$2:$NF$60=AC$1),0),$E309-1966)</f>
        <v>0</v>
      </c>
      <c r="AD309" s="12" cm="1">
        <f t="array" ref="AD309">INDEX(GMWQ!$A$2:$NF$60,MATCH(1,(GMWQ!$NE$2:$NE$60=AD$3)*(GMWQ!$ND$2:$ND$60=AD$4)*(GMWQ!$NF$2:$NF$60=AD$1),0),$E309-1966)</f>
        <v>0</v>
      </c>
      <c r="AE309" s="12" cm="1">
        <f t="array" ref="AE309">INDEX(GMWQ!$A$2:$NF$60,MATCH(1,(GMWQ!$NE$2:$NE$60=AE$3)*(GMWQ!$ND$2:$ND$60=AE$4)*(GMWQ!$NF$2:$NF$60=AE$1),0),$E309-1966)</f>
        <v>38538.83</v>
      </c>
      <c r="AF309" s="12" cm="1">
        <f t="array" ref="AF309">INDEX(GMWQ!$A$2:$NF$60,MATCH(1,(GMWQ!$NE$2:$NE$60=AF$3)*(GMWQ!$ND$2:$ND$60=AF$4)*(GMWQ!$NF$2:$NF$60=AF$1),0),$E309-1966)</f>
        <v>42811.83</v>
      </c>
      <c r="AG309" s="12" cm="1">
        <f t="array" ref="AG309">INDEX(GMWQ!$A$2:$NF$60,MATCH(1,(GMWQ!$NE$2:$NE$60=AG$3)*(GMWQ!$ND$2:$ND$60=AG$4)*(GMWQ!$NF$2:$NF$60=AG$1),0),$E309-1966)</f>
        <v>3.7499980000000002</v>
      </c>
    </row>
    <row r="310" spans="1:33" x14ac:dyDescent="0.25">
      <c r="B310" s="12">
        <f t="shared" si="26"/>
        <v>2048</v>
      </c>
      <c r="C310" s="12">
        <f t="shared" si="26"/>
        <v>2048</v>
      </c>
      <c r="E310" s="12">
        <f t="shared" si="27"/>
        <v>2276</v>
      </c>
      <c r="F310" s="12" cm="1">
        <f t="array" ref="F310">INDEX(GMWQ!$A$2:$NF$60,MATCH(1,(GMWQ!$NE$2:$NE$60=F$3)*(GMWQ!$ND$2:$ND$60=F$4)*(GMWQ!$NF$2:$NF$60=F$1),0),$E310-1966)</f>
        <v>251.97309999999999</v>
      </c>
      <c r="G310" s="12" cm="1">
        <f t="array" ref="G310">INDEX(GMWQ!$A$2:$NF$60,MATCH(1,(GMWQ!$NE$2:$NE$60=G$3)*(GMWQ!$ND$2:$ND$60=G$4)*(GMWQ!$NF$2:$NF$60=G$1),0),$E310-1966)</f>
        <v>111219</v>
      </c>
      <c r="H310" s="12" cm="1">
        <f t="array" ref="H310">INDEX(GMWQ!$A$2:$NF$60,MATCH(1,(GMWQ!$NE$2:$NE$60=H$3)*(GMWQ!$ND$2:$ND$60=H$4)*(GMWQ!$NF$2:$NF$60=H$1),0),$E310-1966)</f>
        <v>1455.797</v>
      </c>
      <c r="I310" s="12" cm="1">
        <f t="array" ref="I310">INDEX(GMWQ!$A$2:$NF$60,MATCH(1,(GMWQ!$NE$2:$NE$60=I$3)*(GMWQ!$ND$2:$ND$60=I$4)*(GMWQ!$NF$2:$NF$60=I$1),0),$E310-1966)</f>
        <v>379721.8</v>
      </c>
      <c r="J310" s="12" cm="1">
        <f t="array" ref="J310">INDEX(GMWQ!$A$2:$NF$60,MATCH(1,(GMWQ!$NE$2:$NE$60=J$3)*(GMWQ!$ND$2:$ND$60=J$4)*(GMWQ!$NF$2:$NF$60=J$1),0),$E310-1966)</f>
        <v>1757985</v>
      </c>
      <c r="K310" s="12" cm="1">
        <f t="array" ref="K310">INDEX(GMWQ!$A$2:$NF$60,MATCH(1,(GMWQ!$NE$2:$NE$60=K$3)*(GMWQ!$ND$2:$ND$60=K$4)*(GMWQ!$NF$2:$NF$60=K$1),0),$E310-1966)</f>
        <v>702608.2</v>
      </c>
      <c r="L310" s="12" cm="1">
        <f t="array" ref="L310">INDEX(GMWQ!$A$2:$NF$60,MATCH(1,(GMWQ!$NE$2:$NE$60=L$3)*(GMWQ!$ND$2:$ND$60=L$4)*(GMWQ!$NF$2:$NF$60=L$1),0),$E310-1966)</f>
        <v>1101933</v>
      </c>
      <c r="M310" s="12" cm="1">
        <f t="array" ref="M310">INDEX(GMWQ!$A$2:$NF$60,MATCH(1,(GMWQ!$NE$2:$NE$60=M$3)*(GMWQ!$ND$2:$ND$60=M$4)*(GMWQ!$NF$2:$NF$60=M$1),0),$E310-1966)</f>
        <v>608596.30000000005</v>
      </c>
      <c r="N310" s="12" cm="1">
        <f t="array" ref="N310">INDEX(GMWQ!$A$2:$NF$60,MATCH(1,(GMWQ!$NE$2:$NE$60=N$3)*(GMWQ!$ND$2:$ND$60=N$4)*(GMWQ!$NF$2:$NF$60=N$1),0),$E310-1966)</f>
        <v>181.02539999999999</v>
      </c>
      <c r="O310" s="12" cm="1">
        <f t="array" ref="O310">INDEX(GMWQ!$A$2:$NF$60,MATCH(1,(GMWQ!$NE$2:$NE$60=O$3)*(GMWQ!$ND$2:$ND$60=O$4)*(GMWQ!$NF$2:$NF$60=O$1),0),$E310-1966)</f>
        <v>39075.65</v>
      </c>
      <c r="P310" s="12" cm="1">
        <f t="array" ref="P310">INDEX(GMWQ!$A$2:$NF$60,MATCH(1,(GMWQ!$NE$2:$NE$60=P$3)*(GMWQ!$ND$2:$ND$60=P$4)*(GMWQ!$NF$2:$NF$60=P$1),0),$E310-1966)</f>
        <v>42817.599999999999</v>
      </c>
      <c r="Q310" s="12" cm="1">
        <f t="array" ref="Q310">INDEX(GMWQ!$A$2:$NF$60,MATCH(1,(GMWQ!$NE$2:$NE$60=Q$3)*(GMWQ!$ND$2:$ND$60=Q$4)*(GMWQ!$NF$2:$NF$60=Q$1),0),$E310-1966)</f>
        <v>4.0000010000000001</v>
      </c>
      <c r="R310" s="12" cm="1">
        <f t="array" ref="R310">INDEX(GMWQ!$A$2:$NF$60,MATCH(1,(GMWQ!$NE$2:$NE$60=R$3)*(GMWQ!$ND$2:$ND$60=R$4)*(GMWQ!$NF$2:$NF$60=R$1),0),$E310-1966)</f>
        <v>20977.09</v>
      </c>
      <c r="S310" s="12" cm="1">
        <f t="array" ref="S310">INDEX(GMWQ!$A$2:$NF$60,MATCH(1,(GMWQ!$NE$2:$NE$60=S$3)*(GMWQ!$ND$2:$ND$60=S$4)*(GMWQ!$NF$2:$NF$60=S$1),0),$E310-1966)</f>
        <v>0</v>
      </c>
      <c r="T310" s="12" cm="1">
        <f t="array" ref="T310">INDEX(GMWQ!$A$2:$NF$60,MATCH(1,(GMWQ!$NE$2:$NE$60=T$3)*(GMWQ!$ND$2:$ND$60=T$4)*(GMWQ!$NF$2:$NF$60=T$1),0),$E310-1966)</f>
        <v>0</v>
      </c>
      <c r="U310" s="12" cm="1">
        <f t="array" ref="U310">INDEX(GMWQ!$A$2:$NF$60,MATCH(1,(GMWQ!$NE$2:$NE$60=U$3)*(GMWQ!$ND$2:$ND$60=U$4)*(GMWQ!$NF$2:$NF$60=U$1),0),$E310-1966)</f>
        <v>0</v>
      </c>
      <c r="V310" s="12" cm="1">
        <f t="array" ref="V310">INDEX(GMWQ!$A$2:$NF$60,MATCH(1,(GMWQ!$NE$2:$NE$60=V$3)*(GMWQ!$ND$2:$ND$60=V$4)*(GMWQ!$NF$2:$NF$60=V$1),0),$E310-1966)</f>
        <v>0</v>
      </c>
      <c r="W310" s="12" cm="1">
        <f t="array" ref="W310">INDEX(GMWQ!$A$2:$NF$60,MATCH(1,(GMWQ!$NE$2:$NE$60=W$3)*(GMWQ!$ND$2:$ND$60=W$4)*(GMWQ!$NF$2:$NF$60=W$1),0),$E310-1966)</f>
        <v>0</v>
      </c>
      <c r="X310" s="12" cm="1">
        <f t="array" ref="X310">INDEX(GMWQ!$A$2:$NF$60,MATCH(1,(GMWQ!$NE$2:$NE$60=X$3)*(GMWQ!$ND$2:$ND$60=X$4)*(GMWQ!$NF$2:$NF$60=X$1),0),$E310-1966)</f>
        <v>0</v>
      </c>
      <c r="Y310" s="12" cm="1">
        <f t="array" ref="Y310">INDEX(GMWQ!$A$2:$NF$60,MATCH(1,(GMWQ!$NE$2:$NE$60=Y$3)*(GMWQ!$ND$2:$ND$60=Y$4)*(GMWQ!$NF$2:$NF$60=Y$1),0),$E310-1966)</f>
        <v>0</v>
      </c>
      <c r="Z310" s="12" cm="1">
        <f t="array" ref="Z310">INDEX(GMWQ!$A$2:$NF$60,MATCH(1,(GMWQ!$NE$2:$NE$60=Z$3)*(GMWQ!$ND$2:$ND$60=Z$4)*(GMWQ!$NF$2:$NF$60=Z$1),0),$E310-1966)</f>
        <v>0</v>
      </c>
      <c r="AA310" s="12" cm="1">
        <f t="array" ref="AA310">INDEX(GMWQ!$A$2:$NF$60,MATCH(1,(GMWQ!$NE$2:$NE$60=AA$3)*(GMWQ!$ND$2:$ND$60=AA$4)*(GMWQ!$NF$2:$NF$60=AA$1),0),$E310-1966)</f>
        <v>0</v>
      </c>
      <c r="AB310" s="12" cm="1">
        <f t="array" ref="AB310">INDEX(GMWQ!$A$2:$NF$60,MATCH(1,(GMWQ!$NE$2:$NE$60=AB$3)*(GMWQ!$ND$2:$ND$60=AB$4)*(GMWQ!$NF$2:$NF$60=AB$1),0),$E310-1966)</f>
        <v>0</v>
      </c>
      <c r="AC310" s="12" cm="1">
        <f t="array" ref="AC310">INDEX(GMWQ!$A$2:$NF$60,MATCH(1,(GMWQ!$NE$2:$NE$60=AC$3)*(GMWQ!$ND$2:$ND$60=AC$4)*(GMWQ!$NF$2:$NF$60=AC$1),0),$E310-1966)</f>
        <v>0</v>
      </c>
      <c r="AD310" s="12" cm="1">
        <f t="array" ref="AD310">INDEX(GMWQ!$A$2:$NF$60,MATCH(1,(GMWQ!$NE$2:$NE$60=AD$3)*(GMWQ!$ND$2:$ND$60=AD$4)*(GMWQ!$NF$2:$NF$60=AD$1),0),$E310-1966)</f>
        <v>0</v>
      </c>
      <c r="AE310" s="12" cm="1">
        <f t="array" ref="AE310">INDEX(GMWQ!$A$2:$NF$60,MATCH(1,(GMWQ!$NE$2:$NE$60=AE$3)*(GMWQ!$ND$2:$ND$60=AE$4)*(GMWQ!$NF$2:$NF$60=AE$1),0),$E310-1966)</f>
        <v>38575.629999999997</v>
      </c>
      <c r="AF310" s="12" cm="1">
        <f t="array" ref="AF310">INDEX(GMWQ!$A$2:$NF$60,MATCH(1,(GMWQ!$NE$2:$NE$60=AF$3)*(GMWQ!$ND$2:$ND$60=AF$4)*(GMWQ!$NF$2:$NF$60=AF$1),0),$E310-1966)</f>
        <v>42852.71</v>
      </c>
      <c r="AG310" s="12" cm="1">
        <f t="array" ref="AG310">INDEX(GMWQ!$A$2:$NF$60,MATCH(1,(GMWQ!$NE$2:$NE$60=AG$3)*(GMWQ!$ND$2:$ND$60=AG$4)*(GMWQ!$NF$2:$NF$60=AG$1),0),$E310-1966)</f>
        <v>3.7499880000000001</v>
      </c>
    </row>
    <row r="311" spans="1:33" x14ac:dyDescent="0.25">
      <c r="A311" s="12">
        <v>2049</v>
      </c>
      <c r="B311" s="12">
        <f t="shared" si="26"/>
        <v>2049</v>
      </c>
      <c r="C311" s="12">
        <f t="shared" si="26"/>
        <v>2048</v>
      </c>
      <c r="D311" s="12">
        <f t="shared" si="26"/>
        <v>2048</v>
      </c>
      <c r="E311" s="12">
        <f t="shared" si="27"/>
        <v>2277</v>
      </c>
      <c r="F311" s="12" cm="1">
        <f t="array" ref="F311">INDEX(GMWQ!$A$2:$NF$60,MATCH(1,(GMWQ!$NE$2:$NE$60=F$3)*(GMWQ!$ND$2:$ND$60=F$4)*(GMWQ!$NF$2:$NF$60=F$1),0),$E311-1966)</f>
        <v>253.24789999999999</v>
      </c>
      <c r="G311" s="12" cm="1">
        <f t="array" ref="G311">INDEX(GMWQ!$A$2:$NF$60,MATCH(1,(GMWQ!$NE$2:$NE$60=G$3)*(GMWQ!$ND$2:$ND$60=G$4)*(GMWQ!$NF$2:$NF$60=G$1),0),$E311-1966)</f>
        <v>112168.8</v>
      </c>
      <c r="H311" s="12" cm="1">
        <f t="array" ref="H311">INDEX(GMWQ!$A$2:$NF$60,MATCH(1,(GMWQ!$NE$2:$NE$60=H$3)*(GMWQ!$ND$2:$ND$60=H$4)*(GMWQ!$NF$2:$NF$60=H$1),0),$E311-1966)</f>
        <v>1467.471</v>
      </c>
      <c r="I311" s="12" cm="1">
        <f t="array" ref="I311">INDEX(GMWQ!$A$2:$NF$60,MATCH(1,(GMWQ!$NE$2:$NE$60=I$3)*(GMWQ!$ND$2:$ND$60=I$4)*(GMWQ!$NF$2:$NF$60=I$1),0),$E311-1966)</f>
        <v>382230.3</v>
      </c>
      <c r="J311" s="12" cm="1">
        <f t="array" ref="J311">INDEX(GMWQ!$A$2:$NF$60,MATCH(1,(GMWQ!$NE$2:$NE$60=J$3)*(GMWQ!$ND$2:$ND$60=J$4)*(GMWQ!$NF$2:$NF$60=J$1),0),$E311-1966)</f>
        <v>1773558</v>
      </c>
      <c r="K311" s="12" cm="1">
        <f t="array" ref="K311">INDEX(GMWQ!$A$2:$NF$60,MATCH(1,(GMWQ!$NE$2:$NE$60=K$3)*(GMWQ!$ND$2:$ND$60=K$4)*(GMWQ!$NF$2:$NF$60=K$1),0),$E311-1966)</f>
        <v>708608.2</v>
      </c>
      <c r="L311" s="12" cm="1">
        <f t="array" ref="L311">INDEX(GMWQ!$A$2:$NF$60,MATCH(1,(GMWQ!$NE$2:$NE$60=L$3)*(GMWQ!$ND$2:$ND$60=L$4)*(GMWQ!$NF$2:$NF$60=L$1),0),$E311-1966)</f>
        <v>1111132</v>
      </c>
      <c r="M311" s="12" cm="1">
        <f t="array" ref="M311">INDEX(GMWQ!$A$2:$NF$60,MATCH(1,(GMWQ!$NE$2:$NE$60=M$3)*(GMWQ!$ND$2:$ND$60=M$4)*(GMWQ!$NF$2:$NF$60=M$1),0),$E311-1966)</f>
        <v>610647.6</v>
      </c>
      <c r="N311" s="12" cm="1">
        <f t="array" ref="N311">INDEX(GMWQ!$A$2:$NF$60,MATCH(1,(GMWQ!$NE$2:$NE$60=N$3)*(GMWQ!$ND$2:$ND$60=N$4)*(GMWQ!$NF$2:$NF$60=N$1),0),$E311-1966)</f>
        <v>181.92359999999999</v>
      </c>
      <c r="O311" s="12" cm="1">
        <f t="array" ref="O311">INDEX(GMWQ!$A$2:$NF$60,MATCH(1,(GMWQ!$NE$2:$NE$60=O$3)*(GMWQ!$ND$2:$ND$60=O$4)*(GMWQ!$NF$2:$NF$60=O$1),0),$E311-1966)</f>
        <v>39095.18</v>
      </c>
      <c r="P311" s="12" cm="1">
        <f t="array" ref="P311">INDEX(GMWQ!$A$2:$NF$60,MATCH(1,(GMWQ!$NE$2:$NE$60=P$3)*(GMWQ!$ND$2:$ND$60=P$4)*(GMWQ!$NF$2:$NF$60=P$1),0),$E311-1966)</f>
        <v>42839</v>
      </c>
      <c r="Q311" s="12" cm="1">
        <f t="array" ref="Q311">INDEX(GMWQ!$A$2:$NF$60,MATCH(1,(GMWQ!$NE$2:$NE$60=Q$3)*(GMWQ!$ND$2:$ND$60=Q$4)*(GMWQ!$NF$2:$NF$60=Q$1),0),$E311-1966)</f>
        <v>4.0000070000000001</v>
      </c>
      <c r="R311" s="12" cm="1">
        <f t="array" ref="R311">INDEX(GMWQ!$A$2:$NF$60,MATCH(1,(GMWQ!$NE$2:$NE$60=R$3)*(GMWQ!$ND$2:$ND$60=R$4)*(GMWQ!$NF$2:$NF$60=R$1),0),$E311-1966)</f>
        <v>21145.31</v>
      </c>
      <c r="S311" s="12" cm="1">
        <f t="array" ref="S311">INDEX(GMWQ!$A$2:$NF$60,MATCH(1,(GMWQ!$NE$2:$NE$60=S$3)*(GMWQ!$ND$2:$ND$60=S$4)*(GMWQ!$NF$2:$NF$60=S$1),0),$E311-1966)</f>
        <v>0</v>
      </c>
      <c r="T311" s="12" cm="1">
        <f t="array" ref="T311">INDEX(GMWQ!$A$2:$NF$60,MATCH(1,(GMWQ!$NE$2:$NE$60=T$3)*(GMWQ!$ND$2:$ND$60=T$4)*(GMWQ!$NF$2:$NF$60=T$1),0),$E311-1966)</f>
        <v>0</v>
      </c>
      <c r="U311" s="12" cm="1">
        <f t="array" ref="U311">INDEX(GMWQ!$A$2:$NF$60,MATCH(1,(GMWQ!$NE$2:$NE$60=U$3)*(GMWQ!$ND$2:$ND$60=U$4)*(GMWQ!$NF$2:$NF$60=U$1),0),$E311-1966)</f>
        <v>0</v>
      </c>
      <c r="V311" s="12" cm="1">
        <f t="array" ref="V311">INDEX(GMWQ!$A$2:$NF$60,MATCH(1,(GMWQ!$NE$2:$NE$60=V$3)*(GMWQ!$ND$2:$ND$60=V$4)*(GMWQ!$NF$2:$NF$60=V$1),0),$E311-1966)</f>
        <v>0</v>
      </c>
      <c r="W311" s="12" cm="1">
        <f t="array" ref="W311">INDEX(GMWQ!$A$2:$NF$60,MATCH(1,(GMWQ!$NE$2:$NE$60=W$3)*(GMWQ!$ND$2:$ND$60=W$4)*(GMWQ!$NF$2:$NF$60=W$1),0),$E311-1966)</f>
        <v>0</v>
      </c>
      <c r="X311" s="12" cm="1">
        <f t="array" ref="X311">INDEX(GMWQ!$A$2:$NF$60,MATCH(1,(GMWQ!$NE$2:$NE$60=X$3)*(GMWQ!$ND$2:$ND$60=X$4)*(GMWQ!$NF$2:$NF$60=X$1),0),$E311-1966)</f>
        <v>0</v>
      </c>
      <c r="Y311" s="12" cm="1">
        <f t="array" ref="Y311">INDEX(GMWQ!$A$2:$NF$60,MATCH(1,(GMWQ!$NE$2:$NE$60=Y$3)*(GMWQ!$ND$2:$ND$60=Y$4)*(GMWQ!$NF$2:$NF$60=Y$1),0),$E311-1966)</f>
        <v>0</v>
      </c>
      <c r="Z311" s="12" cm="1">
        <f t="array" ref="Z311">INDEX(GMWQ!$A$2:$NF$60,MATCH(1,(GMWQ!$NE$2:$NE$60=Z$3)*(GMWQ!$ND$2:$ND$60=Z$4)*(GMWQ!$NF$2:$NF$60=Z$1),0),$E311-1966)</f>
        <v>0</v>
      </c>
      <c r="AA311" s="12" cm="1">
        <f t="array" ref="AA311">INDEX(GMWQ!$A$2:$NF$60,MATCH(1,(GMWQ!$NE$2:$NE$60=AA$3)*(GMWQ!$ND$2:$ND$60=AA$4)*(GMWQ!$NF$2:$NF$60=AA$1),0),$E311-1966)</f>
        <v>0</v>
      </c>
      <c r="AB311" s="12" cm="1">
        <f t="array" ref="AB311">INDEX(GMWQ!$A$2:$NF$60,MATCH(1,(GMWQ!$NE$2:$NE$60=AB$3)*(GMWQ!$ND$2:$ND$60=AB$4)*(GMWQ!$NF$2:$NF$60=AB$1),0),$E311-1966)</f>
        <v>0</v>
      </c>
      <c r="AC311" s="12" cm="1">
        <f t="array" ref="AC311">INDEX(GMWQ!$A$2:$NF$60,MATCH(1,(GMWQ!$NE$2:$NE$60=AC$3)*(GMWQ!$ND$2:$ND$60=AC$4)*(GMWQ!$NF$2:$NF$60=AC$1),0),$E311-1966)</f>
        <v>0</v>
      </c>
      <c r="AD311" s="12" cm="1">
        <f t="array" ref="AD311">INDEX(GMWQ!$A$2:$NF$60,MATCH(1,(GMWQ!$NE$2:$NE$60=AD$3)*(GMWQ!$ND$2:$ND$60=AD$4)*(GMWQ!$NF$2:$NF$60=AD$1),0),$E311-1966)</f>
        <v>0</v>
      </c>
      <c r="AE311" s="12" cm="1">
        <f t="array" ref="AE311">INDEX(GMWQ!$A$2:$NF$60,MATCH(1,(GMWQ!$NE$2:$NE$60=AE$3)*(GMWQ!$ND$2:$ND$60=AE$4)*(GMWQ!$NF$2:$NF$60=AE$1),0),$E311-1966)</f>
        <v>38612.43</v>
      </c>
      <c r="AF311" s="12" cm="1">
        <f t="array" ref="AF311">INDEX(GMWQ!$A$2:$NF$60,MATCH(1,(GMWQ!$NE$2:$NE$60=AF$3)*(GMWQ!$ND$2:$ND$60=AF$4)*(GMWQ!$NF$2:$NF$60=AF$1),0),$E311-1966)</f>
        <v>42893.59</v>
      </c>
      <c r="AG311" s="12" cm="1">
        <f t="array" ref="AG311">INDEX(GMWQ!$A$2:$NF$60,MATCH(1,(GMWQ!$NE$2:$NE$60=AG$3)*(GMWQ!$ND$2:$ND$60=AG$4)*(GMWQ!$NF$2:$NF$60=AG$1),0),$E311-1966)</f>
        <v>3.749978</v>
      </c>
    </row>
    <row r="312" spans="1:33" x14ac:dyDescent="0.25">
      <c r="B312" s="12">
        <f t="shared" si="26"/>
        <v>2049</v>
      </c>
      <c r="C312" s="12">
        <f t="shared" si="26"/>
        <v>2049</v>
      </c>
      <c r="E312" s="12">
        <f t="shared" si="27"/>
        <v>2278</v>
      </c>
      <c r="F312" s="12" cm="1">
        <f t="array" ref="F312">INDEX(GMWQ!$A$2:$NF$60,MATCH(1,(GMWQ!$NE$2:$NE$60=F$3)*(GMWQ!$ND$2:$ND$60=F$4)*(GMWQ!$NF$2:$NF$60=F$1),0),$E312-1966)</f>
        <v>254.53</v>
      </c>
      <c r="G312" s="12" cm="1">
        <f t="array" ref="G312">INDEX(GMWQ!$A$2:$NF$60,MATCH(1,(GMWQ!$NE$2:$NE$60=G$3)*(GMWQ!$ND$2:$ND$60=G$4)*(GMWQ!$NF$2:$NF$60=G$1),0),$E312-1966)</f>
        <v>113126.5</v>
      </c>
      <c r="H312" s="12" cm="1">
        <f t="array" ref="H312">INDEX(GMWQ!$A$2:$NF$60,MATCH(1,(GMWQ!$NE$2:$NE$60=H$3)*(GMWQ!$ND$2:$ND$60=H$4)*(GMWQ!$NF$2:$NF$60=H$1),0),$E312-1966)</f>
        <v>1479.2370000000001</v>
      </c>
      <c r="I312" s="12" cm="1">
        <f t="array" ref="I312">INDEX(GMWQ!$A$2:$NF$60,MATCH(1,(GMWQ!$NE$2:$NE$60=I$3)*(GMWQ!$ND$2:$ND$60=I$4)*(GMWQ!$NF$2:$NF$60=I$1),0),$E312-1966)</f>
        <v>386893.7</v>
      </c>
      <c r="J312" s="12" cm="1">
        <f t="array" ref="J312">INDEX(GMWQ!$A$2:$NF$60,MATCH(1,(GMWQ!$NE$2:$NE$60=J$3)*(GMWQ!$ND$2:$ND$60=J$4)*(GMWQ!$NF$2:$NF$60=J$1),0),$E312-1966)</f>
        <v>1789260</v>
      </c>
      <c r="K312" s="12" cm="1">
        <f t="array" ref="K312">INDEX(GMWQ!$A$2:$NF$60,MATCH(1,(GMWQ!$NE$2:$NE$60=K$3)*(GMWQ!$ND$2:$ND$60=K$4)*(GMWQ!$NF$2:$NF$60=K$1),0),$E312-1966)</f>
        <v>714658.5</v>
      </c>
      <c r="L312" s="12" cm="1">
        <f t="array" ref="L312">INDEX(GMWQ!$A$2:$NF$60,MATCH(1,(GMWQ!$NE$2:$NE$60=L$3)*(GMWQ!$ND$2:$ND$60=L$4)*(GMWQ!$NF$2:$NF$60=L$1),0),$E312-1966)</f>
        <v>1120402</v>
      </c>
      <c r="M312" s="12" cm="1">
        <f t="array" ref="M312">INDEX(GMWQ!$A$2:$NF$60,MATCH(1,(GMWQ!$NE$2:$NE$60=M$3)*(GMWQ!$ND$2:$ND$60=M$4)*(GMWQ!$NF$2:$NF$60=M$1),0),$E312-1966)</f>
        <v>612703.1</v>
      </c>
      <c r="N312" s="12" cm="1">
        <f t="array" ref="N312">INDEX(GMWQ!$A$2:$NF$60,MATCH(1,(GMWQ!$NE$2:$NE$60=N$3)*(GMWQ!$ND$2:$ND$60=N$4)*(GMWQ!$NF$2:$NF$60=N$1),0),$E312-1966)</f>
        <v>182.8263</v>
      </c>
      <c r="O312" s="12" cm="1">
        <f t="array" ref="O312">INDEX(GMWQ!$A$2:$NF$60,MATCH(1,(GMWQ!$NE$2:$NE$60=O$3)*(GMWQ!$ND$2:$ND$60=O$4)*(GMWQ!$NF$2:$NF$60=O$1),0),$E312-1966)</f>
        <v>39114.720000000001</v>
      </c>
      <c r="P312" s="12" cm="1">
        <f t="array" ref="P312">INDEX(GMWQ!$A$2:$NF$60,MATCH(1,(GMWQ!$NE$2:$NE$60=P$3)*(GMWQ!$ND$2:$ND$60=P$4)*(GMWQ!$NF$2:$NF$60=P$1),0),$E312-1966)</f>
        <v>42860.41</v>
      </c>
      <c r="Q312" s="12" cm="1">
        <f t="array" ref="Q312">INDEX(GMWQ!$A$2:$NF$60,MATCH(1,(GMWQ!$NE$2:$NE$60=Q$3)*(GMWQ!$ND$2:$ND$60=Q$4)*(GMWQ!$NF$2:$NF$60=Q$1),0),$E312-1966)</f>
        <v>4.0000030000000004</v>
      </c>
      <c r="R312" s="12" cm="1">
        <f t="array" ref="R312">INDEX(GMWQ!$A$2:$NF$60,MATCH(1,(GMWQ!$NE$2:$NE$60=R$3)*(GMWQ!$ND$2:$ND$60=R$4)*(GMWQ!$NF$2:$NF$60=R$1),0),$E312-1966)</f>
        <v>21314.86</v>
      </c>
      <c r="S312" s="12" cm="1">
        <f t="array" ref="S312">INDEX(GMWQ!$A$2:$NF$60,MATCH(1,(GMWQ!$NE$2:$NE$60=S$3)*(GMWQ!$ND$2:$ND$60=S$4)*(GMWQ!$NF$2:$NF$60=S$1),0),$E312-1966)</f>
        <v>0</v>
      </c>
      <c r="T312" s="12" cm="1">
        <f t="array" ref="T312">INDEX(GMWQ!$A$2:$NF$60,MATCH(1,(GMWQ!$NE$2:$NE$60=T$3)*(GMWQ!$ND$2:$ND$60=T$4)*(GMWQ!$NF$2:$NF$60=T$1),0),$E312-1966)</f>
        <v>0</v>
      </c>
      <c r="U312" s="12" cm="1">
        <f t="array" ref="U312">INDEX(GMWQ!$A$2:$NF$60,MATCH(1,(GMWQ!$NE$2:$NE$60=U$3)*(GMWQ!$ND$2:$ND$60=U$4)*(GMWQ!$NF$2:$NF$60=U$1),0),$E312-1966)</f>
        <v>0</v>
      </c>
      <c r="V312" s="12" cm="1">
        <f t="array" ref="V312">INDEX(GMWQ!$A$2:$NF$60,MATCH(1,(GMWQ!$NE$2:$NE$60=V$3)*(GMWQ!$ND$2:$ND$60=V$4)*(GMWQ!$NF$2:$NF$60=V$1),0),$E312-1966)</f>
        <v>0</v>
      </c>
      <c r="W312" s="12" cm="1">
        <f t="array" ref="W312">INDEX(GMWQ!$A$2:$NF$60,MATCH(1,(GMWQ!$NE$2:$NE$60=W$3)*(GMWQ!$ND$2:$ND$60=W$4)*(GMWQ!$NF$2:$NF$60=W$1),0),$E312-1966)</f>
        <v>0</v>
      </c>
      <c r="X312" s="12" cm="1">
        <f t="array" ref="X312">INDEX(GMWQ!$A$2:$NF$60,MATCH(1,(GMWQ!$NE$2:$NE$60=X$3)*(GMWQ!$ND$2:$ND$60=X$4)*(GMWQ!$NF$2:$NF$60=X$1),0),$E312-1966)</f>
        <v>0</v>
      </c>
      <c r="Y312" s="12" cm="1">
        <f t="array" ref="Y312">INDEX(GMWQ!$A$2:$NF$60,MATCH(1,(GMWQ!$NE$2:$NE$60=Y$3)*(GMWQ!$ND$2:$ND$60=Y$4)*(GMWQ!$NF$2:$NF$60=Y$1),0),$E312-1966)</f>
        <v>0</v>
      </c>
      <c r="Z312" s="12" cm="1">
        <f t="array" ref="Z312">INDEX(GMWQ!$A$2:$NF$60,MATCH(1,(GMWQ!$NE$2:$NE$60=Z$3)*(GMWQ!$ND$2:$ND$60=Z$4)*(GMWQ!$NF$2:$NF$60=Z$1),0),$E312-1966)</f>
        <v>0</v>
      </c>
      <c r="AA312" s="12" cm="1">
        <f t="array" ref="AA312">INDEX(GMWQ!$A$2:$NF$60,MATCH(1,(GMWQ!$NE$2:$NE$60=AA$3)*(GMWQ!$ND$2:$ND$60=AA$4)*(GMWQ!$NF$2:$NF$60=AA$1),0),$E312-1966)</f>
        <v>0</v>
      </c>
      <c r="AB312" s="12" cm="1">
        <f t="array" ref="AB312">INDEX(GMWQ!$A$2:$NF$60,MATCH(1,(GMWQ!$NE$2:$NE$60=AB$3)*(GMWQ!$ND$2:$ND$60=AB$4)*(GMWQ!$NF$2:$NF$60=AB$1),0),$E312-1966)</f>
        <v>0</v>
      </c>
      <c r="AC312" s="12" cm="1">
        <f t="array" ref="AC312">INDEX(GMWQ!$A$2:$NF$60,MATCH(1,(GMWQ!$NE$2:$NE$60=AC$3)*(GMWQ!$ND$2:$ND$60=AC$4)*(GMWQ!$NF$2:$NF$60=AC$1),0),$E312-1966)</f>
        <v>0</v>
      </c>
      <c r="AD312" s="12" cm="1">
        <f t="array" ref="AD312">INDEX(GMWQ!$A$2:$NF$60,MATCH(1,(GMWQ!$NE$2:$NE$60=AD$3)*(GMWQ!$ND$2:$ND$60=AD$4)*(GMWQ!$NF$2:$NF$60=AD$1),0),$E312-1966)</f>
        <v>0</v>
      </c>
      <c r="AE312" s="12" cm="1">
        <f t="array" ref="AE312">INDEX(GMWQ!$A$2:$NF$60,MATCH(1,(GMWQ!$NE$2:$NE$60=AE$3)*(GMWQ!$ND$2:$ND$60=AE$4)*(GMWQ!$NF$2:$NF$60=AE$1),0),$E312-1966)</f>
        <v>38649.22</v>
      </c>
      <c r="AF312" s="12" cm="1">
        <f t="array" ref="AF312">INDEX(GMWQ!$A$2:$NF$60,MATCH(1,(GMWQ!$NE$2:$NE$60=AF$3)*(GMWQ!$ND$2:$ND$60=AF$4)*(GMWQ!$NF$2:$NF$60=AF$1),0),$E312-1966)</f>
        <v>42934.46</v>
      </c>
      <c r="AG312" s="12" cm="1">
        <f t="array" ref="AG312">INDEX(GMWQ!$A$2:$NF$60,MATCH(1,(GMWQ!$NE$2:$NE$60=AG$3)*(GMWQ!$ND$2:$ND$60=AG$4)*(GMWQ!$NF$2:$NF$60=AG$1),0),$E312-1966)</f>
        <v>3.750016</v>
      </c>
    </row>
    <row r="313" spans="1:33" x14ac:dyDescent="0.25">
      <c r="B313" s="12">
        <f t="shared" si="26"/>
        <v>2049</v>
      </c>
      <c r="C313" s="12">
        <f t="shared" si="26"/>
        <v>2049</v>
      </c>
      <c r="E313" s="12">
        <f t="shared" si="27"/>
        <v>2279</v>
      </c>
      <c r="F313" s="12" cm="1">
        <f t="array" ref="F313">INDEX(GMWQ!$A$2:$NF$60,MATCH(1,(GMWQ!$NE$2:$NE$60=F$3)*(GMWQ!$ND$2:$ND$60=F$4)*(GMWQ!$NF$2:$NF$60=F$1),0),$E313-1966)</f>
        <v>255.81120000000001</v>
      </c>
      <c r="G313" s="12" cm="1">
        <f t="array" ref="G313">INDEX(GMWQ!$A$2:$NF$60,MATCH(1,(GMWQ!$NE$2:$NE$60=G$3)*(GMWQ!$ND$2:$ND$60=G$4)*(GMWQ!$NF$2:$NF$60=G$1),0),$E313-1966)</f>
        <v>114079.7</v>
      </c>
      <c r="H313" s="12" cm="1">
        <f t="array" ref="H313">INDEX(GMWQ!$A$2:$NF$60,MATCH(1,(GMWQ!$NE$2:$NE$60=H$3)*(GMWQ!$ND$2:$ND$60=H$4)*(GMWQ!$NF$2:$NF$60=H$1),0),$E313-1966)</f>
        <v>1491.107</v>
      </c>
      <c r="I313" s="12" cm="1">
        <f t="array" ref="I313">INDEX(GMWQ!$A$2:$NF$60,MATCH(1,(GMWQ!$NE$2:$NE$60=I$3)*(GMWQ!$ND$2:$ND$60=I$4)*(GMWQ!$NF$2:$NF$60=I$1),0),$E313-1966)</f>
        <v>390176.5</v>
      </c>
      <c r="J313" s="12" cm="1">
        <f t="array" ref="J313">INDEX(GMWQ!$A$2:$NF$60,MATCH(1,(GMWQ!$NE$2:$NE$60=J$3)*(GMWQ!$ND$2:$ND$60=J$4)*(GMWQ!$NF$2:$NF$60=J$1),0),$E313-1966)</f>
        <v>1804952</v>
      </c>
      <c r="K313" s="12" cm="1">
        <f t="array" ref="K313">INDEX(GMWQ!$A$2:$NF$60,MATCH(1,(GMWQ!$NE$2:$NE$60=K$3)*(GMWQ!$ND$2:$ND$60=K$4)*(GMWQ!$NF$2:$NF$60=K$1),0),$E313-1966)</f>
        <v>720680.3</v>
      </c>
      <c r="L313" s="12" cm="1">
        <f t="array" ref="L313">INDEX(GMWQ!$A$2:$NF$60,MATCH(1,(GMWQ!$NE$2:$NE$60=L$3)*(GMWQ!$ND$2:$ND$60=L$4)*(GMWQ!$NF$2:$NF$60=L$1),0),$E313-1966)</f>
        <v>1129744</v>
      </c>
      <c r="M313" s="12" cm="1">
        <f t="array" ref="M313">INDEX(GMWQ!$A$2:$NF$60,MATCH(1,(GMWQ!$NE$2:$NE$60=M$3)*(GMWQ!$ND$2:$ND$60=M$4)*(GMWQ!$NF$2:$NF$60=M$1),0),$E313-1966)</f>
        <v>614762.4</v>
      </c>
      <c r="N313" s="12" cm="1">
        <f t="array" ref="N313">INDEX(GMWQ!$A$2:$NF$60,MATCH(1,(GMWQ!$NE$2:$NE$60=N$3)*(GMWQ!$ND$2:$ND$60=N$4)*(GMWQ!$NF$2:$NF$60=N$1),0),$E313-1966)</f>
        <v>183.73349999999999</v>
      </c>
      <c r="O313" s="12" cm="1">
        <f t="array" ref="O313">INDEX(GMWQ!$A$2:$NF$60,MATCH(1,(GMWQ!$NE$2:$NE$60=O$3)*(GMWQ!$ND$2:$ND$60=O$4)*(GMWQ!$NF$2:$NF$60=O$1),0),$E313-1966)</f>
        <v>39129.53</v>
      </c>
      <c r="P313" s="12" cm="1">
        <f t="array" ref="P313">INDEX(GMWQ!$A$2:$NF$60,MATCH(1,(GMWQ!$NE$2:$NE$60=P$3)*(GMWQ!$ND$2:$ND$60=P$4)*(GMWQ!$NF$2:$NF$60=P$1),0),$E313-1966)</f>
        <v>42876.639999999999</v>
      </c>
      <c r="Q313" s="12" cm="1">
        <f t="array" ref="Q313">INDEX(GMWQ!$A$2:$NF$60,MATCH(1,(GMWQ!$NE$2:$NE$60=Q$3)*(GMWQ!$ND$2:$ND$60=Q$4)*(GMWQ!$NF$2:$NF$60=Q$1),0),$E313-1966)</f>
        <v>4.0000030000000004</v>
      </c>
      <c r="R313" s="12" cm="1">
        <f t="array" ref="R313">INDEX(GMWQ!$A$2:$NF$60,MATCH(1,(GMWQ!$NE$2:$NE$60=R$3)*(GMWQ!$ND$2:$ND$60=R$4)*(GMWQ!$NF$2:$NF$60=R$1),0),$E313-1966)</f>
        <v>21485.89</v>
      </c>
      <c r="S313" s="12" cm="1">
        <f t="array" ref="S313">INDEX(GMWQ!$A$2:$NF$60,MATCH(1,(GMWQ!$NE$2:$NE$60=S$3)*(GMWQ!$ND$2:$ND$60=S$4)*(GMWQ!$NF$2:$NF$60=S$1),0),$E313-1966)</f>
        <v>0</v>
      </c>
      <c r="T313" s="12" cm="1">
        <f t="array" ref="T313">INDEX(GMWQ!$A$2:$NF$60,MATCH(1,(GMWQ!$NE$2:$NE$60=T$3)*(GMWQ!$ND$2:$ND$60=T$4)*(GMWQ!$NF$2:$NF$60=T$1),0),$E313-1966)</f>
        <v>0</v>
      </c>
      <c r="U313" s="12" cm="1">
        <f t="array" ref="U313">INDEX(GMWQ!$A$2:$NF$60,MATCH(1,(GMWQ!$NE$2:$NE$60=U$3)*(GMWQ!$ND$2:$ND$60=U$4)*(GMWQ!$NF$2:$NF$60=U$1),0),$E313-1966)</f>
        <v>0</v>
      </c>
      <c r="V313" s="12" cm="1">
        <f t="array" ref="V313">INDEX(GMWQ!$A$2:$NF$60,MATCH(1,(GMWQ!$NE$2:$NE$60=V$3)*(GMWQ!$ND$2:$ND$60=V$4)*(GMWQ!$NF$2:$NF$60=V$1),0),$E313-1966)</f>
        <v>0</v>
      </c>
      <c r="W313" s="12" cm="1">
        <f t="array" ref="W313">INDEX(GMWQ!$A$2:$NF$60,MATCH(1,(GMWQ!$NE$2:$NE$60=W$3)*(GMWQ!$ND$2:$ND$60=W$4)*(GMWQ!$NF$2:$NF$60=W$1),0),$E313-1966)</f>
        <v>0</v>
      </c>
      <c r="X313" s="12" cm="1">
        <f t="array" ref="X313">INDEX(GMWQ!$A$2:$NF$60,MATCH(1,(GMWQ!$NE$2:$NE$60=X$3)*(GMWQ!$ND$2:$ND$60=X$4)*(GMWQ!$NF$2:$NF$60=X$1),0),$E313-1966)</f>
        <v>0</v>
      </c>
      <c r="Y313" s="12" cm="1">
        <f t="array" ref="Y313">INDEX(GMWQ!$A$2:$NF$60,MATCH(1,(GMWQ!$NE$2:$NE$60=Y$3)*(GMWQ!$ND$2:$ND$60=Y$4)*(GMWQ!$NF$2:$NF$60=Y$1),0),$E313-1966)</f>
        <v>0</v>
      </c>
      <c r="Z313" s="12" cm="1">
        <f t="array" ref="Z313">INDEX(GMWQ!$A$2:$NF$60,MATCH(1,(GMWQ!$NE$2:$NE$60=Z$3)*(GMWQ!$ND$2:$ND$60=Z$4)*(GMWQ!$NF$2:$NF$60=Z$1),0),$E313-1966)</f>
        <v>0</v>
      </c>
      <c r="AA313" s="12" cm="1">
        <f t="array" ref="AA313">INDEX(GMWQ!$A$2:$NF$60,MATCH(1,(GMWQ!$NE$2:$NE$60=AA$3)*(GMWQ!$ND$2:$ND$60=AA$4)*(GMWQ!$NF$2:$NF$60=AA$1),0),$E313-1966)</f>
        <v>0</v>
      </c>
      <c r="AB313" s="12" cm="1">
        <f t="array" ref="AB313">INDEX(GMWQ!$A$2:$NF$60,MATCH(1,(GMWQ!$NE$2:$NE$60=AB$3)*(GMWQ!$ND$2:$ND$60=AB$4)*(GMWQ!$NF$2:$NF$60=AB$1),0),$E313-1966)</f>
        <v>0</v>
      </c>
      <c r="AC313" s="12" cm="1">
        <f t="array" ref="AC313">INDEX(GMWQ!$A$2:$NF$60,MATCH(1,(GMWQ!$NE$2:$NE$60=AC$3)*(GMWQ!$ND$2:$ND$60=AC$4)*(GMWQ!$NF$2:$NF$60=AC$1),0),$E313-1966)</f>
        <v>0</v>
      </c>
      <c r="AD313" s="12" cm="1">
        <f t="array" ref="AD313">INDEX(GMWQ!$A$2:$NF$60,MATCH(1,(GMWQ!$NE$2:$NE$60=AD$3)*(GMWQ!$ND$2:$ND$60=AD$4)*(GMWQ!$NF$2:$NF$60=AD$1),0),$E313-1966)</f>
        <v>0</v>
      </c>
      <c r="AE313" s="12" cm="1">
        <f t="array" ref="AE313">INDEX(GMWQ!$A$2:$NF$60,MATCH(1,(GMWQ!$NE$2:$NE$60=AE$3)*(GMWQ!$ND$2:$ND$60=AE$4)*(GMWQ!$NF$2:$NF$60=AE$1),0),$E313-1966)</f>
        <v>38686.019999999997</v>
      </c>
      <c r="AF313" s="12" cm="1">
        <f t="array" ref="AF313">INDEX(GMWQ!$A$2:$NF$60,MATCH(1,(GMWQ!$NE$2:$NE$60=AF$3)*(GMWQ!$ND$2:$ND$60=AF$4)*(GMWQ!$NF$2:$NF$60=AF$1),0),$E313-1966)</f>
        <v>42975.34</v>
      </c>
      <c r="AG313" s="12" cm="1">
        <f t="array" ref="AG313">INDEX(GMWQ!$A$2:$NF$60,MATCH(1,(GMWQ!$NE$2:$NE$60=AG$3)*(GMWQ!$ND$2:$ND$60=AG$4)*(GMWQ!$NF$2:$NF$60=AG$1),0),$E313-1966)</f>
        <v>3.750006</v>
      </c>
    </row>
    <row r="314" spans="1:33" x14ac:dyDescent="0.25">
      <c r="B314" s="12">
        <f t="shared" si="26"/>
        <v>2049</v>
      </c>
      <c r="C314" s="12">
        <f t="shared" si="26"/>
        <v>2049</v>
      </c>
      <c r="E314" s="12">
        <f t="shared" si="27"/>
        <v>2280</v>
      </c>
      <c r="F314" s="12" cm="1">
        <f t="array" ref="F314">INDEX(GMWQ!$A$2:$NF$60,MATCH(1,(GMWQ!$NE$2:$NE$60=F$3)*(GMWQ!$ND$2:$ND$60=F$4)*(GMWQ!$NF$2:$NF$60=F$1),0),$E314-1966)</f>
        <v>257.10169999999999</v>
      </c>
      <c r="G314" s="12" cm="1">
        <f t="array" ref="G314">INDEX(GMWQ!$A$2:$NF$60,MATCH(1,(GMWQ!$NE$2:$NE$60=G$3)*(GMWQ!$ND$2:$ND$60=G$4)*(GMWQ!$NF$2:$NF$60=G$1),0),$E314-1966)</f>
        <v>115041.60000000001</v>
      </c>
      <c r="H314" s="12" cm="1">
        <f t="array" ref="H314">INDEX(GMWQ!$A$2:$NF$60,MATCH(1,(GMWQ!$NE$2:$NE$60=H$3)*(GMWQ!$ND$2:$ND$60=H$4)*(GMWQ!$NF$2:$NF$60=H$1),0),$E314-1966)</f>
        <v>1503.0820000000001</v>
      </c>
      <c r="I314" s="12" cm="1">
        <f t="array" ref="I314">INDEX(GMWQ!$A$2:$NF$60,MATCH(1,(GMWQ!$NE$2:$NE$60=I$3)*(GMWQ!$ND$2:$ND$60=I$4)*(GMWQ!$NF$2:$NF$60=I$1),0),$E314-1966)</f>
        <v>393321.8</v>
      </c>
      <c r="J314" s="12" cm="1">
        <f t="array" ref="J314">INDEX(GMWQ!$A$2:$NF$60,MATCH(1,(GMWQ!$NE$2:$NE$60=J$3)*(GMWQ!$ND$2:$ND$60=J$4)*(GMWQ!$NF$2:$NF$60=J$1),0),$E314-1966)</f>
        <v>1820772</v>
      </c>
      <c r="K314" s="12" cm="1">
        <f t="array" ref="K314">INDEX(GMWQ!$A$2:$NF$60,MATCH(1,(GMWQ!$NE$2:$NE$60=K$3)*(GMWQ!$ND$2:$ND$60=K$4)*(GMWQ!$NF$2:$NF$60=K$1),0),$E314-1966)</f>
        <v>726757.1</v>
      </c>
      <c r="L314" s="12" cm="1">
        <f t="array" ref="L314">INDEX(GMWQ!$A$2:$NF$60,MATCH(1,(GMWQ!$NE$2:$NE$60=L$3)*(GMWQ!$ND$2:$ND$60=L$4)*(GMWQ!$NF$2:$NF$60=L$1),0),$E314-1966)</f>
        <v>1139070</v>
      </c>
      <c r="M314" s="12" cm="1">
        <f t="array" ref="M314">INDEX(GMWQ!$A$2:$NF$60,MATCH(1,(GMWQ!$NE$2:$NE$60=M$3)*(GMWQ!$ND$2:$ND$60=M$4)*(GMWQ!$NF$2:$NF$60=M$1),0),$E314-1966)</f>
        <v>616777.6</v>
      </c>
      <c r="N314" s="12" cm="1">
        <f t="array" ref="N314">INDEX(GMWQ!$A$2:$NF$60,MATCH(1,(GMWQ!$NE$2:$NE$60=N$3)*(GMWQ!$ND$2:$ND$60=N$4)*(GMWQ!$NF$2:$NF$60=N$1),0),$E314-1966)</f>
        <v>184.64519999999999</v>
      </c>
      <c r="O314" s="12" cm="1">
        <f t="array" ref="O314">INDEX(GMWQ!$A$2:$NF$60,MATCH(1,(GMWQ!$NE$2:$NE$60=O$3)*(GMWQ!$ND$2:$ND$60=O$4)*(GMWQ!$NF$2:$NF$60=O$1),0),$E314-1966)</f>
        <v>39144.339999999997</v>
      </c>
      <c r="P314" s="12" cm="1">
        <f t="array" ref="P314">INDEX(GMWQ!$A$2:$NF$60,MATCH(1,(GMWQ!$NE$2:$NE$60=P$3)*(GMWQ!$ND$2:$ND$60=P$4)*(GMWQ!$NF$2:$NF$60=P$1),0),$E314-1966)</f>
        <v>42892.88</v>
      </c>
      <c r="Q314" s="12" cm="1">
        <f t="array" ref="Q314">INDEX(GMWQ!$A$2:$NF$60,MATCH(1,(GMWQ!$NE$2:$NE$60=Q$3)*(GMWQ!$ND$2:$ND$60=Q$4)*(GMWQ!$NF$2:$NF$60=Q$1),0),$E314-1966)</f>
        <v>4.000013</v>
      </c>
      <c r="R314" s="12" cm="1">
        <f t="array" ref="R314">INDEX(GMWQ!$A$2:$NF$60,MATCH(1,(GMWQ!$NE$2:$NE$60=R$3)*(GMWQ!$ND$2:$ND$60=R$4)*(GMWQ!$NF$2:$NF$60=R$1),0),$E314-1966)</f>
        <v>21658.43</v>
      </c>
      <c r="S314" s="12" cm="1">
        <f t="array" ref="S314">INDEX(GMWQ!$A$2:$NF$60,MATCH(1,(GMWQ!$NE$2:$NE$60=S$3)*(GMWQ!$ND$2:$ND$60=S$4)*(GMWQ!$NF$2:$NF$60=S$1),0),$E314-1966)</f>
        <v>0</v>
      </c>
      <c r="T314" s="12" cm="1">
        <f t="array" ref="T314">INDEX(GMWQ!$A$2:$NF$60,MATCH(1,(GMWQ!$NE$2:$NE$60=T$3)*(GMWQ!$ND$2:$ND$60=T$4)*(GMWQ!$NF$2:$NF$60=T$1),0),$E314-1966)</f>
        <v>0</v>
      </c>
      <c r="U314" s="12" cm="1">
        <f t="array" ref="U314">INDEX(GMWQ!$A$2:$NF$60,MATCH(1,(GMWQ!$NE$2:$NE$60=U$3)*(GMWQ!$ND$2:$ND$60=U$4)*(GMWQ!$NF$2:$NF$60=U$1),0),$E314-1966)</f>
        <v>0</v>
      </c>
      <c r="V314" s="12" cm="1">
        <f t="array" ref="V314">INDEX(GMWQ!$A$2:$NF$60,MATCH(1,(GMWQ!$NE$2:$NE$60=V$3)*(GMWQ!$ND$2:$ND$60=V$4)*(GMWQ!$NF$2:$NF$60=V$1),0),$E314-1966)</f>
        <v>0</v>
      </c>
      <c r="W314" s="12" cm="1">
        <f t="array" ref="W314">INDEX(GMWQ!$A$2:$NF$60,MATCH(1,(GMWQ!$NE$2:$NE$60=W$3)*(GMWQ!$ND$2:$ND$60=W$4)*(GMWQ!$NF$2:$NF$60=W$1),0),$E314-1966)</f>
        <v>0</v>
      </c>
      <c r="X314" s="12" cm="1">
        <f t="array" ref="X314">INDEX(GMWQ!$A$2:$NF$60,MATCH(1,(GMWQ!$NE$2:$NE$60=X$3)*(GMWQ!$ND$2:$ND$60=X$4)*(GMWQ!$NF$2:$NF$60=X$1),0),$E314-1966)</f>
        <v>0</v>
      </c>
      <c r="Y314" s="12" cm="1">
        <f t="array" ref="Y314">INDEX(GMWQ!$A$2:$NF$60,MATCH(1,(GMWQ!$NE$2:$NE$60=Y$3)*(GMWQ!$ND$2:$ND$60=Y$4)*(GMWQ!$NF$2:$NF$60=Y$1),0),$E314-1966)</f>
        <v>0</v>
      </c>
      <c r="Z314" s="12" cm="1">
        <f t="array" ref="Z314">INDEX(GMWQ!$A$2:$NF$60,MATCH(1,(GMWQ!$NE$2:$NE$60=Z$3)*(GMWQ!$ND$2:$ND$60=Z$4)*(GMWQ!$NF$2:$NF$60=Z$1),0),$E314-1966)</f>
        <v>0</v>
      </c>
      <c r="AA314" s="12" cm="1">
        <f t="array" ref="AA314">INDEX(GMWQ!$A$2:$NF$60,MATCH(1,(GMWQ!$NE$2:$NE$60=AA$3)*(GMWQ!$ND$2:$ND$60=AA$4)*(GMWQ!$NF$2:$NF$60=AA$1),0),$E314-1966)</f>
        <v>0</v>
      </c>
      <c r="AB314" s="12" cm="1">
        <f t="array" ref="AB314">INDEX(GMWQ!$A$2:$NF$60,MATCH(1,(GMWQ!$NE$2:$NE$60=AB$3)*(GMWQ!$ND$2:$ND$60=AB$4)*(GMWQ!$NF$2:$NF$60=AB$1),0),$E314-1966)</f>
        <v>0</v>
      </c>
      <c r="AC314" s="12" cm="1">
        <f t="array" ref="AC314">INDEX(GMWQ!$A$2:$NF$60,MATCH(1,(GMWQ!$NE$2:$NE$60=AC$3)*(GMWQ!$ND$2:$ND$60=AC$4)*(GMWQ!$NF$2:$NF$60=AC$1),0),$E314-1966)</f>
        <v>0</v>
      </c>
      <c r="AD314" s="12" cm="1">
        <f t="array" ref="AD314">INDEX(GMWQ!$A$2:$NF$60,MATCH(1,(GMWQ!$NE$2:$NE$60=AD$3)*(GMWQ!$ND$2:$ND$60=AD$4)*(GMWQ!$NF$2:$NF$60=AD$1),0),$E314-1966)</f>
        <v>0</v>
      </c>
      <c r="AE314" s="12" cm="1">
        <f t="array" ref="AE314">INDEX(GMWQ!$A$2:$NF$60,MATCH(1,(GMWQ!$NE$2:$NE$60=AE$3)*(GMWQ!$ND$2:$ND$60=AE$4)*(GMWQ!$NF$2:$NF$60=AE$1),0),$E314-1966)</f>
        <v>38722.82</v>
      </c>
      <c r="AF314" s="12" cm="1">
        <f t="array" ref="AF314">INDEX(GMWQ!$A$2:$NF$60,MATCH(1,(GMWQ!$NE$2:$NE$60=AF$3)*(GMWQ!$ND$2:$ND$60=AF$4)*(GMWQ!$NF$2:$NF$60=AF$1),0),$E314-1966)</f>
        <v>43016.22</v>
      </c>
      <c r="AG314" s="12" cm="1">
        <f t="array" ref="AG314">INDEX(GMWQ!$A$2:$NF$60,MATCH(1,(GMWQ!$NE$2:$NE$60=AG$3)*(GMWQ!$ND$2:$ND$60=AG$4)*(GMWQ!$NF$2:$NF$60=AG$1),0),$E314-1966)</f>
        <v>3.7499959999999999</v>
      </c>
    </row>
    <row r="315" spans="1:33" x14ac:dyDescent="0.25">
      <c r="A315" s="12">
        <v>2050</v>
      </c>
      <c r="B315" s="12">
        <f t="shared" si="26"/>
        <v>2050</v>
      </c>
      <c r="C315" s="12">
        <f t="shared" si="26"/>
        <v>2049</v>
      </c>
      <c r="D315" s="12">
        <f t="shared" si="26"/>
        <v>2049</v>
      </c>
      <c r="E315" s="12">
        <f t="shared" si="27"/>
        <v>2281</v>
      </c>
      <c r="F315" s="12" cm="1">
        <f t="array" ref="F315">INDEX(GMWQ!$A$2:$NF$60,MATCH(1,(GMWQ!$NE$2:$NE$60=F$3)*(GMWQ!$ND$2:$ND$60=F$4)*(GMWQ!$NF$2:$NF$60=F$1),0),$E315-1966)</f>
        <v>258.40140000000002</v>
      </c>
      <c r="G315" s="12" cm="1">
        <f t="array" ref="G315">INDEX(GMWQ!$A$2:$NF$60,MATCH(1,(GMWQ!$NE$2:$NE$60=G$3)*(GMWQ!$ND$2:$ND$60=G$4)*(GMWQ!$NF$2:$NF$60=G$1),0),$E315-1966)</f>
        <v>116012.2</v>
      </c>
      <c r="H315" s="12" cm="1">
        <f t="array" ref="H315">INDEX(GMWQ!$A$2:$NF$60,MATCH(1,(GMWQ!$NE$2:$NE$60=H$3)*(GMWQ!$ND$2:$ND$60=H$4)*(GMWQ!$NF$2:$NF$60=H$1),0),$E315-1966)</f>
        <v>1515.1579999999999</v>
      </c>
      <c r="I315" s="12" cm="1">
        <f t="array" ref="I315">INDEX(GMWQ!$A$2:$NF$60,MATCH(1,(GMWQ!$NE$2:$NE$60=I$3)*(GMWQ!$ND$2:$ND$60=I$4)*(GMWQ!$NF$2:$NF$60=I$1),0),$E315-1966)</f>
        <v>395881.6</v>
      </c>
      <c r="J315" s="12" cm="1">
        <f t="array" ref="J315">INDEX(GMWQ!$A$2:$NF$60,MATCH(1,(GMWQ!$NE$2:$NE$60=J$3)*(GMWQ!$ND$2:$ND$60=J$4)*(GMWQ!$NF$2:$NF$60=J$1),0),$E315-1966)</f>
        <v>1836719</v>
      </c>
      <c r="K315" s="12" cm="1">
        <f t="array" ref="K315">INDEX(GMWQ!$A$2:$NF$60,MATCH(1,(GMWQ!$NE$2:$NE$60=K$3)*(GMWQ!$ND$2:$ND$60=K$4)*(GMWQ!$NF$2:$NF$60=K$1),0),$E315-1966)</f>
        <v>732888.6</v>
      </c>
      <c r="L315" s="12" cm="1">
        <f t="array" ref="L315">INDEX(GMWQ!$A$2:$NF$60,MATCH(1,(GMWQ!$NE$2:$NE$60=L$3)*(GMWQ!$ND$2:$ND$60=L$4)*(GMWQ!$NF$2:$NF$60=L$1),0),$E315-1966)</f>
        <v>1148466</v>
      </c>
      <c r="M315" s="12" cm="1">
        <f t="array" ref="M315">INDEX(GMWQ!$A$2:$NF$60,MATCH(1,(GMWQ!$NE$2:$NE$60=M$3)*(GMWQ!$ND$2:$ND$60=M$4)*(GMWQ!$NF$2:$NF$60=M$1),0),$E315-1966)</f>
        <v>618796.1</v>
      </c>
      <c r="N315" s="12" cm="1">
        <f t="array" ref="N315">INDEX(GMWQ!$A$2:$NF$60,MATCH(1,(GMWQ!$NE$2:$NE$60=N$3)*(GMWQ!$ND$2:$ND$60=N$4)*(GMWQ!$NF$2:$NF$60=N$1),0),$E315-1966)</f>
        <v>185.56139999999999</v>
      </c>
      <c r="O315" s="12" cm="1">
        <f t="array" ref="O315">INDEX(GMWQ!$A$2:$NF$60,MATCH(1,(GMWQ!$NE$2:$NE$60=O$3)*(GMWQ!$ND$2:$ND$60=O$4)*(GMWQ!$NF$2:$NF$60=O$1),0),$E315-1966)</f>
        <v>39159.15</v>
      </c>
      <c r="P315" s="12" cm="1">
        <f t="array" ref="P315">INDEX(GMWQ!$A$2:$NF$60,MATCH(1,(GMWQ!$NE$2:$NE$60=P$3)*(GMWQ!$ND$2:$ND$60=P$4)*(GMWQ!$NF$2:$NF$60=P$1),0),$E315-1966)</f>
        <v>42909.11</v>
      </c>
      <c r="Q315" s="12" cm="1">
        <f t="array" ref="Q315">INDEX(GMWQ!$A$2:$NF$60,MATCH(1,(GMWQ!$NE$2:$NE$60=Q$3)*(GMWQ!$ND$2:$ND$60=Q$4)*(GMWQ!$NF$2:$NF$60=Q$1),0),$E315-1966)</f>
        <v>4.0000039999999997</v>
      </c>
      <c r="R315" s="12" cm="1">
        <f t="array" ref="R315">INDEX(GMWQ!$A$2:$NF$60,MATCH(1,(GMWQ!$NE$2:$NE$60=R$3)*(GMWQ!$ND$2:$ND$60=R$4)*(GMWQ!$NF$2:$NF$60=R$1),0),$E315-1966)</f>
        <v>21832.46</v>
      </c>
      <c r="S315" s="12" cm="1">
        <f t="array" ref="S315">INDEX(GMWQ!$A$2:$NF$60,MATCH(1,(GMWQ!$NE$2:$NE$60=S$3)*(GMWQ!$ND$2:$ND$60=S$4)*(GMWQ!$NF$2:$NF$60=S$1),0),$E315-1966)</f>
        <v>0</v>
      </c>
      <c r="T315" s="12" cm="1">
        <f t="array" ref="T315">INDEX(GMWQ!$A$2:$NF$60,MATCH(1,(GMWQ!$NE$2:$NE$60=T$3)*(GMWQ!$ND$2:$ND$60=T$4)*(GMWQ!$NF$2:$NF$60=T$1),0),$E315-1966)</f>
        <v>0</v>
      </c>
      <c r="U315" s="12" cm="1">
        <f t="array" ref="U315">INDEX(GMWQ!$A$2:$NF$60,MATCH(1,(GMWQ!$NE$2:$NE$60=U$3)*(GMWQ!$ND$2:$ND$60=U$4)*(GMWQ!$NF$2:$NF$60=U$1),0),$E315-1966)</f>
        <v>0</v>
      </c>
      <c r="V315" s="12" cm="1">
        <f t="array" ref="V315">INDEX(GMWQ!$A$2:$NF$60,MATCH(1,(GMWQ!$NE$2:$NE$60=V$3)*(GMWQ!$ND$2:$ND$60=V$4)*(GMWQ!$NF$2:$NF$60=V$1),0),$E315-1966)</f>
        <v>0</v>
      </c>
      <c r="W315" s="12" cm="1">
        <f t="array" ref="W315">INDEX(GMWQ!$A$2:$NF$60,MATCH(1,(GMWQ!$NE$2:$NE$60=W$3)*(GMWQ!$ND$2:$ND$60=W$4)*(GMWQ!$NF$2:$NF$60=W$1),0),$E315-1966)</f>
        <v>0</v>
      </c>
      <c r="X315" s="12" cm="1">
        <f t="array" ref="X315">INDEX(GMWQ!$A$2:$NF$60,MATCH(1,(GMWQ!$NE$2:$NE$60=X$3)*(GMWQ!$ND$2:$ND$60=X$4)*(GMWQ!$NF$2:$NF$60=X$1),0),$E315-1966)</f>
        <v>0</v>
      </c>
      <c r="Y315" s="12" cm="1">
        <f t="array" ref="Y315">INDEX(GMWQ!$A$2:$NF$60,MATCH(1,(GMWQ!$NE$2:$NE$60=Y$3)*(GMWQ!$ND$2:$ND$60=Y$4)*(GMWQ!$NF$2:$NF$60=Y$1),0),$E315-1966)</f>
        <v>0</v>
      </c>
      <c r="Z315" s="12" cm="1">
        <f t="array" ref="Z315">INDEX(GMWQ!$A$2:$NF$60,MATCH(1,(GMWQ!$NE$2:$NE$60=Z$3)*(GMWQ!$ND$2:$ND$60=Z$4)*(GMWQ!$NF$2:$NF$60=Z$1),0),$E315-1966)</f>
        <v>0</v>
      </c>
      <c r="AA315" s="12" cm="1">
        <f t="array" ref="AA315">INDEX(GMWQ!$A$2:$NF$60,MATCH(1,(GMWQ!$NE$2:$NE$60=AA$3)*(GMWQ!$ND$2:$ND$60=AA$4)*(GMWQ!$NF$2:$NF$60=AA$1),0),$E315-1966)</f>
        <v>0</v>
      </c>
      <c r="AB315" s="12" cm="1">
        <f t="array" ref="AB315">INDEX(GMWQ!$A$2:$NF$60,MATCH(1,(GMWQ!$NE$2:$NE$60=AB$3)*(GMWQ!$ND$2:$ND$60=AB$4)*(GMWQ!$NF$2:$NF$60=AB$1),0),$E315-1966)</f>
        <v>0</v>
      </c>
      <c r="AC315" s="12" cm="1">
        <f t="array" ref="AC315">INDEX(GMWQ!$A$2:$NF$60,MATCH(1,(GMWQ!$NE$2:$NE$60=AC$3)*(GMWQ!$ND$2:$ND$60=AC$4)*(GMWQ!$NF$2:$NF$60=AC$1),0),$E315-1966)</f>
        <v>0</v>
      </c>
      <c r="AD315" s="12" cm="1">
        <f t="array" ref="AD315">INDEX(GMWQ!$A$2:$NF$60,MATCH(1,(GMWQ!$NE$2:$NE$60=AD$3)*(GMWQ!$ND$2:$ND$60=AD$4)*(GMWQ!$NF$2:$NF$60=AD$1),0),$E315-1966)</f>
        <v>0</v>
      </c>
      <c r="AE315" s="12" cm="1">
        <f t="array" ref="AE315">INDEX(GMWQ!$A$2:$NF$60,MATCH(1,(GMWQ!$NE$2:$NE$60=AE$3)*(GMWQ!$ND$2:$ND$60=AE$4)*(GMWQ!$NF$2:$NF$60=AE$1),0),$E315-1966)</f>
        <v>38759.620000000003</v>
      </c>
      <c r="AF315" s="12" cm="1">
        <f t="array" ref="AF315">INDEX(GMWQ!$A$2:$NF$60,MATCH(1,(GMWQ!$NE$2:$NE$60=AF$3)*(GMWQ!$ND$2:$ND$60=AF$4)*(GMWQ!$NF$2:$NF$60=AF$1),0),$E315-1966)</f>
        <v>43057.11</v>
      </c>
      <c r="AG315" s="12" cm="1">
        <f t="array" ref="AG315">INDEX(GMWQ!$A$2:$NF$60,MATCH(1,(GMWQ!$NE$2:$NE$60=AG$3)*(GMWQ!$ND$2:$ND$60=AG$4)*(GMWQ!$NF$2:$NF$60=AG$1),0),$E315-1966)</f>
        <v>3.7499859999999998</v>
      </c>
    </row>
    <row r="316" spans="1:33" x14ac:dyDescent="0.25">
      <c r="B316" s="12">
        <f t="shared" ref="B316:D331" si="28">+B312+1</f>
        <v>2050</v>
      </c>
      <c r="C316" s="12">
        <f t="shared" si="28"/>
        <v>2050</v>
      </c>
      <c r="E316" s="12">
        <f t="shared" si="27"/>
        <v>2282</v>
      </c>
      <c r="F316" s="12" cm="1">
        <f t="array" ref="F316">INDEX(GMWQ!$A$2:$NF$60,MATCH(1,(GMWQ!$NE$2:$NE$60=F$3)*(GMWQ!$ND$2:$ND$60=F$4)*(GMWQ!$NF$2:$NF$60=F$1),0),$E316-1966)</f>
        <v>259.71080000000001</v>
      </c>
      <c r="G316" s="12" cm="1">
        <f t="array" ref="G316">INDEX(GMWQ!$A$2:$NF$60,MATCH(1,(GMWQ!$NE$2:$NE$60=G$3)*(GMWQ!$ND$2:$ND$60=G$4)*(GMWQ!$NF$2:$NF$60=G$1),0),$E316-1966)</f>
        <v>116991.6</v>
      </c>
      <c r="H316" s="12" cm="1">
        <f t="array" ref="H316">INDEX(GMWQ!$A$2:$NF$60,MATCH(1,(GMWQ!$NE$2:$NE$60=H$3)*(GMWQ!$ND$2:$ND$60=H$4)*(GMWQ!$NF$2:$NF$60=H$1),0),$E316-1966)</f>
        <v>1527.3420000000001</v>
      </c>
      <c r="I316" s="12" cm="1">
        <f t="array" ref="I316">INDEX(GMWQ!$A$2:$NF$60,MATCH(1,(GMWQ!$NE$2:$NE$60=I$3)*(GMWQ!$ND$2:$ND$60=I$4)*(GMWQ!$NF$2:$NF$60=I$1),0),$E316-1966)</f>
        <v>400672</v>
      </c>
      <c r="J316" s="12" cm="1">
        <f t="array" ref="J316">INDEX(GMWQ!$A$2:$NF$60,MATCH(1,(GMWQ!$NE$2:$NE$60=J$3)*(GMWQ!$ND$2:$ND$60=J$4)*(GMWQ!$NF$2:$NF$60=J$1),0),$E316-1966)</f>
        <v>1852796</v>
      </c>
      <c r="K316" s="12" cm="1">
        <f t="array" ref="K316">INDEX(GMWQ!$A$2:$NF$60,MATCH(1,(GMWQ!$NE$2:$NE$60=K$3)*(GMWQ!$ND$2:$ND$60=K$4)*(GMWQ!$NF$2:$NF$60=K$1),0),$E316-1966)</f>
        <v>739075.8</v>
      </c>
      <c r="L316" s="12" cm="1">
        <f t="array" ref="L316">INDEX(GMWQ!$A$2:$NF$60,MATCH(1,(GMWQ!$NE$2:$NE$60=L$3)*(GMWQ!$ND$2:$ND$60=L$4)*(GMWQ!$NF$2:$NF$60=L$1),0),$E316-1966)</f>
        <v>1157983</v>
      </c>
      <c r="M316" s="12" cm="1">
        <f t="array" ref="M316">INDEX(GMWQ!$A$2:$NF$60,MATCH(1,(GMWQ!$NE$2:$NE$60=M$3)*(GMWQ!$ND$2:$ND$60=M$4)*(GMWQ!$NF$2:$NF$60=M$1),0),$E316-1966)</f>
        <v>620844.1</v>
      </c>
      <c r="N316" s="12" cm="1">
        <f t="array" ref="N316">INDEX(GMWQ!$A$2:$NF$60,MATCH(1,(GMWQ!$NE$2:$NE$60=N$3)*(GMWQ!$ND$2:$ND$60=N$4)*(GMWQ!$NF$2:$NF$60=N$1),0),$E316-1966)</f>
        <v>186.48220000000001</v>
      </c>
      <c r="O316" s="12" cm="1">
        <f t="array" ref="O316">INDEX(GMWQ!$A$2:$NF$60,MATCH(1,(GMWQ!$NE$2:$NE$60=O$3)*(GMWQ!$ND$2:$ND$60=O$4)*(GMWQ!$NF$2:$NF$60=O$1),0),$E316-1966)</f>
        <v>39173.96</v>
      </c>
      <c r="P316" s="12" cm="1">
        <f t="array" ref="P316">INDEX(GMWQ!$A$2:$NF$60,MATCH(1,(GMWQ!$NE$2:$NE$60=P$3)*(GMWQ!$ND$2:$ND$60=P$4)*(GMWQ!$NF$2:$NF$60=P$1),0),$E316-1966)</f>
        <v>42925.34</v>
      </c>
      <c r="Q316" s="12" cm="1">
        <f t="array" ref="Q316">INDEX(GMWQ!$A$2:$NF$60,MATCH(1,(GMWQ!$NE$2:$NE$60=Q$3)*(GMWQ!$ND$2:$ND$60=Q$4)*(GMWQ!$NF$2:$NF$60=Q$1),0),$E316-1966)</f>
        <v>4.0000039999999997</v>
      </c>
      <c r="R316" s="12" cm="1">
        <f t="array" ref="R316">INDEX(GMWQ!$A$2:$NF$60,MATCH(1,(GMWQ!$NE$2:$NE$60=R$3)*(GMWQ!$ND$2:$ND$60=R$4)*(GMWQ!$NF$2:$NF$60=R$1),0),$E316-1966)</f>
        <v>22008.01</v>
      </c>
      <c r="S316" s="12" cm="1">
        <f t="array" ref="S316">INDEX(GMWQ!$A$2:$NF$60,MATCH(1,(GMWQ!$NE$2:$NE$60=S$3)*(GMWQ!$ND$2:$ND$60=S$4)*(GMWQ!$NF$2:$NF$60=S$1),0),$E316-1966)</f>
        <v>0</v>
      </c>
      <c r="T316" s="12" cm="1">
        <f t="array" ref="T316">INDEX(GMWQ!$A$2:$NF$60,MATCH(1,(GMWQ!$NE$2:$NE$60=T$3)*(GMWQ!$ND$2:$ND$60=T$4)*(GMWQ!$NF$2:$NF$60=T$1),0),$E316-1966)</f>
        <v>0</v>
      </c>
      <c r="U316" s="12" cm="1">
        <f t="array" ref="U316">INDEX(GMWQ!$A$2:$NF$60,MATCH(1,(GMWQ!$NE$2:$NE$60=U$3)*(GMWQ!$ND$2:$ND$60=U$4)*(GMWQ!$NF$2:$NF$60=U$1),0),$E316-1966)</f>
        <v>0</v>
      </c>
      <c r="V316" s="12" cm="1">
        <f t="array" ref="V316">INDEX(GMWQ!$A$2:$NF$60,MATCH(1,(GMWQ!$NE$2:$NE$60=V$3)*(GMWQ!$ND$2:$ND$60=V$4)*(GMWQ!$NF$2:$NF$60=V$1),0),$E316-1966)</f>
        <v>0</v>
      </c>
      <c r="W316" s="12" cm="1">
        <f t="array" ref="W316">INDEX(GMWQ!$A$2:$NF$60,MATCH(1,(GMWQ!$NE$2:$NE$60=W$3)*(GMWQ!$ND$2:$ND$60=W$4)*(GMWQ!$NF$2:$NF$60=W$1),0),$E316-1966)</f>
        <v>0</v>
      </c>
      <c r="X316" s="12" cm="1">
        <f t="array" ref="X316">INDEX(GMWQ!$A$2:$NF$60,MATCH(1,(GMWQ!$NE$2:$NE$60=X$3)*(GMWQ!$ND$2:$ND$60=X$4)*(GMWQ!$NF$2:$NF$60=X$1),0),$E316-1966)</f>
        <v>0</v>
      </c>
      <c r="Y316" s="12" cm="1">
        <f t="array" ref="Y316">INDEX(GMWQ!$A$2:$NF$60,MATCH(1,(GMWQ!$NE$2:$NE$60=Y$3)*(GMWQ!$ND$2:$ND$60=Y$4)*(GMWQ!$NF$2:$NF$60=Y$1),0),$E316-1966)</f>
        <v>0</v>
      </c>
      <c r="Z316" s="12" cm="1">
        <f t="array" ref="Z316">INDEX(GMWQ!$A$2:$NF$60,MATCH(1,(GMWQ!$NE$2:$NE$60=Z$3)*(GMWQ!$ND$2:$ND$60=Z$4)*(GMWQ!$NF$2:$NF$60=Z$1),0),$E316-1966)</f>
        <v>0</v>
      </c>
      <c r="AA316" s="12" cm="1">
        <f t="array" ref="AA316">INDEX(GMWQ!$A$2:$NF$60,MATCH(1,(GMWQ!$NE$2:$NE$60=AA$3)*(GMWQ!$ND$2:$ND$60=AA$4)*(GMWQ!$NF$2:$NF$60=AA$1),0),$E316-1966)</f>
        <v>0</v>
      </c>
      <c r="AB316" s="12" cm="1">
        <f t="array" ref="AB316">INDEX(GMWQ!$A$2:$NF$60,MATCH(1,(GMWQ!$NE$2:$NE$60=AB$3)*(GMWQ!$ND$2:$ND$60=AB$4)*(GMWQ!$NF$2:$NF$60=AB$1),0),$E316-1966)</f>
        <v>0</v>
      </c>
      <c r="AC316" s="12" cm="1">
        <f t="array" ref="AC316">INDEX(GMWQ!$A$2:$NF$60,MATCH(1,(GMWQ!$NE$2:$NE$60=AC$3)*(GMWQ!$ND$2:$ND$60=AC$4)*(GMWQ!$NF$2:$NF$60=AC$1),0),$E316-1966)</f>
        <v>0</v>
      </c>
      <c r="AD316" s="12" cm="1">
        <f t="array" ref="AD316">INDEX(GMWQ!$A$2:$NF$60,MATCH(1,(GMWQ!$NE$2:$NE$60=AD$3)*(GMWQ!$ND$2:$ND$60=AD$4)*(GMWQ!$NF$2:$NF$60=AD$1),0),$E316-1966)</f>
        <v>0</v>
      </c>
      <c r="AE316" s="12" cm="1">
        <f t="array" ref="AE316">INDEX(GMWQ!$A$2:$NF$60,MATCH(1,(GMWQ!$NE$2:$NE$60=AE$3)*(GMWQ!$ND$2:$ND$60=AE$4)*(GMWQ!$NF$2:$NF$60=AE$1),0),$E316-1966)</f>
        <v>38796.42</v>
      </c>
      <c r="AF316" s="12" cm="1">
        <f t="array" ref="AF316">INDEX(GMWQ!$A$2:$NF$60,MATCH(1,(GMWQ!$NE$2:$NE$60=AF$3)*(GMWQ!$ND$2:$ND$60=AF$4)*(GMWQ!$NF$2:$NF$60=AF$1),0),$E316-1966)</f>
        <v>43097.98</v>
      </c>
      <c r="AG316" s="12" cm="1">
        <f t="array" ref="AG316">INDEX(GMWQ!$A$2:$NF$60,MATCH(1,(GMWQ!$NE$2:$NE$60=AG$3)*(GMWQ!$ND$2:$ND$60=AG$4)*(GMWQ!$NF$2:$NF$60=AG$1),0),$E316-1966)</f>
        <v>3.7499760000000002</v>
      </c>
    </row>
    <row r="317" spans="1:33" x14ac:dyDescent="0.25">
      <c r="B317" s="12">
        <f t="shared" si="28"/>
        <v>2050</v>
      </c>
      <c r="C317" s="12">
        <f t="shared" si="28"/>
        <v>2050</v>
      </c>
      <c r="E317" s="12">
        <f t="shared" si="27"/>
        <v>2283</v>
      </c>
      <c r="F317" s="12" cm="1">
        <f t="array" ref="F317">INDEX(GMWQ!$A$2:$NF$60,MATCH(1,(GMWQ!$NE$2:$NE$60=F$3)*(GMWQ!$ND$2:$ND$60=F$4)*(GMWQ!$NF$2:$NF$60=F$1),0),$E317-1966)</f>
        <v>261.02429999999998</v>
      </c>
      <c r="G317" s="12" cm="1">
        <f t="array" ref="G317">INDEX(GMWQ!$A$2:$NF$60,MATCH(1,(GMWQ!$NE$2:$NE$60=G$3)*(GMWQ!$ND$2:$ND$60=G$4)*(GMWQ!$NF$2:$NF$60=G$1),0),$E317-1966)</f>
        <v>117974.5</v>
      </c>
      <c r="H317" s="12" cm="1">
        <f t="array" ref="H317">INDEX(GMWQ!$A$2:$NF$60,MATCH(1,(GMWQ!$NE$2:$NE$60=H$3)*(GMWQ!$ND$2:$ND$60=H$4)*(GMWQ!$NF$2:$NF$60=H$1),0),$E317-1966)</f>
        <v>1539.617</v>
      </c>
      <c r="I317" s="12" cm="1">
        <f t="array" ref="I317">INDEX(GMWQ!$A$2:$NF$60,MATCH(1,(GMWQ!$NE$2:$NE$60=I$3)*(GMWQ!$ND$2:$ND$60=I$4)*(GMWQ!$NF$2:$NF$60=I$1),0),$E317-1966)</f>
        <v>404031.4</v>
      </c>
      <c r="J317" s="12" cm="1">
        <f t="array" ref="J317">INDEX(GMWQ!$A$2:$NF$60,MATCH(1,(GMWQ!$NE$2:$NE$60=J$3)*(GMWQ!$ND$2:$ND$60=J$4)*(GMWQ!$NF$2:$NF$60=J$1),0),$E317-1966)</f>
        <v>1868953</v>
      </c>
      <c r="K317" s="12" cm="1">
        <f t="array" ref="K317">INDEX(GMWQ!$A$2:$NF$60,MATCH(1,(GMWQ!$NE$2:$NE$60=K$3)*(GMWQ!$ND$2:$ND$60=K$4)*(GMWQ!$NF$2:$NF$60=K$1),0),$E317-1966)</f>
        <v>745284.8</v>
      </c>
      <c r="L317" s="12" cm="1">
        <f t="array" ref="L317">INDEX(GMWQ!$A$2:$NF$60,MATCH(1,(GMWQ!$NE$2:$NE$60=L$3)*(GMWQ!$ND$2:$ND$60=L$4)*(GMWQ!$NF$2:$NF$60=L$1),0),$E317-1966)</f>
        <v>1167572</v>
      </c>
      <c r="M317" s="12" cm="1">
        <f t="array" ref="M317">INDEX(GMWQ!$A$2:$NF$60,MATCH(1,(GMWQ!$NE$2:$NE$60=M$3)*(GMWQ!$ND$2:$ND$60=M$4)*(GMWQ!$NF$2:$NF$60=M$1),0),$E317-1966)</f>
        <v>622895.19999999995</v>
      </c>
      <c r="N317" s="12" cm="1">
        <f t="array" ref="N317">INDEX(GMWQ!$A$2:$NF$60,MATCH(1,(GMWQ!$NE$2:$NE$60=N$3)*(GMWQ!$ND$2:$ND$60=N$4)*(GMWQ!$NF$2:$NF$60=N$1),0),$E317-1966)</f>
        <v>187.4075</v>
      </c>
      <c r="O317" s="12" cm="1">
        <f t="array" ref="O317">INDEX(GMWQ!$A$2:$NF$60,MATCH(1,(GMWQ!$NE$2:$NE$60=O$3)*(GMWQ!$ND$2:$ND$60=O$4)*(GMWQ!$NF$2:$NF$60=O$1),0),$E317-1966)</f>
        <v>39187.25</v>
      </c>
      <c r="P317" s="12" cm="1">
        <f t="array" ref="P317">INDEX(GMWQ!$A$2:$NF$60,MATCH(1,(GMWQ!$NE$2:$NE$60=P$3)*(GMWQ!$ND$2:$ND$60=P$4)*(GMWQ!$NF$2:$NF$60=P$1),0),$E317-1966)</f>
        <v>42939.9</v>
      </c>
      <c r="Q317" s="12" cm="1">
        <f t="array" ref="Q317">INDEX(GMWQ!$A$2:$NF$60,MATCH(1,(GMWQ!$NE$2:$NE$60=Q$3)*(GMWQ!$ND$2:$ND$60=Q$4)*(GMWQ!$NF$2:$NF$60=Q$1),0),$E317-1966)</f>
        <v>3.999997</v>
      </c>
      <c r="R317" s="12" cm="1">
        <f t="array" ref="R317">INDEX(GMWQ!$A$2:$NF$60,MATCH(1,(GMWQ!$NE$2:$NE$60=R$3)*(GMWQ!$ND$2:$ND$60=R$4)*(GMWQ!$NF$2:$NF$60=R$1),0),$E317-1966)</f>
        <v>22184.9</v>
      </c>
      <c r="S317" s="12" cm="1">
        <f t="array" ref="S317">INDEX(GMWQ!$A$2:$NF$60,MATCH(1,(GMWQ!$NE$2:$NE$60=S$3)*(GMWQ!$ND$2:$ND$60=S$4)*(GMWQ!$NF$2:$NF$60=S$1),0),$E317-1966)</f>
        <v>0</v>
      </c>
      <c r="T317" s="12" cm="1">
        <f t="array" ref="T317">INDEX(GMWQ!$A$2:$NF$60,MATCH(1,(GMWQ!$NE$2:$NE$60=T$3)*(GMWQ!$ND$2:$ND$60=T$4)*(GMWQ!$NF$2:$NF$60=T$1),0),$E317-1966)</f>
        <v>0</v>
      </c>
      <c r="U317" s="12" cm="1">
        <f t="array" ref="U317">INDEX(GMWQ!$A$2:$NF$60,MATCH(1,(GMWQ!$NE$2:$NE$60=U$3)*(GMWQ!$ND$2:$ND$60=U$4)*(GMWQ!$NF$2:$NF$60=U$1),0),$E317-1966)</f>
        <v>0</v>
      </c>
      <c r="V317" s="12" cm="1">
        <f t="array" ref="V317">INDEX(GMWQ!$A$2:$NF$60,MATCH(1,(GMWQ!$NE$2:$NE$60=V$3)*(GMWQ!$ND$2:$ND$60=V$4)*(GMWQ!$NF$2:$NF$60=V$1),0),$E317-1966)</f>
        <v>0</v>
      </c>
      <c r="W317" s="12" cm="1">
        <f t="array" ref="W317">INDEX(GMWQ!$A$2:$NF$60,MATCH(1,(GMWQ!$NE$2:$NE$60=W$3)*(GMWQ!$ND$2:$ND$60=W$4)*(GMWQ!$NF$2:$NF$60=W$1),0),$E317-1966)</f>
        <v>0</v>
      </c>
      <c r="X317" s="12" cm="1">
        <f t="array" ref="X317">INDEX(GMWQ!$A$2:$NF$60,MATCH(1,(GMWQ!$NE$2:$NE$60=X$3)*(GMWQ!$ND$2:$ND$60=X$4)*(GMWQ!$NF$2:$NF$60=X$1),0),$E317-1966)</f>
        <v>0</v>
      </c>
      <c r="Y317" s="12" cm="1">
        <f t="array" ref="Y317">INDEX(GMWQ!$A$2:$NF$60,MATCH(1,(GMWQ!$NE$2:$NE$60=Y$3)*(GMWQ!$ND$2:$ND$60=Y$4)*(GMWQ!$NF$2:$NF$60=Y$1),0),$E317-1966)</f>
        <v>0</v>
      </c>
      <c r="Z317" s="12" cm="1">
        <f t="array" ref="Z317">INDEX(GMWQ!$A$2:$NF$60,MATCH(1,(GMWQ!$NE$2:$NE$60=Z$3)*(GMWQ!$ND$2:$ND$60=Z$4)*(GMWQ!$NF$2:$NF$60=Z$1),0),$E317-1966)</f>
        <v>0</v>
      </c>
      <c r="AA317" s="12" cm="1">
        <f t="array" ref="AA317">INDEX(GMWQ!$A$2:$NF$60,MATCH(1,(GMWQ!$NE$2:$NE$60=AA$3)*(GMWQ!$ND$2:$ND$60=AA$4)*(GMWQ!$NF$2:$NF$60=AA$1),0),$E317-1966)</f>
        <v>0</v>
      </c>
      <c r="AB317" s="12" cm="1">
        <f t="array" ref="AB317">INDEX(GMWQ!$A$2:$NF$60,MATCH(1,(GMWQ!$NE$2:$NE$60=AB$3)*(GMWQ!$ND$2:$ND$60=AB$4)*(GMWQ!$NF$2:$NF$60=AB$1),0),$E317-1966)</f>
        <v>0</v>
      </c>
      <c r="AC317" s="12" cm="1">
        <f t="array" ref="AC317">INDEX(GMWQ!$A$2:$NF$60,MATCH(1,(GMWQ!$NE$2:$NE$60=AC$3)*(GMWQ!$ND$2:$ND$60=AC$4)*(GMWQ!$NF$2:$NF$60=AC$1),0),$E317-1966)</f>
        <v>0</v>
      </c>
      <c r="AD317" s="12" cm="1">
        <f t="array" ref="AD317">INDEX(GMWQ!$A$2:$NF$60,MATCH(1,(GMWQ!$NE$2:$NE$60=AD$3)*(GMWQ!$ND$2:$ND$60=AD$4)*(GMWQ!$NF$2:$NF$60=AD$1),0),$E317-1966)</f>
        <v>0</v>
      </c>
      <c r="AE317" s="12" cm="1">
        <f t="array" ref="AE317">INDEX(GMWQ!$A$2:$NF$60,MATCH(1,(GMWQ!$NE$2:$NE$60=AE$3)*(GMWQ!$ND$2:$ND$60=AE$4)*(GMWQ!$NF$2:$NF$60=AE$1),0),$E317-1966)</f>
        <v>38833.21</v>
      </c>
      <c r="AF317" s="12" cm="1">
        <f t="array" ref="AF317">INDEX(GMWQ!$A$2:$NF$60,MATCH(1,(GMWQ!$NE$2:$NE$60=AF$3)*(GMWQ!$ND$2:$ND$60=AF$4)*(GMWQ!$NF$2:$NF$60=AF$1),0),$E317-1966)</f>
        <v>43138.85</v>
      </c>
      <c r="AG317" s="12" cm="1">
        <f t="array" ref="AG317">INDEX(GMWQ!$A$2:$NF$60,MATCH(1,(GMWQ!$NE$2:$NE$60=AG$3)*(GMWQ!$ND$2:$ND$60=AG$4)*(GMWQ!$NF$2:$NF$60=AG$1),0),$E317-1966)</f>
        <v>3.7500149999999999</v>
      </c>
    </row>
    <row r="318" spans="1:33" x14ac:dyDescent="0.25">
      <c r="B318" s="12">
        <f t="shared" si="28"/>
        <v>2050</v>
      </c>
      <c r="C318" s="12">
        <f t="shared" si="28"/>
        <v>2050</v>
      </c>
      <c r="E318" s="12">
        <f t="shared" si="27"/>
        <v>2284</v>
      </c>
      <c r="F318" s="12" cm="1">
        <f t="array" ref="F318">INDEX(GMWQ!$A$2:$NF$60,MATCH(1,(GMWQ!$NE$2:$NE$60=F$3)*(GMWQ!$ND$2:$ND$60=F$4)*(GMWQ!$NF$2:$NF$60=F$1),0),$E318-1966)</f>
        <v>262.34559999999999</v>
      </c>
      <c r="G318" s="12" cm="1">
        <f t="array" ref="G318">INDEX(GMWQ!$A$2:$NF$60,MATCH(1,(GMWQ!$NE$2:$NE$60=G$3)*(GMWQ!$ND$2:$ND$60=G$4)*(GMWQ!$NF$2:$NF$60=G$1),0),$E318-1966)</f>
        <v>118965.3</v>
      </c>
      <c r="H318" s="12" cm="1">
        <f t="array" ref="H318">INDEX(GMWQ!$A$2:$NF$60,MATCH(1,(GMWQ!$NE$2:$NE$60=H$3)*(GMWQ!$ND$2:$ND$60=H$4)*(GMWQ!$NF$2:$NF$60=H$1),0),$E318-1966)</f>
        <v>1551.99</v>
      </c>
      <c r="I318" s="12" cm="1">
        <f t="array" ref="I318">INDEX(GMWQ!$A$2:$NF$60,MATCH(1,(GMWQ!$NE$2:$NE$60=I$3)*(GMWQ!$ND$2:$ND$60=I$4)*(GMWQ!$NF$2:$NF$60=I$1),0),$E318-1966)</f>
        <v>407268.6</v>
      </c>
      <c r="J318" s="12" cm="1">
        <f t="array" ref="J318">INDEX(GMWQ!$A$2:$NF$60,MATCH(1,(GMWQ!$NE$2:$NE$60=J$3)*(GMWQ!$ND$2:$ND$60=J$4)*(GMWQ!$NF$2:$NF$60=J$1),0),$E318-1966)</f>
        <v>1885240</v>
      </c>
      <c r="K318" s="12" cm="1">
        <f t="array" ref="K318">INDEX(GMWQ!$A$2:$NF$60,MATCH(1,(GMWQ!$NE$2:$NE$60=K$3)*(GMWQ!$ND$2:$ND$60=K$4)*(GMWQ!$NF$2:$NF$60=K$1),0),$E318-1966)</f>
        <v>751544.4</v>
      </c>
      <c r="L318" s="12" cm="1">
        <f t="array" ref="L318">INDEX(GMWQ!$A$2:$NF$60,MATCH(1,(GMWQ!$NE$2:$NE$60=L$3)*(GMWQ!$ND$2:$ND$60=L$4)*(GMWQ!$NF$2:$NF$60=L$1),0),$E318-1966)</f>
        <v>1177202</v>
      </c>
      <c r="M318" s="12" cm="1">
        <f t="array" ref="M318">INDEX(GMWQ!$A$2:$NF$60,MATCH(1,(GMWQ!$NE$2:$NE$60=M$3)*(GMWQ!$ND$2:$ND$60=M$4)*(GMWQ!$NF$2:$NF$60=M$1),0),$E318-1966)</f>
        <v>624933.30000000005</v>
      </c>
      <c r="N318" s="12" cm="1">
        <f t="array" ref="N318">INDEX(GMWQ!$A$2:$NF$60,MATCH(1,(GMWQ!$NE$2:$NE$60=N$3)*(GMWQ!$ND$2:$ND$60=N$4)*(GMWQ!$NF$2:$NF$60=N$1),0),$E318-1966)</f>
        <v>188.3374</v>
      </c>
      <c r="O318" s="12" cm="1">
        <f t="array" ref="O318">INDEX(GMWQ!$A$2:$NF$60,MATCH(1,(GMWQ!$NE$2:$NE$60=O$3)*(GMWQ!$ND$2:$ND$60=O$4)*(GMWQ!$NF$2:$NF$60=O$1),0),$E318-1966)</f>
        <v>39200.54</v>
      </c>
      <c r="P318" s="12" cm="1">
        <f t="array" ref="P318">INDEX(GMWQ!$A$2:$NF$60,MATCH(1,(GMWQ!$NE$2:$NE$60=P$3)*(GMWQ!$ND$2:$ND$60=P$4)*(GMWQ!$NF$2:$NF$60=P$1),0),$E318-1966)</f>
        <v>42954.46</v>
      </c>
      <c r="Q318" s="12" cm="1">
        <f t="array" ref="Q318">INDEX(GMWQ!$A$2:$NF$60,MATCH(1,(GMWQ!$NE$2:$NE$60=Q$3)*(GMWQ!$ND$2:$ND$60=Q$4)*(GMWQ!$NF$2:$NF$60=Q$1),0),$E318-1966)</f>
        <v>4.0000080000000002</v>
      </c>
      <c r="R318" s="12" cm="1">
        <f t="array" ref="R318">INDEX(GMWQ!$A$2:$NF$60,MATCH(1,(GMWQ!$NE$2:$NE$60=R$3)*(GMWQ!$ND$2:$ND$60=R$4)*(GMWQ!$NF$2:$NF$60=R$1),0),$E318-1966)</f>
        <v>22363.17</v>
      </c>
      <c r="S318" s="12" cm="1">
        <f t="array" ref="S318">INDEX(GMWQ!$A$2:$NF$60,MATCH(1,(GMWQ!$NE$2:$NE$60=S$3)*(GMWQ!$ND$2:$ND$60=S$4)*(GMWQ!$NF$2:$NF$60=S$1),0),$E318-1966)</f>
        <v>0</v>
      </c>
      <c r="T318" s="12" cm="1">
        <f t="array" ref="T318">INDEX(GMWQ!$A$2:$NF$60,MATCH(1,(GMWQ!$NE$2:$NE$60=T$3)*(GMWQ!$ND$2:$ND$60=T$4)*(GMWQ!$NF$2:$NF$60=T$1),0),$E318-1966)</f>
        <v>0</v>
      </c>
      <c r="U318" s="12" cm="1">
        <f t="array" ref="U318">INDEX(GMWQ!$A$2:$NF$60,MATCH(1,(GMWQ!$NE$2:$NE$60=U$3)*(GMWQ!$ND$2:$ND$60=U$4)*(GMWQ!$NF$2:$NF$60=U$1),0),$E318-1966)</f>
        <v>0</v>
      </c>
      <c r="V318" s="12" cm="1">
        <f t="array" ref="V318">INDEX(GMWQ!$A$2:$NF$60,MATCH(1,(GMWQ!$NE$2:$NE$60=V$3)*(GMWQ!$ND$2:$ND$60=V$4)*(GMWQ!$NF$2:$NF$60=V$1),0),$E318-1966)</f>
        <v>0</v>
      </c>
      <c r="W318" s="12" cm="1">
        <f t="array" ref="W318">INDEX(GMWQ!$A$2:$NF$60,MATCH(1,(GMWQ!$NE$2:$NE$60=W$3)*(GMWQ!$ND$2:$ND$60=W$4)*(GMWQ!$NF$2:$NF$60=W$1),0),$E318-1966)</f>
        <v>0</v>
      </c>
      <c r="X318" s="12" cm="1">
        <f t="array" ref="X318">INDEX(GMWQ!$A$2:$NF$60,MATCH(1,(GMWQ!$NE$2:$NE$60=X$3)*(GMWQ!$ND$2:$ND$60=X$4)*(GMWQ!$NF$2:$NF$60=X$1),0),$E318-1966)</f>
        <v>0</v>
      </c>
      <c r="Y318" s="12" cm="1">
        <f t="array" ref="Y318">INDEX(GMWQ!$A$2:$NF$60,MATCH(1,(GMWQ!$NE$2:$NE$60=Y$3)*(GMWQ!$ND$2:$ND$60=Y$4)*(GMWQ!$NF$2:$NF$60=Y$1),0),$E318-1966)</f>
        <v>0</v>
      </c>
      <c r="Z318" s="12" cm="1">
        <f t="array" ref="Z318">INDEX(GMWQ!$A$2:$NF$60,MATCH(1,(GMWQ!$NE$2:$NE$60=Z$3)*(GMWQ!$ND$2:$ND$60=Z$4)*(GMWQ!$NF$2:$NF$60=Z$1),0),$E318-1966)</f>
        <v>0</v>
      </c>
      <c r="AA318" s="12" cm="1">
        <f t="array" ref="AA318">INDEX(GMWQ!$A$2:$NF$60,MATCH(1,(GMWQ!$NE$2:$NE$60=AA$3)*(GMWQ!$ND$2:$ND$60=AA$4)*(GMWQ!$NF$2:$NF$60=AA$1),0),$E318-1966)</f>
        <v>0</v>
      </c>
      <c r="AB318" s="12" cm="1">
        <f t="array" ref="AB318">INDEX(GMWQ!$A$2:$NF$60,MATCH(1,(GMWQ!$NE$2:$NE$60=AB$3)*(GMWQ!$ND$2:$ND$60=AB$4)*(GMWQ!$NF$2:$NF$60=AB$1),0),$E318-1966)</f>
        <v>0</v>
      </c>
      <c r="AC318" s="12" cm="1">
        <f t="array" ref="AC318">INDEX(GMWQ!$A$2:$NF$60,MATCH(1,(GMWQ!$NE$2:$NE$60=AC$3)*(GMWQ!$ND$2:$ND$60=AC$4)*(GMWQ!$NF$2:$NF$60=AC$1),0),$E318-1966)</f>
        <v>0</v>
      </c>
      <c r="AD318" s="12" cm="1">
        <f t="array" ref="AD318">INDEX(GMWQ!$A$2:$NF$60,MATCH(1,(GMWQ!$NE$2:$NE$60=AD$3)*(GMWQ!$ND$2:$ND$60=AD$4)*(GMWQ!$NF$2:$NF$60=AD$1),0),$E318-1966)</f>
        <v>0</v>
      </c>
      <c r="AE318" s="12" cm="1">
        <f t="array" ref="AE318">INDEX(GMWQ!$A$2:$NF$60,MATCH(1,(GMWQ!$NE$2:$NE$60=AE$3)*(GMWQ!$ND$2:$ND$60=AE$4)*(GMWQ!$NF$2:$NF$60=AE$1),0),$E318-1966)</f>
        <v>38870.01</v>
      </c>
      <c r="AF318" s="12" cm="1">
        <f t="array" ref="AF318">INDEX(GMWQ!$A$2:$NF$60,MATCH(1,(GMWQ!$NE$2:$NE$60=AF$3)*(GMWQ!$ND$2:$ND$60=AF$4)*(GMWQ!$NF$2:$NF$60=AF$1),0),$E318-1966)</f>
        <v>43179.73</v>
      </c>
      <c r="AG318" s="12" cm="1">
        <f t="array" ref="AG318">INDEX(GMWQ!$A$2:$NF$60,MATCH(1,(GMWQ!$NE$2:$NE$60=AG$3)*(GMWQ!$ND$2:$ND$60=AG$4)*(GMWQ!$NF$2:$NF$60=AG$1),0),$E318-1966)</f>
        <v>3.7500049999999998</v>
      </c>
    </row>
    <row r="319" spans="1:33" x14ac:dyDescent="0.25">
      <c r="A319" s="12">
        <v>2051</v>
      </c>
      <c r="B319" s="12">
        <f t="shared" si="28"/>
        <v>2051</v>
      </c>
      <c r="C319" s="12">
        <f t="shared" si="28"/>
        <v>2050</v>
      </c>
      <c r="D319" s="12">
        <f t="shared" si="28"/>
        <v>2050</v>
      </c>
      <c r="E319" s="12">
        <f t="shared" si="27"/>
        <v>2285</v>
      </c>
      <c r="F319" s="12" cm="1">
        <f t="array" ref="F319">INDEX(GMWQ!$A$2:$NF$60,MATCH(1,(GMWQ!$NE$2:$NE$60=F$3)*(GMWQ!$ND$2:$ND$60=F$4)*(GMWQ!$NF$2:$NF$60=F$1),0),$E319-1966)</f>
        <v>263.67070000000001</v>
      </c>
      <c r="G319" s="12" cm="1">
        <f t="array" ref="G319">INDEX(GMWQ!$A$2:$NF$60,MATCH(1,(GMWQ!$NE$2:$NE$60=G$3)*(GMWQ!$ND$2:$ND$60=G$4)*(GMWQ!$NF$2:$NF$60=G$1),0),$E319-1966)</f>
        <v>119962.5</v>
      </c>
      <c r="H319" s="12" cm="1">
        <f t="array" ref="H319">INDEX(GMWQ!$A$2:$NF$60,MATCH(1,(GMWQ!$NE$2:$NE$60=H$3)*(GMWQ!$ND$2:$ND$60=H$4)*(GMWQ!$NF$2:$NF$60=H$1),0),$E319-1966)</f>
        <v>1564.4570000000001</v>
      </c>
      <c r="I319" s="12" cm="1">
        <f t="array" ref="I319">INDEX(GMWQ!$A$2:$NF$60,MATCH(1,(GMWQ!$NE$2:$NE$60=I$3)*(GMWQ!$ND$2:$ND$60=I$4)*(GMWQ!$NF$2:$NF$60=I$1),0),$E319-1966)</f>
        <v>409898.7</v>
      </c>
      <c r="J319" s="12" cm="1">
        <f t="array" ref="J319">INDEX(GMWQ!$A$2:$NF$60,MATCH(1,(GMWQ!$NE$2:$NE$60=J$3)*(GMWQ!$ND$2:$ND$60=J$4)*(GMWQ!$NF$2:$NF$60=J$1),0),$E319-1966)</f>
        <v>1901659</v>
      </c>
      <c r="K319" s="12" cm="1">
        <f t="array" ref="K319">INDEX(GMWQ!$A$2:$NF$60,MATCH(1,(GMWQ!$NE$2:$NE$60=K$3)*(GMWQ!$ND$2:$ND$60=K$4)*(GMWQ!$NF$2:$NF$60=K$1),0),$E319-1966)</f>
        <v>757844</v>
      </c>
      <c r="L319" s="12" cm="1">
        <f t="array" ref="L319">INDEX(GMWQ!$A$2:$NF$60,MATCH(1,(GMWQ!$NE$2:$NE$60=L$3)*(GMWQ!$ND$2:$ND$60=L$4)*(GMWQ!$NF$2:$NF$60=L$1),0),$E319-1966)</f>
        <v>1186905</v>
      </c>
      <c r="M319" s="12" cm="1">
        <f t="array" ref="M319">INDEX(GMWQ!$A$2:$NF$60,MATCH(1,(GMWQ!$NE$2:$NE$60=M$3)*(GMWQ!$ND$2:$ND$60=M$4)*(GMWQ!$NF$2:$NF$60=M$1),0),$E319-1966)</f>
        <v>626973.6</v>
      </c>
      <c r="N319" s="12" cm="1">
        <f t="array" ref="N319">INDEX(GMWQ!$A$2:$NF$60,MATCH(1,(GMWQ!$NE$2:$NE$60=N$3)*(GMWQ!$ND$2:$ND$60=N$4)*(GMWQ!$NF$2:$NF$60=N$1),0),$E319-1966)</f>
        <v>189.27199999999999</v>
      </c>
      <c r="O319" s="12" cm="1">
        <f t="array" ref="O319">INDEX(GMWQ!$A$2:$NF$60,MATCH(1,(GMWQ!$NE$2:$NE$60=O$3)*(GMWQ!$ND$2:$ND$60=O$4)*(GMWQ!$NF$2:$NF$60=O$1),0),$E319-1966)</f>
        <v>39213.839999999997</v>
      </c>
      <c r="P319" s="12" cm="1">
        <f t="array" ref="P319">INDEX(GMWQ!$A$2:$NF$60,MATCH(1,(GMWQ!$NE$2:$NE$60=P$3)*(GMWQ!$ND$2:$ND$60=P$4)*(GMWQ!$NF$2:$NF$60=P$1),0),$E319-1966)</f>
        <v>42969.04</v>
      </c>
      <c r="Q319" s="12" cm="1">
        <f t="array" ref="Q319">INDEX(GMWQ!$A$2:$NF$60,MATCH(1,(GMWQ!$NE$2:$NE$60=Q$3)*(GMWQ!$ND$2:$ND$60=Q$4)*(GMWQ!$NF$2:$NF$60=Q$1),0),$E319-1966)</f>
        <v>4</v>
      </c>
      <c r="R319" s="12" cm="1">
        <f t="array" ref="R319">INDEX(GMWQ!$A$2:$NF$60,MATCH(1,(GMWQ!$NE$2:$NE$60=R$3)*(GMWQ!$ND$2:$ND$60=R$4)*(GMWQ!$NF$2:$NF$60=R$1),0),$E319-1966)</f>
        <v>22542.799999999999</v>
      </c>
      <c r="S319" s="12" cm="1">
        <f t="array" ref="S319">INDEX(GMWQ!$A$2:$NF$60,MATCH(1,(GMWQ!$NE$2:$NE$60=S$3)*(GMWQ!$ND$2:$ND$60=S$4)*(GMWQ!$NF$2:$NF$60=S$1),0),$E319-1966)</f>
        <v>0</v>
      </c>
      <c r="T319" s="12" cm="1">
        <f t="array" ref="T319">INDEX(GMWQ!$A$2:$NF$60,MATCH(1,(GMWQ!$NE$2:$NE$60=T$3)*(GMWQ!$ND$2:$ND$60=T$4)*(GMWQ!$NF$2:$NF$60=T$1),0),$E319-1966)</f>
        <v>0</v>
      </c>
      <c r="U319" s="12" cm="1">
        <f t="array" ref="U319">INDEX(GMWQ!$A$2:$NF$60,MATCH(1,(GMWQ!$NE$2:$NE$60=U$3)*(GMWQ!$ND$2:$ND$60=U$4)*(GMWQ!$NF$2:$NF$60=U$1),0),$E319-1966)</f>
        <v>0</v>
      </c>
      <c r="V319" s="12" cm="1">
        <f t="array" ref="V319">INDEX(GMWQ!$A$2:$NF$60,MATCH(1,(GMWQ!$NE$2:$NE$60=V$3)*(GMWQ!$ND$2:$ND$60=V$4)*(GMWQ!$NF$2:$NF$60=V$1),0),$E319-1966)</f>
        <v>0</v>
      </c>
      <c r="W319" s="12" cm="1">
        <f t="array" ref="W319">INDEX(GMWQ!$A$2:$NF$60,MATCH(1,(GMWQ!$NE$2:$NE$60=W$3)*(GMWQ!$ND$2:$ND$60=W$4)*(GMWQ!$NF$2:$NF$60=W$1),0),$E319-1966)</f>
        <v>0</v>
      </c>
      <c r="X319" s="12" cm="1">
        <f t="array" ref="X319">INDEX(GMWQ!$A$2:$NF$60,MATCH(1,(GMWQ!$NE$2:$NE$60=X$3)*(GMWQ!$ND$2:$ND$60=X$4)*(GMWQ!$NF$2:$NF$60=X$1),0),$E319-1966)</f>
        <v>0</v>
      </c>
      <c r="Y319" s="12" cm="1">
        <f t="array" ref="Y319">INDEX(GMWQ!$A$2:$NF$60,MATCH(1,(GMWQ!$NE$2:$NE$60=Y$3)*(GMWQ!$ND$2:$ND$60=Y$4)*(GMWQ!$NF$2:$NF$60=Y$1),0),$E319-1966)</f>
        <v>0</v>
      </c>
      <c r="Z319" s="12" cm="1">
        <f t="array" ref="Z319">INDEX(GMWQ!$A$2:$NF$60,MATCH(1,(GMWQ!$NE$2:$NE$60=Z$3)*(GMWQ!$ND$2:$ND$60=Z$4)*(GMWQ!$NF$2:$NF$60=Z$1),0),$E319-1966)</f>
        <v>0</v>
      </c>
      <c r="AA319" s="12" cm="1">
        <f t="array" ref="AA319">INDEX(GMWQ!$A$2:$NF$60,MATCH(1,(GMWQ!$NE$2:$NE$60=AA$3)*(GMWQ!$ND$2:$ND$60=AA$4)*(GMWQ!$NF$2:$NF$60=AA$1),0),$E319-1966)</f>
        <v>0</v>
      </c>
      <c r="AB319" s="12" cm="1">
        <f t="array" ref="AB319">INDEX(GMWQ!$A$2:$NF$60,MATCH(1,(GMWQ!$NE$2:$NE$60=AB$3)*(GMWQ!$ND$2:$ND$60=AB$4)*(GMWQ!$NF$2:$NF$60=AB$1),0),$E319-1966)</f>
        <v>0</v>
      </c>
      <c r="AC319" s="12" cm="1">
        <f t="array" ref="AC319">INDEX(GMWQ!$A$2:$NF$60,MATCH(1,(GMWQ!$NE$2:$NE$60=AC$3)*(GMWQ!$ND$2:$ND$60=AC$4)*(GMWQ!$NF$2:$NF$60=AC$1),0),$E319-1966)</f>
        <v>0</v>
      </c>
      <c r="AD319" s="12" cm="1">
        <f t="array" ref="AD319">INDEX(GMWQ!$A$2:$NF$60,MATCH(1,(GMWQ!$NE$2:$NE$60=AD$3)*(GMWQ!$ND$2:$ND$60=AD$4)*(GMWQ!$NF$2:$NF$60=AD$1),0),$E319-1966)</f>
        <v>0</v>
      </c>
      <c r="AE319" s="12" cm="1">
        <f t="array" ref="AE319">INDEX(GMWQ!$A$2:$NF$60,MATCH(1,(GMWQ!$NE$2:$NE$60=AE$3)*(GMWQ!$ND$2:$ND$60=AE$4)*(GMWQ!$NF$2:$NF$60=AE$1),0),$E319-1966)</f>
        <v>38891.199999999997</v>
      </c>
      <c r="AF319" s="12" cm="1">
        <f t="array" ref="AF319">INDEX(GMWQ!$A$2:$NF$60,MATCH(1,(GMWQ!$NE$2:$NE$60=AF$3)*(GMWQ!$ND$2:$ND$60=AF$4)*(GMWQ!$NF$2:$NF$60=AF$1),0),$E319-1966)</f>
        <v>43203.27</v>
      </c>
      <c r="AG319" s="12" cm="1">
        <f t="array" ref="AG319">INDEX(GMWQ!$A$2:$NF$60,MATCH(1,(GMWQ!$NE$2:$NE$60=AG$3)*(GMWQ!$ND$2:$ND$60=AG$4)*(GMWQ!$NF$2:$NF$60=AG$1),0),$E319-1966)</f>
        <v>3.7500019999999998</v>
      </c>
    </row>
    <row r="320" spans="1:33" x14ac:dyDescent="0.25">
      <c r="B320" s="12">
        <f t="shared" si="28"/>
        <v>2051</v>
      </c>
      <c r="C320" s="12">
        <f t="shared" si="28"/>
        <v>2051</v>
      </c>
      <c r="E320" s="12">
        <f t="shared" si="27"/>
        <v>2286</v>
      </c>
      <c r="F320" s="12" cm="1">
        <f t="array" ref="F320">INDEX(GMWQ!$A$2:$NF$60,MATCH(1,(GMWQ!$NE$2:$NE$60=F$3)*(GMWQ!$ND$2:$ND$60=F$4)*(GMWQ!$NF$2:$NF$60=F$1),0),$E320-1966)</f>
        <v>265.00319999999999</v>
      </c>
      <c r="G320" s="12" cm="1">
        <f t="array" ref="G320">INDEX(GMWQ!$A$2:$NF$60,MATCH(1,(GMWQ!$NE$2:$NE$60=G$3)*(GMWQ!$ND$2:$ND$60=G$4)*(GMWQ!$NF$2:$NF$60=G$1),0),$E320-1966)</f>
        <v>120967.8</v>
      </c>
      <c r="H320" s="12" cm="1">
        <f t="array" ref="H320">INDEX(GMWQ!$A$2:$NF$60,MATCH(1,(GMWQ!$NE$2:$NE$60=H$3)*(GMWQ!$ND$2:$ND$60=H$4)*(GMWQ!$NF$2:$NF$60=H$1),0),$E320-1966)</f>
        <v>1577.018</v>
      </c>
      <c r="I320" s="12" cm="1">
        <f t="array" ref="I320">INDEX(GMWQ!$A$2:$NF$60,MATCH(1,(GMWQ!$NE$2:$NE$60=I$3)*(GMWQ!$ND$2:$ND$60=I$4)*(GMWQ!$NF$2:$NF$60=I$1),0),$E320-1966)</f>
        <v>414838.3</v>
      </c>
      <c r="J320" s="12" cm="1">
        <f t="array" ref="J320">INDEX(GMWQ!$A$2:$NF$60,MATCH(1,(GMWQ!$NE$2:$NE$60=J$3)*(GMWQ!$ND$2:$ND$60=J$4)*(GMWQ!$NF$2:$NF$60=J$1),0),$E320-1966)</f>
        <v>1918210</v>
      </c>
      <c r="K320" s="12" cm="1">
        <f t="array" ref="K320">INDEX(GMWQ!$A$2:$NF$60,MATCH(1,(GMWQ!$NE$2:$NE$60=K$3)*(GMWQ!$ND$2:$ND$60=K$4)*(GMWQ!$NF$2:$NF$60=K$1),0),$E320-1966)</f>
        <v>764194.4</v>
      </c>
      <c r="L320" s="12" cm="1">
        <f t="array" ref="L320">INDEX(GMWQ!$A$2:$NF$60,MATCH(1,(GMWQ!$NE$2:$NE$60=L$3)*(GMWQ!$ND$2:$ND$60=L$4)*(GMWQ!$NF$2:$NF$60=L$1),0),$E320-1966)</f>
        <v>1196682</v>
      </c>
      <c r="M320" s="12" cm="1">
        <f t="array" ref="M320">INDEX(GMWQ!$A$2:$NF$60,MATCH(1,(GMWQ!$NE$2:$NE$60=M$3)*(GMWQ!$ND$2:$ND$60=M$4)*(GMWQ!$NF$2:$NF$60=M$1),0),$E320-1966)</f>
        <v>629018.1</v>
      </c>
      <c r="N320" s="12" cm="1">
        <f t="array" ref="N320">INDEX(GMWQ!$A$2:$NF$60,MATCH(1,(GMWQ!$NE$2:$NE$60=N$3)*(GMWQ!$ND$2:$ND$60=N$4)*(GMWQ!$NF$2:$NF$60=N$1),0),$E320-1966)</f>
        <v>190.21109999999999</v>
      </c>
      <c r="O320" s="12" cm="1">
        <f t="array" ref="O320">INDEX(GMWQ!$A$2:$NF$60,MATCH(1,(GMWQ!$NE$2:$NE$60=O$3)*(GMWQ!$ND$2:$ND$60=O$4)*(GMWQ!$NF$2:$NF$60=O$1),0),$E320-1966)</f>
        <v>39227.129999999997</v>
      </c>
      <c r="P320" s="12" cm="1">
        <f t="array" ref="P320">INDEX(GMWQ!$A$2:$NF$60,MATCH(1,(GMWQ!$NE$2:$NE$60=P$3)*(GMWQ!$ND$2:$ND$60=P$4)*(GMWQ!$NF$2:$NF$60=P$1),0),$E320-1966)</f>
        <v>42983.6</v>
      </c>
      <c r="Q320" s="12" cm="1">
        <f t="array" ref="Q320">INDEX(GMWQ!$A$2:$NF$60,MATCH(1,(GMWQ!$NE$2:$NE$60=Q$3)*(GMWQ!$ND$2:$ND$60=Q$4)*(GMWQ!$NF$2:$NF$60=Q$1),0),$E320-1966)</f>
        <v>3.999994</v>
      </c>
      <c r="R320" s="12" cm="1">
        <f t="array" ref="R320">INDEX(GMWQ!$A$2:$NF$60,MATCH(1,(GMWQ!$NE$2:$NE$60=R$3)*(GMWQ!$ND$2:$ND$60=R$4)*(GMWQ!$NF$2:$NF$60=R$1),0),$E320-1966)</f>
        <v>22723.82</v>
      </c>
      <c r="S320" s="12" cm="1">
        <f t="array" ref="S320">INDEX(GMWQ!$A$2:$NF$60,MATCH(1,(GMWQ!$NE$2:$NE$60=S$3)*(GMWQ!$ND$2:$ND$60=S$4)*(GMWQ!$NF$2:$NF$60=S$1),0),$E320-1966)</f>
        <v>0</v>
      </c>
      <c r="T320" s="12" cm="1">
        <f t="array" ref="T320">INDEX(GMWQ!$A$2:$NF$60,MATCH(1,(GMWQ!$NE$2:$NE$60=T$3)*(GMWQ!$ND$2:$ND$60=T$4)*(GMWQ!$NF$2:$NF$60=T$1),0),$E320-1966)</f>
        <v>0</v>
      </c>
      <c r="U320" s="12" cm="1">
        <f t="array" ref="U320">INDEX(GMWQ!$A$2:$NF$60,MATCH(1,(GMWQ!$NE$2:$NE$60=U$3)*(GMWQ!$ND$2:$ND$60=U$4)*(GMWQ!$NF$2:$NF$60=U$1),0),$E320-1966)</f>
        <v>0</v>
      </c>
      <c r="V320" s="12" cm="1">
        <f t="array" ref="V320">INDEX(GMWQ!$A$2:$NF$60,MATCH(1,(GMWQ!$NE$2:$NE$60=V$3)*(GMWQ!$ND$2:$ND$60=V$4)*(GMWQ!$NF$2:$NF$60=V$1),0),$E320-1966)</f>
        <v>0</v>
      </c>
      <c r="W320" s="12" cm="1">
        <f t="array" ref="W320">INDEX(GMWQ!$A$2:$NF$60,MATCH(1,(GMWQ!$NE$2:$NE$60=W$3)*(GMWQ!$ND$2:$ND$60=W$4)*(GMWQ!$NF$2:$NF$60=W$1),0),$E320-1966)</f>
        <v>0</v>
      </c>
      <c r="X320" s="12" cm="1">
        <f t="array" ref="X320">INDEX(GMWQ!$A$2:$NF$60,MATCH(1,(GMWQ!$NE$2:$NE$60=X$3)*(GMWQ!$ND$2:$ND$60=X$4)*(GMWQ!$NF$2:$NF$60=X$1),0),$E320-1966)</f>
        <v>0</v>
      </c>
      <c r="Y320" s="12" cm="1">
        <f t="array" ref="Y320">INDEX(GMWQ!$A$2:$NF$60,MATCH(1,(GMWQ!$NE$2:$NE$60=Y$3)*(GMWQ!$ND$2:$ND$60=Y$4)*(GMWQ!$NF$2:$NF$60=Y$1),0),$E320-1966)</f>
        <v>0</v>
      </c>
      <c r="Z320" s="12" cm="1">
        <f t="array" ref="Z320">INDEX(GMWQ!$A$2:$NF$60,MATCH(1,(GMWQ!$NE$2:$NE$60=Z$3)*(GMWQ!$ND$2:$ND$60=Z$4)*(GMWQ!$NF$2:$NF$60=Z$1),0),$E320-1966)</f>
        <v>0</v>
      </c>
      <c r="AA320" s="12" cm="1">
        <f t="array" ref="AA320">INDEX(GMWQ!$A$2:$NF$60,MATCH(1,(GMWQ!$NE$2:$NE$60=AA$3)*(GMWQ!$ND$2:$ND$60=AA$4)*(GMWQ!$NF$2:$NF$60=AA$1),0),$E320-1966)</f>
        <v>0</v>
      </c>
      <c r="AB320" s="12" cm="1">
        <f t="array" ref="AB320">INDEX(GMWQ!$A$2:$NF$60,MATCH(1,(GMWQ!$NE$2:$NE$60=AB$3)*(GMWQ!$ND$2:$ND$60=AB$4)*(GMWQ!$NF$2:$NF$60=AB$1),0),$E320-1966)</f>
        <v>0</v>
      </c>
      <c r="AC320" s="12" cm="1">
        <f t="array" ref="AC320">INDEX(GMWQ!$A$2:$NF$60,MATCH(1,(GMWQ!$NE$2:$NE$60=AC$3)*(GMWQ!$ND$2:$ND$60=AC$4)*(GMWQ!$NF$2:$NF$60=AC$1),0),$E320-1966)</f>
        <v>0</v>
      </c>
      <c r="AD320" s="12" cm="1">
        <f t="array" ref="AD320">INDEX(GMWQ!$A$2:$NF$60,MATCH(1,(GMWQ!$NE$2:$NE$60=AD$3)*(GMWQ!$ND$2:$ND$60=AD$4)*(GMWQ!$NF$2:$NF$60=AD$1),0),$E320-1966)</f>
        <v>0</v>
      </c>
      <c r="AE320" s="12" cm="1">
        <f t="array" ref="AE320">INDEX(GMWQ!$A$2:$NF$60,MATCH(1,(GMWQ!$NE$2:$NE$60=AE$3)*(GMWQ!$ND$2:$ND$60=AE$4)*(GMWQ!$NF$2:$NF$60=AE$1),0),$E320-1966)</f>
        <v>38912.39</v>
      </c>
      <c r="AF320" s="12" cm="1">
        <f t="array" ref="AF320">INDEX(GMWQ!$A$2:$NF$60,MATCH(1,(GMWQ!$NE$2:$NE$60=AF$3)*(GMWQ!$ND$2:$ND$60=AF$4)*(GMWQ!$NF$2:$NF$60=AF$1),0),$E320-1966)</f>
        <v>43226.81</v>
      </c>
      <c r="AG320" s="12" cm="1">
        <f t="array" ref="AG320">INDEX(GMWQ!$A$2:$NF$60,MATCH(1,(GMWQ!$NE$2:$NE$60=AG$3)*(GMWQ!$ND$2:$ND$60=AG$4)*(GMWQ!$NF$2:$NF$60=AG$1),0),$E320-1966)</f>
        <v>3.7499790000000002</v>
      </c>
    </row>
    <row r="321" spans="1:33" x14ac:dyDescent="0.25">
      <c r="B321" s="12">
        <f t="shared" si="28"/>
        <v>2051</v>
      </c>
      <c r="C321" s="12">
        <f t="shared" si="28"/>
        <v>2051</v>
      </c>
      <c r="E321" s="12">
        <f t="shared" si="27"/>
        <v>2287</v>
      </c>
      <c r="F321" s="12" cm="1">
        <f t="array" ref="F321">INDEX(GMWQ!$A$2:$NF$60,MATCH(1,(GMWQ!$NE$2:$NE$60=F$3)*(GMWQ!$ND$2:$ND$60=F$4)*(GMWQ!$NF$2:$NF$60=F$1),0),$E321-1966)</f>
        <v>266.33780000000002</v>
      </c>
      <c r="G321" s="12" cm="1">
        <f t="array" ref="G321">INDEX(GMWQ!$A$2:$NF$60,MATCH(1,(GMWQ!$NE$2:$NE$60=G$3)*(GMWQ!$ND$2:$ND$60=G$4)*(GMWQ!$NF$2:$NF$60=G$1),0),$E321-1966)</f>
        <v>121973.9</v>
      </c>
      <c r="H321" s="12" cm="1">
        <f t="array" ref="H321">INDEX(GMWQ!$A$2:$NF$60,MATCH(1,(GMWQ!$NE$2:$NE$60=H$3)*(GMWQ!$ND$2:$ND$60=H$4)*(GMWQ!$NF$2:$NF$60=H$1),0),$E321-1966)</f>
        <v>1589.681</v>
      </c>
      <c r="I321" s="12" cm="1">
        <f t="array" ref="I321">INDEX(GMWQ!$A$2:$NF$60,MATCH(1,(GMWQ!$NE$2:$NE$60=I$3)*(GMWQ!$ND$2:$ND$60=I$4)*(GMWQ!$NF$2:$NF$60=I$1),0),$E321-1966)</f>
        <v>418296</v>
      </c>
      <c r="J321" s="12" cm="1">
        <f t="array" ref="J321">INDEX(GMWQ!$A$2:$NF$60,MATCH(1,(GMWQ!$NE$2:$NE$60=J$3)*(GMWQ!$ND$2:$ND$60=J$4)*(GMWQ!$NF$2:$NF$60=J$1),0),$E321-1966)</f>
        <v>1934819</v>
      </c>
      <c r="K321" s="12" cm="1">
        <f t="array" ref="K321">INDEX(GMWQ!$A$2:$NF$60,MATCH(1,(GMWQ!$NE$2:$NE$60=K$3)*(GMWQ!$ND$2:$ND$60=K$4)*(GMWQ!$NF$2:$NF$60=K$1),0),$E321-1966)</f>
        <v>770550.7</v>
      </c>
      <c r="L321" s="12" cm="1">
        <f t="array" ref="L321">INDEX(GMWQ!$A$2:$NF$60,MATCH(1,(GMWQ!$NE$2:$NE$60=L$3)*(GMWQ!$ND$2:$ND$60=L$4)*(GMWQ!$NF$2:$NF$60=L$1),0),$E321-1966)</f>
        <v>1206532</v>
      </c>
      <c r="M321" s="12" cm="1">
        <f t="array" ref="M321">INDEX(GMWQ!$A$2:$NF$60,MATCH(1,(GMWQ!$NE$2:$NE$60=M$3)*(GMWQ!$ND$2:$ND$60=M$4)*(GMWQ!$NF$2:$NF$60=M$1),0),$E321-1966)</f>
        <v>631064.9</v>
      </c>
      <c r="N321" s="12" cm="1">
        <f t="array" ref="N321">INDEX(GMWQ!$A$2:$NF$60,MATCH(1,(GMWQ!$NE$2:$NE$60=N$3)*(GMWQ!$ND$2:$ND$60=N$4)*(GMWQ!$NF$2:$NF$60=N$1),0),$E321-1966)</f>
        <v>191.155</v>
      </c>
      <c r="O321" s="12" cm="1">
        <f t="array" ref="O321">INDEX(GMWQ!$A$2:$NF$60,MATCH(1,(GMWQ!$NE$2:$NE$60=O$3)*(GMWQ!$ND$2:$ND$60=O$4)*(GMWQ!$NF$2:$NF$60=O$1),0),$E321-1966)</f>
        <v>39238.050000000003</v>
      </c>
      <c r="P321" s="12" cm="1">
        <f t="array" ref="P321">INDEX(GMWQ!$A$2:$NF$60,MATCH(1,(GMWQ!$NE$2:$NE$60=P$3)*(GMWQ!$ND$2:$ND$60=P$4)*(GMWQ!$NF$2:$NF$60=P$1),0),$E321-1966)</f>
        <v>42995.57</v>
      </c>
      <c r="Q321" s="12" cm="1">
        <f t="array" ref="Q321">INDEX(GMWQ!$A$2:$NF$60,MATCH(1,(GMWQ!$NE$2:$NE$60=Q$3)*(GMWQ!$ND$2:$ND$60=Q$4)*(GMWQ!$NF$2:$NF$60=Q$1),0),$E321-1966)</f>
        <v>3.9999790000000002</v>
      </c>
      <c r="R321" s="12" cm="1">
        <f t="array" ref="R321">INDEX(GMWQ!$A$2:$NF$60,MATCH(1,(GMWQ!$NE$2:$NE$60=R$3)*(GMWQ!$ND$2:$ND$60=R$4)*(GMWQ!$NF$2:$NF$60=R$1),0),$E321-1966)</f>
        <v>22906.28</v>
      </c>
      <c r="S321" s="12" cm="1">
        <f t="array" ref="S321">INDEX(GMWQ!$A$2:$NF$60,MATCH(1,(GMWQ!$NE$2:$NE$60=S$3)*(GMWQ!$ND$2:$ND$60=S$4)*(GMWQ!$NF$2:$NF$60=S$1),0),$E321-1966)</f>
        <v>0</v>
      </c>
      <c r="T321" s="12" cm="1">
        <f t="array" ref="T321">INDEX(GMWQ!$A$2:$NF$60,MATCH(1,(GMWQ!$NE$2:$NE$60=T$3)*(GMWQ!$ND$2:$ND$60=T$4)*(GMWQ!$NF$2:$NF$60=T$1),0),$E321-1966)</f>
        <v>0</v>
      </c>
      <c r="U321" s="12" cm="1">
        <f t="array" ref="U321">INDEX(GMWQ!$A$2:$NF$60,MATCH(1,(GMWQ!$NE$2:$NE$60=U$3)*(GMWQ!$ND$2:$ND$60=U$4)*(GMWQ!$NF$2:$NF$60=U$1),0),$E321-1966)</f>
        <v>0</v>
      </c>
      <c r="V321" s="12" cm="1">
        <f t="array" ref="V321">INDEX(GMWQ!$A$2:$NF$60,MATCH(1,(GMWQ!$NE$2:$NE$60=V$3)*(GMWQ!$ND$2:$ND$60=V$4)*(GMWQ!$NF$2:$NF$60=V$1),0),$E321-1966)</f>
        <v>0</v>
      </c>
      <c r="W321" s="12" cm="1">
        <f t="array" ref="W321">INDEX(GMWQ!$A$2:$NF$60,MATCH(1,(GMWQ!$NE$2:$NE$60=W$3)*(GMWQ!$ND$2:$ND$60=W$4)*(GMWQ!$NF$2:$NF$60=W$1),0),$E321-1966)</f>
        <v>0</v>
      </c>
      <c r="X321" s="12" cm="1">
        <f t="array" ref="X321">INDEX(GMWQ!$A$2:$NF$60,MATCH(1,(GMWQ!$NE$2:$NE$60=X$3)*(GMWQ!$ND$2:$ND$60=X$4)*(GMWQ!$NF$2:$NF$60=X$1),0),$E321-1966)</f>
        <v>0</v>
      </c>
      <c r="Y321" s="12" cm="1">
        <f t="array" ref="Y321">INDEX(GMWQ!$A$2:$NF$60,MATCH(1,(GMWQ!$NE$2:$NE$60=Y$3)*(GMWQ!$ND$2:$ND$60=Y$4)*(GMWQ!$NF$2:$NF$60=Y$1),0),$E321-1966)</f>
        <v>0</v>
      </c>
      <c r="Z321" s="12" cm="1">
        <f t="array" ref="Z321">INDEX(GMWQ!$A$2:$NF$60,MATCH(1,(GMWQ!$NE$2:$NE$60=Z$3)*(GMWQ!$ND$2:$ND$60=Z$4)*(GMWQ!$NF$2:$NF$60=Z$1),0),$E321-1966)</f>
        <v>0</v>
      </c>
      <c r="AA321" s="12" cm="1">
        <f t="array" ref="AA321">INDEX(GMWQ!$A$2:$NF$60,MATCH(1,(GMWQ!$NE$2:$NE$60=AA$3)*(GMWQ!$ND$2:$ND$60=AA$4)*(GMWQ!$NF$2:$NF$60=AA$1),0),$E321-1966)</f>
        <v>0</v>
      </c>
      <c r="AB321" s="12" cm="1">
        <f t="array" ref="AB321">INDEX(GMWQ!$A$2:$NF$60,MATCH(1,(GMWQ!$NE$2:$NE$60=AB$3)*(GMWQ!$ND$2:$ND$60=AB$4)*(GMWQ!$NF$2:$NF$60=AB$1),0),$E321-1966)</f>
        <v>0</v>
      </c>
      <c r="AC321" s="12" cm="1">
        <f t="array" ref="AC321">INDEX(GMWQ!$A$2:$NF$60,MATCH(1,(GMWQ!$NE$2:$NE$60=AC$3)*(GMWQ!$ND$2:$ND$60=AC$4)*(GMWQ!$NF$2:$NF$60=AC$1),0),$E321-1966)</f>
        <v>0</v>
      </c>
      <c r="AD321" s="12" cm="1">
        <f t="array" ref="AD321">INDEX(GMWQ!$A$2:$NF$60,MATCH(1,(GMWQ!$NE$2:$NE$60=AD$3)*(GMWQ!$ND$2:$ND$60=AD$4)*(GMWQ!$NF$2:$NF$60=AD$1),0),$E321-1966)</f>
        <v>0</v>
      </c>
      <c r="AE321" s="12" cm="1">
        <f t="array" ref="AE321">INDEX(GMWQ!$A$2:$NF$60,MATCH(1,(GMWQ!$NE$2:$NE$60=AE$3)*(GMWQ!$ND$2:$ND$60=AE$4)*(GMWQ!$NF$2:$NF$60=AE$1),0),$E321-1966)</f>
        <v>38931.1</v>
      </c>
      <c r="AF321" s="12" cm="1">
        <f t="array" ref="AF321">INDEX(GMWQ!$A$2:$NF$60,MATCH(1,(GMWQ!$NE$2:$NE$60=AF$3)*(GMWQ!$ND$2:$ND$60=AF$4)*(GMWQ!$NF$2:$NF$60=AF$1),0),$E321-1966)</f>
        <v>43247.59</v>
      </c>
      <c r="AG321" s="12" cm="1">
        <f t="array" ref="AG321">INDEX(GMWQ!$A$2:$NF$60,MATCH(1,(GMWQ!$NE$2:$NE$60=AG$3)*(GMWQ!$ND$2:$ND$60=AG$4)*(GMWQ!$NF$2:$NF$60=AG$1),0),$E321-1966)</f>
        <v>3.7499829999999998</v>
      </c>
    </row>
    <row r="322" spans="1:33" x14ac:dyDescent="0.25">
      <c r="B322" s="12">
        <f t="shared" si="28"/>
        <v>2051</v>
      </c>
      <c r="C322" s="12">
        <f t="shared" si="28"/>
        <v>2051</v>
      </c>
      <c r="E322" s="12">
        <f t="shared" si="27"/>
        <v>2288</v>
      </c>
      <c r="F322" s="12" cm="1">
        <f t="array" ref="F322">INDEX(GMWQ!$A$2:$NF$60,MATCH(1,(GMWQ!$NE$2:$NE$60=F$3)*(GMWQ!$ND$2:$ND$60=F$4)*(GMWQ!$NF$2:$NF$60=F$1),0),$E322-1966)</f>
        <v>267.6807</v>
      </c>
      <c r="G322" s="12" cm="1">
        <f t="array" ref="G322">INDEX(GMWQ!$A$2:$NF$60,MATCH(1,(GMWQ!$NE$2:$NE$60=G$3)*(GMWQ!$ND$2:$ND$60=G$4)*(GMWQ!$NF$2:$NF$60=G$1),0),$E322-1966)</f>
        <v>122988.5</v>
      </c>
      <c r="H322" s="12" cm="1">
        <f t="array" ref="H322">INDEX(GMWQ!$A$2:$NF$60,MATCH(1,(GMWQ!$NE$2:$NE$60=H$3)*(GMWQ!$ND$2:$ND$60=H$4)*(GMWQ!$NF$2:$NF$60=H$1),0),$E322-1966)</f>
        <v>1602.4459999999999</v>
      </c>
      <c r="I322" s="12" cm="1">
        <f t="array" ref="I322">INDEX(GMWQ!$A$2:$NF$60,MATCH(1,(GMWQ!$NE$2:$NE$60=I$3)*(GMWQ!$ND$2:$ND$60=I$4)*(GMWQ!$NF$2:$NF$60=I$1),0),$E322-1966)</f>
        <v>421621.5</v>
      </c>
      <c r="J322" s="12" cm="1">
        <f t="array" ref="J322">INDEX(GMWQ!$A$2:$NF$60,MATCH(1,(GMWQ!$NE$2:$NE$60=J$3)*(GMWQ!$ND$2:$ND$60=J$4)*(GMWQ!$NF$2:$NF$60=J$1),0),$E322-1966)</f>
        <v>1951560</v>
      </c>
      <c r="K322" s="12" cm="1">
        <f t="array" ref="K322">INDEX(GMWQ!$A$2:$NF$60,MATCH(1,(GMWQ!$NE$2:$NE$60=K$3)*(GMWQ!$ND$2:$ND$60=K$4)*(GMWQ!$NF$2:$NF$60=K$1),0),$E322-1966)</f>
        <v>776959.9</v>
      </c>
      <c r="L322" s="12" cm="1">
        <f t="array" ref="L322">INDEX(GMWQ!$A$2:$NF$60,MATCH(1,(GMWQ!$NE$2:$NE$60=L$3)*(GMWQ!$ND$2:$ND$60=L$4)*(GMWQ!$NF$2:$NF$60=L$1),0),$E322-1966)</f>
        <v>1216409</v>
      </c>
      <c r="M322" s="12" cm="1">
        <f t="array" ref="M322">INDEX(GMWQ!$A$2:$NF$60,MATCH(1,(GMWQ!$NE$2:$NE$60=M$3)*(GMWQ!$ND$2:$ND$60=M$4)*(GMWQ!$NF$2:$NF$60=M$1),0),$E322-1966)</f>
        <v>633090.69999999995</v>
      </c>
      <c r="N322" s="12" cm="1">
        <f t="array" ref="N322">INDEX(GMWQ!$A$2:$NF$60,MATCH(1,(GMWQ!$NE$2:$NE$60=N$3)*(GMWQ!$ND$2:$ND$60=N$4)*(GMWQ!$NF$2:$NF$60=N$1),0),$E322-1966)</f>
        <v>192.1035</v>
      </c>
      <c r="O322" s="12" cm="1">
        <f t="array" ref="O322">INDEX(GMWQ!$A$2:$NF$60,MATCH(1,(GMWQ!$NE$2:$NE$60=O$3)*(GMWQ!$ND$2:$ND$60=O$4)*(GMWQ!$NF$2:$NF$60=O$1),0),$E322-1966)</f>
        <v>39248.97</v>
      </c>
      <c r="P322" s="12" cm="1">
        <f t="array" ref="P322">INDEX(GMWQ!$A$2:$NF$60,MATCH(1,(GMWQ!$NE$2:$NE$60=P$3)*(GMWQ!$ND$2:$ND$60=P$4)*(GMWQ!$NF$2:$NF$60=P$1),0),$E322-1966)</f>
        <v>43007.53</v>
      </c>
      <c r="Q322" s="12" cm="1">
        <f t="array" ref="Q322">INDEX(GMWQ!$A$2:$NF$60,MATCH(1,(GMWQ!$NE$2:$NE$60=Q$3)*(GMWQ!$ND$2:$ND$60=Q$4)*(GMWQ!$NF$2:$NF$60=Q$1),0),$E322-1966)</f>
        <v>3.999994</v>
      </c>
      <c r="R322" s="12" cm="1">
        <f t="array" ref="R322">INDEX(GMWQ!$A$2:$NF$60,MATCH(1,(GMWQ!$NE$2:$NE$60=R$3)*(GMWQ!$ND$2:$ND$60=R$4)*(GMWQ!$NF$2:$NF$60=R$1),0),$E322-1966)</f>
        <v>23090.21</v>
      </c>
      <c r="S322" s="12" cm="1">
        <f t="array" ref="S322">INDEX(GMWQ!$A$2:$NF$60,MATCH(1,(GMWQ!$NE$2:$NE$60=S$3)*(GMWQ!$ND$2:$ND$60=S$4)*(GMWQ!$NF$2:$NF$60=S$1),0),$E322-1966)</f>
        <v>0</v>
      </c>
      <c r="T322" s="12" cm="1">
        <f t="array" ref="T322">INDEX(GMWQ!$A$2:$NF$60,MATCH(1,(GMWQ!$NE$2:$NE$60=T$3)*(GMWQ!$ND$2:$ND$60=T$4)*(GMWQ!$NF$2:$NF$60=T$1),0),$E322-1966)</f>
        <v>0</v>
      </c>
      <c r="U322" s="12" cm="1">
        <f t="array" ref="U322">INDEX(GMWQ!$A$2:$NF$60,MATCH(1,(GMWQ!$NE$2:$NE$60=U$3)*(GMWQ!$ND$2:$ND$60=U$4)*(GMWQ!$NF$2:$NF$60=U$1),0),$E322-1966)</f>
        <v>0</v>
      </c>
      <c r="V322" s="12" cm="1">
        <f t="array" ref="V322">INDEX(GMWQ!$A$2:$NF$60,MATCH(1,(GMWQ!$NE$2:$NE$60=V$3)*(GMWQ!$ND$2:$ND$60=V$4)*(GMWQ!$NF$2:$NF$60=V$1),0),$E322-1966)</f>
        <v>0</v>
      </c>
      <c r="W322" s="12" cm="1">
        <f t="array" ref="W322">INDEX(GMWQ!$A$2:$NF$60,MATCH(1,(GMWQ!$NE$2:$NE$60=W$3)*(GMWQ!$ND$2:$ND$60=W$4)*(GMWQ!$NF$2:$NF$60=W$1),0),$E322-1966)</f>
        <v>0</v>
      </c>
      <c r="X322" s="12" cm="1">
        <f t="array" ref="X322">INDEX(GMWQ!$A$2:$NF$60,MATCH(1,(GMWQ!$NE$2:$NE$60=X$3)*(GMWQ!$ND$2:$ND$60=X$4)*(GMWQ!$NF$2:$NF$60=X$1),0),$E322-1966)</f>
        <v>0</v>
      </c>
      <c r="Y322" s="12" cm="1">
        <f t="array" ref="Y322">INDEX(GMWQ!$A$2:$NF$60,MATCH(1,(GMWQ!$NE$2:$NE$60=Y$3)*(GMWQ!$ND$2:$ND$60=Y$4)*(GMWQ!$NF$2:$NF$60=Y$1),0),$E322-1966)</f>
        <v>0</v>
      </c>
      <c r="Z322" s="12" cm="1">
        <f t="array" ref="Z322">INDEX(GMWQ!$A$2:$NF$60,MATCH(1,(GMWQ!$NE$2:$NE$60=Z$3)*(GMWQ!$ND$2:$ND$60=Z$4)*(GMWQ!$NF$2:$NF$60=Z$1),0),$E322-1966)</f>
        <v>0</v>
      </c>
      <c r="AA322" s="12" cm="1">
        <f t="array" ref="AA322">INDEX(GMWQ!$A$2:$NF$60,MATCH(1,(GMWQ!$NE$2:$NE$60=AA$3)*(GMWQ!$ND$2:$ND$60=AA$4)*(GMWQ!$NF$2:$NF$60=AA$1),0),$E322-1966)</f>
        <v>0</v>
      </c>
      <c r="AB322" s="12" cm="1">
        <f t="array" ref="AB322">INDEX(GMWQ!$A$2:$NF$60,MATCH(1,(GMWQ!$NE$2:$NE$60=AB$3)*(GMWQ!$ND$2:$ND$60=AB$4)*(GMWQ!$NF$2:$NF$60=AB$1),0),$E322-1966)</f>
        <v>0</v>
      </c>
      <c r="AC322" s="12" cm="1">
        <f t="array" ref="AC322">INDEX(GMWQ!$A$2:$NF$60,MATCH(1,(GMWQ!$NE$2:$NE$60=AC$3)*(GMWQ!$ND$2:$ND$60=AC$4)*(GMWQ!$NF$2:$NF$60=AC$1),0),$E322-1966)</f>
        <v>0</v>
      </c>
      <c r="AD322" s="12" cm="1">
        <f t="array" ref="AD322">INDEX(GMWQ!$A$2:$NF$60,MATCH(1,(GMWQ!$NE$2:$NE$60=AD$3)*(GMWQ!$ND$2:$ND$60=AD$4)*(GMWQ!$NF$2:$NF$60=AD$1),0),$E322-1966)</f>
        <v>0</v>
      </c>
      <c r="AE322" s="12" cm="1">
        <f t="array" ref="AE322">INDEX(GMWQ!$A$2:$NF$60,MATCH(1,(GMWQ!$NE$2:$NE$60=AE$3)*(GMWQ!$ND$2:$ND$60=AE$4)*(GMWQ!$NF$2:$NF$60=AE$1),0),$E322-1966)</f>
        <v>38949.81</v>
      </c>
      <c r="AF322" s="12" cm="1">
        <f t="array" ref="AF322">INDEX(GMWQ!$A$2:$NF$60,MATCH(1,(GMWQ!$NE$2:$NE$60=AF$3)*(GMWQ!$ND$2:$ND$60=AF$4)*(GMWQ!$NF$2:$NF$60=AF$1),0),$E322-1966)</f>
        <v>43268.38</v>
      </c>
      <c r="AG322" s="12" cm="1">
        <f t="array" ref="AG322">INDEX(GMWQ!$A$2:$NF$60,MATCH(1,(GMWQ!$NE$2:$NE$60=AG$3)*(GMWQ!$ND$2:$ND$60=AG$4)*(GMWQ!$NF$2:$NF$60=AG$1),0),$E322-1966)</f>
        <v>3.7500149999999999</v>
      </c>
    </row>
    <row r="323" spans="1:33" x14ac:dyDescent="0.25">
      <c r="A323" s="12">
        <v>2052</v>
      </c>
      <c r="B323" s="12">
        <f t="shared" si="28"/>
        <v>2052</v>
      </c>
      <c r="C323" s="12">
        <f t="shared" si="28"/>
        <v>2051</v>
      </c>
      <c r="D323" s="12">
        <f t="shared" si="28"/>
        <v>2051</v>
      </c>
      <c r="E323" s="12">
        <f t="shared" si="27"/>
        <v>2289</v>
      </c>
      <c r="F323" s="12" cm="1">
        <f t="array" ref="F323">INDEX(GMWQ!$A$2:$NF$60,MATCH(1,(GMWQ!$NE$2:$NE$60=F$3)*(GMWQ!$ND$2:$ND$60=F$4)*(GMWQ!$NF$2:$NF$60=F$1),0),$E323-1966)</f>
        <v>269.0317</v>
      </c>
      <c r="G323" s="12" cm="1">
        <f t="array" ref="G323">INDEX(GMWQ!$A$2:$NF$60,MATCH(1,(GMWQ!$NE$2:$NE$60=G$3)*(GMWQ!$ND$2:$ND$60=G$4)*(GMWQ!$NF$2:$NF$60=G$1),0),$E323-1966)</f>
        <v>124011.4</v>
      </c>
      <c r="H323" s="12" cm="1">
        <f t="array" ref="H323">INDEX(GMWQ!$A$2:$NF$60,MATCH(1,(GMWQ!$NE$2:$NE$60=H$3)*(GMWQ!$ND$2:$ND$60=H$4)*(GMWQ!$NF$2:$NF$60=H$1),0),$E323-1966)</f>
        <v>1615.3109999999999</v>
      </c>
      <c r="I323" s="12" cm="1">
        <f t="array" ref="I323">INDEX(GMWQ!$A$2:$NF$60,MATCH(1,(GMWQ!$NE$2:$NE$60=I$3)*(GMWQ!$ND$2:$ND$60=I$4)*(GMWQ!$NF$2:$NF$60=I$1),0),$E323-1966)</f>
        <v>424318.5</v>
      </c>
      <c r="J323" s="12" cm="1">
        <f t="array" ref="J323">INDEX(GMWQ!$A$2:$NF$60,MATCH(1,(GMWQ!$NE$2:$NE$60=J$3)*(GMWQ!$ND$2:$ND$60=J$4)*(GMWQ!$NF$2:$NF$60=J$1),0),$E323-1966)</f>
        <v>1968436</v>
      </c>
      <c r="K323" s="12" cm="1">
        <f t="array" ref="K323">INDEX(GMWQ!$A$2:$NF$60,MATCH(1,(GMWQ!$NE$2:$NE$60=K$3)*(GMWQ!$ND$2:$ND$60=K$4)*(GMWQ!$NF$2:$NF$60=K$1),0),$E323-1966)</f>
        <v>783421.9</v>
      </c>
      <c r="L323" s="12" cm="1">
        <f t="array" ref="L323">INDEX(GMWQ!$A$2:$NF$60,MATCH(1,(GMWQ!$NE$2:$NE$60=L$3)*(GMWQ!$ND$2:$ND$60=L$4)*(GMWQ!$NF$2:$NF$60=L$1),0),$E323-1966)</f>
        <v>1226360</v>
      </c>
      <c r="M323" s="12" cm="1">
        <f t="array" ref="M323">INDEX(GMWQ!$A$2:$NF$60,MATCH(1,(GMWQ!$NE$2:$NE$60=M$3)*(GMWQ!$ND$2:$ND$60=M$4)*(GMWQ!$NF$2:$NF$60=M$1),0),$E323-1966)</f>
        <v>635119.30000000005</v>
      </c>
      <c r="N323" s="12" cm="1">
        <f t="array" ref="N323">INDEX(GMWQ!$A$2:$NF$60,MATCH(1,(GMWQ!$NE$2:$NE$60=N$3)*(GMWQ!$ND$2:$ND$60=N$4)*(GMWQ!$NF$2:$NF$60=N$1),0),$E323-1966)</f>
        <v>193.05670000000001</v>
      </c>
      <c r="O323" s="12" cm="1">
        <f t="array" ref="O323">INDEX(GMWQ!$A$2:$NF$60,MATCH(1,(GMWQ!$NE$2:$NE$60=O$3)*(GMWQ!$ND$2:$ND$60=O$4)*(GMWQ!$NF$2:$NF$60=O$1),0),$E323-1966)</f>
        <v>39259.89</v>
      </c>
      <c r="P323" s="12" cm="1">
        <f t="array" ref="P323">INDEX(GMWQ!$A$2:$NF$60,MATCH(1,(GMWQ!$NE$2:$NE$60=P$3)*(GMWQ!$ND$2:$ND$60=P$4)*(GMWQ!$NF$2:$NF$60=P$1),0),$E323-1966)</f>
        <v>43019.5</v>
      </c>
      <c r="Q323" s="12" cm="1">
        <f t="array" ref="Q323">INDEX(GMWQ!$A$2:$NF$60,MATCH(1,(GMWQ!$NE$2:$NE$60=Q$3)*(GMWQ!$ND$2:$ND$60=Q$4)*(GMWQ!$NF$2:$NF$60=Q$1),0),$E323-1966)</f>
        <v>3.9999989999999999</v>
      </c>
      <c r="R323" s="12" cm="1">
        <f t="array" ref="R323">INDEX(GMWQ!$A$2:$NF$60,MATCH(1,(GMWQ!$NE$2:$NE$60=R$3)*(GMWQ!$ND$2:$ND$60=R$4)*(GMWQ!$NF$2:$NF$60=R$1),0),$E323-1966)</f>
        <v>23275.599999999999</v>
      </c>
      <c r="S323" s="12" cm="1">
        <f t="array" ref="S323">INDEX(GMWQ!$A$2:$NF$60,MATCH(1,(GMWQ!$NE$2:$NE$60=S$3)*(GMWQ!$ND$2:$ND$60=S$4)*(GMWQ!$NF$2:$NF$60=S$1),0),$E323-1966)</f>
        <v>0</v>
      </c>
      <c r="T323" s="12" cm="1">
        <f t="array" ref="T323">INDEX(GMWQ!$A$2:$NF$60,MATCH(1,(GMWQ!$NE$2:$NE$60=T$3)*(GMWQ!$ND$2:$ND$60=T$4)*(GMWQ!$NF$2:$NF$60=T$1),0),$E323-1966)</f>
        <v>0</v>
      </c>
      <c r="U323" s="12" cm="1">
        <f t="array" ref="U323">INDEX(GMWQ!$A$2:$NF$60,MATCH(1,(GMWQ!$NE$2:$NE$60=U$3)*(GMWQ!$ND$2:$ND$60=U$4)*(GMWQ!$NF$2:$NF$60=U$1),0),$E323-1966)</f>
        <v>0</v>
      </c>
      <c r="V323" s="12" cm="1">
        <f t="array" ref="V323">INDEX(GMWQ!$A$2:$NF$60,MATCH(1,(GMWQ!$NE$2:$NE$60=V$3)*(GMWQ!$ND$2:$ND$60=V$4)*(GMWQ!$NF$2:$NF$60=V$1),0),$E323-1966)</f>
        <v>0</v>
      </c>
      <c r="W323" s="12" cm="1">
        <f t="array" ref="W323">INDEX(GMWQ!$A$2:$NF$60,MATCH(1,(GMWQ!$NE$2:$NE$60=W$3)*(GMWQ!$ND$2:$ND$60=W$4)*(GMWQ!$NF$2:$NF$60=W$1),0),$E323-1966)</f>
        <v>0</v>
      </c>
      <c r="X323" s="12" cm="1">
        <f t="array" ref="X323">INDEX(GMWQ!$A$2:$NF$60,MATCH(1,(GMWQ!$NE$2:$NE$60=X$3)*(GMWQ!$ND$2:$ND$60=X$4)*(GMWQ!$NF$2:$NF$60=X$1),0),$E323-1966)</f>
        <v>0</v>
      </c>
      <c r="Y323" s="12" cm="1">
        <f t="array" ref="Y323">INDEX(GMWQ!$A$2:$NF$60,MATCH(1,(GMWQ!$NE$2:$NE$60=Y$3)*(GMWQ!$ND$2:$ND$60=Y$4)*(GMWQ!$NF$2:$NF$60=Y$1),0),$E323-1966)</f>
        <v>0</v>
      </c>
      <c r="Z323" s="12" cm="1">
        <f t="array" ref="Z323">INDEX(GMWQ!$A$2:$NF$60,MATCH(1,(GMWQ!$NE$2:$NE$60=Z$3)*(GMWQ!$ND$2:$ND$60=Z$4)*(GMWQ!$NF$2:$NF$60=Z$1),0),$E323-1966)</f>
        <v>0</v>
      </c>
      <c r="AA323" s="12" cm="1">
        <f t="array" ref="AA323">INDEX(GMWQ!$A$2:$NF$60,MATCH(1,(GMWQ!$NE$2:$NE$60=AA$3)*(GMWQ!$ND$2:$ND$60=AA$4)*(GMWQ!$NF$2:$NF$60=AA$1),0),$E323-1966)</f>
        <v>0</v>
      </c>
      <c r="AB323" s="12" cm="1">
        <f t="array" ref="AB323">INDEX(GMWQ!$A$2:$NF$60,MATCH(1,(GMWQ!$NE$2:$NE$60=AB$3)*(GMWQ!$ND$2:$ND$60=AB$4)*(GMWQ!$NF$2:$NF$60=AB$1),0),$E323-1966)</f>
        <v>0</v>
      </c>
      <c r="AC323" s="12" cm="1">
        <f t="array" ref="AC323">INDEX(GMWQ!$A$2:$NF$60,MATCH(1,(GMWQ!$NE$2:$NE$60=AC$3)*(GMWQ!$ND$2:$ND$60=AC$4)*(GMWQ!$NF$2:$NF$60=AC$1),0),$E323-1966)</f>
        <v>0</v>
      </c>
      <c r="AD323" s="12" cm="1">
        <f t="array" ref="AD323">INDEX(GMWQ!$A$2:$NF$60,MATCH(1,(GMWQ!$NE$2:$NE$60=AD$3)*(GMWQ!$ND$2:$ND$60=AD$4)*(GMWQ!$NF$2:$NF$60=AD$1),0),$E323-1966)</f>
        <v>0</v>
      </c>
      <c r="AE323" s="12" cm="1">
        <f t="array" ref="AE323">INDEX(GMWQ!$A$2:$NF$60,MATCH(1,(GMWQ!$NE$2:$NE$60=AE$3)*(GMWQ!$ND$2:$ND$60=AE$4)*(GMWQ!$NF$2:$NF$60=AE$1),0),$E323-1966)</f>
        <v>38968.53</v>
      </c>
      <c r="AF323" s="12" cm="1">
        <f t="array" ref="AF323">INDEX(GMWQ!$A$2:$NF$60,MATCH(1,(GMWQ!$NE$2:$NE$60=AF$3)*(GMWQ!$ND$2:$ND$60=AF$4)*(GMWQ!$NF$2:$NF$60=AF$1),0),$E323-1966)</f>
        <v>43289.17</v>
      </c>
      <c r="AG323" s="12" cm="1">
        <f t="array" ref="AG323">INDEX(GMWQ!$A$2:$NF$60,MATCH(1,(GMWQ!$NE$2:$NE$60=AG$3)*(GMWQ!$ND$2:$ND$60=AG$4)*(GMWQ!$NF$2:$NF$60=AG$1),0),$E323-1966)</f>
        <v>3.7499899999999999</v>
      </c>
    </row>
    <row r="324" spans="1:33" x14ac:dyDescent="0.25">
      <c r="B324" s="12">
        <f t="shared" si="28"/>
        <v>2052</v>
      </c>
      <c r="C324" s="12">
        <f t="shared" si="28"/>
        <v>2052</v>
      </c>
      <c r="E324" s="12">
        <f t="shared" si="27"/>
        <v>2290</v>
      </c>
      <c r="F324" s="12" cm="1">
        <f t="array" ref="F324">INDEX(GMWQ!$A$2:$NF$60,MATCH(1,(GMWQ!$NE$2:$NE$60=F$3)*(GMWQ!$ND$2:$ND$60=F$4)*(GMWQ!$NF$2:$NF$60=F$1),0),$E324-1966)</f>
        <v>270.39109999999999</v>
      </c>
      <c r="G324" s="12" cm="1">
        <f t="array" ref="G324">INDEX(GMWQ!$A$2:$NF$60,MATCH(1,(GMWQ!$NE$2:$NE$60=G$3)*(GMWQ!$ND$2:$ND$60=G$4)*(GMWQ!$NF$2:$NF$60=G$1),0),$E324-1966)</f>
        <v>125042.8</v>
      </c>
      <c r="H324" s="12" cm="1">
        <f t="array" ref="H324">INDEX(GMWQ!$A$2:$NF$60,MATCH(1,(GMWQ!$NE$2:$NE$60=H$3)*(GMWQ!$ND$2:$ND$60=H$4)*(GMWQ!$NF$2:$NF$60=H$1),0),$E324-1966)</f>
        <v>1628.2809999999999</v>
      </c>
      <c r="I324" s="12" cm="1">
        <f t="array" ref="I324">INDEX(GMWQ!$A$2:$NF$60,MATCH(1,(GMWQ!$NE$2:$NE$60=I$3)*(GMWQ!$ND$2:$ND$60=I$4)*(GMWQ!$NF$2:$NF$60=I$1),0),$E324-1966)</f>
        <v>429405.4</v>
      </c>
      <c r="J324" s="12" cm="1">
        <f t="array" ref="J324">INDEX(GMWQ!$A$2:$NF$60,MATCH(1,(GMWQ!$NE$2:$NE$60=J$3)*(GMWQ!$ND$2:$ND$60=J$4)*(GMWQ!$NF$2:$NF$60=J$1),0),$E324-1966)</f>
        <v>1985446</v>
      </c>
      <c r="K324" s="12" cm="1">
        <f t="array" ref="K324">INDEX(GMWQ!$A$2:$NF$60,MATCH(1,(GMWQ!$NE$2:$NE$60=K$3)*(GMWQ!$ND$2:$ND$60=K$4)*(GMWQ!$NF$2:$NF$60=K$1),0),$E324-1966)</f>
        <v>789937.6</v>
      </c>
      <c r="L324" s="12" cm="1">
        <f t="array" ref="L324">INDEX(GMWQ!$A$2:$NF$60,MATCH(1,(GMWQ!$NE$2:$NE$60=L$3)*(GMWQ!$ND$2:$ND$60=L$4)*(GMWQ!$NF$2:$NF$60=L$1),0),$E324-1966)</f>
        <v>1236385</v>
      </c>
      <c r="M324" s="12" cm="1">
        <f t="array" ref="M324">INDEX(GMWQ!$A$2:$NF$60,MATCH(1,(GMWQ!$NE$2:$NE$60=M$3)*(GMWQ!$ND$2:$ND$60=M$4)*(GMWQ!$NF$2:$NF$60=M$1),0),$E324-1966)</f>
        <v>637150.9</v>
      </c>
      <c r="N324" s="12" cm="1">
        <f t="array" ref="N324">INDEX(GMWQ!$A$2:$NF$60,MATCH(1,(GMWQ!$NE$2:$NE$60=N$3)*(GMWQ!$ND$2:$ND$60=N$4)*(GMWQ!$NF$2:$NF$60=N$1),0),$E324-1966)</f>
        <v>194.0146</v>
      </c>
      <c r="O324" s="12" cm="1">
        <f t="array" ref="O324">INDEX(GMWQ!$A$2:$NF$60,MATCH(1,(GMWQ!$NE$2:$NE$60=O$3)*(GMWQ!$ND$2:$ND$60=O$4)*(GMWQ!$NF$2:$NF$60=O$1),0),$E324-1966)</f>
        <v>39270.81</v>
      </c>
      <c r="P324" s="12" cm="1">
        <f t="array" ref="P324">INDEX(GMWQ!$A$2:$NF$60,MATCH(1,(GMWQ!$NE$2:$NE$60=P$3)*(GMWQ!$ND$2:$ND$60=P$4)*(GMWQ!$NF$2:$NF$60=P$1),0),$E324-1966)</f>
        <v>43031.46</v>
      </c>
      <c r="Q324" s="12" cm="1">
        <f t="array" ref="Q324">INDEX(GMWQ!$A$2:$NF$60,MATCH(1,(GMWQ!$NE$2:$NE$60=Q$3)*(GMWQ!$ND$2:$ND$60=Q$4)*(GMWQ!$NF$2:$NF$60=Q$1),0),$E324-1966)</f>
        <v>3.999994</v>
      </c>
      <c r="R324" s="12" cm="1">
        <f t="array" ref="R324">INDEX(GMWQ!$A$2:$NF$60,MATCH(1,(GMWQ!$NE$2:$NE$60=R$3)*(GMWQ!$ND$2:$ND$60=R$4)*(GMWQ!$NF$2:$NF$60=R$1),0),$E324-1966)</f>
        <v>23462.48</v>
      </c>
      <c r="S324" s="12" cm="1">
        <f t="array" ref="S324">INDEX(GMWQ!$A$2:$NF$60,MATCH(1,(GMWQ!$NE$2:$NE$60=S$3)*(GMWQ!$ND$2:$ND$60=S$4)*(GMWQ!$NF$2:$NF$60=S$1),0),$E324-1966)</f>
        <v>0</v>
      </c>
      <c r="T324" s="12" cm="1">
        <f t="array" ref="T324">INDEX(GMWQ!$A$2:$NF$60,MATCH(1,(GMWQ!$NE$2:$NE$60=T$3)*(GMWQ!$ND$2:$ND$60=T$4)*(GMWQ!$NF$2:$NF$60=T$1),0),$E324-1966)</f>
        <v>0</v>
      </c>
      <c r="U324" s="12" cm="1">
        <f t="array" ref="U324">INDEX(GMWQ!$A$2:$NF$60,MATCH(1,(GMWQ!$NE$2:$NE$60=U$3)*(GMWQ!$ND$2:$ND$60=U$4)*(GMWQ!$NF$2:$NF$60=U$1),0),$E324-1966)</f>
        <v>0</v>
      </c>
      <c r="V324" s="12" cm="1">
        <f t="array" ref="V324">INDEX(GMWQ!$A$2:$NF$60,MATCH(1,(GMWQ!$NE$2:$NE$60=V$3)*(GMWQ!$ND$2:$ND$60=V$4)*(GMWQ!$NF$2:$NF$60=V$1),0),$E324-1966)</f>
        <v>0</v>
      </c>
      <c r="W324" s="12" cm="1">
        <f t="array" ref="W324">INDEX(GMWQ!$A$2:$NF$60,MATCH(1,(GMWQ!$NE$2:$NE$60=W$3)*(GMWQ!$ND$2:$ND$60=W$4)*(GMWQ!$NF$2:$NF$60=W$1),0),$E324-1966)</f>
        <v>0</v>
      </c>
      <c r="X324" s="12" cm="1">
        <f t="array" ref="X324">INDEX(GMWQ!$A$2:$NF$60,MATCH(1,(GMWQ!$NE$2:$NE$60=X$3)*(GMWQ!$ND$2:$ND$60=X$4)*(GMWQ!$NF$2:$NF$60=X$1),0),$E324-1966)</f>
        <v>0</v>
      </c>
      <c r="Y324" s="12" cm="1">
        <f t="array" ref="Y324">INDEX(GMWQ!$A$2:$NF$60,MATCH(1,(GMWQ!$NE$2:$NE$60=Y$3)*(GMWQ!$ND$2:$ND$60=Y$4)*(GMWQ!$NF$2:$NF$60=Y$1),0),$E324-1966)</f>
        <v>0</v>
      </c>
      <c r="Z324" s="12" cm="1">
        <f t="array" ref="Z324">INDEX(GMWQ!$A$2:$NF$60,MATCH(1,(GMWQ!$NE$2:$NE$60=Z$3)*(GMWQ!$ND$2:$ND$60=Z$4)*(GMWQ!$NF$2:$NF$60=Z$1),0),$E324-1966)</f>
        <v>0</v>
      </c>
      <c r="AA324" s="12" cm="1">
        <f t="array" ref="AA324">INDEX(GMWQ!$A$2:$NF$60,MATCH(1,(GMWQ!$NE$2:$NE$60=AA$3)*(GMWQ!$ND$2:$ND$60=AA$4)*(GMWQ!$NF$2:$NF$60=AA$1),0),$E324-1966)</f>
        <v>0</v>
      </c>
      <c r="AB324" s="12" cm="1">
        <f t="array" ref="AB324">INDEX(GMWQ!$A$2:$NF$60,MATCH(1,(GMWQ!$NE$2:$NE$60=AB$3)*(GMWQ!$ND$2:$ND$60=AB$4)*(GMWQ!$NF$2:$NF$60=AB$1),0),$E324-1966)</f>
        <v>0</v>
      </c>
      <c r="AC324" s="12" cm="1">
        <f t="array" ref="AC324">INDEX(GMWQ!$A$2:$NF$60,MATCH(1,(GMWQ!$NE$2:$NE$60=AC$3)*(GMWQ!$ND$2:$ND$60=AC$4)*(GMWQ!$NF$2:$NF$60=AC$1),0),$E324-1966)</f>
        <v>0</v>
      </c>
      <c r="AD324" s="12" cm="1">
        <f t="array" ref="AD324">INDEX(GMWQ!$A$2:$NF$60,MATCH(1,(GMWQ!$NE$2:$NE$60=AD$3)*(GMWQ!$ND$2:$ND$60=AD$4)*(GMWQ!$NF$2:$NF$60=AD$1),0),$E324-1966)</f>
        <v>0</v>
      </c>
      <c r="AE324" s="12" cm="1">
        <f t="array" ref="AE324">INDEX(GMWQ!$A$2:$NF$60,MATCH(1,(GMWQ!$NE$2:$NE$60=AE$3)*(GMWQ!$ND$2:$ND$60=AE$4)*(GMWQ!$NF$2:$NF$60=AE$1),0),$E324-1966)</f>
        <v>38987.24</v>
      </c>
      <c r="AF324" s="12" cm="1">
        <f t="array" ref="AF324">INDEX(GMWQ!$A$2:$NF$60,MATCH(1,(GMWQ!$NE$2:$NE$60=AF$3)*(GMWQ!$ND$2:$ND$60=AF$4)*(GMWQ!$NF$2:$NF$60=AF$1),0),$E324-1966)</f>
        <v>43309.95</v>
      </c>
      <c r="AG324" s="12" cm="1">
        <f t="array" ref="AG324">INDEX(GMWQ!$A$2:$NF$60,MATCH(1,(GMWQ!$NE$2:$NE$60=AG$3)*(GMWQ!$ND$2:$ND$60=AG$4)*(GMWQ!$NF$2:$NF$60=AG$1),0),$E324-1966)</f>
        <v>3.7499929999999999</v>
      </c>
    </row>
    <row r="325" spans="1:33" x14ac:dyDescent="0.25">
      <c r="B325" s="12">
        <f t="shared" si="28"/>
        <v>2052</v>
      </c>
      <c r="C325" s="12">
        <f t="shared" si="28"/>
        <v>2052</v>
      </c>
      <c r="E325" s="12">
        <f t="shared" si="27"/>
        <v>2291</v>
      </c>
      <c r="F325" s="12" cm="1">
        <f t="array" ref="F325">INDEX(GMWQ!$A$2:$NF$60,MATCH(1,(GMWQ!$NE$2:$NE$60=F$3)*(GMWQ!$ND$2:$ND$60=F$4)*(GMWQ!$NF$2:$NF$60=F$1),0),$E325-1966)</f>
        <v>271.7482</v>
      </c>
      <c r="G325" s="12" cm="1">
        <f t="array" ref="G325">INDEX(GMWQ!$A$2:$NF$60,MATCH(1,(GMWQ!$NE$2:$NE$60=G$3)*(GMWQ!$ND$2:$ND$60=G$4)*(GMWQ!$NF$2:$NF$60=G$1),0),$E325-1966)</f>
        <v>126068.1</v>
      </c>
      <c r="H325" s="12" cm="1">
        <f t="array" ref="H325">INDEX(GMWQ!$A$2:$NF$60,MATCH(1,(GMWQ!$NE$2:$NE$60=H$3)*(GMWQ!$ND$2:$ND$60=H$4)*(GMWQ!$NF$2:$NF$60=H$1),0),$E325-1966)</f>
        <v>1641.3620000000001</v>
      </c>
      <c r="I325" s="12" cm="1">
        <f t="array" ref="I325">INDEX(GMWQ!$A$2:$NF$60,MATCH(1,(GMWQ!$NE$2:$NE$60=I$3)*(GMWQ!$ND$2:$ND$60=I$4)*(GMWQ!$NF$2:$NF$60=I$1),0),$E325-1966)</f>
        <v>432958</v>
      </c>
      <c r="J325" s="12" cm="1">
        <f t="array" ref="J325">INDEX(GMWQ!$A$2:$NF$60,MATCH(1,(GMWQ!$NE$2:$NE$60=J$3)*(GMWQ!$ND$2:$ND$60=J$4)*(GMWQ!$NF$2:$NF$60=J$1),0),$E325-1966)</f>
        <v>2002435</v>
      </c>
      <c r="K325" s="12" cm="1">
        <f t="array" ref="K325">INDEX(GMWQ!$A$2:$NF$60,MATCH(1,(GMWQ!$NE$2:$NE$60=K$3)*(GMWQ!$ND$2:$ND$60=K$4)*(GMWQ!$NF$2:$NF$60=K$1),0),$E325-1966)</f>
        <v>796414.7</v>
      </c>
      <c r="L325" s="12" cm="1">
        <f t="array" ref="L325">INDEX(GMWQ!$A$2:$NF$60,MATCH(1,(GMWQ!$NE$2:$NE$60=L$3)*(GMWQ!$ND$2:$ND$60=L$4)*(GMWQ!$NF$2:$NF$60=L$1),0),$E325-1966)</f>
        <v>1246486</v>
      </c>
      <c r="M325" s="12" cm="1">
        <f t="array" ref="M325">INDEX(GMWQ!$A$2:$NF$60,MATCH(1,(GMWQ!$NE$2:$NE$60=M$3)*(GMWQ!$ND$2:$ND$60=M$4)*(GMWQ!$NF$2:$NF$60=M$1),0),$E325-1966)</f>
        <v>639185.30000000005</v>
      </c>
      <c r="N325" s="12" cm="1">
        <f t="array" ref="N325">INDEX(GMWQ!$A$2:$NF$60,MATCH(1,(GMWQ!$NE$2:$NE$60=N$3)*(GMWQ!$ND$2:$ND$60=N$4)*(GMWQ!$NF$2:$NF$60=N$1),0),$E325-1966)</f>
        <v>194.97730000000001</v>
      </c>
      <c r="O325" s="12" cm="1">
        <f t="array" ref="O325">INDEX(GMWQ!$A$2:$NF$60,MATCH(1,(GMWQ!$NE$2:$NE$60=O$3)*(GMWQ!$ND$2:$ND$60=O$4)*(GMWQ!$NF$2:$NF$60=O$1),0),$E325-1966)</f>
        <v>39276.980000000003</v>
      </c>
      <c r="P325" s="12" cm="1">
        <f t="array" ref="P325">INDEX(GMWQ!$A$2:$NF$60,MATCH(1,(GMWQ!$NE$2:$NE$60=P$3)*(GMWQ!$ND$2:$ND$60=P$4)*(GMWQ!$NF$2:$NF$60=P$1),0),$E325-1966)</f>
        <v>43038.23</v>
      </c>
      <c r="Q325" s="12" cm="1">
        <f t="array" ref="Q325">INDEX(GMWQ!$A$2:$NF$60,MATCH(1,(GMWQ!$NE$2:$NE$60=Q$3)*(GMWQ!$ND$2:$ND$60=Q$4)*(GMWQ!$NF$2:$NF$60=Q$1),0),$E325-1966)</f>
        <v>3.9999959999999999</v>
      </c>
      <c r="R325" s="12" cm="1">
        <f t="array" ref="R325">INDEX(GMWQ!$A$2:$NF$60,MATCH(1,(GMWQ!$NE$2:$NE$60=R$3)*(GMWQ!$ND$2:$ND$60=R$4)*(GMWQ!$NF$2:$NF$60=R$1),0),$E325-1966)</f>
        <v>23650.97</v>
      </c>
      <c r="S325" s="12" cm="1">
        <f t="array" ref="S325">INDEX(GMWQ!$A$2:$NF$60,MATCH(1,(GMWQ!$NE$2:$NE$60=S$3)*(GMWQ!$ND$2:$ND$60=S$4)*(GMWQ!$NF$2:$NF$60=S$1),0),$E325-1966)</f>
        <v>0</v>
      </c>
      <c r="T325" s="12" cm="1">
        <f t="array" ref="T325">INDEX(GMWQ!$A$2:$NF$60,MATCH(1,(GMWQ!$NE$2:$NE$60=T$3)*(GMWQ!$ND$2:$ND$60=T$4)*(GMWQ!$NF$2:$NF$60=T$1),0),$E325-1966)</f>
        <v>0</v>
      </c>
      <c r="U325" s="12" cm="1">
        <f t="array" ref="U325">INDEX(GMWQ!$A$2:$NF$60,MATCH(1,(GMWQ!$NE$2:$NE$60=U$3)*(GMWQ!$ND$2:$ND$60=U$4)*(GMWQ!$NF$2:$NF$60=U$1),0),$E325-1966)</f>
        <v>0</v>
      </c>
      <c r="V325" s="12" cm="1">
        <f t="array" ref="V325">INDEX(GMWQ!$A$2:$NF$60,MATCH(1,(GMWQ!$NE$2:$NE$60=V$3)*(GMWQ!$ND$2:$ND$60=V$4)*(GMWQ!$NF$2:$NF$60=V$1),0),$E325-1966)</f>
        <v>0</v>
      </c>
      <c r="W325" s="12" cm="1">
        <f t="array" ref="W325">INDEX(GMWQ!$A$2:$NF$60,MATCH(1,(GMWQ!$NE$2:$NE$60=W$3)*(GMWQ!$ND$2:$ND$60=W$4)*(GMWQ!$NF$2:$NF$60=W$1),0),$E325-1966)</f>
        <v>0</v>
      </c>
      <c r="X325" s="12" cm="1">
        <f t="array" ref="X325">INDEX(GMWQ!$A$2:$NF$60,MATCH(1,(GMWQ!$NE$2:$NE$60=X$3)*(GMWQ!$ND$2:$ND$60=X$4)*(GMWQ!$NF$2:$NF$60=X$1),0),$E325-1966)</f>
        <v>0</v>
      </c>
      <c r="Y325" s="12" cm="1">
        <f t="array" ref="Y325">INDEX(GMWQ!$A$2:$NF$60,MATCH(1,(GMWQ!$NE$2:$NE$60=Y$3)*(GMWQ!$ND$2:$ND$60=Y$4)*(GMWQ!$NF$2:$NF$60=Y$1),0),$E325-1966)</f>
        <v>0</v>
      </c>
      <c r="Z325" s="12" cm="1">
        <f t="array" ref="Z325">INDEX(GMWQ!$A$2:$NF$60,MATCH(1,(GMWQ!$NE$2:$NE$60=Z$3)*(GMWQ!$ND$2:$ND$60=Z$4)*(GMWQ!$NF$2:$NF$60=Z$1),0),$E325-1966)</f>
        <v>0</v>
      </c>
      <c r="AA325" s="12" cm="1">
        <f t="array" ref="AA325">INDEX(GMWQ!$A$2:$NF$60,MATCH(1,(GMWQ!$NE$2:$NE$60=AA$3)*(GMWQ!$ND$2:$ND$60=AA$4)*(GMWQ!$NF$2:$NF$60=AA$1),0),$E325-1966)</f>
        <v>0</v>
      </c>
      <c r="AB325" s="12" cm="1">
        <f t="array" ref="AB325">INDEX(GMWQ!$A$2:$NF$60,MATCH(1,(GMWQ!$NE$2:$NE$60=AB$3)*(GMWQ!$ND$2:$ND$60=AB$4)*(GMWQ!$NF$2:$NF$60=AB$1),0),$E325-1966)</f>
        <v>0</v>
      </c>
      <c r="AC325" s="12" cm="1">
        <f t="array" ref="AC325">INDEX(GMWQ!$A$2:$NF$60,MATCH(1,(GMWQ!$NE$2:$NE$60=AC$3)*(GMWQ!$ND$2:$ND$60=AC$4)*(GMWQ!$NF$2:$NF$60=AC$1),0),$E325-1966)</f>
        <v>0</v>
      </c>
      <c r="AD325" s="12" cm="1">
        <f t="array" ref="AD325">INDEX(GMWQ!$A$2:$NF$60,MATCH(1,(GMWQ!$NE$2:$NE$60=AD$3)*(GMWQ!$ND$2:$ND$60=AD$4)*(GMWQ!$NF$2:$NF$60=AD$1),0),$E325-1966)</f>
        <v>0</v>
      </c>
      <c r="AE325" s="12" cm="1">
        <f t="array" ref="AE325">INDEX(GMWQ!$A$2:$NF$60,MATCH(1,(GMWQ!$NE$2:$NE$60=AE$3)*(GMWQ!$ND$2:$ND$60=AE$4)*(GMWQ!$NF$2:$NF$60=AE$1),0),$E325-1966)</f>
        <v>39001.68</v>
      </c>
      <c r="AF325" s="12" cm="1">
        <f t="array" ref="AF325">INDEX(GMWQ!$A$2:$NF$60,MATCH(1,(GMWQ!$NE$2:$NE$60=AF$3)*(GMWQ!$ND$2:$ND$60=AF$4)*(GMWQ!$NF$2:$NF$60=AF$1),0),$E325-1966)</f>
        <v>43326</v>
      </c>
      <c r="AG325" s="12" cm="1">
        <f t="array" ref="AG325">INDEX(GMWQ!$A$2:$NF$60,MATCH(1,(GMWQ!$NE$2:$NE$60=AG$3)*(GMWQ!$ND$2:$ND$60=AG$4)*(GMWQ!$NF$2:$NF$60=AG$1),0),$E325-1966)</f>
        <v>3.7500110000000002</v>
      </c>
    </row>
    <row r="326" spans="1:33" x14ac:dyDescent="0.25">
      <c r="B326" s="12">
        <f t="shared" si="28"/>
        <v>2052</v>
      </c>
      <c r="C326" s="12">
        <f t="shared" si="28"/>
        <v>2052</v>
      </c>
      <c r="E326" s="12">
        <f t="shared" si="27"/>
        <v>2292</v>
      </c>
      <c r="F326" s="12" cm="1">
        <f t="array" ref="F326">INDEX(GMWQ!$A$2:$NF$60,MATCH(1,(GMWQ!$NE$2:$NE$60=F$3)*(GMWQ!$ND$2:$ND$60=F$4)*(GMWQ!$NF$2:$NF$60=F$1),0),$E326-1966)</f>
        <v>273.11540000000002</v>
      </c>
      <c r="G326" s="12" cm="1">
        <f t="array" ref="G326">INDEX(GMWQ!$A$2:$NF$60,MATCH(1,(GMWQ!$NE$2:$NE$60=G$3)*(GMWQ!$ND$2:$ND$60=G$4)*(GMWQ!$NF$2:$NF$60=G$1),0),$E326-1966)</f>
        <v>127102.39999999999</v>
      </c>
      <c r="H326" s="12" cm="1">
        <f t="array" ref="H326">INDEX(GMWQ!$A$2:$NF$60,MATCH(1,(GMWQ!$NE$2:$NE$60=H$3)*(GMWQ!$ND$2:$ND$60=H$4)*(GMWQ!$NF$2:$NF$60=H$1),0),$E326-1966)</f>
        <v>1654.556</v>
      </c>
      <c r="I326" s="12" cm="1">
        <f t="array" ref="I326">INDEX(GMWQ!$A$2:$NF$60,MATCH(1,(GMWQ!$NE$2:$NE$60=I$3)*(GMWQ!$ND$2:$ND$60=I$4)*(GMWQ!$NF$2:$NF$60=I$1),0),$E326-1966)</f>
        <v>436355.8</v>
      </c>
      <c r="J326" s="12" cm="1">
        <f t="array" ref="J326">INDEX(GMWQ!$A$2:$NF$60,MATCH(1,(GMWQ!$NE$2:$NE$60=J$3)*(GMWQ!$ND$2:$ND$60=J$4)*(GMWQ!$NF$2:$NF$60=J$1),0),$E326-1966)</f>
        <v>2019556</v>
      </c>
      <c r="K326" s="12" cm="1">
        <f t="array" ref="K326">INDEX(GMWQ!$A$2:$NF$60,MATCH(1,(GMWQ!$NE$2:$NE$60=K$3)*(GMWQ!$ND$2:$ND$60=K$4)*(GMWQ!$NF$2:$NF$60=K$1),0),$E326-1966)</f>
        <v>802948.6</v>
      </c>
      <c r="L326" s="12" cm="1">
        <f t="array" ref="L326">INDEX(GMWQ!$A$2:$NF$60,MATCH(1,(GMWQ!$NE$2:$NE$60=L$3)*(GMWQ!$ND$2:$ND$60=L$4)*(GMWQ!$NF$2:$NF$60=L$1),0),$E326-1966)</f>
        <v>1256563</v>
      </c>
      <c r="M326" s="12" cm="1">
        <f t="array" ref="M326">INDEX(GMWQ!$A$2:$NF$60,MATCH(1,(GMWQ!$NE$2:$NE$60=M$3)*(GMWQ!$ND$2:$ND$60=M$4)*(GMWQ!$NF$2:$NF$60=M$1),0),$E326-1966)</f>
        <v>641172.1</v>
      </c>
      <c r="N326" s="12" cm="1">
        <f t="array" ref="N326">INDEX(GMWQ!$A$2:$NF$60,MATCH(1,(GMWQ!$NE$2:$NE$60=N$3)*(GMWQ!$ND$2:$ND$60=N$4)*(GMWQ!$NF$2:$NF$60=N$1),0),$E326-1966)</f>
        <v>195.94479999999999</v>
      </c>
      <c r="O326" s="12" cm="1">
        <f t="array" ref="O326">INDEX(GMWQ!$A$2:$NF$60,MATCH(1,(GMWQ!$NE$2:$NE$60=O$3)*(GMWQ!$ND$2:$ND$60=O$4)*(GMWQ!$NF$2:$NF$60=O$1),0),$E326-1966)</f>
        <v>39283.160000000003</v>
      </c>
      <c r="P326" s="12" cm="1">
        <f t="array" ref="P326">INDEX(GMWQ!$A$2:$NF$60,MATCH(1,(GMWQ!$NE$2:$NE$60=P$3)*(GMWQ!$ND$2:$ND$60=P$4)*(GMWQ!$NF$2:$NF$60=P$1),0),$E326-1966)</f>
        <v>43045</v>
      </c>
      <c r="Q326" s="12" cm="1">
        <f t="array" ref="Q326">INDEX(GMWQ!$A$2:$NF$60,MATCH(1,(GMWQ!$NE$2:$NE$60=Q$3)*(GMWQ!$ND$2:$ND$60=Q$4)*(GMWQ!$NF$2:$NF$60=Q$1),0),$E326-1966)</f>
        <v>4.000006</v>
      </c>
      <c r="R326" s="12" cm="1">
        <f t="array" ref="R326">INDEX(GMWQ!$A$2:$NF$60,MATCH(1,(GMWQ!$NE$2:$NE$60=R$3)*(GMWQ!$ND$2:$ND$60=R$4)*(GMWQ!$NF$2:$NF$60=R$1),0),$E326-1966)</f>
        <v>23841.08</v>
      </c>
      <c r="S326" s="12" cm="1">
        <f t="array" ref="S326">INDEX(GMWQ!$A$2:$NF$60,MATCH(1,(GMWQ!$NE$2:$NE$60=S$3)*(GMWQ!$ND$2:$ND$60=S$4)*(GMWQ!$NF$2:$NF$60=S$1),0),$E326-1966)</f>
        <v>0</v>
      </c>
      <c r="T326" s="12" cm="1">
        <f t="array" ref="T326">INDEX(GMWQ!$A$2:$NF$60,MATCH(1,(GMWQ!$NE$2:$NE$60=T$3)*(GMWQ!$ND$2:$ND$60=T$4)*(GMWQ!$NF$2:$NF$60=T$1),0),$E326-1966)</f>
        <v>0</v>
      </c>
      <c r="U326" s="12" cm="1">
        <f t="array" ref="U326">INDEX(GMWQ!$A$2:$NF$60,MATCH(1,(GMWQ!$NE$2:$NE$60=U$3)*(GMWQ!$ND$2:$ND$60=U$4)*(GMWQ!$NF$2:$NF$60=U$1),0),$E326-1966)</f>
        <v>0</v>
      </c>
      <c r="V326" s="12" cm="1">
        <f t="array" ref="V326">INDEX(GMWQ!$A$2:$NF$60,MATCH(1,(GMWQ!$NE$2:$NE$60=V$3)*(GMWQ!$ND$2:$ND$60=V$4)*(GMWQ!$NF$2:$NF$60=V$1),0),$E326-1966)</f>
        <v>0</v>
      </c>
      <c r="W326" s="12" cm="1">
        <f t="array" ref="W326">INDEX(GMWQ!$A$2:$NF$60,MATCH(1,(GMWQ!$NE$2:$NE$60=W$3)*(GMWQ!$ND$2:$ND$60=W$4)*(GMWQ!$NF$2:$NF$60=W$1),0),$E326-1966)</f>
        <v>0</v>
      </c>
      <c r="X326" s="12" cm="1">
        <f t="array" ref="X326">INDEX(GMWQ!$A$2:$NF$60,MATCH(1,(GMWQ!$NE$2:$NE$60=X$3)*(GMWQ!$ND$2:$ND$60=X$4)*(GMWQ!$NF$2:$NF$60=X$1),0),$E326-1966)</f>
        <v>0</v>
      </c>
      <c r="Y326" s="12" cm="1">
        <f t="array" ref="Y326">INDEX(GMWQ!$A$2:$NF$60,MATCH(1,(GMWQ!$NE$2:$NE$60=Y$3)*(GMWQ!$ND$2:$ND$60=Y$4)*(GMWQ!$NF$2:$NF$60=Y$1),0),$E326-1966)</f>
        <v>0</v>
      </c>
      <c r="Z326" s="12" cm="1">
        <f t="array" ref="Z326">INDEX(GMWQ!$A$2:$NF$60,MATCH(1,(GMWQ!$NE$2:$NE$60=Z$3)*(GMWQ!$ND$2:$ND$60=Z$4)*(GMWQ!$NF$2:$NF$60=Z$1),0),$E326-1966)</f>
        <v>0</v>
      </c>
      <c r="AA326" s="12" cm="1">
        <f t="array" ref="AA326">INDEX(GMWQ!$A$2:$NF$60,MATCH(1,(GMWQ!$NE$2:$NE$60=AA$3)*(GMWQ!$ND$2:$ND$60=AA$4)*(GMWQ!$NF$2:$NF$60=AA$1),0),$E326-1966)</f>
        <v>0</v>
      </c>
      <c r="AB326" s="12" cm="1">
        <f t="array" ref="AB326">INDEX(GMWQ!$A$2:$NF$60,MATCH(1,(GMWQ!$NE$2:$NE$60=AB$3)*(GMWQ!$ND$2:$ND$60=AB$4)*(GMWQ!$NF$2:$NF$60=AB$1),0),$E326-1966)</f>
        <v>0</v>
      </c>
      <c r="AC326" s="12" cm="1">
        <f t="array" ref="AC326">INDEX(GMWQ!$A$2:$NF$60,MATCH(1,(GMWQ!$NE$2:$NE$60=AC$3)*(GMWQ!$ND$2:$ND$60=AC$4)*(GMWQ!$NF$2:$NF$60=AC$1),0),$E326-1966)</f>
        <v>0</v>
      </c>
      <c r="AD326" s="12" cm="1">
        <f t="array" ref="AD326">INDEX(GMWQ!$A$2:$NF$60,MATCH(1,(GMWQ!$NE$2:$NE$60=AD$3)*(GMWQ!$ND$2:$ND$60=AD$4)*(GMWQ!$NF$2:$NF$60=AD$1),0),$E326-1966)</f>
        <v>0</v>
      </c>
      <c r="AE326" s="12" cm="1">
        <f t="array" ref="AE326">INDEX(GMWQ!$A$2:$NF$60,MATCH(1,(GMWQ!$NE$2:$NE$60=AE$3)*(GMWQ!$ND$2:$ND$60=AE$4)*(GMWQ!$NF$2:$NF$60=AE$1),0),$E326-1966)</f>
        <v>39016.120000000003</v>
      </c>
      <c r="AF326" s="12" cm="1">
        <f t="array" ref="AF326">INDEX(GMWQ!$A$2:$NF$60,MATCH(1,(GMWQ!$NE$2:$NE$60=AF$3)*(GMWQ!$ND$2:$ND$60=AF$4)*(GMWQ!$NF$2:$NF$60=AF$1),0),$E326-1966)</f>
        <v>43342.04</v>
      </c>
      <c r="AG326" s="12" cm="1">
        <f t="array" ref="AG326">INDEX(GMWQ!$A$2:$NF$60,MATCH(1,(GMWQ!$NE$2:$NE$60=AG$3)*(GMWQ!$ND$2:$ND$60=AG$4)*(GMWQ!$NF$2:$NF$60=AG$1),0),$E326-1966)</f>
        <v>3.7500019999999998</v>
      </c>
    </row>
    <row r="327" spans="1:33" x14ac:dyDescent="0.25">
      <c r="A327" s="12">
        <v>2053</v>
      </c>
      <c r="B327" s="12">
        <f t="shared" si="28"/>
        <v>2053</v>
      </c>
      <c r="C327" s="12">
        <f t="shared" si="28"/>
        <v>2052</v>
      </c>
      <c r="D327" s="12">
        <f t="shared" si="28"/>
        <v>2052</v>
      </c>
      <c r="E327" s="12">
        <f t="shared" si="27"/>
        <v>2293</v>
      </c>
      <c r="F327" s="12" cm="1">
        <f t="array" ref="F327">INDEX(GMWQ!$A$2:$NF$60,MATCH(1,(GMWQ!$NE$2:$NE$60=F$3)*(GMWQ!$ND$2:$ND$60=F$4)*(GMWQ!$NF$2:$NF$60=F$1),0),$E327-1966)</f>
        <v>274.49209999999999</v>
      </c>
      <c r="G327" s="12" cm="1">
        <f t="array" ref="G327">INDEX(GMWQ!$A$2:$NF$60,MATCH(1,(GMWQ!$NE$2:$NE$60=G$3)*(GMWQ!$ND$2:$ND$60=G$4)*(GMWQ!$NF$2:$NF$60=G$1),0),$E327-1966)</f>
        <v>128145.60000000001</v>
      </c>
      <c r="H327" s="12" cm="1">
        <f t="array" ref="H327">INDEX(GMWQ!$A$2:$NF$60,MATCH(1,(GMWQ!$NE$2:$NE$60=H$3)*(GMWQ!$ND$2:$ND$60=H$4)*(GMWQ!$NF$2:$NF$60=H$1),0),$E327-1966)</f>
        <v>1667.8620000000001</v>
      </c>
      <c r="I327" s="12" cm="1">
        <f t="array" ref="I327">INDEX(GMWQ!$A$2:$NF$60,MATCH(1,(GMWQ!$NE$2:$NE$60=I$3)*(GMWQ!$ND$2:$ND$60=I$4)*(GMWQ!$NF$2:$NF$60=I$1),0),$E327-1966)</f>
        <v>439102.4</v>
      </c>
      <c r="J327" s="12" cm="1">
        <f t="array" ref="J327">INDEX(GMWQ!$A$2:$NF$60,MATCH(1,(GMWQ!$NE$2:$NE$60=J$3)*(GMWQ!$ND$2:$ND$60=J$4)*(GMWQ!$NF$2:$NF$60=J$1),0),$E327-1966)</f>
        <v>2036831</v>
      </c>
      <c r="K327" s="12" cm="1">
        <f t="array" ref="K327">INDEX(GMWQ!$A$2:$NF$60,MATCH(1,(GMWQ!$NE$2:$NE$60=K$3)*(GMWQ!$ND$2:$ND$60=K$4)*(GMWQ!$NF$2:$NF$60=K$1),0),$E327-1966)</f>
        <v>809539.1</v>
      </c>
      <c r="L327" s="12" cm="1">
        <f t="array" ref="L327">INDEX(GMWQ!$A$2:$NF$60,MATCH(1,(GMWQ!$NE$2:$NE$60=L$3)*(GMWQ!$ND$2:$ND$60=L$4)*(GMWQ!$NF$2:$NF$60=L$1),0),$E327-1966)</f>
        <v>1266713</v>
      </c>
      <c r="M327" s="12" cm="1">
        <f t="array" ref="M327">INDEX(GMWQ!$A$2:$NF$60,MATCH(1,(GMWQ!$NE$2:$NE$60=M$3)*(GMWQ!$ND$2:$ND$60=M$4)*(GMWQ!$NF$2:$NF$60=M$1),0),$E327-1966)</f>
        <v>643160.9</v>
      </c>
      <c r="N327" s="12" cm="1">
        <f t="array" ref="N327">INDEX(GMWQ!$A$2:$NF$60,MATCH(1,(GMWQ!$NE$2:$NE$60=N$3)*(GMWQ!$ND$2:$ND$60=N$4)*(GMWQ!$NF$2:$NF$60=N$1),0),$E327-1966)</f>
        <v>196.9171</v>
      </c>
      <c r="O327" s="12" cm="1">
        <f t="array" ref="O327">INDEX(GMWQ!$A$2:$NF$60,MATCH(1,(GMWQ!$NE$2:$NE$60=O$3)*(GMWQ!$ND$2:$ND$60=O$4)*(GMWQ!$NF$2:$NF$60=O$1),0),$E327-1966)</f>
        <v>39289.33</v>
      </c>
      <c r="P327" s="12" cm="1">
        <f t="array" ref="P327">INDEX(GMWQ!$A$2:$NF$60,MATCH(1,(GMWQ!$NE$2:$NE$60=P$3)*(GMWQ!$ND$2:$ND$60=P$4)*(GMWQ!$NF$2:$NF$60=P$1),0),$E327-1966)</f>
        <v>43051.76</v>
      </c>
      <c r="Q327" s="12" cm="1">
        <f t="array" ref="Q327">INDEX(GMWQ!$A$2:$NF$60,MATCH(1,(GMWQ!$NE$2:$NE$60=Q$3)*(GMWQ!$ND$2:$ND$60=Q$4)*(GMWQ!$NF$2:$NF$60=Q$1),0),$E327-1966)</f>
        <v>4.0000169999999997</v>
      </c>
      <c r="R327" s="12" cm="1">
        <f t="array" ref="R327">INDEX(GMWQ!$A$2:$NF$60,MATCH(1,(GMWQ!$NE$2:$NE$60=R$3)*(GMWQ!$ND$2:$ND$60=R$4)*(GMWQ!$NF$2:$NF$60=R$1),0),$E327-1966)</f>
        <v>24032.81</v>
      </c>
      <c r="S327" s="12" cm="1">
        <f t="array" ref="S327">INDEX(GMWQ!$A$2:$NF$60,MATCH(1,(GMWQ!$NE$2:$NE$60=S$3)*(GMWQ!$ND$2:$ND$60=S$4)*(GMWQ!$NF$2:$NF$60=S$1),0),$E327-1966)</f>
        <v>0</v>
      </c>
      <c r="T327" s="12" cm="1">
        <f t="array" ref="T327">INDEX(GMWQ!$A$2:$NF$60,MATCH(1,(GMWQ!$NE$2:$NE$60=T$3)*(GMWQ!$ND$2:$ND$60=T$4)*(GMWQ!$NF$2:$NF$60=T$1),0),$E327-1966)</f>
        <v>0</v>
      </c>
      <c r="U327" s="12" cm="1">
        <f t="array" ref="U327">INDEX(GMWQ!$A$2:$NF$60,MATCH(1,(GMWQ!$NE$2:$NE$60=U$3)*(GMWQ!$ND$2:$ND$60=U$4)*(GMWQ!$NF$2:$NF$60=U$1),0),$E327-1966)</f>
        <v>0</v>
      </c>
      <c r="V327" s="12" cm="1">
        <f t="array" ref="V327">INDEX(GMWQ!$A$2:$NF$60,MATCH(1,(GMWQ!$NE$2:$NE$60=V$3)*(GMWQ!$ND$2:$ND$60=V$4)*(GMWQ!$NF$2:$NF$60=V$1),0),$E327-1966)</f>
        <v>0</v>
      </c>
      <c r="W327" s="12" cm="1">
        <f t="array" ref="W327">INDEX(GMWQ!$A$2:$NF$60,MATCH(1,(GMWQ!$NE$2:$NE$60=W$3)*(GMWQ!$ND$2:$ND$60=W$4)*(GMWQ!$NF$2:$NF$60=W$1),0),$E327-1966)</f>
        <v>0</v>
      </c>
      <c r="X327" s="12" cm="1">
        <f t="array" ref="X327">INDEX(GMWQ!$A$2:$NF$60,MATCH(1,(GMWQ!$NE$2:$NE$60=X$3)*(GMWQ!$ND$2:$ND$60=X$4)*(GMWQ!$NF$2:$NF$60=X$1),0),$E327-1966)</f>
        <v>0</v>
      </c>
      <c r="Y327" s="12" cm="1">
        <f t="array" ref="Y327">INDEX(GMWQ!$A$2:$NF$60,MATCH(1,(GMWQ!$NE$2:$NE$60=Y$3)*(GMWQ!$ND$2:$ND$60=Y$4)*(GMWQ!$NF$2:$NF$60=Y$1),0),$E327-1966)</f>
        <v>0</v>
      </c>
      <c r="Z327" s="12" cm="1">
        <f t="array" ref="Z327">INDEX(GMWQ!$A$2:$NF$60,MATCH(1,(GMWQ!$NE$2:$NE$60=Z$3)*(GMWQ!$ND$2:$ND$60=Z$4)*(GMWQ!$NF$2:$NF$60=Z$1),0),$E327-1966)</f>
        <v>0</v>
      </c>
      <c r="AA327" s="12" cm="1">
        <f t="array" ref="AA327">INDEX(GMWQ!$A$2:$NF$60,MATCH(1,(GMWQ!$NE$2:$NE$60=AA$3)*(GMWQ!$ND$2:$ND$60=AA$4)*(GMWQ!$NF$2:$NF$60=AA$1),0),$E327-1966)</f>
        <v>0</v>
      </c>
      <c r="AB327" s="12" cm="1">
        <f t="array" ref="AB327">INDEX(GMWQ!$A$2:$NF$60,MATCH(1,(GMWQ!$NE$2:$NE$60=AB$3)*(GMWQ!$ND$2:$ND$60=AB$4)*(GMWQ!$NF$2:$NF$60=AB$1),0),$E327-1966)</f>
        <v>0</v>
      </c>
      <c r="AC327" s="12" cm="1">
        <f t="array" ref="AC327">INDEX(GMWQ!$A$2:$NF$60,MATCH(1,(GMWQ!$NE$2:$NE$60=AC$3)*(GMWQ!$ND$2:$ND$60=AC$4)*(GMWQ!$NF$2:$NF$60=AC$1),0),$E327-1966)</f>
        <v>0</v>
      </c>
      <c r="AD327" s="12" cm="1">
        <f t="array" ref="AD327">INDEX(GMWQ!$A$2:$NF$60,MATCH(1,(GMWQ!$NE$2:$NE$60=AD$3)*(GMWQ!$ND$2:$ND$60=AD$4)*(GMWQ!$NF$2:$NF$60=AD$1),0),$E327-1966)</f>
        <v>0</v>
      </c>
      <c r="AE327" s="12" cm="1">
        <f t="array" ref="AE327">INDEX(GMWQ!$A$2:$NF$60,MATCH(1,(GMWQ!$NE$2:$NE$60=AE$3)*(GMWQ!$ND$2:$ND$60=AE$4)*(GMWQ!$NF$2:$NF$60=AE$1),0),$E327-1966)</f>
        <v>39030.559999999998</v>
      </c>
      <c r="AF327" s="12" cm="1">
        <f t="array" ref="AF327">INDEX(GMWQ!$A$2:$NF$60,MATCH(1,(GMWQ!$NE$2:$NE$60=AF$3)*(GMWQ!$ND$2:$ND$60=AF$4)*(GMWQ!$NF$2:$NF$60=AF$1),0),$E327-1966)</f>
        <v>43358.07</v>
      </c>
      <c r="AG327" s="12" cm="1">
        <f t="array" ref="AG327">INDEX(GMWQ!$A$2:$NF$60,MATCH(1,(GMWQ!$NE$2:$NE$60=AG$3)*(GMWQ!$ND$2:$ND$60=AG$4)*(GMWQ!$NF$2:$NF$60=AG$1),0),$E327-1966)</f>
        <v>3.7500019999999998</v>
      </c>
    </row>
    <row r="328" spans="1:33" x14ac:dyDescent="0.25">
      <c r="B328" s="12">
        <f t="shared" si="28"/>
        <v>2053</v>
      </c>
      <c r="C328" s="12">
        <f t="shared" si="28"/>
        <v>2053</v>
      </c>
      <c r="E328" s="12">
        <f t="shared" si="27"/>
        <v>2294</v>
      </c>
      <c r="F328" s="12" cm="1">
        <f t="array" ref="F328">INDEX(GMWQ!$A$2:$NF$60,MATCH(1,(GMWQ!$NE$2:$NE$60=F$3)*(GMWQ!$ND$2:$ND$60=F$4)*(GMWQ!$NF$2:$NF$60=F$1),0),$E328-1966)</f>
        <v>275.87880000000001</v>
      </c>
      <c r="G328" s="12" cm="1">
        <f t="array" ref="G328">INDEX(GMWQ!$A$2:$NF$60,MATCH(1,(GMWQ!$NE$2:$NE$60=G$3)*(GMWQ!$ND$2:$ND$60=G$4)*(GMWQ!$NF$2:$NF$60=G$1),0),$E328-1966)</f>
        <v>129197.9</v>
      </c>
      <c r="H328" s="12" cm="1">
        <f t="array" ref="H328">INDEX(GMWQ!$A$2:$NF$60,MATCH(1,(GMWQ!$NE$2:$NE$60=H$3)*(GMWQ!$ND$2:$ND$60=H$4)*(GMWQ!$NF$2:$NF$60=H$1),0),$E328-1966)</f>
        <v>1681.2809999999999</v>
      </c>
      <c r="I328" s="12" cm="1">
        <f t="array" ref="I328">INDEX(GMWQ!$A$2:$NF$60,MATCH(1,(GMWQ!$NE$2:$NE$60=I$3)*(GMWQ!$ND$2:$ND$60=I$4)*(GMWQ!$NF$2:$NF$60=I$1),0),$E328-1966)</f>
        <v>444325.4</v>
      </c>
      <c r="J328" s="12" cm="1">
        <f t="array" ref="J328">INDEX(GMWQ!$A$2:$NF$60,MATCH(1,(GMWQ!$NE$2:$NE$60=J$3)*(GMWQ!$ND$2:$ND$60=J$4)*(GMWQ!$NF$2:$NF$60=J$1),0),$E328-1966)</f>
        <v>2054239</v>
      </c>
      <c r="K328" s="12" cm="1">
        <f t="array" ref="K328">INDEX(GMWQ!$A$2:$NF$60,MATCH(1,(GMWQ!$NE$2:$NE$60=K$3)*(GMWQ!$ND$2:$ND$60=K$4)*(GMWQ!$NF$2:$NF$60=K$1),0),$E328-1966)</f>
        <v>816187.2</v>
      </c>
      <c r="L328" s="12" cm="1">
        <f t="array" ref="L328">INDEX(GMWQ!$A$2:$NF$60,MATCH(1,(GMWQ!$NE$2:$NE$60=L$3)*(GMWQ!$ND$2:$ND$60=L$4)*(GMWQ!$NF$2:$NF$60=L$1),0),$E328-1966)</f>
        <v>1276938</v>
      </c>
      <c r="M328" s="12" cm="1">
        <f t="array" ref="M328">INDEX(GMWQ!$A$2:$NF$60,MATCH(1,(GMWQ!$NE$2:$NE$60=M$3)*(GMWQ!$ND$2:$ND$60=M$4)*(GMWQ!$NF$2:$NF$60=M$1),0),$E328-1966)</f>
        <v>645152.1</v>
      </c>
      <c r="N328" s="12" cm="1">
        <f t="array" ref="N328">INDEX(GMWQ!$A$2:$NF$60,MATCH(1,(GMWQ!$NE$2:$NE$60=N$3)*(GMWQ!$ND$2:$ND$60=N$4)*(GMWQ!$NF$2:$NF$60=N$1),0),$E328-1966)</f>
        <v>197.89420000000001</v>
      </c>
      <c r="O328" s="12" cm="1">
        <f t="array" ref="O328">INDEX(GMWQ!$A$2:$NF$60,MATCH(1,(GMWQ!$NE$2:$NE$60=O$3)*(GMWQ!$ND$2:$ND$60=O$4)*(GMWQ!$NF$2:$NF$60=O$1),0),$E328-1966)</f>
        <v>39295.5</v>
      </c>
      <c r="P328" s="12" cm="1">
        <f t="array" ref="P328">INDEX(GMWQ!$A$2:$NF$60,MATCH(1,(GMWQ!$NE$2:$NE$60=P$3)*(GMWQ!$ND$2:$ND$60=P$4)*(GMWQ!$NF$2:$NF$60=P$1),0),$E328-1966)</f>
        <v>43058.52</v>
      </c>
      <c r="Q328" s="12" cm="1">
        <f t="array" ref="Q328">INDEX(GMWQ!$A$2:$NF$60,MATCH(1,(GMWQ!$NE$2:$NE$60=Q$3)*(GMWQ!$ND$2:$ND$60=Q$4)*(GMWQ!$NF$2:$NF$60=Q$1),0),$E328-1966)</f>
        <v>4.0000179999999999</v>
      </c>
      <c r="R328" s="12" cm="1">
        <f t="array" ref="R328">INDEX(GMWQ!$A$2:$NF$60,MATCH(1,(GMWQ!$NE$2:$NE$60=R$3)*(GMWQ!$ND$2:$ND$60=R$4)*(GMWQ!$NF$2:$NF$60=R$1),0),$E328-1966)</f>
        <v>24226.19</v>
      </c>
      <c r="S328" s="12" cm="1">
        <f t="array" ref="S328">INDEX(GMWQ!$A$2:$NF$60,MATCH(1,(GMWQ!$NE$2:$NE$60=S$3)*(GMWQ!$ND$2:$ND$60=S$4)*(GMWQ!$NF$2:$NF$60=S$1),0),$E328-1966)</f>
        <v>0</v>
      </c>
      <c r="T328" s="12" cm="1">
        <f t="array" ref="T328">INDEX(GMWQ!$A$2:$NF$60,MATCH(1,(GMWQ!$NE$2:$NE$60=T$3)*(GMWQ!$ND$2:$ND$60=T$4)*(GMWQ!$NF$2:$NF$60=T$1),0),$E328-1966)</f>
        <v>0</v>
      </c>
      <c r="U328" s="12" cm="1">
        <f t="array" ref="U328">INDEX(GMWQ!$A$2:$NF$60,MATCH(1,(GMWQ!$NE$2:$NE$60=U$3)*(GMWQ!$ND$2:$ND$60=U$4)*(GMWQ!$NF$2:$NF$60=U$1),0),$E328-1966)</f>
        <v>0</v>
      </c>
      <c r="V328" s="12" cm="1">
        <f t="array" ref="V328">INDEX(GMWQ!$A$2:$NF$60,MATCH(1,(GMWQ!$NE$2:$NE$60=V$3)*(GMWQ!$ND$2:$ND$60=V$4)*(GMWQ!$NF$2:$NF$60=V$1),0),$E328-1966)</f>
        <v>0</v>
      </c>
      <c r="W328" s="12" cm="1">
        <f t="array" ref="W328">INDEX(GMWQ!$A$2:$NF$60,MATCH(1,(GMWQ!$NE$2:$NE$60=W$3)*(GMWQ!$ND$2:$ND$60=W$4)*(GMWQ!$NF$2:$NF$60=W$1),0),$E328-1966)</f>
        <v>0</v>
      </c>
      <c r="X328" s="12" cm="1">
        <f t="array" ref="X328">INDEX(GMWQ!$A$2:$NF$60,MATCH(1,(GMWQ!$NE$2:$NE$60=X$3)*(GMWQ!$ND$2:$ND$60=X$4)*(GMWQ!$NF$2:$NF$60=X$1),0),$E328-1966)</f>
        <v>0</v>
      </c>
      <c r="Y328" s="12" cm="1">
        <f t="array" ref="Y328">INDEX(GMWQ!$A$2:$NF$60,MATCH(1,(GMWQ!$NE$2:$NE$60=Y$3)*(GMWQ!$ND$2:$ND$60=Y$4)*(GMWQ!$NF$2:$NF$60=Y$1),0),$E328-1966)</f>
        <v>0</v>
      </c>
      <c r="Z328" s="12" cm="1">
        <f t="array" ref="Z328">INDEX(GMWQ!$A$2:$NF$60,MATCH(1,(GMWQ!$NE$2:$NE$60=Z$3)*(GMWQ!$ND$2:$ND$60=Z$4)*(GMWQ!$NF$2:$NF$60=Z$1),0),$E328-1966)</f>
        <v>0</v>
      </c>
      <c r="AA328" s="12" cm="1">
        <f t="array" ref="AA328">INDEX(GMWQ!$A$2:$NF$60,MATCH(1,(GMWQ!$NE$2:$NE$60=AA$3)*(GMWQ!$ND$2:$ND$60=AA$4)*(GMWQ!$NF$2:$NF$60=AA$1),0),$E328-1966)</f>
        <v>0</v>
      </c>
      <c r="AB328" s="12" cm="1">
        <f t="array" ref="AB328">INDEX(GMWQ!$A$2:$NF$60,MATCH(1,(GMWQ!$NE$2:$NE$60=AB$3)*(GMWQ!$ND$2:$ND$60=AB$4)*(GMWQ!$NF$2:$NF$60=AB$1),0),$E328-1966)</f>
        <v>0</v>
      </c>
      <c r="AC328" s="12" cm="1">
        <f t="array" ref="AC328">INDEX(GMWQ!$A$2:$NF$60,MATCH(1,(GMWQ!$NE$2:$NE$60=AC$3)*(GMWQ!$ND$2:$ND$60=AC$4)*(GMWQ!$NF$2:$NF$60=AC$1),0),$E328-1966)</f>
        <v>0</v>
      </c>
      <c r="AD328" s="12" cm="1">
        <f t="array" ref="AD328">INDEX(GMWQ!$A$2:$NF$60,MATCH(1,(GMWQ!$NE$2:$NE$60=AD$3)*(GMWQ!$ND$2:$ND$60=AD$4)*(GMWQ!$NF$2:$NF$60=AD$1),0),$E328-1966)</f>
        <v>0</v>
      </c>
      <c r="AE328" s="12" cm="1">
        <f t="array" ref="AE328">INDEX(GMWQ!$A$2:$NF$60,MATCH(1,(GMWQ!$NE$2:$NE$60=AE$3)*(GMWQ!$ND$2:$ND$60=AE$4)*(GMWQ!$NF$2:$NF$60=AE$1),0),$E328-1966)</f>
        <v>39045</v>
      </c>
      <c r="AF328" s="12" cm="1">
        <f t="array" ref="AF328">INDEX(GMWQ!$A$2:$NF$60,MATCH(1,(GMWQ!$NE$2:$NE$60=AF$3)*(GMWQ!$ND$2:$ND$60=AF$4)*(GMWQ!$NF$2:$NF$60=AF$1),0),$E328-1966)</f>
        <v>43374.11</v>
      </c>
      <c r="AG328" s="12" cm="1">
        <f t="array" ref="AG328">INDEX(GMWQ!$A$2:$NF$60,MATCH(1,(GMWQ!$NE$2:$NE$60=AG$3)*(GMWQ!$ND$2:$ND$60=AG$4)*(GMWQ!$NF$2:$NF$60=AG$1),0),$E328-1966)</f>
        <v>3.7499920000000002</v>
      </c>
    </row>
    <row r="329" spans="1:33" x14ac:dyDescent="0.25">
      <c r="B329" s="12">
        <f t="shared" si="28"/>
        <v>2053</v>
      </c>
      <c r="C329" s="12">
        <f t="shared" si="28"/>
        <v>2053</v>
      </c>
      <c r="E329" s="12">
        <f t="shared" si="27"/>
        <v>2295</v>
      </c>
      <c r="F329" s="12" cm="1">
        <f t="array" ref="F329">INDEX(GMWQ!$A$2:$NF$60,MATCH(1,(GMWQ!$NE$2:$NE$60=F$3)*(GMWQ!$ND$2:$ND$60=F$4)*(GMWQ!$NF$2:$NF$60=F$1),0),$E329-1966)</f>
        <v>277.27249999999998</v>
      </c>
      <c r="G329" s="12" cm="1">
        <f t="array" ref="G329">INDEX(GMWQ!$A$2:$NF$60,MATCH(1,(GMWQ!$NE$2:$NE$60=G$3)*(GMWQ!$ND$2:$ND$60=G$4)*(GMWQ!$NF$2:$NF$60=G$1),0),$E329-1966)</f>
        <v>130257.9</v>
      </c>
      <c r="H329" s="12" cm="1">
        <f t="array" ref="H329">INDEX(GMWQ!$A$2:$NF$60,MATCH(1,(GMWQ!$NE$2:$NE$60=H$3)*(GMWQ!$ND$2:$ND$60=H$4)*(GMWQ!$NF$2:$NF$60=H$1),0),$E329-1966)</f>
        <v>1694.799</v>
      </c>
      <c r="I329" s="12" cm="1">
        <f t="array" ref="I329">INDEX(GMWQ!$A$2:$NF$60,MATCH(1,(GMWQ!$NE$2:$NE$60=I$3)*(GMWQ!$ND$2:$ND$60=I$4)*(GMWQ!$NF$2:$NF$60=I$1),0),$E329-1966)</f>
        <v>447959.3</v>
      </c>
      <c r="J329" s="12" cm="1">
        <f t="array" ref="J329">INDEX(GMWQ!$A$2:$NF$60,MATCH(1,(GMWQ!$NE$2:$NE$60=J$3)*(GMWQ!$ND$2:$ND$60=J$4)*(GMWQ!$NF$2:$NF$60=J$1),0),$E329-1966)</f>
        <v>2071781</v>
      </c>
      <c r="K329" s="12" cm="1">
        <f t="array" ref="K329">INDEX(GMWQ!$A$2:$NF$60,MATCH(1,(GMWQ!$NE$2:$NE$60=K$3)*(GMWQ!$ND$2:$ND$60=K$4)*(GMWQ!$NF$2:$NF$60=K$1),0),$E329-1966)</f>
        <v>822883.2</v>
      </c>
      <c r="L329" s="12" cm="1">
        <f t="array" ref="L329">INDEX(GMWQ!$A$2:$NF$60,MATCH(1,(GMWQ!$NE$2:$NE$60=L$3)*(GMWQ!$ND$2:$ND$60=L$4)*(GMWQ!$NF$2:$NF$60=L$1),0),$E329-1966)</f>
        <v>1287236</v>
      </c>
      <c r="M329" s="12" cm="1">
        <f t="array" ref="M329">INDEX(GMWQ!$A$2:$NF$60,MATCH(1,(GMWQ!$NE$2:$NE$60=M$3)*(GMWQ!$ND$2:$ND$60=M$4)*(GMWQ!$NF$2:$NF$60=M$1),0),$E329-1966)</f>
        <v>647145.1</v>
      </c>
      <c r="N329" s="12" cm="1">
        <f t="array" ref="N329">INDEX(GMWQ!$A$2:$NF$60,MATCH(1,(GMWQ!$NE$2:$NE$60=N$3)*(GMWQ!$ND$2:$ND$60=N$4)*(GMWQ!$NF$2:$NF$60=N$1),0),$E329-1966)</f>
        <v>198.87610000000001</v>
      </c>
      <c r="O329" s="12" cm="1">
        <f t="array" ref="O329">INDEX(GMWQ!$A$2:$NF$60,MATCH(1,(GMWQ!$NE$2:$NE$60=O$3)*(GMWQ!$ND$2:$ND$60=O$4)*(GMWQ!$NF$2:$NF$60=O$1),0),$E329-1966)</f>
        <v>39301.589999999997</v>
      </c>
      <c r="P329" s="12" cm="1">
        <f t="array" ref="P329">INDEX(GMWQ!$A$2:$NF$60,MATCH(1,(GMWQ!$NE$2:$NE$60=P$3)*(GMWQ!$ND$2:$ND$60=P$4)*(GMWQ!$NF$2:$NF$60=P$1),0),$E329-1966)</f>
        <v>43065.2</v>
      </c>
      <c r="Q329" s="12" cm="1">
        <f t="array" ref="Q329">INDEX(GMWQ!$A$2:$NF$60,MATCH(1,(GMWQ!$NE$2:$NE$60=Q$3)*(GMWQ!$ND$2:$ND$60=Q$4)*(GMWQ!$NF$2:$NF$60=Q$1),0),$E329-1966)</f>
        <v>3.9999820000000001</v>
      </c>
      <c r="R329" s="12" cm="1">
        <f t="array" ref="R329">INDEX(GMWQ!$A$2:$NF$60,MATCH(1,(GMWQ!$NE$2:$NE$60=R$3)*(GMWQ!$ND$2:$ND$60=R$4)*(GMWQ!$NF$2:$NF$60=R$1),0),$E329-1966)</f>
        <v>24420.97</v>
      </c>
      <c r="S329" s="12" cm="1">
        <f t="array" ref="S329">INDEX(GMWQ!$A$2:$NF$60,MATCH(1,(GMWQ!$NE$2:$NE$60=S$3)*(GMWQ!$ND$2:$ND$60=S$4)*(GMWQ!$NF$2:$NF$60=S$1),0),$E329-1966)</f>
        <v>0</v>
      </c>
      <c r="T329" s="12" cm="1">
        <f t="array" ref="T329">INDEX(GMWQ!$A$2:$NF$60,MATCH(1,(GMWQ!$NE$2:$NE$60=T$3)*(GMWQ!$ND$2:$ND$60=T$4)*(GMWQ!$NF$2:$NF$60=T$1),0),$E329-1966)</f>
        <v>0</v>
      </c>
      <c r="U329" s="12" cm="1">
        <f t="array" ref="U329">INDEX(GMWQ!$A$2:$NF$60,MATCH(1,(GMWQ!$NE$2:$NE$60=U$3)*(GMWQ!$ND$2:$ND$60=U$4)*(GMWQ!$NF$2:$NF$60=U$1),0),$E329-1966)</f>
        <v>0</v>
      </c>
      <c r="V329" s="12" cm="1">
        <f t="array" ref="V329">INDEX(GMWQ!$A$2:$NF$60,MATCH(1,(GMWQ!$NE$2:$NE$60=V$3)*(GMWQ!$ND$2:$ND$60=V$4)*(GMWQ!$NF$2:$NF$60=V$1),0),$E329-1966)</f>
        <v>0</v>
      </c>
      <c r="W329" s="12" cm="1">
        <f t="array" ref="W329">INDEX(GMWQ!$A$2:$NF$60,MATCH(1,(GMWQ!$NE$2:$NE$60=W$3)*(GMWQ!$ND$2:$ND$60=W$4)*(GMWQ!$NF$2:$NF$60=W$1),0),$E329-1966)</f>
        <v>0</v>
      </c>
      <c r="X329" s="12" cm="1">
        <f t="array" ref="X329">INDEX(GMWQ!$A$2:$NF$60,MATCH(1,(GMWQ!$NE$2:$NE$60=X$3)*(GMWQ!$ND$2:$ND$60=X$4)*(GMWQ!$NF$2:$NF$60=X$1),0),$E329-1966)</f>
        <v>0</v>
      </c>
      <c r="Y329" s="12" cm="1">
        <f t="array" ref="Y329">INDEX(GMWQ!$A$2:$NF$60,MATCH(1,(GMWQ!$NE$2:$NE$60=Y$3)*(GMWQ!$ND$2:$ND$60=Y$4)*(GMWQ!$NF$2:$NF$60=Y$1),0),$E329-1966)</f>
        <v>0</v>
      </c>
      <c r="Z329" s="12" cm="1">
        <f t="array" ref="Z329">INDEX(GMWQ!$A$2:$NF$60,MATCH(1,(GMWQ!$NE$2:$NE$60=Z$3)*(GMWQ!$ND$2:$ND$60=Z$4)*(GMWQ!$NF$2:$NF$60=Z$1),0),$E329-1966)</f>
        <v>0</v>
      </c>
      <c r="AA329" s="12" cm="1">
        <f t="array" ref="AA329">INDEX(GMWQ!$A$2:$NF$60,MATCH(1,(GMWQ!$NE$2:$NE$60=AA$3)*(GMWQ!$ND$2:$ND$60=AA$4)*(GMWQ!$NF$2:$NF$60=AA$1),0),$E329-1966)</f>
        <v>0</v>
      </c>
      <c r="AB329" s="12" cm="1">
        <f t="array" ref="AB329">INDEX(GMWQ!$A$2:$NF$60,MATCH(1,(GMWQ!$NE$2:$NE$60=AB$3)*(GMWQ!$ND$2:$ND$60=AB$4)*(GMWQ!$NF$2:$NF$60=AB$1),0),$E329-1966)</f>
        <v>0</v>
      </c>
      <c r="AC329" s="12" cm="1">
        <f t="array" ref="AC329">INDEX(GMWQ!$A$2:$NF$60,MATCH(1,(GMWQ!$NE$2:$NE$60=AC$3)*(GMWQ!$ND$2:$ND$60=AC$4)*(GMWQ!$NF$2:$NF$60=AC$1),0),$E329-1966)</f>
        <v>0</v>
      </c>
      <c r="AD329" s="12" cm="1">
        <f t="array" ref="AD329">INDEX(GMWQ!$A$2:$NF$60,MATCH(1,(GMWQ!$NE$2:$NE$60=AD$3)*(GMWQ!$ND$2:$ND$60=AD$4)*(GMWQ!$NF$2:$NF$60=AD$1),0),$E329-1966)</f>
        <v>0</v>
      </c>
      <c r="AE329" s="12" cm="1">
        <f t="array" ref="AE329">INDEX(GMWQ!$A$2:$NF$60,MATCH(1,(GMWQ!$NE$2:$NE$60=AE$3)*(GMWQ!$ND$2:$ND$60=AE$4)*(GMWQ!$NF$2:$NF$60=AE$1),0),$E329-1966)</f>
        <v>39059.49</v>
      </c>
      <c r="AF329" s="12" cm="1">
        <f t="array" ref="AF329">INDEX(GMWQ!$A$2:$NF$60,MATCH(1,(GMWQ!$NE$2:$NE$60=AF$3)*(GMWQ!$ND$2:$ND$60=AF$4)*(GMWQ!$NF$2:$NF$60=AF$1),0),$E329-1966)</f>
        <v>43390.21</v>
      </c>
      <c r="AG329" s="12" cm="1">
        <f t="array" ref="AG329">INDEX(GMWQ!$A$2:$NF$60,MATCH(1,(GMWQ!$NE$2:$NE$60=AG$3)*(GMWQ!$ND$2:$ND$60=AG$4)*(GMWQ!$NF$2:$NF$60=AG$1),0),$E329-1966)</f>
        <v>3.750006</v>
      </c>
    </row>
    <row r="330" spans="1:33" x14ac:dyDescent="0.25">
      <c r="B330" s="12">
        <f t="shared" si="28"/>
        <v>2053</v>
      </c>
      <c r="C330" s="12">
        <f t="shared" si="28"/>
        <v>2053</v>
      </c>
      <c r="E330" s="12">
        <f t="shared" si="27"/>
        <v>2296</v>
      </c>
      <c r="F330" s="12" cm="1">
        <f t="array" ref="F330">INDEX(GMWQ!$A$2:$NF$60,MATCH(1,(GMWQ!$NE$2:$NE$60=F$3)*(GMWQ!$ND$2:$ND$60=F$4)*(GMWQ!$NF$2:$NF$60=F$1),0),$E330-1966)</f>
        <v>278.673</v>
      </c>
      <c r="G330" s="12" cm="1">
        <f t="array" ref="G330">INDEX(GMWQ!$A$2:$NF$60,MATCH(1,(GMWQ!$NE$2:$NE$60=G$3)*(GMWQ!$ND$2:$ND$60=G$4)*(GMWQ!$NF$2:$NF$60=G$1),0),$E330-1966)</f>
        <v>131325.70000000001</v>
      </c>
      <c r="H330" s="12" cm="1">
        <f t="array" ref="H330">INDEX(GMWQ!$A$2:$NF$60,MATCH(1,(GMWQ!$NE$2:$NE$60=H$3)*(GMWQ!$ND$2:$ND$60=H$4)*(GMWQ!$NF$2:$NF$60=H$1),0),$E330-1966)</f>
        <v>1708.4159999999999</v>
      </c>
      <c r="I330" s="12" cm="1">
        <f t="array" ref="I330">INDEX(GMWQ!$A$2:$NF$60,MATCH(1,(GMWQ!$NE$2:$NE$60=I$3)*(GMWQ!$ND$2:$ND$60=I$4)*(GMWQ!$NF$2:$NF$60=I$1),0),$E330-1966)</f>
        <v>451467.2</v>
      </c>
      <c r="J330" s="12" cm="1">
        <f t="array" ref="J330">INDEX(GMWQ!$A$2:$NF$60,MATCH(1,(GMWQ!$NE$2:$NE$60=J$3)*(GMWQ!$ND$2:$ND$60=J$4)*(GMWQ!$NF$2:$NF$60=J$1),0),$E330-1966)</f>
        <v>2089460</v>
      </c>
      <c r="K330" s="12" cm="1">
        <f t="array" ref="K330">INDEX(GMWQ!$A$2:$NF$60,MATCH(1,(GMWQ!$NE$2:$NE$60=K$3)*(GMWQ!$ND$2:$ND$60=K$4)*(GMWQ!$NF$2:$NF$60=K$1),0),$E330-1966)</f>
        <v>829628.8</v>
      </c>
      <c r="L330" s="12" cm="1">
        <f t="array" ref="L330">INDEX(GMWQ!$A$2:$NF$60,MATCH(1,(GMWQ!$NE$2:$NE$60=L$3)*(GMWQ!$ND$2:$ND$60=L$4)*(GMWQ!$NF$2:$NF$60=L$1),0),$E330-1966)</f>
        <v>1297608</v>
      </c>
      <c r="M330" s="12" cm="1">
        <f t="array" ref="M330">INDEX(GMWQ!$A$2:$NF$60,MATCH(1,(GMWQ!$NE$2:$NE$60=M$3)*(GMWQ!$ND$2:$ND$60=M$4)*(GMWQ!$NF$2:$NF$60=M$1),0),$E330-1966)</f>
        <v>649138.80000000005</v>
      </c>
      <c r="N330" s="12" cm="1">
        <f t="array" ref="N330">INDEX(GMWQ!$A$2:$NF$60,MATCH(1,(GMWQ!$NE$2:$NE$60=N$3)*(GMWQ!$ND$2:$ND$60=N$4)*(GMWQ!$NF$2:$NF$60=N$1),0),$E330-1966)</f>
        <v>199.863</v>
      </c>
      <c r="O330" s="12" cm="1">
        <f t="array" ref="O330">INDEX(GMWQ!$A$2:$NF$60,MATCH(1,(GMWQ!$NE$2:$NE$60=O$3)*(GMWQ!$ND$2:$ND$60=O$4)*(GMWQ!$NF$2:$NF$60=O$1),0),$E330-1966)</f>
        <v>39307.67</v>
      </c>
      <c r="P330" s="12" cm="1">
        <f t="array" ref="P330">INDEX(GMWQ!$A$2:$NF$60,MATCH(1,(GMWQ!$NE$2:$NE$60=P$3)*(GMWQ!$ND$2:$ND$60=P$4)*(GMWQ!$NF$2:$NF$60=P$1),0),$E330-1966)</f>
        <v>43071.86</v>
      </c>
      <c r="Q330" s="12" cm="1">
        <f t="array" ref="Q330">INDEX(GMWQ!$A$2:$NF$60,MATCH(1,(GMWQ!$NE$2:$NE$60=Q$3)*(GMWQ!$ND$2:$ND$60=Q$4)*(GMWQ!$NF$2:$NF$60=Q$1),0),$E330-1966)</f>
        <v>3.9999920000000002</v>
      </c>
      <c r="R330" s="12" cm="1">
        <f t="array" ref="R330">INDEX(GMWQ!$A$2:$NF$60,MATCH(1,(GMWQ!$NE$2:$NE$60=R$3)*(GMWQ!$ND$2:$ND$60=R$4)*(GMWQ!$NF$2:$NF$60=R$1),0),$E330-1966)</f>
        <v>24617.17</v>
      </c>
      <c r="S330" s="12" cm="1">
        <f t="array" ref="S330">INDEX(GMWQ!$A$2:$NF$60,MATCH(1,(GMWQ!$NE$2:$NE$60=S$3)*(GMWQ!$ND$2:$ND$60=S$4)*(GMWQ!$NF$2:$NF$60=S$1),0),$E330-1966)</f>
        <v>0</v>
      </c>
      <c r="T330" s="12" cm="1">
        <f t="array" ref="T330">INDEX(GMWQ!$A$2:$NF$60,MATCH(1,(GMWQ!$NE$2:$NE$60=T$3)*(GMWQ!$ND$2:$ND$60=T$4)*(GMWQ!$NF$2:$NF$60=T$1),0),$E330-1966)</f>
        <v>0</v>
      </c>
      <c r="U330" s="12" cm="1">
        <f t="array" ref="U330">INDEX(GMWQ!$A$2:$NF$60,MATCH(1,(GMWQ!$NE$2:$NE$60=U$3)*(GMWQ!$ND$2:$ND$60=U$4)*(GMWQ!$NF$2:$NF$60=U$1),0),$E330-1966)</f>
        <v>0</v>
      </c>
      <c r="V330" s="12" cm="1">
        <f t="array" ref="V330">INDEX(GMWQ!$A$2:$NF$60,MATCH(1,(GMWQ!$NE$2:$NE$60=V$3)*(GMWQ!$ND$2:$ND$60=V$4)*(GMWQ!$NF$2:$NF$60=V$1),0),$E330-1966)</f>
        <v>0</v>
      </c>
      <c r="W330" s="12" cm="1">
        <f t="array" ref="W330">INDEX(GMWQ!$A$2:$NF$60,MATCH(1,(GMWQ!$NE$2:$NE$60=W$3)*(GMWQ!$ND$2:$ND$60=W$4)*(GMWQ!$NF$2:$NF$60=W$1),0),$E330-1966)</f>
        <v>0</v>
      </c>
      <c r="X330" s="12" cm="1">
        <f t="array" ref="X330">INDEX(GMWQ!$A$2:$NF$60,MATCH(1,(GMWQ!$NE$2:$NE$60=X$3)*(GMWQ!$ND$2:$ND$60=X$4)*(GMWQ!$NF$2:$NF$60=X$1),0),$E330-1966)</f>
        <v>0</v>
      </c>
      <c r="Y330" s="12" cm="1">
        <f t="array" ref="Y330">INDEX(GMWQ!$A$2:$NF$60,MATCH(1,(GMWQ!$NE$2:$NE$60=Y$3)*(GMWQ!$ND$2:$ND$60=Y$4)*(GMWQ!$NF$2:$NF$60=Y$1),0),$E330-1966)</f>
        <v>0</v>
      </c>
      <c r="Z330" s="12" cm="1">
        <f t="array" ref="Z330">INDEX(GMWQ!$A$2:$NF$60,MATCH(1,(GMWQ!$NE$2:$NE$60=Z$3)*(GMWQ!$ND$2:$ND$60=Z$4)*(GMWQ!$NF$2:$NF$60=Z$1),0),$E330-1966)</f>
        <v>0</v>
      </c>
      <c r="AA330" s="12" cm="1">
        <f t="array" ref="AA330">INDEX(GMWQ!$A$2:$NF$60,MATCH(1,(GMWQ!$NE$2:$NE$60=AA$3)*(GMWQ!$ND$2:$ND$60=AA$4)*(GMWQ!$NF$2:$NF$60=AA$1),0),$E330-1966)</f>
        <v>0</v>
      </c>
      <c r="AB330" s="12" cm="1">
        <f t="array" ref="AB330">INDEX(GMWQ!$A$2:$NF$60,MATCH(1,(GMWQ!$NE$2:$NE$60=AB$3)*(GMWQ!$ND$2:$ND$60=AB$4)*(GMWQ!$NF$2:$NF$60=AB$1),0),$E330-1966)</f>
        <v>0</v>
      </c>
      <c r="AC330" s="12" cm="1">
        <f t="array" ref="AC330">INDEX(GMWQ!$A$2:$NF$60,MATCH(1,(GMWQ!$NE$2:$NE$60=AC$3)*(GMWQ!$ND$2:$ND$60=AC$4)*(GMWQ!$NF$2:$NF$60=AC$1),0),$E330-1966)</f>
        <v>0</v>
      </c>
      <c r="AD330" s="12" cm="1">
        <f t="array" ref="AD330">INDEX(GMWQ!$A$2:$NF$60,MATCH(1,(GMWQ!$NE$2:$NE$60=AD$3)*(GMWQ!$ND$2:$ND$60=AD$4)*(GMWQ!$NF$2:$NF$60=AD$1),0),$E330-1966)</f>
        <v>0</v>
      </c>
      <c r="AE330" s="12" cm="1">
        <f t="array" ref="AE330">INDEX(GMWQ!$A$2:$NF$60,MATCH(1,(GMWQ!$NE$2:$NE$60=AE$3)*(GMWQ!$ND$2:$ND$60=AE$4)*(GMWQ!$NF$2:$NF$60=AE$1),0),$E330-1966)</f>
        <v>39073.980000000003</v>
      </c>
      <c r="AF330" s="12" cm="1">
        <f t="array" ref="AF330">INDEX(GMWQ!$A$2:$NF$60,MATCH(1,(GMWQ!$NE$2:$NE$60=AF$3)*(GMWQ!$ND$2:$ND$60=AF$4)*(GMWQ!$NF$2:$NF$60=AF$1),0),$E330-1966)</f>
        <v>43406.3</v>
      </c>
      <c r="AG330" s="12" cm="1">
        <f t="array" ref="AG330">INDEX(GMWQ!$A$2:$NF$60,MATCH(1,(GMWQ!$NE$2:$NE$60=AG$3)*(GMWQ!$ND$2:$ND$60=AG$4)*(GMWQ!$NF$2:$NF$60=AG$1),0),$E330-1966)</f>
        <v>3.7500200000000001</v>
      </c>
    </row>
    <row r="331" spans="1:33" x14ac:dyDescent="0.25">
      <c r="A331" s="12">
        <v>2054</v>
      </c>
      <c r="B331" s="12">
        <f t="shared" si="28"/>
        <v>2054</v>
      </c>
      <c r="C331" s="12">
        <f t="shared" si="28"/>
        <v>2053</v>
      </c>
      <c r="D331" s="12">
        <f t="shared" si="28"/>
        <v>2053</v>
      </c>
      <c r="E331" s="12">
        <f t="shared" si="27"/>
        <v>2297</v>
      </c>
      <c r="F331" s="12" cm="1">
        <f t="array" ref="F331">INDEX(GMWQ!$A$2:$NF$60,MATCH(1,(GMWQ!$NE$2:$NE$60=F$3)*(GMWQ!$ND$2:$ND$60=F$4)*(GMWQ!$NF$2:$NF$60=F$1),0),$E331-1966)</f>
        <v>280.08069999999998</v>
      </c>
      <c r="G331" s="12" cm="1">
        <f t="array" ref="G331">INDEX(GMWQ!$A$2:$NF$60,MATCH(1,(GMWQ!$NE$2:$NE$60=G$3)*(GMWQ!$ND$2:$ND$60=G$4)*(GMWQ!$NF$2:$NF$60=G$1),0),$E331-1966)</f>
        <v>132401.4</v>
      </c>
      <c r="H331" s="12" cm="1">
        <f t="array" ref="H331">INDEX(GMWQ!$A$2:$NF$60,MATCH(1,(GMWQ!$NE$2:$NE$60=H$3)*(GMWQ!$ND$2:$ND$60=H$4)*(GMWQ!$NF$2:$NF$60=H$1),0),$E331-1966)</f>
        <v>1722.13</v>
      </c>
      <c r="I331" s="12" cm="1">
        <f t="array" ref="I331">INDEX(GMWQ!$A$2:$NF$60,MATCH(1,(GMWQ!$NE$2:$NE$60=I$3)*(GMWQ!$ND$2:$ND$60=I$4)*(GMWQ!$NF$2:$NF$60=I$1),0),$E331-1966)</f>
        <v>454301.3</v>
      </c>
      <c r="J331" s="12" cm="1">
        <f t="array" ref="J331">INDEX(GMWQ!$A$2:$NF$60,MATCH(1,(GMWQ!$NE$2:$NE$60=J$3)*(GMWQ!$ND$2:$ND$60=J$4)*(GMWQ!$NF$2:$NF$60=J$1),0),$E331-1966)</f>
        <v>2107277</v>
      </c>
      <c r="K331" s="12" cm="1">
        <f t="array" ref="K331">INDEX(GMWQ!$A$2:$NF$60,MATCH(1,(GMWQ!$NE$2:$NE$60=K$3)*(GMWQ!$ND$2:$ND$60=K$4)*(GMWQ!$NF$2:$NF$60=K$1),0),$E331-1966)</f>
        <v>836424.5</v>
      </c>
      <c r="L331" s="12" cm="1">
        <f t="array" ref="L331">INDEX(GMWQ!$A$2:$NF$60,MATCH(1,(GMWQ!$NE$2:$NE$60=L$3)*(GMWQ!$ND$2:$ND$60=L$4)*(GMWQ!$NF$2:$NF$60=L$1),0),$E331-1966)</f>
        <v>1308055</v>
      </c>
      <c r="M331" s="12" cm="1">
        <f t="array" ref="M331">INDEX(GMWQ!$A$2:$NF$60,MATCH(1,(GMWQ!$NE$2:$NE$60=M$3)*(GMWQ!$ND$2:$ND$60=M$4)*(GMWQ!$NF$2:$NF$60=M$1),0),$E331-1966)</f>
        <v>651135.30000000005</v>
      </c>
      <c r="N331" s="12" cm="1">
        <f t="array" ref="N331">INDEX(GMWQ!$A$2:$NF$60,MATCH(1,(GMWQ!$NE$2:$NE$60=N$3)*(GMWQ!$ND$2:$ND$60=N$4)*(GMWQ!$NF$2:$NF$60=N$1),0),$E331-1966)</f>
        <v>200.85470000000001</v>
      </c>
      <c r="O331" s="12" cm="1">
        <f t="array" ref="O331">INDEX(GMWQ!$A$2:$NF$60,MATCH(1,(GMWQ!$NE$2:$NE$60=O$3)*(GMWQ!$ND$2:$ND$60=O$4)*(GMWQ!$NF$2:$NF$60=O$1),0),$E331-1966)</f>
        <v>39313.75</v>
      </c>
      <c r="P331" s="12" cm="1">
        <f t="array" ref="P331">INDEX(GMWQ!$A$2:$NF$60,MATCH(1,(GMWQ!$NE$2:$NE$60=P$3)*(GMWQ!$ND$2:$ND$60=P$4)*(GMWQ!$NF$2:$NF$60=P$1),0),$E331-1966)</f>
        <v>43078.52</v>
      </c>
      <c r="Q331" s="12" cm="1">
        <f t="array" ref="Q331">INDEX(GMWQ!$A$2:$NF$60,MATCH(1,(GMWQ!$NE$2:$NE$60=Q$3)*(GMWQ!$ND$2:$ND$60=Q$4)*(GMWQ!$NF$2:$NF$60=Q$1),0),$E331-1966)</f>
        <v>3.999994</v>
      </c>
      <c r="R331" s="12" cm="1">
        <f t="array" ref="R331">INDEX(GMWQ!$A$2:$NF$60,MATCH(1,(GMWQ!$NE$2:$NE$60=R$3)*(GMWQ!$ND$2:$ND$60=R$4)*(GMWQ!$NF$2:$NF$60=R$1),0),$E331-1966)</f>
        <v>24814.79</v>
      </c>
      <c r="S331" s="12" cm="1">
        <f t="array" ref="S331">INDEX(GMWQ!$A$2:$NF$60,MATCH(1,(GMWQ!$NE$2:$NE$60=S$3)*(GMWQ!$ND$2:$ND$60=S$4)*(GMWQ!$NF$2:$NF$60=S$1),0),$E331-1966)</f>
        <v>0</v>
      </c>
      <c r="T331" s="12" cm="1">
        <f t="array" ref="T331">INDEX(GMWQ!$A$2:$NF$60,MATCH(1,(GMWQ!$NE$2:$NE$60=T$3)*(GMWQ!$ND$2:$ND$60=T$4)*(GMWQ!$NF$2:$NF$60=T$1),0),$E331-1966)</f>
        <v>0</v>
      </c>
      <c r="U331" s="12" cm="1">
        <f t="array" ref="U331">INDEX(GMWQ!$A$2:$NF$60,MATCH(1,(GMWQ!$NE$2:$NE$60=U$3)*(GMWQ!$ND$2:$ND$60=U$4)*(GMWQ!$NF$2:$NF$60=U$1),0),$E331-1966)</f>
        <v>0</v>
      </c>
      <c r="V331" s="12" cm="1">
        <f t="array" ref="V331">INDEX(GMWQ!$A$2:$NF$60,MATCH(1,(GMWQ!$NE$2:$NE$60=V$3)*(GMWQ!$ND$2:$ND$60=V$4)*(GMWQ!$NF$2:$NF$60=V$1),0),$E331-1966)</f>
        <v>0</v>
      </c>
      <c r="W331" s="12" cm="1">
        <f t="array" ref="W331">INDEX(GMWQ!$A$2:$NF$60,MATCH(1,(GMWQ!$NE$2:$NE$60=W$3)*(GMWQ!$ND$2:$ND$60=W$4)*(GMWQ!$NF$2:$NF$60=W$1),0),$E331-1966)</f>
        <v>0</v>
      </c>
      <c r="X331" s="12" cm="1">
        <f t="array" ref="X331">INDEX(GMWQ!$A$2:$NF$60,MATCH(1,(GMWQ!$NE$2:$NE$60=X$3)*(GMWQ!$ND$2:$ND$60=X$4)*(GMWQ!$NF$2:$NF$60=X$1),0),$E331-1966)</f>
        <v>0</v>
      </c>
      <c r="Y331" s="12" cm="1">
        <f t="array" ref="Y331">INDEX(GMWQ!$A$2:$NF$60,MATCH(1,(GMWQ!$NE$2:$NE$60=Y$3)*(GMWQ!$ND$2:$ND$60=Y$4)*(GMWQ!$NF$2:$NF$60=Y$1),0),$E331-1966)</f>
        <v>0</v>
      </c>
      <c r="Z331" s="12" cm="1">
        <f t="array" ref="Z331">INDEX(GMWQ!$A$2:$NF$60,MATCH(1,(GMWQ!$NE$2:$NE$60=Z$3)*(GMWQ!$ND$2:$ND$60=Z$4)*(GMWQ!$NF$2:$NF$60=Z$1),0),$E331-1966)</f>
        <v>0</v>
      </c>
      <c r="AA331" s="12" cm="1">
        <f t="array" ref="AA331">INDEX(GMWQ!$A$2:$NF$60,MATCH(1,(GMWQ!$NE$2:$NE$60=AA$3)*(GMWQ!$ND$2:$ND$60=AA$4)*(GMWQ!$NF$2:$NF$60=AA$1),0),$E331-1966)</f>
        <v>0</v>
      </c>
      <c r="AB331" s="12" cm="1">
        <f t="array" ref="AB331">INDEX(GMWQ!$A$2:$NF$60,MATCH(1,(GMWQ!$NE$2:$NE$60=AB$3)*(GMWQ!$ND$2:$ND$60=AB$4)*(GMWQ!$NF$2:$NF$60=AB$1),0),$E331-1966)</f>
        <v>0</v>
      </c>
      <c r="AC331" s="12" cm="1">
        <f t="array" ref="AC331">INDEX(GMWQ!$A$2:$NF$60,MATCH(1,(GMWQ!$NE$2:$NE$60=AC$3)*(GMWQ!$ND$2:$ND$60=AC$4)*(GMWQ!$NF$2:$NF$60=AC$1),0),$E331-1966)</f>
        <v>0</v>
      </c>
      <c r="AD331" s="12" cm="1">
        <f t="array" ref="AD331">INDEX(GMWQ!$A$2:$NF$60,MATCH(1,(GMWQ!$NE$2:$NE$60=AD$3)*(GMWQ!$ND$2:$ND$60=AD$4)*(GMWQ!$NF$2:$NF$60=AD$1),0),$E331-1966)</f>
        <v>0</v>
      </c>
      <c r="AE331" s="12" cm="1">
        <f t="array" ref="AE331">INDEX(GMWQ!$A$2:$NF$60,MATCH(1,(GMWQ!$NE$2:$NE$60=AE$3)*(GMWQ!$ND$2:$ND$60=AE$4)*(GMWQ!$NF$2:$NF$60=AE$1),0),$E331-1966)</f>
        <v>39088.480000000003</v>
      </c>
      <c r="AF331" s="12" cm="1">
        <f t="array" ref="AF331">INDEX(GMWQ!$A$2:$NF$60,MATCH(1,(GMWQ!$NE$2:$NE$60=AF$3)*(GMWQ!$ND$2:$ND$60=AF$4)*(GMWQ!$NF$2:$NF$60=AF$1),0),$E331-1966)</f>
        <v>43422.41</v>
      </c>
      <c r="AG331" s="12" cm="1">
        <f t="array" ref="AG331">INDEX(GMWQ!$A$2:$NF$60,MATCH(1,(GMWQ!$NE$2:$NE$60=AG$3)*(GMWQ!$ND$2:$ND$60=AG$4)*(GMWQ!$NF$2:$NF$60=AG$1),0),$E331-1966)</f>
        <v>3.7499769999999999</v>
      </c>
    </row>
    <row r="332" spans="1:33" x14ac:dyDescent="0.25">
      <c r="B332" s="12">
        <f t="shared" ref="B332:D347" si="29">+B328+1</f>
        <v>2054</v>
      </c>
      <c r="C332" s="12">
        <f t="shared" si="29"/>
        <v>2054</v>
      </c>
      <c r="E332" s="12">
        <f t="shared" si="27"/>
        <v>2298</v>
      </c>
      <c r="F332" s="12" cm="1">
        <f t="array" ref="F332">INDEX(GMWQ!$A$2:$NF$60,MATCH(1,(GMWQ!$NE$2:$NE$60=F$3)*(GMWQ!$ND$2:$ND$60=F$4)*(GMWQ!$NF$2:$NF$60=F$1),0),$E332-1966)</f>
        <v>281.49549999999999</v>
      </c>
      <c r="G332" s="12" cm="1">
        <f t="array" ref="G332">INDEX(GMWQ!$A$2:$NF$60,MATCH(1,(GMWQ!$NE$2:$NE$60=G$3)*(GMWQ!$ND$2:$ND$60=G$4)*(GMWQ!$NF$2:$NF$60=G$1),0),$E332-1966)</f>
        <v>133485.20000000001</v>
      </c>
      <c r="H332" s="12" cm="1">
        <f t="array" ref="H332">INDEX(GMWQ!$A$2:$NF$60,MATCH(1,(GMWQ!$NE$2:$NE$60=H$3)*(GMWQ!$ND$2:$ND$60=H$4)*(GMWQ!$NF$2:$NF$60=H$1),0),$E332-1966)</f>
        <v>1735.9449999999999</v>
      </c>
      <c r="I332" s="12" cm="1">
        <f t="array" ref="I332">INDEX(GMWQ!$A$2:$NF$60,MATCH(1,(GMWQ!$NE$2:$NE$60=I$3)*(GMWQ!$ND$2:$ND$60=I$4)*(GMWQ!$NF$2:$NF$60=I$1),0),$E332-1966)</f>
        <v>459692.9</v>
      </c>
      <c r="J332" s="12" cm="1">
        <f t="array" ref="J332">INDEX(GMWQ!$A$2:$NF$60,MATCH(1,(GMWQ!$NE$2:$NE$60=J$3)*(GMWQ!$ND$2:$ND$60=J$4)*(GMWQ!$NF$2:$NF$60=J$1),0),$E332-1966)</f>
        <v>2125233</v>
      </c>
      <c r="K332" s="12" cm="1">
        <f t="array" ref="K332">INDEX(GMWQ!$A$2:$NF$60,MATCH(1,(GMWQ!$NE$2:$NE$60=K$3)*(GMWQ!$ND$2:$ND$60=K$4)*(GMWQ!$NF$2:$NF$60=K$1),0),$E332-1966)</f>
        <v>843271.1</v>
      </c>
      <c r="L332" s="12" cm="1">
        <f t="array" ref="L332">INDEX(GMWQ!$A$2:$NF$60,MATCH(1,(GMWQ!$NE$2:$NE$60=L$3)*(GMWQ!$ND$2:$ND$60=L$4)*(GMWQ!$NF$2:$NF$60=L$1),0),$E332-1966)</f>
        <v>1318578</v>
      </c>
      <c r="M332" s="12" cm="1">
        <f t="array" ref="M332">INDEX(GMWQ!$A$2:$NF$60,MATCH(1,(GMWQ!$NE$2:$NE$60=M$3)*(GMWQ!$ND$2:$ND$60=M$4)*(GMWQ!$NF$2:$NF$60=M$1),0),$E332-1966)</f>
        <v>653133.69999999995</v>
      </c>
      <c r="N332" s="12" cm="1">
        <f t="array" ref="N332">INDEX(GMWQ!$A$2:$NF$60,MATCH(1,(GMWQ!$NE$2:$NE$60=N$3)*(GMWQ!$ND$2:$ND$60=N$4)*(GMWQ!$NF$2:$NF$60=N$1),0),$E332-1966)</f>
        <v>201.85130000000001</v>
      </c>
      <c r="O332" s="12" cm="1">
        <f t="array" ref="O332">INDEX(GMWQ!$A$2:$NF$60,MATCH(1,(GMWQ!$NE$2:$NE$60=O$3)*(GMWQ!$ND$2:$ND$60=O$4)*(GMWQ!$NF$2:$NF$60=O$1),0),$E332-1966)</f>
        <v>39319.83</v>
      </c>
      <c r="P332" s="12" cm="1">
        <f t="array" ref="P332">INDEX(GMWQ!$A$2:$NF$60,MATCH(1,(GMWQ!$NE$2:$NE$60=P$3)*(GMWQ!$ND$2:$ND$60=P$4)*(GMWQ!$NF$2:$NF$60=P$1),0),$E332-1966)</f>
        <v>43085.18</v>
      </c>
      <c r="Q332" s="12" cm="1">
        <f t="array" ref="Q332">INDEX(GMWQ!$A$2:$NF$60,MATCH(1,(GMWQ!$NE$2:$NE$60=Q$3)*(GMWQ!$ND$2:$ND$60=Q$4)*(GMWQ!$NF$2:$NF$60=Q$1),0),$E332-1966)</f>
        <v>4.0000140000000002</v>
      </c>
      <c r="R332" s="12" cm="1">
        <f t="array" ref="R332">INDEX(GMWQ!$A$2:$NF$60,MATCH(1,(GMWQ!$NE$2:$NE$60=R$3)*(GMWQ!$ND$2:$ND$60=R$4)*(GMWQ!$NF$2:$NF$60=R$1),0),$E332-1966)</f>
        <v>25013.86</v>
      </c>
      <c r="S332" s="12" cm="1">
        <f t="array" ref="S332">INDEX(GMWQ!$A$2:$NF$60,MATCH(1,(GMWQ!$NE$2:$NE$60=S$3)*(GMWQ!$ND$2:$ND$60=S$4)*(GMWQ!$NF$2:$NF$60=S$1),0),$E332-1966)</f>
        <v>0</v>
      </c>
      <c r="T332" s="12" cm="1">
        <f t="array" ref="T332">INDEX(GMWQ!$A$2:$NF$60,MATCH(1,(GMWQ!$NE$2:$NE$60=T$3)*(GMWQ!$ND$2:$ND$60=T$4)*(GMWQ!$NF$2:$NF$60=T$1),0),$E332-1966)</f>
        <v>0</v>
      </c>
      <c r="U332" s="12" cm="1">
        <f t="array" ref="U332">INDEX(GMWQ!$A$2:$NF$60,MATCH(1,(GMWQ!$NE$2:$NE$60=U$3)*(GMWQ!$ND$2:$ND$60=U$4)*(GMWQ!$NF$2:$NF$60=U$1),0),$E332-1966)</f>
        <v>0</v>
      </c>
      <c r="V332" s="12" cm="1">
        <f t="array" ref="V332">INDEX(GMWQ!$A$2:$NF$60,MATCH(1,(GMWQ!$NE$2:$NE$60=V$3)*(GMWQ!$ND$2:$ND$60=V$4)*(GMWQ!$NF$2:$NF$60=V$1),0),$E332-1966)</f>
        <v>0</v>
      </c>
      <c r="W332" s="12" cm="1">
        <f t="array" ref="W332">INDEX(GMWQ!$A$2:$NF$60,MATCH(1,(GMWQ!$NE$2:$NE$60=W$3)*(GMWQ!$ND$2:$ND$60=W$4)*(GMWQ!$NF$2:$NF$60=W$1),0),$E332-1966)</f>
        <v>0</v>
      </c>
      <c r="X332" s="12" cm="1">
        <f t="array" ref="X332">INDEX(GMWQ!$A$2:$NF$60,MATCH(1,(GMWQ!$NE$2:$NE$60=X$3)*(GMWQ!$ND$2:$ND$60=X$4)*(GMWQ!$NF$2:$NF$60=X$1),0),$E332-1966)</f>
        <v>0</v>
      </c>
      <c r="Y332" s="12" cm="1">
        <f t="array" ref="Y332">INDEX(GMWQ!$A$2:$NF$60,MATCH(1,(GMWQ!$NE$2:$NE$60=Y$3)*(GMWQ!$ND$2:$ND$60=Y$4)*(GMWQ!$NF$2:$NF$60=Y$1),0),$E332-1966)</f>
        <v>0</v>
      </c>
      <c r="Z332" s="12" cm="1">
        <f t="array" ref="Z332">INDEX(GMWQ!$A$2:$NF$60,MATCH(1,(GMWQ!$NE$2:$NE$60=Z$3)*(GMWQ!$ND$2:$ND$60=Z$4)*(GMWQ!$NF$2:$NF$60=Z$1),0),$E332-1966)</f>
        <v>0</v>
      </c>
      <c r="AA332" s="12" cm="1">
        <f t="array" ref="AA332">INDEX(GMWQ!$A$2:$NF$60,MATCH(1,(GMWQ!$NE$2:$NE$60=AA$3)*(GMWQ!$ND$2:$ND$60=AA$4)*(GMWQ!$NF$2:$NF$60=AA$1),0),$E332-1966)</f>
        <v>0</v>
      </c>
      <c r="AB332" s="12" cm="1">
        <f t="array" ref="AB332">INDEX(GMWQ!$A$2:$NF$60,MATCH(1,(GMWQ!$NE$2:$NE$60=AB$3)*(GMWQ!$ND$2:$ND$60=AB$4)*(GMWQ!$NF$2:$NF$60=AB$1),0),$E332-1966)</f>
        <v>0</v>
      </c>
      <c r="AC332" s="12" cm="1">
        <f t="array" ref="AC332">INDEX(GMWQ!$A$2:$NF$60,MATCH(1,(GMWQ!$NE$2:$NE$60=AC$3)*(GMWQ!$ND$2:$ND$60=AC$4)*(GMWQ!$NF$2:$NF$60=AC$1),0),$E332-1966)</f>
        <v>0</v>
      </c>
      <c r="AD332" s="12" cm="1">
        <f t="array" ref="AD332">INDEX(GMWQ!$A$2:$NF$60,MATCH(1,(GMWQ!$NE$2:$NE$60=AD$3)*(GMWQ!$ND$2:$ND$60=AD$4)*(GMWQ!$NF$2:$NF$60=AD$1),0),$E332-1966)</f>
        <v>0</v>
      </c>
      <c r="AE332" s="12" cm="1">
        <f t="array" ref="AE332">INDEX(GMWQ!$A$2:$NF$60,MATCH(1,(GMWQ!$NE$2:$NE$60=AE$3)*(GMWQ!$ND$2:$ND$60=AE$4)*(GMWQ!$NF$2:$NF$60=AE$1),0),$E332-1966)</f>
        <v>39102.97</v>
      </c>
      <c r="AF332" s="12" cm="1">
        <f t="array" ref="AF332">INDEX(GMWQ!$A$2:$NF$60,MATCH(1,(GMWQ!$NE$2:$NE$60=AF$3)*(GMWQ!$ND$2:$ND$60=AF$4)*(GMWQ!$NF$2:$NF$60=AF$1),0),$E332-1966)</f>
        <v>43438.51</v>
      </c>
      <c r="AG332" s="12" cm="1">
        <f t="array" ref="AG332">INDEX(GMWQ!$A$2:$NF$60,MATCH(1,(GMWQ!$NE$2:$NE$60=AG$3)*(GMWQ!$ND$2:$ND$60=AG$4)*(GMWQ!$NF$2:$NF$60=AG$1),0),$E332-1966)</f>
        <v>3.75</v>
      </c>
    </row>
    <row r="333" spans="1:33" x14ac:dyDescent="0.25">
      <c r="B333" s="12">
        <f t="shared" si="29"/>
        <v>2054</v>
      </c>
      <c r="C333" s="12">
        <f t="shared" si="29"/>
        <v>2054</v>
      </c>
      <c r="E333" s="12">
        <f t="shared" si="27"/>
        <v>2299</v>
      </c>
      <c r="F333" s="12" cm="1">
        <f t="array" ref="F333">INDEX(GMWQ!$A$2:$NF$60,MATCH(1,(GMWQ!$NE$2:$NE$60=F$3)*(GMWQ!$ND$2:$ND$60=F$4)*(GMWQ!$NF$2:$NF$60=F$1),0),$E333-1966)</f>
        <v>282.9135</v>
      </c>
      <c r="G333" s="12" cm="1">
        <f t="array" ref="G333">INDEX(GMWQ!$A$2:$NF$60,MATCH(1,(GMWQ!$NE$2:$NE$60=G$3)*(GMWQ!$ND$2:$ND$60=G$4)*(GMWQ!$NF$2:$NF$60=G$1),0),$E333-1966)</f>
        <v>134570.6</v>
      </c>
      <c r="H333" s="12" cm="1">
        <f t="array" ref="H333">INDEX(GMWQ!$A$2:$NF$60,MATCH(1,(GMWQ!$NE$2:$NE$60=H$3)*(GMWQ!$ND$2:$ND$60=H$4)*(GMWQ!$NF$2:$NF$60=H$1),0),$E333-1966)</f>
        <v>1749.8689999999999</v>
      </c>
      <c r="I333" s="12" cm="1">
        <f t="array" ref="I333">INDEX(GMWQ!$A$2:$NF$60,MATCH(1,(GMWQ!$NE$2:$NE$60=I$3)*(GMWQ!$ND$2:$ND$60=I$4)*(GMWQ!$NF$2:$NF$60=I$1),0),$E333-1966)</f>
        <v>463440.8</v>
      </c>
      <c r="J333" s="12" cm="1">
        <f t="array" ref="J333">INDEX(GMWQ!$A$2:$NF$60,MATCH(1,(GMWQ!$NE$2:$NE$60=J$3)*(GMWQ!$ND$2:$ND$60=J$4)*(GMWQ!$NF$2:$NF$60=J$1),0),$E333-1966)</f>
        <v>2143256</v>
      </c>
      <c r="K333" s="12" cm="1">
        <f t="array" ref="K333">INDEX(GMWQ!$A$2:$NF$60,MATCH(1,(GMWQ!$NE$2:$NE$60=K$3)*(GMWQ!$ND$2:$ND$60=K$4)*(GMWQ!$NF$2:$NF$60=K$1),0),$E333-1966)</f>
        <v>850128.3</v>
      </c>
      <c r="L333" s="12" cm="1">
        <f t="array" ref="L333">INDEX(GMWQ!$A$2:$NF$60,MATCH(1,(GMWQ!$NE$2:$NE$60=L$3)*(GMWQ!$ND$2:$ND$60=L$4)*(GMWQ!$NF$2:$NF$60=L$1),0),$E333-1966)</f>
        <v>1329178</v>
      </c>
      <c r="M333" s="12" cm="1">
        <f t="array" ref="M333">INDEX(GMWQ!$A$2:$NF$60,MATCH(1,(GMWQ!$NE$2:$NE$60=M$3)*(GMWQ!$ND$2:$ND$60=M$4)*(GMWQ!$NF$2:$NF$60=M$1),0),$E333-1966)</f>
        <v>655134.30000000005</v>
      </c>
      <c r="N333" s="12" cm="1">
        <f t="array" ref="N333">INDEX(GMWQ!$A$2:$NF$60,MATCH(1,(GMWQ!$NE$2:$NE$60=N$3)*(GMWQ!$ND$2:$ND$60=N$4)*(GMWQ!$NF$2:$NF$60=N$1),0),$E333-1966)</f>
        <v>202.85290000000001</v>
      </c>
      <c r="O333" s="12" cm="1">
        <f t="array" ref="O333">INDEX(GMWQ!$A$2:$NF$60,MATCH(1,(GMWQ!$NE$2:$NE$60=O$3)*(GMWQ!$ND$2:$ND$60=O$4)*(GMWQ!$NF$2:$NF$60=O$1),0),$E333-1966)</f>
        <v>39323.870000000003</v>
      </c>
      <c r="P333" s="12" cm="1">
        <f t="array" ref="P333">INDEX(GMWQ!$A$2:$NF$60,MATCH(1,(GMWQ!$NE$2:$NE$60=P$3)*(GMWQ!$ND$2:$ND$60=P$4)*(GMWQ!$NF$2:$NF$60=P$1),0),$E333-1966)</f>
        <v>43089.61</v>
      </c>
      <c r="Q333" s="12" cm="1">
        <f t="array" ref="Q333">INDEX(GMWQ!$A$2:$NF$60,MATCH(1,(GMWQ!$NE$2:$NE$60=Q$3)*(GMWQ!$ND$2:$ND$60=Q$4)*(GMWQ!$NF$2:$NF$60=Q$1),0),$E333-1966)</f>
        <v>4.0000119999999999</v>
      </c>
      <c r="R333" s="12" cm="1">
        <f t="array" ref="R333">INDEX(GMWQ!$A$2:$NF$60,MATCH(1,(GMWQ!$NE$2:$NE$60=R$3)*(GMWQ!$ND$2:$ND$60=R$4)*(GMWQ!$NF$2:$NF$60=R$1),0),$E333-1966)</f>
        <v>25214.48</v>
      </c>
      <c r="S333" s="12" cm="1">
        <f t="array" ref="S333">INDEX(GMWQ!$A$2:$NF$60,MATCH(1,(GMWQ!$NE$2:$NE$60=S$3)*(GMWQ!$ND$2:$ND$60=S$4)*(GMWQ!$NF$2:$NF$60=S$1),0),$E333-1966)</f>
        <v>0</v>
      </c>
      <c r="T333" s="12" cm="1">
        <f t="array" ref="T333">INDEX(GMWQ!$A$2:$NF$60,MATCH(1,(GMWQ!$NE$2:$NE$60=T$3)*(GMWQ!$ND$2:$ND$60=T$4)*(GMWQ!$NF$2:$NF$60=T$1),0),$E333-1966)</f>
        <v>0</v>
      </c>
      <c r="U333" s="12" cm="1">
        <f t="array" ref="U333">INDEX(GMWQ!$A$2:$NF$60,MATCH(1,(GMWQ!$NE$2:$NE$60=U$3)*(GMWQ!$ND$2:$ND$60=U$4)*(GMWQ!$NF$2:$NF$60=U$1),0),$E333-1966)</f>
        <v>0</v>
      </c>
      <c r="V333" s="12" cm="1">
        <f t="array" ref="V333">INDEX(GMWQ!$A$2:$NF$60,MATCH(1,(GMWQ!$NE$2:$NE$60=V$3)*(GMWQ!$ND$2:$ND$60=V$4)*(GMWQ!$NF$2:$NF$60=V$1),0),$E333-1966)</f>
        <v>0</v>
      </c>
      <c r="W333" s="12" cm="1">
        <f t="array" ref="W333">INDEX(GMWQ!$A$2:$NF$60,MATCH(1,(GMWQ!$NE$2:$NE$60=W$3)*(GMWQ!$ND$2:$ND$60=W$4)*(GMWQ!$NF$2:$NF$60=W$1),0),$E333-1966)</f>
        <v>0</v>
      </c>
      <c r="X333" s="12" cm="1">
        <f t="array" ref="X333">INDEX(GMWQ!$A$2:$NF$60,MATCH(1,(GMWQ!$NE$2:$NE$60=X$3)*(GMWQ!$ND$2:$ND$60=X$4)*(GMWQ!$NF$2:$NF$60=X$1),0),$E333-1966)</f>
        <v>0</v>
      </c>
      <c r="Y333" s="12" cm="1">
        <f t="array" ref="Y333">INDEX(GMWQ!$A$2:$NF$60,MATCH(1,(GMWQ!$NE$2:$NE$60=Y$3)*(GMWQ!$ND$2:$ND$60=Y$4)*(GMWQ!$NF$2:$NF$60=Y$1),0),$E333-1966)</f>
        <v>0</v>
      </c>
      <c r="Z333" s="12" cm="1">
        <f t="array" ref="Z333">INDEX(GMWQ!$A$2:$NF$60,MATCH(1,(GMWQ!$NE$2:$NE$60=Z$3)*(GMWQ!$ND$2:$ND$60=Z$4)*(GMWQ!$NF$2:$NF$60=Z$1),0),$E333-1966)</f>
        <v>0</v>
      </c>
      <c r="AA333" s="12" cm="1">
        <f t="array" ref="AA333">INDEX(GMWQ!$A$2:$NF$60,MATCH(1,(GMWQ!$NE$2:$NE$60=AA$3)*(GMWQ!$ND$2:$ND$60=AA$4)*(GMWQ!$NF$2:$NF$60=AA$1),0),$E333-1966)</f>
        <v>0</v>
      </c>
      <c r="AB333" s="12" cm="1">
        <f t="array" ref="AB333">INDEX(GMWQ!$A$2:$NF$60,MATCH(1,(GMWQ!$NE$2:$NE$60=AB$3)*(GMWQ!$ND$2:$ND$60=AB$4)*(GMWQ!$NF$2:$NF$60=AB$1),0),$E333-1966)</f>
        <v>0</v>
      </c>
      <c r="AC333" s="12" cm="1">
        <f t="array" ref="AC333">INDEX(GMWQ!$A$2:$NF$60,MATCH(1,(GMWQ!$NE$2:$NE$60=AC$3)*(GMWQ!$ND$2:$ND$60=AC$4)*(GMWQ!$NF$2:$NF$60=AC$1),0),$E333-1966)</f>
        <v>0</v>
      </c>
      <c r="AD333" s="12" cm="1">
        <f t="array" ref="AD333">INDEX(GMWQ!$A$2:$NF$60,MATCH(1,(GMWQ!$NE$2:$NE$60=AD$3)*(GMWQ!$ND$2:$ND$60=AD$4)*(GMWQ!$NF$2:$NF$60=AD$1),0),$E333-1966)</f>
        <v>0</v>
      </c>
      <c r="AE333" s="12" cm="1">
        <f t="array" ref="AE333">INDEX(GMWQ!$A$2:$NF$60,MATCH(1,(GMWQ!$NE$2:$NE$60=AE$3)*(GMWQ!$ND$2:$ND$60=AE$4)*(GMWQ!$NF$2:$NF$60=AE$1),0),$E333-1966)</f>
        <v>39115.43</v>
      </c>
      <c r="AF333" s="12" cm="1">
        <f t="array" ref="AF333">INDEX(GMWQ!$A$2:$NF$60,MATCH(1,(GMWQ!$NE$2:$NE$60=AF$3)*(GMWQ!$ND$2:$ND$60=AF$4)*(GMWQ!$NF$2:$NF$60=AF$1),0),$E333-1966)</f>
        <v>43452.36</v>
      </c>
      <c r="AG333" s="12" cm="1">
        <f t="array" ref="AG333">INDEX(GMWQ!$A$2:$NF$60,MATCH(1,(GMWQ!$NE$2:$NE$60=AG$3)*(GMWQ!$ND$2:$ND$60=AG$4)*(GMWQ!$NF$2:$NF$60=AG$1),0),$E333-1966)</f>
        <v>3.7499790000000002</v>
      </c>
    </row>
    <row r="334" spans="1:33" x14ac:dyDescent="0.25">
      <c r="B334" s="12">
        <f t="shared" si="29"/>
        <v>2054</v>
      </c>
      <c r="C334" s="12">
        <f t="shared" si="29"/>
        <v>2054</v>
      </c>
      <c r="E334" s="12">
        <f t="shared" si="27"/>
        <v>2300</v>
      </c>
      <c r="F334" s="12" cm="1">
        <f t="array" ref="F334">INDEX(GMWQ!$A$2:$NF$60,MATCH(1,(GMWQ!$NE$2:$NE$60=F$3)*(GMWQ!$ND$2:$ND$60=F$4)*(GMWQ!$NF$2:$NF$60=F$1),0),$E334-1966)</f>
        <v>284.33980000000003</v>
      </c>
      <c r="G334" s="12" cm="1">
        <f t="array" ref="G334">INDEX(GMWQ!$A$2:$NF$60,MATCH(1,(GMWQ!$NE$2:$NE$60=G$3)*(GMWQ!$ND$2:$ND$60=G$4)*(GMWQ!$NF$2:$NF$60=G$1),0),$E334-1966)</f>
        <v>135664.6</v>
      </c>
      <c r="H334" s="12" cm="1">
        <f t="array" ref="H334">INDEX(GMWQ!$A$2:$NF$60,MATCH(1,(GMWQ!$NE$2:$NE$60=H$3)*(GMWQ!$ND$2:$ND$60=H$4)*(GMWQ!$NF$2:$NF$60=H$1),0),$E334-1966)</f>
        <v>1763.9010000000001</v>
      </c>
      <c r="I334" s="12" cm="1">
        <f t="array" ref="I334">INDEX(GMWQ!$A$2:$NF$60,MATCH(1,(GMWQ!$NE$2:$NE$60=I$3)*(GMWQ!$ND$2:$ND$60=I$4)*(GMWQ!$NF$2:$NF$60=I$1),0),$E334-1966)</f>
        <v>467042.6</v>
      </c>
      <c r="J334" s="12" cm="1">
        <f t="array" ref="J334">INDEX(GMWQ!$A$2:$NF$60,MATCH(1,(GMWQ!$NE$2:$NE$60=J$3)*(GMWQ!$ND$2:$ND$60=J$4)*(GMWQ!$NF$2:$NF$60=J$1),0),$E334-1966)</f>
        <v>2161420</v>
      </c>
      <c r="K334" s="12" cm="1">
        <f t="array" ref="K334">INDEX(GMWQ!$A$2:$NF$60,MATCH(1,(GMWQ!$NE$2:$NE$60=K$3)*(GMWQ!$ND$2:$ND$60=K$4)*(GMWQ!$NF$2:$NF$60=K$1),0),$E334-1966)</f>
        <v>857039.5</v>
      </c>
      <c r="L334" s="12" cm="1">
        <f t="array" ref="L334">INDEX(GMWQ!$A$2:$NF$60,MATCH(1,(GMWQ!$NE$2:$NE$60=L$3)*(GMWQ!$ND$2:$ND$60=L$4)*(GMWQ!$NF$2:$NF$60=L$1),0),$E334-1966)</f>
        <v>1339810</v>
      </c>
      <c r="M334" s="12" cm="1">
        <f t="array" ref="M334">INDEX(GMWQ!$A$2:$NF$60,MATCH(1,(GMWQ!$NE$2:$NE$60=M$3)*(GMWQ!$ND$2:$ND$60=M$4)*(GMWQ!$NF$2:$NF$60=M$1),0),$E334-1966)</f>
        <v>657114.69999999995</v>
      </c>
      <c r="N334" s="12" cm="1">
        <f t="array" ref="N334">INDEX(GMWQ!$A$2:$NF$60,MATCH(1,(GMWQ!$NE$2:$NE$60=N$3)*(GMWQ!$ND$2:$ND$60=N$4)*(GMWQ!$NF$2:$NF$60=N$1),0),$E334-1966)</f>
        <v>203.8595</v>
      </c>
      <c r="O334" s="12" cm="1">
        <f t="array" ref="O334">INDEX(GMWQ!$A$2:$NF$60,MATCH(1,(GMWQ!$NE$2:$NE$60=O$3)*(GMWQ!$ND$2:$ND$60=O$4)*(GMWQ!$NF$2:$NF$60=O$1),0),$E334-1966)</f>
        <v>39327.910000000003</v>
      </c>
      <c r="P334" s="12" cm="1">
        <f t="array" ref="P334">INDEX(GMWQ!$A$2:$NF$60,MATCH(1,(GMWQ!$NE$2:$NE$60=P$3)*(GMWQ!$ND$2:$ND$60=P$4)*(GMWQ!$NF$2:$NF$60=P$1),0),$E334-1966)</f>
        <v>43094.04</v>
      </c>
      <c r="Q334" s="12" cm="1">
        <f t="array" ref="Q334">INDEX(GMWQ!$A$2:$NF$60,MATCH(1,(GMWQ!$NE$2:$NE$60=Q$3)*(GMWQ!$ND$2:$ND$60=Q$4)*(GMWQ!$NF$2:$NF$60=Q$1),0),$E334-1966)</f>
        <v>4.0000119999999999</v>
      </c>
      <c r="R334" s="12" cm="1">
        <f t="array" ref="R334">INDEX(GMWQ!$A$2:$NF$60,MATCH(1,(GMWQ!$NE$2:$NE$60=R$3)*(GMWQ!$ND$2:$ND$60=R$4)*(GMWQ!$NF$2:$NF$60=R$1),0),$E334-1966)</f>
        <v>25416.67</v>
      </c>
      <c r="S334" s="12" cm="1">
        <f t="array" ref="S334">INDEX(GMWQ!$A$2:$NF$60,MATCH(1,(GMWQ!$NE$2:$NE$60=S$3)*(GMWQ!$ND$2:$ND$60=S$4)*(GMWQ!$NF$2:$NF$60=S$1),0),$E334-1966)</f>
        <v>0</v>
      </c>
      <c r="T334" s="12" cm="1">
        <f t="array" ref="T334">INDEX(GMWQ!$A$2:$NF$60,MATCH(1,(GMWQ!$NE$2:$NE$60=T$3)*(GMWQ!$ND$2:$ND$60=T$4)*(GMWQ!$NF$2:$NF$60=T$1),0),$E334-1966)</f>
        <v>0</v>
      </c>
      <c r="U334" s="12" cm="1">
        <f t="array" ref="U334">INDEX(GMWQ!$A$2:$NF$60,MATCH(1,(GMWQ!$NE$2:$NE$60=U$3)*(GMWQ!$ND$2:$ND$60=U$4)*(GMWQ!$NF$2:$NF$60=U$1),0),$E334-1966)</f>
        <v>0</v>
      </c>
      <c r="V334" s="12" cm="1">
        <f t="array" ref="V334">INDEX(GMWQ!$A$2:$NF$60,MATCH(1,(GMWQ!$NE$2:$NE$60=V$3)*(GMWQ!$ND$2:$ND$60=V$4)*(GMWQ!$NF$2:$NF$60=V$1),0),$E334-1966)</f>
        <v>0</v>
      </c>
      <c r="W334" s="12" cm="1">
        <f t="array" ref="W334">INDEX(GMWQ!$A$2:$NF$60,MATCH(1,(GMWQ!$NE$2:$NE$60=W$3)*(GMWQ!$ND$2:$ND$60=W$4)*(GMWQ!$NF$2:$NF$60=W$1),0),$E334-1966)</f>
        <v>0</v>
      </c>
      <c r="X334" s="12" cm="1">
        <f t="array" ref="X334">INDEX(GMWQ!$A$2:$NF$60,MATCH(1,(GMWQ!$NE$2:$NE$60=X$3)*(GMWQ!$ND$2:$ND$60=X$4)*(GMWQ!$NF$2:$NF$60=X$1),0),$E334-1966)</f>
        <v>0</v>
      </c>
      <c r="Y334" s="12" cm="1">
        <f t="array" ref="Y334">INDEX(GMWQ!$A$2:$NF$60,MATCH(1,(GMWQ!$NE$2:$NE$60=Y$3)*(GMWQ!$ND$2:$ND$60=Y$4)*(GMWQ!$NF$2:$NF$60=Y$1),0),$E334-1966)</f>
        <v>0</v>
      </c>
      <c r="Z334" s="12" cm="1">
        <f t="array" ref="Z334">INDEX(GMWQ!$A$2:$NF$60,MATCH(1,(GMWQ!$NE$2:$NE$60=Z$3)*(GMWQ!$ND$2:$ND$60=Z$4)*(GMWQ!$NF$2:$NF$60=Z$1),0),$E334-1966)</f>
        <v>0</v>
      </c>
      <c r="AA334" s="12" cm="1">
        <f t="array" ref="AA334">INDEX(GMWQ!$A$2:$NF$60,MATCH(1,(GMWQ!$NE$2:$NE$60=AA$3)*(GMWQ!$ND$2:$ND$60=AA$4)*(GMWQ!$NF$2:$NF$60=AA$1),0),$E334-1966)</f>
        <v>0</v>
      </c>
      <c r="AB334" s="12" cm="1">
        <f t="array" ref="AB334">INDEX(GMWQ!$A$2:$NF$60,MATCH(1,(GMWQ!$NE$2:$NE$60=AB$3)*(GMWQ!$ND$2:$ND$60=AB$4)*(GMWQ!$NF$2:$NF$60=AB$1),0),$E334-1966)</f>
        <v>0</v>
      </c>
      <c r="AC334" s="12" cm="1">
        <f t="array" ref="AC334">INDEX(GMWQ!$A$2:$NF$60,MATCH(1,(GMWQ!$NE$2:$NE$60=AC$3)*(GMWQ!$ND$2:$ND$60=AC$4)*(GMWQ!$NF$2:$NF$60=AC$1),0),$E334-1966)</f>
        <v>0</v>
      </c>
      <c r="AD334" s="12" cm="1">
        <f t="array" ref="AD334">INDEX(GMWQ!$A$2:$NF$60,MATCH(1,(GMWQ!$NE$2:$NE$60=AD$3)*(GMWQ!$ND$2:$ND$60=AD$4)*(GMWQ!$NF$2:$NF$60=AD$1),0),$E334-1966)</f>
        <v>0</v>
      </c>
      <c r="AE334" s="12" cm="1">
        <f t="array" ref="AE334">INDEX(GMWQ!$A$2:$NF$60,MATCH(1,(GMWQ!$NE$2:$NE$60=AE$3)*(GMWQ!$ND$2:$ND$60=AE$4)*(GMWQ!$NF$2:$NF$60=AE$1),0),$E334-1966)</f>
        <v>39127.89</v>
      </c>
      <c r="AF334" s="12" cm="1">
        <f t="array" ref="AF334">INDEX(GMWQ!$A$2:$NF$60,MATCH(1,(GMWQ!$NE$2:$NE$60=AF$3)*(GMWQ!$ND$2:$ND$60=AF$4)*(GMWQ!$NF$2:$NF$60=AF$1),0),$E334-1966)</f>
        <v>43466.2</v>
      </c>
      <c r="AG334" s="12" cm="1">
        <f t="array" ref="AG334">INDEX(GMWQ!$A$2:$NF$60,MATCH(1,(GMWQ!$NE$2:$NE$60=AG$3)*(GMWQ!$ND$2:$ND$60=AG$4)*(GMWQ!$NF$2:$NF$60=AG$1),0),$E334-1966)</f>
        <v>3.7499950000000002</v>
      </c>
    </row>
    <row r="335" spans="1:33" x14ac:dyDescent="0.25">
      <c r="A335" s="12">
        <v>2055</v>
      </c>
      <c r="B335" s="12">
        <f t="shared" si="29"/>
        <v>2055</v>
      </c>
      <c r="C335" s="12">
        <f t="shared" si="29"/>
        <v>2054</v>
      </c>
      <c r="D335" s="12">
        <f t="shared" si="29"/>
        <v>2054</v>
      </c>
      <c r="E335" s="12">
        <f t="shared" si="27"/>
        <v>2301</v>
      </c>
      <c r="F335" s="12" cm="1">
        <f t="array" ref="F335">INDEX(GMWQ!$A$2:$NF$60,MATCH(1,(GMWQ!$NE$2:$NE$60=F$3)*(GMWQ!$ND$2:$ND$60=F$4)*(GMWQ!$NF$2:$NF$60=F$1),0),$E335-1966)</f>
        <v>285.77460000000002</v>
      </c>
      <c r="G335" s="12" cm="1">
        <f t="array" ref="G335">INDEX(GMWQ!$A$2:$NF$60,MATCH(1,(GMWQ!$NE$2:$NE$60=G$3)*(GMWQ!$ND$2:$ND$60=G$4)*(GMWQ!$NF$2:$NF$60=G$1),0),$E335-1966)</f>
        <v>136767.29999999999</v>
      </c>
      <c r="H335" s="12" cm="1">
        <f t="array" ref="H335">INDEX(GMWQ!$A$2:$NF$60,MATCH(1,(GMWQ!$NE$2:$NE$60=H$3)*(GMWQ!$ND$2:$ND$60=H$4)*(GMWQ!$NF$2:$NF$60=H$1),0),$E335-1966)</f>
        <v>1778.0409999999999</v>
      </c>
      <c r="I335" s="12" cm="1">
        <f t="array" ref="I335">INDEX(GMWQ!$A$2:$NF$60,MATCH(1,(GMWQ!$NE$2:$NE$60=I$3)*(GMWQ!$ND$2:$ND$60=I$4)*(GMWQ!$NF$2:$NF$60=I$1),0),$E335-1966)</f>
        <v>469947.2</v>
      </c>
      <c r="J335" s="12" cm="1">
        <f t="array" ref="J335">INDEX(GMWQ!$A$2:$NF$60,MATCH(1,(GMWQ!$NE$2:$NE$60=J$3)*(GMWQ!$ND$2:$ND$60=J$4)*(GMWQ!$NF$2:$NF$60=J$1),0),$E335-1966)</f>
        <v>2179723</v>
      </c>
      <c r="K335" s="12" cm="1">
        <f t="array" ref="K335">INDEX(GMWQ!$A$2:$NF$60,MATCH(1,(GMWQ!$NE$2:$NE$60=K$3)*(GMWQ!$ND$2:$ND$60=K$4)*(GMWQ!$NF$2:$NF$60=K$1),0),$E335-1966)</f>
        <v>864005.2</v>
      </c>
      <c r="L335" s="12" cm="1">
        <f t="array" ref="L335">INDEX(GMWQ!$A$2:$NF$60,MATCH(1,(GMWQ!$NE$2:$NE$60=L$3)*(GMWQ!$ND$2:$ND$60=L$4)*(GMWQ!$NF$2:$NF$60=L$1),0),$E335-1966)</f>
        <v>1350519</v>
      </c>
      <c r="M335" s="12" cm="1">
        <f t="array" ref="M335">INDEX(GMWQ!$A$2:$NF$60,MATCH(1,(GMWQ!$NE$2:$NE$60=M$3)*(GMWQ!$ND$2:$ND$60=M$4)*(GMWQ!$NF$2:$NF$60=M$1),0),$E335-1966)</f>
        <v>659097.4</v>
      </c>
      <c r="N335" s="12" cm="1">
        <f t="array" ref="N335">INDEX(GMWQ!$A$2:$NF$60,MATCH(1,(GMWQ!$NE$2:$NE$60=N$3)*(GMWQ!$ND$2:$ND$60=N$4)*(GMWQ!$NF$2:$NF$60=N$1),0),$E335-1966)</f>
        <v>204.87100000000001</v>
      </c>
      <c r="O335" s="12" cm="1">
        <f t="array" ref="O335">INDEX(GMWQ!$A$2:$NF$60,MATCH(1,(GMWQ!$NE$2:$NE$60=O$3)*(GMWQ!$ND$2:$ND$60=O$4)*(GMWQ!$NF$2:$NF$60=O$1),0),$E335-1966)</f>
        <v>39331.96</v>
      </c>
      <c r="P335" s="12" cm="1">
        <f t="array" ref="P335">INDEX(GMWQ!$A$2:$NF$60,MATCH(1,(GMWQ!$NE$2:$NE$60=P$3)*(GMWQ!$ND$2:$ND$60=P$4)*(GMWQ!$NF$2:$NF$60=P$1),0),$E335-1966)</f>
        <v>43098.47</v>
      </c>
      <c r="Q335" s="12" cm="1">
        <f t="array" ref="Q335">INDEX(GMWQ!$A$2:$NF$60,MATCH(1,(GMWQ!$NE$2:$NE$60=Q$3)*(GMWQ!$ND$2:$ND$60=Q$4)*(GMWQ!$NF$2:$NF$60=Q$1),0),$E335-1966)</f>
        <v>3.9999910000000001</v>
      </c>
      <c r="R335" s="12" cm="1">
        <f t="array" ref="R335">INDEX(GMWQ!$A$2:$NF$60,MATCH(1,(GMWQ!$NE$2:$NE$60=R$3)*(GMWQ!$ND$2:$ND$60=R$4)*(GMWQ!$NF$2:$NF$60=R$1),0),$E335-1966)</f>
        <v>25620.42</v>
      </c>
      <c r="S335" s="12" cm="1">
        <f t="array" ref="S335">INDEX(GMWQ!$A$2:$NF$60,MATCH(1,(GMWQ!$NE$2:$NE$60=S$3)*(GMWQ!$ND$2:$ND$60=S$4)*(GMWQ!$NF$2:$NF$60=S$1),0),$E335-1966)</f>
        <v>0</v>
      </c>
      <c r="T335" s="12" cm="1">
        <f t="array" ref="T335">INDEX(GMWQ!$A$2:$NF$60,MATCH(1,(GMWQ!$NE$2:$NE$60=T$3)*(GMWQ!$ND$2:$ND$60=T$4)*(GMWQ!$NF$2:$NF$60=T$1),0),$E335-1966)</f>
        <v>0</v>
      </c>
      <c r="U335" s="12" cm="1">
        <f t="array" ref="U335">INDEX(GMWQ!$A$2:$NF$60,MATCH(1,(GMWQ!$NE$2:$NE$60=U$3)*(GMWQ!$ND$2:$ND$60=U$4)*(GMWQ!$NF$2:$NF$60=U$1),0),$E335-1966)</f>
        <v>0</v>
      </c>
      <c r="V335" s="12" cm="1">
        <f t="array" ref="V335">INDEX(GMWQ!$A$2:$NF$60,MATCH(1,(GMWQ!$NE$2:$NE$60=V$3)*(GMWQ!$ND$2:$ND$60=V$4)*(GMWQ!$NF$2:$NF$60=V$1),0),$E335-1966)</f>
        <v>0</v>
      </c>
      <c r="W335" s="12" cm="1">
        <f t="array" ref="W335">INDEX(GMWQ!$A$2:$NF$60,MATCH(1,(GMWQ!$NE$2:$NE$60=W$3)*(GMWQ!$ND$2:$ND$60=W$4)*(GMWQ!$NF$2:$NF$60=W$1),0),$E335-1966)</f>
        <v>0</v>
      </c>
      <c r="X335" s="12" cm="1">
        <f t="array" ref="X335">INDEX(GMWQ!$A$2:$NF$60,MATCH(1,(GMWQ!$NE$2:$NE$60=X$3)*(GMWQ!$ND$2:$ND$60=X$4)*(GMWQ!$NF$2:$NF$60=X$1),0),$E335-1966)</f>
        <v>0</v>
      </c>
      <c r="Y335" s="12" cm="1">
        <f t="array" ref="Y335">INDEX(GMWQ!$A$2:$NF$60,MATCH(1,(GMWQ!$NE$2:$NE$60=Y$3)*(GMWQ!$ND$2:$ND$60=Y$4)*(GMWQ!$NF$2:$NF$60=Y$1),0),$E335-1966)</f>
        <v>0</v>
      </c>
      <c r="Z335" s="12" cm="1">
        <f t="array" ref="Z335">INDEX(GMWQ!$A$2:$NF$60,MATCH(1,(GMWQ!$NE$2:$NE$60=Z$3)*(GMWQ!$ND$2:$ND$60=Z$4)*(GMWQ!$NF$2:$NF$60=Z$1),0),$E335-1966)</f>
        <v>0</v>
      </c>
      <c r="AA335" s="12" cm="1">
        <f t="array" ref="AA335">INDEX(GMWQ!$A$2:$NF$60,MATCH(1,(GMWQ!$NE$2:$NE$60=AA$3)*(GMWQ!$ND$2:$ND$60=AA$4)*(GMWQ!$NF$2:$NF$60=AA$1),0),$E335-1966)</f>
        <v>0</v>
      </c>
      <c r="AB335" s="12" cm="1">
        <f t="array" ref="AB335">INDEX(GMWQ!$A$2:$NF$60,MATCH(1,(GMWQ!$NE$2:$NE$60=AB$3)*(GMWQ!$ND$2:$ND$60=AB$4)*(GMWQ!$NF$2:$NF$60=AB$1),0),$E335-1966)</f>
        <v>0</v>
      </c>
      <c r="AC335" s="12" cm="1">
        <f t="array" ref="AC335">INDEX(GMWQ!$A$2:$NF$60,MATCH(1,(GMWQ!$NE$2:$NE$60=AC$3)*(GMWQ!$ND$2:$ND$60=AC$4)*(GMWQ!$NF$2:$NF$60=AC$1),0),$E335-1966)</f>
        <v>0</v>
      </c>
      <c r="AD335" s="12" cm="1">
        <f t="array" ref="AD335">INDEX(GMWQ!$A$2:$NF$60,MATCH(1,(GMWQ!$NE$2:$NE$60=AD$3)*(GMWQ!$ND$2:$ND$60=AD$4)*(GMWQ!$NF$2:$NF$60=AD$1),0),$E335-1966)</f>
        <v>0</v>
      </c>
      <c r="AE335" s="12" cm="1">
        <f t="array" ref="AE335">INDEX(GMWQ!$A$2:$NF$60,MATCH(1,(GMWQ!$NE$2:$NE$60=AE$3)*(GMWQ!$ND$2:$ND$60=AE$4)*(GMWQ!$NF$2:$NF$60=AE$1),0),$E335-1966)</f>
        <v>39140.339999999997</v>
      </c>
      <c r="AF335" s="12" cm="1">
        <f t="array" ref="AF335">INDEX(GMWQ!$A$2:$NF$60,MATCH(1,(GMWQ!$NE$2:$NE$60=AF$3)*(GMWQ!$ND$2:$ND$60=AF$4)*(GMWQ!$NF$2:$NF$60=AF$1),0),$E335-1966)</f>
        <v>43480.03</v>
      </c>
      <c r="AG335" s="12" cm="1">
        <f t="array" ref="AG335">INDEX(GMWQ!$A$2:$NF$60,MATCH(1,(GMWQ!$NE$2:$NE$60=AG$3)*(GMWQ!$ND$2:$ND$60=AG$4)*(GMWQ!$NF$2:$NF$60=AG$1),0),$E335-1966)</f>
        <v>3.7500019999999998</v>
      </c>
    </row>
    <row r="336" spans="1:33" x14ac:dyDescent="0.25">
      <c r="B336" s="12">
        <f t="shared" si="29"/>
        <v>2055</v>
      </c>
      <c r="C336" s="12">
        <f t="shared" si="29"/>
        <v>2055</v>
      </c>
      <c r="E336" s="12">
        <f t="shared" si="27"/>
        <v>2302</v>
      </c>
      <c r="F336" s="12" cm="1">
        <f t="array" ref="F336">INDEX(GMWQ!$A$2:$NF$60,MATCH(1,(GMWQ!$NE$2:$NE$60=F$3)*(GMWQ!$ND$2:$ND$60=F$4)*(GMWQ!$NF$2:$NF$60=F$1),0),$E336-1966)</f>
        <v>287.21809999999999</v>
      </c>
      <c r="G336" s="12" cm="1">
        <f t="array" ref="G336">INDEX(GMWQ!$A$2:$NF$60,MATCH(1,(GMWQ!$NE$2:$NE$60=G$3)*(GMWQ!$ND$2:$ND$60=G$4)*(GMWQ!$NF$2:$NF$60=G$1),0),$E336-1966)</f>
        <v>137878.6</v>
      </c>
      <c r="H336" s="12" cm="1">
        <f t="array" ref="H336">INDEX(GMWQ!$A$2:$NF$60,MATCH(1,(GMWQ!$NE$2:$NE$60=H$3)*(GMWQ!$ND$2:$ND$60=H$4)*(GMWQ!$NF$2:$NF$60=H$1),0),$E336-1966)</f>
        <v>1792.2919999999999</v>
      </c>
      <c r="I336" s="12" cm="1">
        <f t="array" ref="I336">INDEX(GMWQ!$A$2:$NF$60,MATCH(1,(GMWQ!$NE$2:$NE$60=I$3)*(GMWQ!$ND$2:$ND$60=I$4)*(GMWQ!$NF$2:$NF$60=I$1),0),$E336-1966)</f>
        <v>475496.8</v>
      </c>
      <c r="J336" s="12" cm="1">
        <f t="array" ref="J336">INDEX(GMWQ!$A$2:$NF$60,MATCH(1,(GMWQ!$NE$2:$NE$60=J$3)*(GMWQ!$ND$2:$ND$60=J$4)*(GMWQ!$NF$2:$NF$60=J$1),0),$E336-1966)</f>
        <v>2198167</v>
      </c>
      <c r="K336" s="12" cm="1">
        <f t="array" ref="K336">INDEX(GMWQ!$A$2:$NF$60,MATCH(1,(GMWQ!$NE$2:$NE$60=K$3)*(GMWQ!$ND$2:$ND$60=K$4)*(GMWQ!$NF$2:$NF$60=K$1),0),$E336-1966)</f>
        <v>871026.1</v>
      </c>
      <c r="L336" s="12" cm="1">
        <f t="array" ref="L336">INDEX(GMWQ!$A$2:$NF$60,MATCH(1,(GMWQ!$NE$2:$NE$60=L$3)*(GMWQ!$ND$2:$ND$60=L$4)*(GMWQ!$NF$2:$NF$60=L$1),0),$E336-1966)</f>
        <v>1361304</v>
      </c>
      <c r="M336" s="12" cm="1">
        <f t="array" ref="M336">INDEX(GMWQ!$A$2:$NF$60,MATCH(1,(GMWQ!$NE$2:$NE$60=M$3)*(GMWQ!$ND$2:$ND$60=M$4)*(GMWQ!$NF$2:$NF$60=M$1),0),$E336-1966)</f>
        <v>661081.19999999995</v>
      </c>
      <c r="N336" s="12" cm="1">
        <f t="array" ref="N336">INDEX(GMWQ!$A$2:$NF$60,MATCH(1,(GMWQ!$NE$2:$NE$60=N$3)*(GMWQ!$ND$2:$ND$60=N$4)*(GMWQ!$NF$2:$NF$60=N$1),0),$E336-1966)</f>
        <v>205.88759999999999</v>
      </c>
      <c r="O336" s="12" cm="1">
        <f t="array" ref="O336">INDEX(GMWQ!$A$2:$NF$60,MATCH(1,(GMWQ!$NE$2:$NE$60=O$3)*(GMWQ!$ND$2:$ND$60=O$4)*(GMWQ!$NF$2:$NF$60=O$1),0),$E336-1966)</f>
        <v>39336</v>
      </c>
      <c r="P336" s="12" cm="1">
        <f t="array" ref="P336">INDEX(GMWQ!$A$2:$NF$60,MATCH(1,(GMWQ!$NE$2:$NE$60=P$3)*(GMWQ!$ND$2:$ND$60=P$4)*(GMWQ!$NF$2:$NF$60=P$1),0),$E336-1966)</f>
        <v>43102.89</v>
      </c>
      <c r="Q336" s="12" cm="1">
        <f t="array" ref="Q336">INDEX(GMWQ!$A$2:$NF$60,MATCH(1,(GMWQ!$NE$2:$NE$60=Q$3)*(GMWQ!$ND$2:$ND$60=Q$4)*(GMWQ!$NF$2:$NF$60=Q$1),0),$E336-1966)</f>
        <v>4</v>
      </c>
      <c r="R336" s="12" cm="1">
        <f t="array" ref="R336">INDEX(GMWQ!$A$2:$NF$60,MATCH(1,(GMWQ!$NE$2:$NE$60=R$3)*(GMWQ!$ND$2:$ND$60=R$4)*(GMWQ!$NF$2:$NF$60=R$1),0),$E336-1966)</f>
        <v>25825.77</v>
      </c>
      <c r="S336" s="12" cm="1">
        <f t="array" ref="S336">INDEX(GMWQ!$A$2:$NF$60,MATCH(1,(GMWQ!$NE$2:$NE$60=S$3)*(GMWQ!$ND$2:$ND$60=S$4)*(GMWQ!$NF$2:$NF$60=S$1),0),$E336-1966)</f>
        <v>0</v>
      </c>
      <c r="T336" s="12" cm="1">
        <f t="array" ref="T336">INDEX(GMWQ!$A$2:$NF$60,MATCH(1,(GMWQ!$NE$2:$NE$60=T$3)*(GMWQ!$ND$2:$ND$60=T$4)*(GMWQ!$NF$2:$NF$60=T$1),0),$E336-1966)</f>
        <v>0</v>
      </c>
      <c r="U336" s="12" cm="1">
        <f t="array" ref="U336">INDEX(GMWQ!$A$2:$NF$60,MATCH(1,(GMWQ!$NE$2:$NE$60=U$3)*(GMWQ!$ND$2:$ND$60=U$4)*(GMWQ!$NF$2:$NF$60=U$1),0),$E336-1966)</f>
        <v>0</v>
      </c>
      <c r="V336" s="12" cm="1">
        <f t="array" ref="V336">INDEX(GMWQ!$A$2:$NF$60,MATCH(1,(GMWQ!$NE$2:$NE$60=V$3)*(GMWQ!$ND$2:$ND$60=V$4)*(GMWQ!$NF$2:$NF$60=V$1),0),$E336-1966)</f>
        <v>0</v>
      </c>
      <c r="W336" s="12" cm="1">
        <f t="array" ref="W336">INDEX(GMWQ!$A$2:$NF$60,MATCH(1,(GMWQ!$NE$2:$NE$60=W$3)*(GMWQ!$ND$2:$ND$60=W$4)*(GMWQ!$NF$2:$NF$60=W$1),0),$E336-1966)</f>
        <v>0</v>
      </c>
      <c r="X336" s="12" cm="1">
        <f t="array" ref="X336">INDEX(GMWQ!$A$2:$NF$60,MATCH(1,(GMWQ!$NE$2:$NE$60=X$3)*(GMWQ!$ND$2:$ND$60=X$4)*(GMWQ!$NF$2:$NF$60=X$1),0),$E336-1966)</f>
        <v>0</v>
      </c>
      <c r="Y336" s="12" cm="1">
        <f t="array" ref="Y336">INDEX(GMWQ!$A$2:$NF$60,MATCH(1,(GMWQ!$NE$2:$NE$60=Y$3)*(GMWQ!$ND$2:$ND$60=Y$4)*(GMWQ!$NF$2:$NF$60=Y$1),0),$E336-1966)</f>
        <v>0</v>
      </c>
      <c r="Z336" s="12" cm="1">
        <f t="array" ref="Z336">INDEX(GMWQ!$A$2:$NF$60,MATCH(1,(GMWQ!$NE$2:$NE$60=Z$3)*(GMWQ!$ND$2:$ND$60=Z$4)*(GMWQ!$NF$2:$NF$60=Z$1),0),$E336-1966)</f>
        <v>0</v>
      </c>
      <c r="AA336" s="12" cm="1">
        <f t="array" ref="AA336">INDEX(GMWQ!$A$2:$NF$60,MATCH(1,(GMWQ!$NE$2:$NE$60=AA$3)*(GMWQ!$ND$2:$ND$60=AA$4)*(GMWQ!$NF$2:$NF$60=AA$1),0),$E336-1966)</f>
        <v>0</v>
      </c>
      <c r="AB336" s="12" cm="1">
        <f t="array" ref="AB336">INDEX(GMWQ!$A$2:$NF$60,MATCH(1,(GMWQ!$NE$2:$NE$60=AB$3)*(GMWQ!$ND$2:$ND$60=AB$4)*(GMWQ!$NF$2:$NF$60=AB$1),0),$E336-1966)</f>
        <v>0</v>
      </c>
      <c r="AC336" s="12" cm="1">
        <f t="array" ref="AC336">INDEX(GMWQ!$A$2:$NF$60,MATCH(1,(GMWQ!$NE$2:$NE$60=AC$3)*(GMWQ!$ND$2:$ND$60=AC$4)*(GMWQ!$NF$2:$NF$60=AC$1),0),$E336-1966)</f>
        <v>0</v>
      </c>
      <c r="AD336" s="12" cm="1">
        <f t="array" ref="AD336">INDEX(GMWQ!$A$2:$NF$60,MATCH(1,(GMWQ!$NE$2:$NE$60=AD$3)*(GMWQ!$ND$2:$ND$60=AD$4)*(GMWQ!$NF$2:$NF$60=AD$1),0),$E336-1966)</f>
        <v>0</v>
      </c>
      <c r="AE336" s="12" cm="1">
        <f t="array" ref="AE336">INDEX(GMWQ!$A$2:$NF$60,MATCH(1,(GMWQ!$NE$2:$NE$60=AE$3)*(GMWQ!$ND$2:$ND$60=AE$4)*(GMWQ!$NF$2:$NF$60=AE$1),0),$E336-1966)</f>
        <v>39152.800000000003</v>
      </c>
      <c r="AF336" s="12" cm="1">
        <f t="array" ref="AF336">INDEX(GMWQ!$A$2:$NF$60,MATCH(1,(GMWQ!$NE$2:$NE$60=AF$3)*(GMWQ!$ND$2:$ND$60=AF$4)*(GMWQ!$NF$2:$NF$60=AF$1),0),$E336-1966)</f>
        <v>43493.87</v>
      </c>
      <c r="AG336" s="12" cm="1">
        <f t="array" ref="AG336">INDEX(GMWQ!$A$2:$NF$60,MATCH(1,(GMWQ!$NE$2:$NE$60=AG$3)*(GMWQ!$ND$2:$ND$60=AG$4)*(GMWQ!$NF$2:$NF$60=AG$1),0),$E336-1966)</f>
        <v>3.7500089999999999</v>
      </c>
    </row>
    <row r="337" spans="1:33" x14ac:dyDescent="0.25">
      <c r="B337" s="12">
        <f t="shared" si="29"/>
        <v>2055</v>
      </c>
      <c r="C337" s="12">
        <f t="shared" si="29"/>
        <v>2055</v>
      </c>
      <c r="E337" s="12">
        <f t="shared" si="27"/>
        <v>2303</v>
      </c>
      <c r="F337" s="12" cm="1">
        <f t="array" ref="F337">INDEX(GMWQ!$A$2:$NF$60,MATCH(1,(GMWQ!$NE$2:$NE$60=F$3)*(GMWQ!$ND$2:$ND$60=F$4)*(GMWQ!$NF$2:$NF$60=F$1),0),$E337-1966)</f>
        <v>288.66489999999999</v>
      </c>
      <c r="G337" s="12" cm="1">
        <f t="array" ref="G337">INDEX(GMWQ!$A$2:$NF$60,MATCH(1,(GMWQ!$NE$2:$NE$60=G$3)*(GMWQ!$ND$2:$ND$60=G$4)*(GMWQ!$NF$2:$NF$60=G$1),0),$E337-1966)</f>
        <v>138991.9</v>
      </c>
      <c r="H337" s="12" cm="1">
        <f t="array" ref="H337">INDEX(GMWQ!$A$2:$NF$60,MATCH(1,(GMWQ!$NE$2:$NE$60=H$3)*(GMWQ!$ND$2:$ND$60=H$4)*(GMWQ!$NF$2:$NF$60=H$1),0),$E337-1966)</f>
        <v>1806.652</v>
      </c>
      <c r="I337" s="12" cm="1">
        <f t="array" ref="I337">INDEX(GMWQ!$A$2:$NF$60,MATCH(1,(GMWQ!$NE$2:$NE$60=I$3)*(GMWQ!$ND$2:$ND$60=I$4)*(GMWQ!$NF$2:$NF$60=I$1),0),$E337-1966)</f>
        <v>479345.2</v>
      </c>
      <c r="J337" s="12" cm="1">
        <f t="array" ref="J337">INDEX(GMWQ!$A$2:$NF$60,MATCH(1,(GMWQ!$NE$2:$NE$60=J$3)*(GMWQ!$ND$2:$ND$60=J$4)*(GMWQ!$NF$2:$NF$60=J$1),0),$E337-1966)</f>
        <v>2216682</v>
      </c>
      <c r="K337" s="12" cm="1">
        <f t="array" ref="K337">INDEX(GMWQ!$A$2:$NF$60,MATCH(1,(GMWQ!$NE$2:$NE$60=K$3)*(GMWQ!$ND$2:$ND$60=K$4)*(GMWQ!$NF$2:$NF$60=K$1),0),$E337-1966)</f>
        <v>878058.9</v>
      </c>
      <c r="L337" s="12" cm="1">
        <f t="array" ref="L337">INDEX(GMWQ!$A$2:$NF$60,MATCH(1,(GMWQ!$NE$2:$NE$60=L$3)*(GMWQ!$ND$2:$ND$60=L$4)*(GMWQ!$NF$2:$NF$60=L$1),0),$E337-1966)</f>
        <v>1372167</v>
      </c>
      <c r="M337" s="12" cm="1">
        <f t="array" ref="M337">INDEX(GMWQ!$A$2:$NF$60,MATCH(1,(GMWQ!$NE$2:$NE$60=M$3)*(GMWQ!$ND$2:$ND$60=M$4)*(GMWQ!$NF$2:$NF$60=M$1),0),$E337-1966)</f>
        <v>663067.6</v>
      </c>
      <c r="N337" s="12" cm="1">
        <f t="array" ref="N337">INDEX(GMWQ!$A$2:$NF$60,MATCH(1,(GMWQ!$NE$2:$NE$60=N$3)*(GMWQ!$ND$2:$ND$60=N$4)*(GMWQ!$NF$2:$NF$60=N$1),0),$E337-1966)</f>
        <v>206.9092</v>
      </c>
      <c r="O337" s="12" cm="1">
        <f t="array" ref="O337">INDEX(GMWQ!$A$2:$NF$60,MATCH(1,(GMWQ!$NE$2:$NE$60=O$3)*(GMWQ!$ND$2:$ND$60=O$4)*(GMWQ!$NF$2:$NF$60=O$1),0),$E337-1966)</f>
        <v>39338.11</v>
      </c>
      <c r="P337" s="12" cm="1">
        <f t="array" ref="P337">INDEX(GMWQ!$A$2:$NF$60,MATCH(1,(GMWQ!$NE$2:$NE$60=P$3)*(GMWQ!$ND$2:$ND$60=P$4)*(GMWQ!$NF$2:$NF$60=P$1),0),$E337-1966)</f>
        <v>43105.21</v>
      </c>
      <c r="Q337" s="12" cm="1">
        <f t="array" ref="Q337">INDEX(GMWQ!$A$2:$NF$60,MATCH(1,(GMWQ!$NE$2:$NE$60=Q$3)*(GMWQ!$ND$2:$ND$60=Q$4)*(GMWQ!$NF$2:$NF$60=Q$1),0),$E337-1966)</f>
        <v>4.0000039999999997</v>
      </c>
      <c r="R337" s="12" cm="1">
        <f t="array" ref="R337">INDEX(GMWQ!$A$2:$NF$60,MATCH(1,(GMWQ!$NE$2:$NE$60=R$3)*(GMWQ!$ND$2:$ND$60=R$4)*(GMWQ!$NF$2:$NF$60=R$1),0),$E337-1966)</f>
        <v>26032.7</v>
      </c>
      <c r="S337" s="12" cm="1">
        <f t="array" ref="S337">INDEX(GMWQ!$A$2:$NF$60,MATCH(1,(GMWQ!$NE$2:$NE$60=S$3)*(GMWQ!$ND$2:$ND$60=S$4)*(GMWQ!$NF$2:$NF$60=S$1),0),$E337-1966)</f>
        <v>0</v>
      </c>
      <c r="T337" s="12" cm="1">
        <f t="array" ref="T337">INDEX(GMWQ!$A$2:$NF$60,MATCH(1,(GMWQ!$NE$2:$NE$60=T$3)*(GMWQ!$ND$2:$ND$60=T$4)*(GMWQ!$NF$2:$NF$60=T$1),0),$E337-1966)</f>
        <v>0</v>
      </c>
      <c r="U337" s="12" cm="1">
        <f t="array" ref="U337">INDEX(GMWQ!$A$2:$NF$60,MATCH(1,(GMWQ!$NE$2:$NE$60=U$3)*(GMWQ!$ND$2:$ND$60=U$4)*(GMWQ!$NF$2:$NF$60=U$1),0),$E337-1966)</f>
        <v>0</v>
      </c>
      <c r="V337" s="12" cm="1">
        <f t="array" ref="V337">INDEX(GMWQ!$A$2:$NF$60,MATCH(1,(GMWQ!$NE$2:$NE$60=V$3)*(GMWQ!$ND$2:$ND$60=V$4)*(GMWQ!$NF$2:$NF$60=V$1),0),$E337-1966)</f>
        <v>0</v>
      </c>
      <c r="W337" s="12" cm="1">
        <f t="array" ref="W337">INDEX(GMWQ!$A$2:$NF$60,MATCH(1,(GMWQ!$NE$2:$NE$60=W$3)*(GMWQ!$ND$2:$ND$60=W$4)*(GMWQ!$NF$2:$NF$60=W$1),0),$E337-1966)</f>
        <v>0</v>
      </c>
      <c r="X337" s="12" cm="1">
        <f t="array" ref="X337">INDEX(GMWQ!$A$2:$NF$60,MATCH(1,(GMWQ!$NE$2:$NE$60=X$3)*(GMWQ!$ND$2:$ND$60=X$4)*(GMWQ!$NF$2:$NF$60=X$1),0),$E337-1966)</f>
        <v>0</v>
      </c>
      <c r="Y337" s="12" cm="1">
        <f t="array" ref="Y337">INDEX(GMWQ!$A$2:$NF$60,MATCH(1,(GMWQ!$NE$2:$NE$60=Y$3)*(GMWQ!$ND$2:$ND$60=Y$4)*(GMWQ!$NF$2:$NF$60=Y$1),0),$E337-1966)</f>
        <v>0</v>
      </c>
      <c r="Z337" s="12" cm="1">
        <f t="array" ref="Z337">INDEX(GMWQ!$A$2:$NF$60,MATCH(1,(GMWQ!$NE$2:$NE$60=Z$3)*(GMWQ!$ND$2:$ND$60=Z$4)*(GMWQ!$NF$2:$NF$60=Z$1),0),$E337-1966)</f>
        <v>0</v>
      </c>
      <c r="AA337" s="12" cm="1">
        <f t="array" ref="AA337">INDEX(GMWQ!$A$2:$NF$60,MATCH(1,(GMWQ!$NE$2:$NE$60=AA$3)*(GMWQ!$ND$2:$ND$60=AA$4)*(GMWQ!$NF$2:$NF$60=AA$1),0),$E337-1966)</f>
        <v>0</v>
      </c>
      <c r="AB337" s="12" cm="1">
        <f t="array" ref="AB337">INDEX(GMWQ!$A$2:$NF$60,MATCH(1,(GMWQ!$NE$2:$NE$60=AB$3)*(GMWQ!$ND$2:$ND$60=AB$4)*(GMWQ!$NF$2:$NF$60=AB$1),0),$E337-1966)</f>
        <v>0</v>
      </c>
      <c r="AC337" s="12" cm="1">
        <f t="array" ref="AC337">INDEX(GMWQ!$A$2:$NF$60,MATCH(1,(GMWQ!$NE$2:$NE$60=AC$3)*(GMWQ!$ND$2:$ND$60=AC$4)*(GMWQ!$NF$2:$NF$60=AC$1),0),$E337-1966)</f>
        <v>0</v>
      </c>
      <c r="AD337" s="12" cm="1">
        <f t="array" ref="AD337">INDEX(GMWQ!$A$2:$NF$60,MATCH(1,(GMWQ!$NE$2:$NE$60=AD$3)*(GMWQ!$ND$2:$ND$60=AD$4)*(GMWQ!$NF$2:$NF$60=AD$1),0),$E337-1966)</f>
        <v>0</v>
      </c>
      <c r="AE337" s="12" cm="1">
        <f t="array" ref="AE337">INDEX(GMWQ!$A$2:$NF$60,MATCH(1,(GMWQ!$NE$2:$NE$60=AE$3)*(GMWQ!$ND$2:$ND$60=AE$4)*(GMWQ!$NF$2:$NF$60=AE$1),0),$E337-1966)</f>
        <v>39163.629999999997</v>
      </c>
      <c r="AF337" s="12" cm="1">
        <f t="array" ref="AF337">INDEX(GMWQ!$A$2:$NF$60,MATCH(1,(GMWQ!$NE$2:$NE$60=AF$3)*(GMWQ!$ND$2:$ND$60=AF$4)*(GMWQ!$NF$2:$NF$60=AF$1),0),$E337-1966)</f>
        <v>43505.9</v>
      </c>
      <c r="AG337" s="12" cm="1">
        <f t="array" ref="AG337">INDEX(GMWQ!$A$2:$NF$60,MATCH(1,(GMWQ!$NE$2:$NE$60=AG$3)*(GMWQ!$ND$2:$ND$60=AG$4)*(GMWQ!$NF$2:$NF$60=AG$1),0),$E337-1966)</f>
        <v>3.7500089999999999</v>
      </c>
    </row>
    <row r="338" spans="1:33" x14ac:dyDescent="0.25">
      <c r="B338" s="12">
        <f t="shared" si="29"/>
        <v>2055</v>
      </c>
      <c r="C338" s="12">
        <f t="shared" si="29"/>
        <v>2055</v>
      </c>
      <c r="E338" s="12">
        <f t="shared" si="27"/>
        <v>2304</v>
      </c>
      <c r="F338" s="12" cm="1">
        <f t="array" ref="F338">INDEX(GMWQ!$A$2:$NF$60,MATCH(1,(GMWQ!$NE$2:$NE$60=F$3)*(GMWQ!$ND$2:$ND$60=F$4)*(GMWQ!$NF$2:$NF$60=F$1),0),$E338-1966)</f>
        <v>290.12040000000002</v>
      </c>
      <c r="G338" s="12" cm="1">
        <f t="array" ref="G338">INDEX(GMWQ!$A$2:$NF$60,MATCH(1,(GMWQ!$NE$2:$NE$60=G$3)*(GMWQ!$ND$2:$ND$60=G$4)*(GMWQ!$NF$2:$NF$60=G$1),0),$E338-1966)</f>
        <v>140113.9</v>
      </c>
      <c r="H338" s="12" cm="1">
        <f t="array" ref="H338">INDEX(GMWQ!$A$2:$NF$60,MATCH(1,(GMWQ!$NE$2:$NE$60=H$3)*(GMWQ!$ND$2:$ND$60=H$4)*(GMWQ!$NF$2:$NF$60=H$1),0),$E338-1966)</f>
        <v>1821.126</v>
      </c>
      <c r="I338" s="12" cm="1">
        <f t="array" ref="I338">INDEX(GMWQ!$A$2:$NF$60,MATCH(1,(GMWQ!$NE$2:$NE$60=I$3)*(GMWQ!$ND$2:$ND$60=I$4)*(GMWQ!$NF$2:$NF$60=I$1),0),$E338-1966)</f>
        <v>483043</v>
      </c>
      <c r="J338" s="12" cm="1">
        <f t="array" ref="J338">INDEX(GMWQ!$A$2:$NF$60,MATCH(1,(GMWQ!$NE$2:$NE$60=J$3)*(GMWQ!$ND$2:$ND$60=J$4)*(GMWQ!$NF$2:$NF$60=J$1),0),$E338-1966)</f>
        <v>2235340</v>
      </c>
      <c r="K338" s="12" cm="1">
        <f t="array" ref="K338">INDEX(GMWQ!$A$2:$NF$60,MATCH(1,(GMWQ!$NE$2:$NE$60=K$3)*(GMWQ!$ND$2:$ND$60=K$4)*(GMWQ!$NF$2:$NF$60=K$1),0),$E338-1966)</f>
        <v>885147</v>
      </c>
      <c r="L338" s="12" cm="1">
        <f t="array" ref="L338">INDEX(GMWQ!$A$2:$NF$60,MATCH(1,(GMWQ!$NE$2:$NE$60=L$3)*(GMWQ!$ND$2:$ND$60=L$4)*(GMWQ!$NF$2:$NF$60=L$1),0),$E338-1966)</f>
        <v>1383064</v>
      </c>
      <c r="M338" s="12" cm="1">
        <f t="array" ref="M338">INDEX(GMWQ!$A$2:$NF$60,MATCH(1,(GMWQ!$NE$2:$NE$60=M$3)*(GMWQ!$ND$2:$ND$60=M$4)*(GMWQ!$NF$2:$NF$60=M$1),0),$E338-1966)</f>
        <v>665033.80000000005</v>
      </c>
      <c r="N338" s="12" cm="1">
        <f t="array" ref="N338">INDEX(GMWQ!$A$2:$NF$60,MATCH(1,(GMWQ!$NE$2:$NE$60=N$3)*(GMWQ!$ND$2:$ND$60=N$4)*(GMWQ!$NF$2:$NF$60=N$1),0),$E338-1966)</f>
        <v>207.9359</v>
      </c>
      <c r="O338" s="12" cm="1">
        <f t="array" ref="O338">INDEX(GMWQ!$A$2:$NF$60,MATCH(1,(GMWQ!$NE$2:$NE$60=O$3)*(GMWQ!$ND$2:$ND$60=O$4)*(GMWQ!$NF$2:$NF$60=O$1),0),$E338-1966)</f>
        <v>39340.230000000003</v>
      </c>
      <c r="P338" s="12" cm="1">
        <f t="array" ref="P338">INDEX(GMWQ!$A$2:$NF$60,MATCH(1,(GMWQ!$NE$2:$NE$60=P$3)*(GMWQ!$ND$2:$ND$60=P$4)*(GMWQ!$NF$2:$NF$60=P$1),0),$E338-1966)</f>
        <v>43107.54</v>
      </c>
      <c r="Q338" s="12" cm="1">
        <f t="array" ref="Q338">INDEX(GMWQ!$A$2:$NF$60,MATCH(1,(GMWQ!$NE$2:$NE$60=Q$3)*(GMWQ!$ND$2:$ND$60=Q$4)*(GMWQ!$NF$2:$NF$60=Q$1),0),$E338-1966)</f>
        <v>3.9999799999999999</v>
      </c>
      <c r="R338" s="12" cm="1">
        <f t="array" ref="R338">INDEX(GMWQ!$A$2:$NF$60,MATCH(1,(GMWQ!$NE$2:$NE$60=R$3)*(GMWQ!$ND$2:$ND$60=R$4)*(GMWQ!$NF$2:$NF$60=R$1),0),$E338-1966)</f>
        <v>26241.24</v>
      </c>
      <c r="S338" s="12" cm="1">
        <f t="array" ref="S338">INDEX(GMWQ!$A$2:$NF$60,MATCH(1,(GMWQ!$NE$2:$NE$60=S$3)*(GMWQ!$ND$2:$ND$60=S$4)*(GMWQ!$NF$2:$NF$60=S$1),0),$E338-1966)</f>
        <v>0</v>
      </c>
      <c r="T338" s="12" cm="1">
        <f t="array" ref="T338">INDEX(GMWQ!$A$2:$NF$60,MATCH(1,(GMWQ!$NE$2:$NE$60=T$3)*(GMWQ!$ND$2:$ND$60=T$4)*(GMWQ!$NF$2:$NF$60=T$1),0),$E338-1966)</f>
        <v>0</v>
      </c>
      <c r="U338" s="12" cm="1">
        <f t="array" ref="U338">INDEX(GMWQ!$A$2:$NF$60,MATCH(1,(GMWQ!$NE$2:$NE$60=U$3)*(GMWQ!$ND$2:$ND$60=U$4)*(GMWQ!$NF$2:$NF$60=U$1),0),$E338-1966)</f>
        <v>0</v>
      </c>
      <c r="V338" s="12" cm="1">
        <f t="array" ref="V338">INDEX(GMWQ!$A$2:$NF$60,MATCH(1,(GMWQ!$NE$2:$NE$60=V$3)*(GMWQ!$ND$2:$ND$60=V$4)*(GMWQ!$NF$2:$NF$60=V$1),0),$E338-1966)</f>
        <v>0</v>
      </c>
      <c r="W338" s="12" cm="1">
        <f t="array" ref="W338">INDEX(GMWQ!$A$2:$NF$60,MATCH(1,(GMWQ!$NE$2:$NE$60=W$3)*(GMWQ!$ND$2:$ND$60=W$4)*(GMWQ!$NF$2:$NF$60=W$1),0),$E338-1966)</f>
        <v>0</v>
      </c>
      <c r="X338" s="12" cm="1">
        <f t="array" ref="X338">INDEX(GMWQ!$A$2:$NF$60,MATCH(1,(GMWQ!$NE$2:$NE$60=X$3)*(GMWQ!$ND$2:$ND$60=X$4)*(GMWQ!$NF$2:$NF$60=X$1),0),$E338-1966)</f>
        <v>0</v>
      </c>
      <c r="Y338" s="12" cm="1">
        <f t="array" ref="Y338">INDEX(GMWQ!$A$2:$NF$60,MATCH(1,(GMWQ!$NE$2:$NE$60=Y$3)*(GMWQ!$ND$2:$ND$60=Y$4)*(GMWQ!$NF$2:$NF$60=Y$1),0),$E338-1966)</f>
        <v>0</v>
      </c>
      <c r="Z338" s="12" cm="1">
        <f t="array" ref="Z338">INDEX(GMWQ!$A$2:$NF$60,MATCH(1,(GMWQ!$NE$2:$NE$60=Z$3)*(GMWQ!$ND$2:$ND$60=Z$4)*(GMWQ!$NF$2:$NF$60=Z$1),0),$E338-1966)</f>
        <v>0</v>
      </c>
      <c r="AA338" s="12" cm="1">
        <f t="array" ref="AA338">INDEX(GMWQ!$A$2:$NF$60,MATCH(1,(GMWQ!$NE$2:$NE$60=AA$3)*(GMWQ!$ND$2:$ND$60=AA$4)*(GMWQ!$NF$2:$NF$60=AA$1),0),$E338-1966)</f>
        <v>0</v>
      </c>
      <c r="AB338" s="12" cm="1">
        <f t="array" ref="AB338">INDEX(GMWQ!$A$2:$NF$60,MATCH(1,(GMWQ!$NE$2:$NE$60=AB$3)*(GMWQ!$ND$2:$ND$60=AB$4)*(GMWQ!$NF$2:$NF$60=AB$1),0),$E338-1966)</f>
        <v>0</v>
      </c>
      <c r="AC338" s="12" cm="1">
        <f t="array" ref="AC338">INDEX(GMWQ!$A$2:$NF$60,MATCH(1,(GMWQ!$NE$2:$NE$60=AC$3)*(GMWQ!$ND$2:$ND$60=AC$4)*(GMWQ!$NF$2:$NF$60=AC$1),0),$E338-1966)</f>
        <v>0</v>
      </c>
      <c r="AD338" s="12" cm="1">
        <f t="array" ref="AD338">INDEX(GMWQ!$A$2:$NF$60,MATCH(1,(GMWQ!$NE$2:$NE$60=AD$3)*(GMWQ!$ND$2:$ND$60=AD$4)*(GMWQ!$NF$2:$NF$60=AD$1),0),$E338-1966)</f>
        <v>0</v>
      </c>
      <c r="AE338" s="12" cm="1">
        <f t="array" ref="AE338">INDEX(GMWQ!$A$2:$NF$60,MATCH(1,(GMWQ!$NE$2:$NE$60=AE$3)*(GMWQ!$ND$2:$ND$60=AE$4)*(GMWQ!$NF$2:$NF$60=AE$1),0),$E338-1966)</f>
        <v>39174.46</v>
      </c>
      <c r="AF338" s="12" cm="1">
        <f t="array" ref="AF338">INDEX(GMWQ!$A$2:$NF$60,MATCH(1,(GMWQ!$NE$2:$NE$60=AF$3)*(GMWQ!$ND$2:$ND$60=AF$4)*(GMWQ!$NF$2:$NF$60=AF$1),0),$E338-1966)</f>
        <v>43517.93</v>
      </c>
      <c r="AG338" s="12" cm="1">
        <f t="array" ref="AG338">INDEX(GMWQ!$A$2:$NF$60,MATCH(1,(GMWQ!$NE$2:$NE$60=AG$3)*(GMWQ!$ND$2:$ND$60=AG$4)*(GMWQ!$NF$2:$NF$60=AG$1),0),$E338-1966)</f>
        <v>3.7499989999999999</v>
      </c>
    </row>
    <row r="339" spans="1:33" x14ac:dyDescent="0.25">
      <c r="A339" s="12">
        <v>2056</v>
      </c>
      <c r="B339" s="12">
        <f t="shared" si="29"/>
        <v>2056</v>
      </c>
      <c r="C339" s="12">
        <f t="shared" si="29"/>
        <v>2055</v>
      </c>
      <c r="D339" s="12">
        <f t="shared" si="29"/>
        <v>2055</v>
      </c>
      <c r="E339" s="12">
        <f t="shared" si="27"/>
        <v>2305</v>
      </c>
      <c r="F339" s="12" cm="1">
        <f t="array" ref="F339">INDEX(GMWQ!$A$2:$NF$60,MATCH(1,(GMWQ!$NE$2:$NE$60=F$3)*(GMWQ!$ND$2:$ND$60=F$4)*(GMWQ!$NF$2:$NF$60=F$1),0),$E339-1966)</f>
        <v>291.58440000000002</v>
      </c>
      <c r="G339" s="12" cm="1">
        <f t="array" ref="G339">INDEX(GMWQ!$A$2:$NF$60,MATCH(1,(GMWQ!$NE$2:$NE$60=G$3)*(GMWQ!$ND$2:$ND$60=G$4)*(GMWQ!$NF$2:$NF$60=G$1),0),$E339-1966)</f>
        <v>141244.6</v>
      </c>
      <c r="H339" s="12" cm="1">
        <f t="array" ref="H339">INDEX(GMWQ!$A$2:$NF$60,MATCH(1,(GMWQ!$NE$2:$NE$60=H$3)*(GMWQ!$ND$2:$ND$60=H$4)*(GMWQ!$NF$2:$NF$60=H$1),0),$E339-1966)</f>
        <v>1835.71</v>
      </c>
      <c r="I339" s="12" cm="1">
        <f t="array" ref="I339">INDEX(GMWQ!$A$2:$NF$60,MATCH(1,(GMWQ!$NE$2:$NE$60=I$3)*(GMWQ!$ND$2:$ND$60=I$4)*(GMWQ!$NF$2:$NF$60=I$1),0),$E339-1966)</f>
        <v>486019.2</v>
      </c>
      <c r="J339" s="12" cm="1">
        <f t="array" ref="J339">INDEX(GMWQ!$A$2:$NF$60,MATCH(1,(GMWQ!$NE$2:$NE$60=J$3)*(GMWQ!$ND$2:$ND$60=J$4)*(GMWQ!$NF$2:$NF$60=J$1),0),$E339-1966)</f>
        <v>2254139</v>
      </c>
      <c r="K339" s="12" cm="1">
        <f t="array" ref="K339">INDEX(GMWQ!$A$2:$NF$60,MATCH(1,(GMWQ!$NE$2:$NE$60=K$3)*(GMWQ!$ND$2:$ND$60=K$4)*(GMWQ!$NF$2:$NF$60=K$1),0),$E339-1966)</f>
        <v>892290.1</v>
      </c>
      <c r="L339" s="12" cm="1">
        <f t="array" ref="L339">INDEX(GMWQ!$A$2:$NF$60,MATCH(1,(GMWQ!$NE$2:$NE$60=L$3)*(GMWQ!$ND$2:$ND$60=L$4)*(GMWQ!$NF$2:$NF$60=L$1),0),$E339-1966)</f>
        <v>1394038</v>
      </c>
      <c r="M339" s="12" cm="1">
        <f t="array" ref="M339">INDEX(GMWQ!$A$2:$NF$60,MATCH(1,(GMWQ!$NE$2:$NE$60=M$3)*(GMWQ!$ND$2:$ND$60=M$4)*(GMWQ!$NF$2:$NF$60=M$1),0),$E339-1966)</f>
        <v>667001.80000000005</v>
      </c>
      <c r="N339" s="12" cm="1">
        <f t="array" ref="N339">INDEX(GMWQ!$A$2:$NF$60,MATCH(1,(GMWQ!$NE$2:$NE$60=N$3)*(GMWQ!$ND$2:$ND$60=N$4)*(GMWQ!$NF$2:$NF$60=N$1),0),$E339-1966)</f>
        <v>208.96770000000001</v>
      </c>
      <c r="O339" s="12" cm="1">
        <f t="array" ref="O339">INDEX(GMWQ!$A$2:$NF$60,MATCH(1,(GMWQ!$NE$2:$NE$60=O$3)*(GMWQ!$ND$2:$ND$60=O$4)*(GMWQ!$NF$2:$NF$60=O$1),0),$E339-1966)</f>
        <v>39342.339999999997</v>
      </c>
      <c r="P339" s="12" cm="1">
        <f t="array" ref="P339">INDEX(GMWQ!$A$2:$NF$60,MATCH(1,(GMWQ!$NE$2:$NE$60=P$3)*(GMWQ!$ND$2:$ND$60=P$4)*(GMWQ!$NF$2:$NF$60=P$1),0),$E339-1966)</f>
        <v>43109.85</v>
      </c>
      <c r="Q339" s="12" cm="1">
        <f t="array" ref="Q339">INDEX(GMWQ!$A$2:$NF$60,MATCH(1,(GMWQ!$NE$2:$NE$60=Q$3)*(GMWQ!$ND$2:$ND$60=Q$4)*(GMWQ!$NF$2:$NF$60=Q$1),0),$E339-1966)</f>
        <v>4.000013</v>
      </c>
      <c r="R339" s="12" cm="1">
        <f t="array" ref="R339">INDEX(GMWQ!$A$2:$NF$60,MATCH(1,(GMWQ!$NE$2:$NE$60=R$3)*(GMWQ!$ND$2:$ND$60=R$4)*(GMWQ!$NF$2:$NF$60=R$1),0),$E339-1966)</f>
        <v>26451.39</v>
      </c>
      <c r="S339" s="12" cm="1">
        <f t="array" ref="S339">INDEX(GMWQ!$A$2:$NF$60,MATCH(1,(GMWQ!$NE$2:$NE$60=S$3)*(GMWQ!$ND$2:$ND$60=S$4)*(GMWQ!$NF$2:$NF$60=S$1),0),$E339-1966)</f>
        <v>0</v>
      </c>
      <c r="T339" s="12" cm="1">
        <f t="array" ref="T339">INDEX(GMWQ!$A$2:$NF$60,MATCH(1,(GMWQ!$NE$2:$NE$60=T$3)*(GMWQ!$ND$2:$ND$60=T$4)*(GMWQ!$NF$2:$NF$60=T$1),0),$E339-1966)</f>
        <v>0</v>
      </c>
      <c r="U339" s="12" cm="1">
        <f t="array" ref="U339">INDEX(GMWQ!$A$2:$NF$60,MATCH(1,(GMWQ!$NE$2:$NE$60=U$3)*(GMWQ!$ND$2:$ND$60=U$4)*(GMWQ!$NF$2:$NF$60=U$1),0),$E339-1966)</f>
        <v>0</v>
      </c>
      <c r="V339" s="12" cm="1">
        <f t="array" ref="V339">INDEX(GMWQ!$A$2:$NF$60,MATCH(1,(GMWQ!$NE$2:$NE$60=V$3)*(GMWQ!$ND$2:$ND$60=V$4)*(GMWQ!$NF$2:$NF$60=V$1),0),$E339-1966)</f>
        <v>0</v>
      </c>
      <c r="W339" s="12" cm="1">
        <f t="array" ref="W339">INDEX(GMWQ!$A$2:$NF$60,MATCH(1,(GMWQ!$NE$2:$NE$60=W$3)*(GMWQ!$ND$2:$ND$60=W$4)*(GMWQ!$NF$2:$NF$60=W$1),0),$E339-1966)</f>
        <v>0</v>
      </c>
      <c r="X339" s="12" cm="1">
        <f t="array" ref="X339">INDEX(GMWQ!$A$2:$NF$60,MATCH(1,(GMWQ!$NE$2:$NE$60=X$3)*(GMWQ!$ND$2:$ND$60=X$4)*(GMWQ!$NF$2:$NF$60=X$1),0),$E339-1966)</f>
        <v>0</v>
      </c>
      <c r="Y339" s="12" cm="1">
        <f t="array" ref="Y339">INDEX(GMWQ!$A$2:$NF$60,MATCH(1,(GMWQ!$NE$2:$NE$60=Y$3)*(GMWQ!$ND$2:$ND$60=Y$4)*(GMWQ!$NF$2:$NF$60=Y$1),0),$E339-1966)</f>
        <v>0</v>
      </c>
      <c r="Z339" s="12" cm="1">
        <f t="array" ref="Z339">INDEX(GMWQ!$A$2:$NF$60,MATCH(1,(GMWQ!$NE$2:$NE$60=Z$3)*(GMWQ!$ND$2:$ND$60=Z$4)*(GMWQ!$NF$2:$NF$60=Z$1),0),$E339-1966)</f>
        <v>0</v>
      </c>
      <c r="AA339" s="12" cm="1">
        <f t="array" ref="AA339">INDEX(GMWQ!$A$2:$NF$60,MATCH(1,(GMWQ!$NE$2:$NE$60=AA$3)*(GMWQ!$ND$2:$ND$60=AA$4)*(GMWQ!$NF$2:$NF$60=AA$1),0),$E339-1966)</f>
        <v>0</v>
      </c>
      <c r="AB339" s="12" cm="1">
        <f t="array" ref="AB339">INDEX(GMWQ!$A$2:$NF$60,MATCH(1,(GMWQ!$NE$2:$NE$60=AB$3)*(GMWQ!$ND$2:$ND$60=AB$4)*(GMWQ!$NF$2:$NF$60=AB$1),0),$E339-1966)</f>
        <v>0</v>
      </c>
      <c r="AC339" s="12" cm="1">
        <f t="array" ref="AC339">INDEX(GMWQ!$A$2:$NF$60,MATCH(1,(GMWQ!$NE$2:$NE$60=AC$3)*(GMWQ!$ND$2:$ND$60=AC$4)*(GMWQ!$NF$2:$NF$60=AC$1),0),$E339-1966)</f>
        <v>0</v>
      </c>
      <c r="AD339" s="12" cm="1">
        <f t="array" ref="AD339">INDEX(GMWQ!$A$2:$NF$60,MATCH(1,(GMWQ!$NE$2:$NE$60=AD$3)*(GMWQ!$ND$2:$ND$60=AD$4)*(GMWQ!$NF$2:$NF$60=AD$1),0),$E339-1966)</f>
        <v>0</v>
      </c>
      <c r="AE339" s="12" cm="1">
        <f t="array" ref="AE339">INDEX(GMWQ!$A$2:$NF$60,MATCH(1,(GMWQ!$NE$2:$NE$60=AE$3)*(GMWQ!$ND$2:$ND$60=AE$4)*(GMWQ!$NF$2:$NF$60=AE$1),0),$E339-1966)</f>
        <v>39185.29</v>
      </c>
      <c r="AF339" s="12" cm="1">
        <f t="array" ref="AF339">INDEX(GMWQ!$A$2:$NF$60,MATCH(1,(GMWQ!$NE$2:$NE$60=AF$3)*(GMWQ!$ND$2:$ND$60=AF$4)*(GMWQ!$NF$2:$NF$60=AF$1),0),$E339-1966)</f>
        <v>43529.96</v>
      </c>
      <c r="AG339" s="12" cm="1">
        <f t="array" ref="AG339">INDEX(GMWQ!$A$2:$NF$60,MATCH(1,(GMWQ!$NE$2:$NE$60=AG$3)*(GMWQ!$ND$2:$ND$60=AG$4)*(GMWQ!$NF$2:$NF$60=AG$1),0),$E339-1966)</f>
        <v>3.7499989999999999</v>
      </c>
    </row>
    <row r="340" spans="1:33" x14ac:dyDescent="0.25">
      <c r="B340" s="12">
        <f t="shared" si="29"/>
        <v>2056</v>
      </c>
      <c r="C340" s="12">
        <f t="shared" si="29"/>
        <v>2056</v>
      </c>
      <c r="E340" s="12">
        <f t="shared" si="27"/>
        <v>2306</v>
      </c>
      <c r="F340" s="12" cm="1">
        <f t="array" ref="F340">INDEX(GMWQ!$A$2:$NF$60,MATCH(1,(GMWQ!$NE$2:$NE$60=F$3)*(GMWQ!$ND$2:$ND$60=F$4)*(GMWQ!$NF$2:$NF$60=F$1),0),$E340-1966)</f>
        <v>293.05709999999999</v>
      </c>
      <c r="G340" s="12" cm="1">
        <f t="array" ref="G340">INDEX(GMWQ!$A$2:$NF$60,MATCH(1,(GMWQ!$NE$2:$NE$60=G$3)*(GMWQ!$ND$2:$ND$60=G$4)*(GMWQ!$NF$2:$NF$60=G$1),0),$E340-1966)</f>
        <v>142384.1</v>
      </c>
      <c r="H340" s="12" cm="1">
        <f t="array" ref="H340">INDEX(GMWQ!$A$2:$NF$60,MATCH(1,(GMWQ!$NE$2:$NE$60=H$3)*(GMWQ!$ND$2:$ND$60=H$4)*(GMWQ!$NF$2:$NF$60=H$1),0),$E340-1966)</f>
        <v>1850.4059999999999</v>
      </c>
      <c r="I340" s="12" cm="1">
        <f t="array" ref="I340">INDEX(GMWQ!$A$2:$NF$60,MATCH(1,(GMWQ!$NE$2:$NE$60=I$3)*(GMWQ!$ND$2:$ND$60=I$4)*(GMWQ!$NF$2:$NF$60=I$1),0),$E340-1966)</f>
        <v>491730.4</v>
      </c>
      <c r="J340" s="12" cm="1">
        <f t="array" ref="J340">INDEX(GMWQ!$A$2:$NF$60,MATCH(1,(GMWQ!$NE$2:$NE$60=J$3)*(GMWQ!$ND$2:$ND$60=J$4)*(GMWQ!$NF$2:$NF$60=J$1),0),$E340-1966)</f>
        <v>2273081</v>
      </c>
      <c r="K340" s="12" cm="1">
        <f t="array" ref="K340">INDEX(GMWQ!$A$2:$NF$60,MATCH(1,(GMWQ!$NE$2:$NE$60=K$3)*(GMWQ!$ND$2:$ND$60=K$4)*(GMWQ!$NF$2:$NF$60=K$1),0),$E340-1966)</f>
        <v>899488.7</v>
      </c>
      <c r="L340" s="12" cm="1">
        <f t="array" ref="L340">INDEX(GMWQ!$A$2:$NF$60,MATCH(1,(GMWQ!$NE$2:$NE$60=L$3)*(GMWQ!$ND$2:$ND$60=L$4)*(GMWQ!$NF$2:$NF$60=L$1),0),$E340-1966)</f>
        <v>1405090</v>
      </c>
      <c r="M340" s="12" cm="1">
        <f t="array" ref="M340">INDEX(GMWQ!$A$2:$NF$60,MATCH(1,(GMWQ!$NE$2:$NE$60=M$3)*(GMWQ!$ND$2:$ND$60=M$4)*(GMWQ!$NF$2:$NF$60=M$1),0),$E340-1966)</f>
        <v>668971.80000000005</v>
      </c>
      <c r="N340" s="12" cm="1">
        <f t="array" ref="N340">INDEX(GMWQ!$A$2:$NF$60,MATCH(1,(GMWQ!$NE$2:$NE$60=N$3)*(GMWQ!$ND$2:$ND$60=N$4)*(GMWQ!$NF$2:$NF$60=N$1),0),$E340-1966)</f>
        <v>210.00450000000001</v>
      </c>
      <c r="O340" s="12" cm="1">
        <f t="array" ref="O340">INDEX(GMWQ!$A$2:$NF$60,MATCH(1,(GMWQ!$NE$2:$NE$60=O$3)*(GMWQ!$ND$2:$ND$60=O$4)*(GMWQ!$NF$2:$NF$60=O$1),0),$E340-1966)</f>
        <v>39344.46</v>
      </c>
      <c r="P340" s="12" cm="1">
        <f t="array" ref="P340">INDEX(GMWQ!$A$2:$NF$60,MATCH(1,(GMWQ!$NE$2:$NE$60=P$3)*(GMWQ!$ND$2:$ND$60=P$4)*(GMWQ!$NF$2:$NF$60=P$1),0),$E340-1966)</f>
        <v>43112.17</v>
      </c>
      <c r="Q340" s="12" cm="1">
        <f t="array" ref="Q340">INDEX(GMWQ!$A$2:$NF$60,MATCH(1,(GMWQ!$NE$2:$NE$60=Q$3)*(GMWQ!$ND$2:$ND$60=Q$4)*(GMWQ!$NF$2:$NF$60=Q$1),0),$E340-1966)</f>
        <v>3.9999889999999998</v>
      </c>
      <c r="R340" s="12" cm="1">
        <f t="array" ref="R340">INDEX(GMWQ!$A$2:$NF$60,MATCH(1,(GMWQ!$NE$2:$NE$60=R$3)*(GMWQ!$ND$2:$ND$60=R$4)*(GMWQ!$NF$2:$NF$60=R$1),0),$E340-1966)</f>
        <v>26663.15</v>
      </c>
      <c r="S340" s="12" cm="1">
        <f t="array" ref="S340">INDEX(GMWQ!$A$2:$NF$60,MATCH(1,(GMWQ!$NE$2:$NE$60=S$3)*(GMWQ!$ND$2:$ND$60=S$4)*(GMWQ!$NF$2:$NF$60=S$1),0),$E340-1966)</f>
        <v>0</v>
      </c>
      <c r="T340" s="12" cm="1">
        <f t="array" ref="T340">INDEX(GMWQ!$A$2:$NF$60,MATCH(1,(GMWQ!$NE$2:$NE$60=T$3)*(GMWQ!$ND$2:$ND$60=T$4)*(GMWQ!$NF$2:$NF$60=T$1),0),$E340-1966)</f>
        <v>0</v>
      </c>
      <c r="U340" s="12" cm="1">
        <f t="array" ref="U340">INDEX(GMWQ!$A$2:$NF$60,MATCH(1,(GMWQ!$NE$2:$NE$60=U$3)*(GMWQ!$ND$2:$ND$60=U$4)*(GMWQ!$NF$2:$NF$60=U$1),0),$E340-1966)</f>
        <v>0</v>
      </c>
      <c r="V340" s="12" cm="1">
        <f t="array" ref="V340">INDEX(GMWQ!$A$2:$NF$60,MATCH(1,(GMWQ!$NE$2:$NE$60=V$3)*(GMWQ!$ND$2:$ND$60=V$4)*(GMWQ!$NF$2:$NF$60=V$1),0),$E340-1966)</f>
        <v>0</v>
      </c>
      <c r="W340" s="12" cm="1">
        <f t="array" ref="W340">INDEX(GMWQ!$A$2:$NF$60,MATCH(1,(GMWQ!$NE$2:$NE$60=W$3)*(GMWQ!$ND$2:$ND$60=W$4)*(GMWQ!$NF$2:$NF$60=W$1),0),$E340-1966)</f>
        <v>0</v>
      </c>
      <c r="X340" s="12" cm="1">
        <f t="array" ref="X340">INDEX(GMWQ!$A$2:$NF$60,MATCH(1,(GMWQ!$NE$2:$NE$60=X$3)*(GMWQ!$ND$2:$ND$60=X$4)*(GMWQ!$NF$2:$NF$60=X$1),0),$E340-1966)</f>
        <v>0</v>
      </c>
      <c r="Y340" s="12" cm="1">
        <f t="array" ref="Y340">INDEX(GMWQ!$A$2:$NF$60,MATCH(1,(GMWQ!$NE$2:$NE$60=Y$3)*(GMWQ!$ND$2:$ND$60=Y$4)*(GMWQ!$NF$2:$NF$60=Y$1),0),$E340-1966)</f>
        <v>0</v>
      </c>
      <c r="Z340" s="12" cm="1">
        <f t="array" ref="Z340">INDEX(GMWQ!$A$2:$NF$60,MATCH(1,(GMWQ!$NE$2:$NE$60=Z$3)*(GMWQ!$ND$2:$ND$60=Z$4)*(GMWQ!$NF$2:$NF$60=Z$1),0),$E340-1966)</f>
        <v>0</v>
      </c>
      <c r="AA340" s="12" cm="1">
        <f t="array" ref="AA340">INDEX(GMWQ!$A$2:$NF$60,MATCH(1,(GMWQ!$NE$2:$NE$60=AA$3)*(GMWQ!$ND$2:$ND$60=AA$4)*(GMWQ!$NF$2:$NF$60=AA$1),0),$E340-1966)</f>
        <v>0</v>
      </c>
      <c r="AB340" s="12" cm="1">
        <f t="array" ref="AB340">INDEX(GMWQ!$A$2:$NF$60,MATCH(1,(GMWQ!$NE$2:$NE$60=AB$3)*(GMWQ!$ND$2:$ND$60=AB$4)*(GMWQ!$NF$2:$NF$60=AB$1),0),$E340-1966)</f>
        <v>0</v>
      </c>
      <c r="AC340" s="12" cm="1">
        <f t="array" ref="AC340">INDEX(GMWQ!$A$2:$NF$60,MATCH(1,(GMWQ!$NE$2:$NE$60=AC$3)*(GMWQ!$ND$2:$ND$60=AC$4)*(GMWQ!$NF$2:$NF$60=AC$1),0),$E340-1966)</f>
        <v>0</v>
      </c>
      <c r="AD340" s="12" cm="1">
        <f t="array" ref="AD340">INDEX(GMWQ!$A$2:$NF$60,MATCH(1,(GMWQ!$NE$2:$NE$60=AD$3)*(GMWQ!$ND$2:$ND$60=AD$4)*(GMWQ!$NF$2:$NF$60=AD$1),0),$E340-1966)</f>
        <v>0</v>
      </c>
      <c r="AE340" s="12" cm="1">
        <f t="array" ref="AE340">INDEX(GMWQ!$A$2:$NF$60,MATCH(1,(GMWQ!$NE$2:$NE$60=AE$3)*(GMWQ!$ND$2:$ND$60=AE$4)*(GMWQ!$NF$2:$NF$60=AE$1),0),$E340-1966)</f>
        <v>39196.120000000003</v>
      </c>
      <c r="AF340" s="12" cm="1">
        <f t="array" ref="AF340">INDEX(GMWQ!$A$2:$NF$60,MATCH(1,(GMWQ!$NE$2:$NE$60=AF$3)*(GMWQ!$ND$2:$ND$60=AF$4)*(GMWQ!$NF$2:$NF$60=AF$1),0),$E340-1966)</f>
        <v>43541.99</v>
      </c>
      <c r="AG340" s="12" cm="1">
        <f t="array" ref="AG340">INDEX(GMWQ!$A$2:$NF$60,MATCH(1,(GMWQ!$NE$2:$NE$60=AG$3)*(GMWQ!$ND$2:$ND$60=AG$4)*(GMWQ!$NF$2:$NF$60=AG$1),0),$E340-1966)</f>
        <v>3.7499899999999999</v>
      </c>
    </row>
    <row r="341" spans="1:33" x14ac:dyDescent="0.25">
      <c r="B341" s="12">
        <f t="shared" si="29"/>
        <v>2056</v>
      </c>
      <c r="C341" s="12">
        <f t="shared" si="29"/>
        <v>2056</v>
      </c>
      <c r="E341" s="12">
        <f t="shared" si="27"/>
        <v>2307</v>
      </c>
      <c r="F341" s="12" cm="1">
        <f t="array" ref="F341">INDEX(GMWQ!$A$2:$NF$60,MATCH(1,(GMWQ!$NE$2:$NE$60=F$3)*(GMWQ!$ND$2:$ND$60=F$4)*(GMWQ!$NF$2:$NF$60=F$1),0),$E341-1966)</f>
        <v>294.5369</v>
      </c>
      <c r="G341" s="12" cm="1">
        <f t="array" ref="G341">INDEX(GMWQ!$A$2:$NF$60,MATCH(1,(GMWQ!$NE$2:$NE$60=G$3)*(GMWQ!$ND$2:$ND$60=G$4)*(GMWQ!$NF$2:$NF$60=G$1),0),$E341-1966)</f>
        <v>143531.5</v>
      </c>
      <c r="H341" s="12" cm="1">
        <f t="array" ref="H341">INDEX(GMWQ!$A$2:$NF$60,MATCH(1,(GMWQ!$NE$2:$NE$60=H$3)*(GMWQ!$ND$2:$ND$60=H$4)*(GMWQ!$NF$2:$NF$60=H$1),0),$E341-1966)</f>
        <v>1865.2090000000001</v>
      </c>
      <c r="I341" s="12" cm="1">
        <f t="array" ref="I341">INDEX(GMWQ!$A$2:$NF$60,MATCH(1,(GMWQ!$NE$2:$NE$60=I$3)*(GMWQ!$ND$2:$ND$60=I$4)*(GMWQ!$NF$2:$NF$60=I$1),0),$E341-1966)</f>
        <v>495681.3</v>
      </c>
      <c r="J341" s="12" cm="1">
        <f t="array" ref="J341">INDEX(GMWQ!$A$2:$NF$60,MATCH(1,(GMWQ!$NE$2:$NE$60=J$3)*(GMWQ!$ND$2:$ND$60=J$4)*(GMWQ!$NF$2:$NF$60=J$1),0),$E341-1966)</f>
        <v>2292165</v>
      </c>
      <c r="K341" s="12" cm="1">
        <f t="array" ref="K341">INDEX(GMWQ!$A$2:$NF$60,MATCH(1,(GMWQ!$NE$2:$NE$60=K$3)*(GMWQ!$ND$2:$ND$60=K$4)*(GMWQ!$NF$2:$NF$60=K$1),0),$E341-1966)</f>
        <v>906737.3</v>
      </c>
      <c r="L341" s="12" cm="1">
        <f t="array" ref="L341">INDEX(GMWQ!$A$2:$NF$60,MATCH(1,(GMWQ!$NE$2:$NE$60=L$3)*(GMWQ!$ND$2:$ND$60=L$4)*(GMWQ!$NF$2:$NF$60=L$1),0),$E341-1966)</f>
        <v>1416221</v>
      </c>
      <c r="M341" s="12" cm="1">
        <f t="array" ref="M341">INDEX(GMWQ!$A$2:$NF$60,MATCH(1,(GMWQ!$NE$2:$NE$60=M$3)*(GMWQ!$ND$2:$ND$60=M$4)*(GMWQ!$NF$2:$NF$60=M$1),0),$E341-1966)</f>
        <v>670942.4</v>
      </c>
      <c r="N341" s="12" cm="1">
        <f t="array" ref="N341">INDEX(GMWQ!$A$2:$NF$60,MATCH(1,(GMWQ!$NE$2:$NE$60=N$3)*(GMWQ!$ND$2:$ND$60=N$4)*(GMWQ!$NF$2:$NF$60=N$1),0),$E341-1966)</f>
        <v>211.04660000000001</v>
      </c>
      <c r="O341" s="12" cm="1">
        <f t="array" ref="O341">INDEX(GMWQ!$A$2:$NF$60,MATCH(1,(GMWQ!$NE$2:$NE$60=O$3)*(GMWQ!$ND$2:$ND$60=O$4)*(GMWQ!$NF$2:$NF$60=O$1),0),$E341-1966)</f>
        <v>39346.44</v>
      </c>
      <c r="P341" s="12" cm="1">
        <f t="array" ref="P341">INDEX(GMWQ!$A$2:$NF$60,MATCH(1,(GMWQ!$NE$2:$NE$60=P$3)*(GMWQ!$ND$2:$ND$60=P$4)*(GMWQ!$NF$2:$NF$60=P$1),0),$E341-1966)</f>
        <v>43114.34</v>
      </c>
      <c r="Q341" s="12" cm="1">
        <f t="array" ref="Q341">INDEX(GMWQ!$A$2:$NF$60,MATCH(1,(GMWQ!$NE$2:$NE$60=Q$3)*(GMWQ!$ND$2:$ND$60=Q$4)*(GMWQ!$NF$2:$NF$60=Q$1),0),$E341-1966)</f>
        <v>4.000006</v>
      </c>
      <c r="R341" s="12" cm="1">
        <f t="array" ref="R341">INDEX(GMWQ!$A$2:$NF$60,MATCH(1,(GMWQ!$NE$2:$NE$60=R$3)*(GMWQ!$ND$2:$ND$60=R$4)*(GMWQ!$NF$2:$NF$60=R$1),0),$E341-1966)</f>
        <v>26876.46</v>
      </c>
      <c r="S341" s="12" cm="1">
        <f t="array" ref="S341">INDEX(GMWQ!$A$2:$NF$60,MATCH(1,(GMWQ!$NE$2:$NE$60=S$3)*(GMWQ!$ND$2:$ND$60=S$4)*(GMWQ!$NF$2:$NF$60=S$1),0),$E341-1966)</f>
        <v>0</v>
      </c>
      <c r="T341" s="12" cm="1">
        <f t="array" ref="T341">INDEX(GMWQ!$A$2:$NF$60,MATCH(1,(GMWQ!$NE$2:$NE$60=T$3)*(GMWQ!$ND$2:$ND$60=T$4)*(GMWQ!$NF$2:$NF$60=T$1),0),$E341-1966)</f>
        <v>0</v>
      </c>
      <c r="U341" s="12" cm="1">
        <f t="array" ref="U341">INDEX(GMWQ!$A$2:$NF$60,MATCH(1,(GMWQ!$NE$2:$NE$60=U$3)*(GMWQ!$ND$2:$ND$60=U$4)*(GMWQ!$NF$2:$NF$60=U$1),0),$E341-1966)</f>
        <v>0</v>
      </c>
      <c r="V341" s="12" cm="1">
        <f t="array" ref="V341">INDEX(GMWQ!$A$2:$NF$60,MATCH(1,(GMWQ!$NE$2:$NE$60=V$3)*(GMWQ!$ND$2:$ND$60=V$4)*(GMWQ!$NF$2:$NF$60=V$1),0),$E341-1966)</f>
        <v>0</v>
      </c>
      <c r="W341" s="12" cm="1">
        <f t="array" ref="W341">INDEX(GMWQ!$A$2:$NF$60,MATCH(1,(GMWQ!$NE$2:$NE$60=W$3)*(GMWQ!$ND$2:$ND$60=W$4)*(GMWQ!$NF$2:$NF$60=W$1),0),$E341-1966)</f>
        <v>0</v>
      </c>
      <c r="X341" s="12" cm="1">
        <f t="array" ref="X341">INDEX(GMWQ!$A$2:$NF$60,MATCH(1,(GMWQ!$NE$2:$NE$60=X$3)*(GMWQ!$ND$2:$ND$60=X$4)*(GMWQ!$NF$2:$NF$60=X$1),0),$E341-1966)</f>
        <v>0</v>
      </c>
      <c r="Y341" s="12" cm="1">
        <f t="array" ref="Y341">INDEX(GMWQ!$A$2:$NF$60,MATCH(1,(GMWQ!$NE$2:$NE$60=Y$3)*(GMWQ!$ND$2:$ND$60=Y$4)*(GMWQ!$NF$2:$NF$60=Y$1),0),$E341-1966)</f>
        <v>0</v>
      </c>
      <c r="Z341" s="12" cm="1">
        <f t="array" ref="Z341">INDEX(GMWQ!$A$2:$NF$60,MATCH(1,(GMWQ!$NE$2:$NE$60=Z$3)*(GMWQ!$ND$2:$ND$60=Z$4)*(GMWQ!$NF$2:$NF$60=Z$1),0),$E341-1966)</f>
        <v>0</v>
      </c>
      <c r="AA341" s="12" cm="1">
        <f t="array" ref="AA341">INDEX(GMWQ!$A$2:$NF$60,MATCH(1,(GMWQ!$NE$2:$NE$60=AA$3)*(GMWQ!$ND$2:$ND$60=AA$4)*(GMWQ!$NF$2:$NF$60=AA$1),0),$E341-1966)</f>
        <v>0</v>
      </c>
      <c r="AB341" s="12" cm="1">
        <f t="array" ref="AB341">INDEX(GMWQ!$A$2:$NF$60,MATCH(1,(GMWQ!$NE$2:$NE$60=AB$3)*(GMWQ!$ND$2:$ND$60=AB$4)*(GMWQ!$NF$2:$NF$60=AB$1),0),$E341-1966)</f>
        <v>0</v>
      </c>
      <c r="AC341" s="12" cm="1">
        <f t="array" ref="AC341">INDEX(GMWQ!$A$2:$NF$60,MATCH(1,(GMWQ!$NE$2:$NE$60=AC$3)*(GMWQ!$ND$2:$ND$60=AC$4)*(GMWQ!$NF$2:$NF$60=AC$1),0),$E341-1966)</f>
        <v>0</v>
      </c>
      <c r="AD341" s="12" cm="1">
        <f t="array" ref="AD341">INDEX(GMWQ!$A$2:$NF$60,MATCH(1,(GMWQ!$NE$2:$NE$60=AD$3)*(GMWQ!$ND$2:$ND$60=AD$4)*(GMWQ!$NF$2:$NF$60=AD$1),0),$E341-1966)</f>
        <v>0</v>
      </c>
      <c r="AE341" s="12" cm="1">
        <f t="array" ref="AE341">INDEX(GMWQ!$A$2:$NF$60,MATCH(1,(GMWQ!$NE$2:$NE$60=AE$3)*(GMWQ!$ND$2:$ND$60=AE$4)*(GMWQ!$NF$2:$NF$60=AE$1),0),$E341-1966)</f>
        <v>39207.01</v>
      </c>
      <c r="AF341" s="12" cm="1">
        <f t="array" ref="AF341">INDEX(GMWQ!$A$2:$NF$60,MATCH(1,(GMWQ!$NE$2:$NE$60=AF$3)*(GMWQ!$ND$2:$ND$60=AF$4)*(GMWQ!$NF$2:$NF$60=AF$1),0),$E341-1966)</f>
        <v>43554.09</v>
      </c>
      <c r="AG341" s="12" cm="1">
        <f t="array" ref="AG341">INDEX(GMWQ!$A$2:$NF$60,MATCH(1,(GMWQ!$NE$2:$NE$60=AG$3)*(GMWQ!$ND$2:$ND$60=AG$4)*(GMWQ!$NF$2:$NF$60=AG$1),0),$E341-1966)</f>
        <v>3.749984</v>
      </c>
    </row>
    <row r="342" spans="1:33" x14ac:dyDescent="0.25">
      <c r="B342" s="12">
        <f t="shared" si="29"/>
        <v>2056</v>
      </c>
      <c r="C342" s="12">
        <f t="shared" si="29"/>
        <v>2056</v>
      </c>
      <c r="E342" s="12">
        <f t="shared" si="27"/>
        <v>2308</v>
      </c>
      <c r="F342" s="12" cm="1">
        <f t="array" ref="F342">INDEX(GMWQ!$A$2:$NF$60,MATCH(1,(GMWQ!$NE$2:$NE$60=F$3)*(GMWQ!$ND$2:$ND$60=F$4)*(GMWQ!$NF$2:$NF$60=F$1),0),$E342-1966)</f>
        <v>296.02429999999998</v>
      </c>
      <c r="G342" s="12" cm="1">
        <f t="array" ref="G342">INDEX(GMWQ!$A$2:$NF$60,MATCH(1,(GMWQ!$NE$2:$NE$60=G$3)*(GMWQ!$ND$2:$ND$60=G$4)*(GMWQ!$NF$2:$NF$60=G$1),0),$E342-1966)</f>
        <v>144687.29999999999</v>
      </c>
      <c r="H342" s="12" cm="1">
        <f t="array" ref="H342">INDEX(GMWQ!$A$2:$NF$60,MATCH(1,(GMWQ!$NE$2:$NE$60=H$3)*(GMWQ!$ND$2:$ND$60=H$4)*(GMWQ!$NF$2:$NF$60=H$1),0),$E342-1966)</f>
        <v>1880.12</v>
      </c>
      <c r="I342" s="12" cm="1">
        <f t="array" ref="I342">INDEX(GMWQ!$A$2:$NF$60,MATCH(1,(GMWQ!$NE$2:$NE$60=I$3)*(GMWQ!$ND$2:$ND$60=I$4)*(GMWQ!$NF$2:$NF$60=I$1),0),$E342-1966)</f>
        <v>499491.8</v>
      </c>
      <c r="J342" s="12" cm="1">
        <f t="array" ref="J342">INDEX(GMWQ!$A$2:$NF$60,MATCH(1,(GMWQ!$NE$2:$NE$60=J$3)*(GMWQ!$ND$2:$ND$60=J$4)*(GMWQ!$NF$2:$NF$60=J$1),0),$E342-1966)</f>
        <v>2311393</v>
      </c>
      <c r="K342" s="12" cm="1">
        <f t="array" ref="K342">INDEX(GMWQ!$A$2:$NF$60,MATCH(1,(GMWQ!$NE$2:$NE$60=K$3)*(GMWQ!$ND$2:$ND$60=K$4)*(GMWQ!$NF$2:$NF$60=K$1),0),$E342-1966)</f>
        <v>914038.6</v>
      </c>
      <c r="L342" s="12" cm="1">
        <f t="array" ref="L342">INDEX(GMWQ!$A$2:$NF$60,MATCH(1,(GMWQ!$NE$2:$NE$60=L$3)*(GMWQ!$ND$2:$ND$60=L$4)*(GMWQ!$NF$2:$NF$60=L$1),0),$E342-1966)</f>
        <v>1427428</v>
      </c>
      <c r="M342" s="12" cm="1">
        <f t="array" ref="M342">INDEX(GMWQ!$A$2:$NF$60,MATCH(1,(GMWQ!$NE$2:$NE$60=M$3)*(GMWQ!$ND$2:$ND$60=M$4)*(GMWQ!$NF$2:$NF$60=M$1),0),$E342-1966)</f>
        <v>672913.9</v>
      </c>
      <c r="N342" s="12" cm="1">
        <f t="array" ref="N342">INDEX(GMWQ!$A$2:$NF$60,MATCH(1,(GMWQ!$NE$2:$NE$60=N$3)*(GMWQ!$ND$2:$ND$60=N$4)*(GMWQ!$NF$2:$NF$60=N$1),0),$E342-1966)</f>
        <v>212.09379999999999</v>
      </c>
      <c r="O342" s="12" cm="1">
        <f t="array" ref="O342">INDEX(GMWQ!$A$2:$NF$60,MATCH(1,(GMWQ!$NE$2:$NE$60=O$3)*(GMWQ!$ND$2:$ND$60=O$4)*(GMWQ!$NF$2:$NF$60=O$1),0),$E342-1966)</f>
        <v>39348.43</v>
      </c>
      <c r="P342" s="12" cm="1">
        <f t="array" ref="P342">INDEX(GMWQ!$A$2:$NF$60,MATCH(1,(GMWQ!$NE$2:$NE$60=P$3)*(GMWQ!$ND$2:$ND$60=P$4)*(GMWQ!$NF$2:$NF$60=P$1),0),$E342-1966)</f>
        <v>43116.52</v>
      </c>
      <c r="Q342" s="12" cm="1">
        <f t="array" ref="Q342">INDEX(GMWQ!$A$2:$NF$60,MATCH(1,(GMWQ!$NE$2:$NE$60=Q$3)*(GMWQ!$ND$2:$ND$60=Q$4)*(GMWQ!$NF$2:$NF$60=Q$1),0),$E342-1966)</f>
        <v>3.9999850000000001</v>
      </c>
      <c r="R342" s="12" cm="1">
        <f t="array" ref="R342">INDEX(GMWQ!$A$2:$NF$60,MATCH(1,(GMWQ!$NE$2:$NE$60=R$3)*(GMWQ!$ND$2:$ND$60=R$4)*(GMWQ!$NF$2:$NF$60=R$1),0),$E342-1966)</f>
        <v>27091.3</v>
      </c>
      <c r="S342" s="12" cm="1">
        <f t="array" ref="S342">INDEX(GMWQ!$A$2:$NF$60,MATCH(1,(GMWQ!$NE$2:$NE$60=S$3)*(GMWQ!$ND$2:$ND$60=S$4)*(GMWQ!$NF$2:$NF$60=S$1),0),$E342-1966)</f>
        <v>0</v>
      </c>
      <c r="T342" s="12" cm="1">
        <f t="array" ref="T342">INDEX(GMWQ!$A$2:$NF$60,MATCH(1,(GMWQ!$NE$2:$NE$60=T$3)*(GMWQ!$ND$2:$ND$60=T$4)*(GMWQ!$NF$2:$NF$60=T$1),0),$E342-1966)</f>
        <v>0</v>
      </c>
      <c r="U342" s="12" cm="1">
        <f t="array" ref="U342">INDEX(GMWQ!$A$2:$NF$60,MATCH(1,(GMWQ!$NE$2:$NE$60=U$3)*(GMWQ!$ND$2:$ND$60=U$4)*(GMWQ!$NF$2:$NF$60=U$1),0),$E342-1966)</f>
        <v>0</v>
      </c>
      <c r="V342" s="12" cm="1">
        <f t="array" ref="V342">INDEX(GMWQ!$A$2:$NF$60,MATCH(1,(GMWQ!$NE$2:$NE$60=V$3)*(GMWQ!$ND$2:$ND$60=V$4)*(GMWQ!$NF$2:$NF$60=V$1),0),$E342-1966)</f>
        <v>0</v>
      </c>
      <c r="W342" s="12" cm="1">
        <f t="array" ref="W342">INDEX(GMWQ!$A$2:$NF$60,MATCH(1,(GMWQ!$NE$2:$NE$60=W$3)*(GMWQ!$ND$2:$ND$60=W$4)*(GMWQ!$NF$2:$NF$60=W$1),0),$E342-1966)</f>
        <v>0</v>
      </c>
      <c r="X342" s="12" cm="1">
        <f t="array" ref="X342">INDEX(GMWQ!$A$2:$NF$60,MATCH(1,(GMWQ!$NE$2:$NE$60=X$3)*(GMWQ!$ND$2:$ND$60=X$4)*(GMWQ!$NF$2:$NF$60=X$1),0),$E342-1966)</f>
        <v>0</v>
      </c>
      <c r="Y342" s="12" cm="1">
        <f t="array" ref="Y342">INDEX(GMWQ!$A$2:$NF$60,MATCH(1,(GMWQ!$NE$2:$NE$60=Y$3)*(GMWQ!$ND$2:$ND$60=Y$4)*(GMWQ!$NF$2:$NF$60=Y$1),0),$E342-1966)</f>
        <v>0</v>
      </c>
      <c r="Z342" s="12" cm="1">
        <f t="array" ref="Z342">INDEX(GMWQ!$A$2:$NF$60,MATCH(1,(GMWQ!$NE$2:$NE$60=Z$3)*(GMWQ!$ND$2:$ND$60=Z$4)*(GMWQ!$NF$2:$NF$60=Z$1),0),$E342-1966)</f>
        <v>0</v>
      </c>
      <c r="AA342" s="12" cm="1">
        <f t="array" ref="AA342">INDEX(GMWQ!$A$2:$NF$60,MATCH(1,(GMWQ!$NE$2:$NE$60=AA$3)*(GMWQ!$ND$2:$ND$60=AA$4)*(GMWQ!$NF$2:$NF$60=AA$1),0),$E342-1966)</f>
        <v>0</v>
      </c>
      <c r="AB342" s="12" cm="1">
        <f t="array" ref="AB342">INDEX(GMWQ!$A$2:$NF$60,MATCH(1,(GMWQ!$NE$2:$NE$60=AB$3)*(GMWQ!$ND$2:$ND$60=AB$4)*(GMWQ!$NF$2:$NF$60=AB$1),0),$E342-1966)</f>
        <v>0</v>
      </c>
      <c r="AC342" s="12" cm="1">
        <f t="array" ref="AC342">INDEX(GMWQ!$A$2:$NF$60,MATCH(1,(GMWQ!$NE$2:$NE$60=AC$3)*(GMWQ!$ND$2:$ND$60=AC$4)*(GMWQ!$NF$2:$NF$60=AC$1),0),$E342-1966)</f>
        <v>0</v>
      </c>
      <c r="AD342" s="12" cm="1">
        <f t="array" ref="AD342">INDEX(GMWQ!$A$2:$NF$60,MATCH(1,(GMWQ!$NE$2:$NE$60=AD$3)*(GMWQ!$ND$2:$ND$60=AD$4)*(GMWQ!$NF$2:$NF$60=AD$1),0),$E342-1966)</f>
        <v>0</v>
      </c>
      <c r="AE342" s="12" cm="1">
        <f t="array" ref="AE342">INDEX(GMWQ!$A$2:$NF$60,MATCH(1,(GMWQ!$NE$2:$NE$60=AE$3)*(GMWQ!$ND$2:$ND$60=AE$4)*(GMWQ!$NF$2:$NF$60=AE$1),0),$E342-1966)</f>
        <v>39217.9</v>
      </c>
      <c r="AF342" s="12" cm="1">
        <f t="array" ref="AF342">INDEX(GMWQ!$A$2:$NF$60,MATCH(1,(GMWQ!$NE$2:$NE$60=AF$3)*(GMWQ!$ND$2:$ND$60=AF$4)*(GMWQ!$NF$2:$NF$60=AF$1),0),$E342-1966)</f>
        <v>43566.18</v>
      </c>
      <c r="AG342" s="12" cm="1">
        <f t="array" ref="AG342">INDEX(GMWQ!$A$2:$NF$60,MATCH(1,(GMWQ!$NE$2:$NE$60=AG$3)*(GMWQ!$ND$2:$ND$60=AG$4)*(GMWQ!$NF$2:$NF$60=AG$1),0),$E342-1966)</f>
        <v>3.750006</v>
      </c>
    </row>
    <row r="343" spans="1:33" x14ac:dyDescent="0.25">
      <c r="A343" s="12">
        <v>2057</v>
      </c>
      <c r="B343" s="12">
        <f t="shared" si="29"/>
        <v>2057</v>
      </c>
      <c r="C343" s="12">
        <f t="shared" si="29"/>
        <v>2056</v>
      </c>
      <c r="D343" s="12">
        <f t="shared" si="29"/>
        <v>2056</v>
      </c>
      <c r="E343" s="12">
        <f t="shared" si="27"/>
        <v>2309</v>
      </c>
      <c r="F343" s="12" cm="1">
        <f t="array" ref="F343">INDEX(GMWQ!$A$2:$NF$60,MATCH(1,(GMWQ!$NE$2:$NE$60=F$3)*(GMWQ!$ND$2:$ND$60=F$4)*(GMWQ!$NF$2:$NF$60=F$1),0),$E343-1966)</f>
        <v>297.51900000000001</v>
      </c>
      <c r="G343" s="12" cm="1">
        <f t="array" ref="G343">INDEX(GMWQ!$A$2:$NF$60,MATCH(1,(GMWQ!$NE$2:$NE$60=G$3)*(GMWQ!$ND$2:$ND$60=G$4)*(GMWQ!$NF$2:$NF$60=G$1),0),$E343-1966)</f>
        <v>145851.5</v>
      </c>
      <c r="H343" s="12" cm="1">
        <f t="array" ref="H343">INDEX(GMWQ!$A$2:$NF$60,MATCH(1,(GMWQ!$NE$2:$NE$60=H$3)*(GMWQ!$ND$2:$ND$60=H$4)*(GMWQ!$NF$2:$NF$60=H$1),0),$E343-1966)</f>
        <v>1895.1369999999999</v>
      </c>
      <c r="I343" s="12" cm="1">
        <f t="array" ref="I343">INDEX(GMWQ!$A$2:$NF$60,MATCH(1,(GMWQ!$NE$2:$NE$60=I$3)*(GMWQ!$ND$2:$ND$60=I$4)*(GMWQ!$NF$2:$NF$60=I$1),0),$E343-1966)</f>
        <v>502555.2</v>
      </c>
      <c r="J343" s="12" cm="1">
        <f t="array" ref="J343">INDEX(GMWQ!$A$2:$NF$60,MATCH(1,(GMWQ!$NE$2:$NE$60=J$3)*(GMWQ!$ND$2:$ND$60=J$4)*(GMWQ!$NF$2:$NF$60=J$1),0),$E343-1966)</f>
        <v>2330770</v>
      </c>
      <c r="K343" s="12" cm="1">
        <f t="array" ref="K343">INDEX(GMWQ!$A$2:$NF$60,MATCH(1,(GMWQ!$NE$2:$NE$60=K$3)*(GMWQ!$ND$2:$ND$60=K$4)*(GMWQ!$NF$2:$NF$60=K$1),0),$E343-1966)</f>
        <v>921393.1</v>
      </c>
      <c r="L343" s="12" cm="1">
        <f t="array" ref="L343">INDEX(GMWQ!$A$2:$NF$60,MATCH(1,(GMWQ!$NE$2:$NE$60=L$3)*(GMWQ!$ND$2:$ND$60=L$4)*(GMWQ!$NF$2:$NF$60=L$1),0),$E343-1966)</f>
        <v>1438715</v>
      </c>
      <c r="M343" s="12" cm="1">
        <f t="array" ref="M343">INDEX(GMWQ!$A$2:$NF$60,MATCH(1,(GMWQ!$NE$2:$NE$60=M$3)*(GMWQ!$ND$2:$ND$60=M$4)*(GMWQ!$NF$2:$NF$60=M$1),0),$E343-1966)</f>
        <v>674886.9</v>
      </c>
      <c r="N343" s="12" cm="1">
        <f t="array" ref="N343">INDEX(GMWQ!$A$2:$NF$60,MATCH(1,(GMWQ!$NE$2:$NE$60=N$3)*(GMWQ!$ND$2:$ND$60=N$4)*(GMWQ!$NF$2:$NF$60=N$1),0),$E343-1966)</f>
        <v>213.14619999999999</v>
      </c>
      <c r="O343" s="12" cm="1">
        <f t="array" ref="O343">INDEX(GMWQ!$A$2:$NF$60,MATCH(1,(GMWQ!$NE$2:$NE$60=O$3)*(GMWQ!$ND$2:$ND$60=O$4)*(GMWQ!$NF$2:$NF$60=O$1),0),$E343-1966)</f>
        <v>39350.410000000003</v>
      </c>
      <c r="P343" s="12" cm="1">
        <f t="array" ref="P343">INDEX(GMWQ!$A$2:$NF$60,MATCH(1,(GMWQ!$NE$2:$NE$60=P$3)*(GMWQ!$ND$2:$ND$60=P$4)*(GMWQ!$NF$2:$NF$60=P$1),0),$E343-1966)</f>
        <v>43118.69</v>
      </c>
      <c r="Q343" s="12" cm="1">
        <f t="array" ref="Q343">INDEX(GMWQ!$A$2:$NF$60,MATCH(1,(GMWQ!$NE$2:$NE$60=Q$3)*(GMWQ!$ND$2:$ND$60=Q$4)*(GMWQ!$NF$2:$NF$60=Q$1),0),$E343-1966)</f>
        <v>4.0000030000000004</v>
      </c>
      <c r="R343" s="12" cm="1">
        <f t="array" ref="R343">INDEX(GMWQ!$A$2:$NF$60,MATCH(1,(GMWQ!$NE$2:$NE$60=R$3)*(GMWQ!$ND$2:$ND$60=R$4)*(GMWQ!$NF$2:$NF$60=R$1),0),$E343-1966)</f>
        <v>27307.7</v>
      </c>
      <c r="S343" s="12" cm="1">
        <f t="array" ref="S343">INDEX(GMWQ!$A$2:$NF$60,MATCH(1,(GMWQ!$NE$2:$NE$60=S$3)*(GMWQ!$ND$2:$ND$60=S$4)*(GMWQ!$NF$2:$NF$60=S$1),0),$E343-1966)</f>
        <v>0</v>
      </c>
      <c r="T343" s="12" cm="1">
        <f t="array" ref="T343">INDEX(GMWQ!$A$2:$NF$60,MATCH(1,(GMWQ!$NE$2:$NE$60=T$3)*(GMWQ!$ND$2:$ND$60=T$4)*(GMWQ!$NF$2:$NF$60=T$1),0),$E343-1966)</f>
        <v>0</v>
      </c>
      <c r="U343" s="12" cm="1">
        <f t="array" ref="U343">INDEX(GMWQ!$A$2:$NF$60,MATCH(1,(GMWQ!$NE$2:$NE$60=U$3)*(GMWQ!$ND$2:$ND$60=U$4)*(GMWQ!$NF$2:$NF$60=U$1),0),$E343-1966)</f>
        <v>0</v>
      </c>
      <c r="V343" s="12" cm="1">
        <f t="array" ref="V343">INDEX(GMWQ!$A$2:$NF$60,MATCH(1,(GMWQ!$NE$2:$NE$60=V$3)*(GMWQ!$ND$2:$ND$60=V$4)*(GMWQ!$NF$2:$NF$60=V$1),0),$E343-1966)</f>
        <v>0</v>
      </c>
      <c r="W343" s="12" cm="1">
        <f t="array" ref="W343">INDEX(GMWQ!$A$2:$NF$60,MATCH(1,(GMWQ!$NE$2:$NE$60=W$3)*(GMWQ!$ND$2:$ND$60=W$4)*(GMWQ!$NF$2:$NF$60=W$1),0),$E343-1966)</f>
        <v>0</v>
      </c>
      <c r="X343" s="12" cm="1">
        <f t="array" ref="X343">INDEX(GMWQ!$A$2:$NF$60,MATCH(1,(GMWQ!$NE$2:$NE$60=X$3)*(GMWQ!$ND$2:$ND$60=X$4)*(GMWQ!$NF$2:$NF$60=X$1),0),$E343-1966)</f>
        <v>0</v>
      </c>
      <c r="Y343" s="12" cm="1">
        <f t="array" ref="Y343">INDEX(GMWQ!$A$2:$NF$60,MATCH(1,(GMWQ!$NE$2:$NE$60=Y$3)*(GMWQ!$ND$2:$ND$60=Y$4)*(GMWQ!$NF$2:$NF$60=Y$1),0),$E343-1966)</f>
        <v>0</v>
      </c>
      <c r="Z343" s="12" cm="1">
        <f t="array" ref="Z343">INDEX(GMWQ!$A$2:$NF$60,MATCH(1,(GMWQ!$NE$2:$NE$60=Z$3)*(GMWQ!$ND$2:$ND$60=Z$4)*(GMWQ!$NF$2:$NF$60=Z$1),0),$E343-1966)</f>
        <v>0</v>
      </c>
      <c r="AA343" s="12" cm="1">
        <f t="array" ref="AA343">INDEX(GMWQ!$A$2:$NF$60,MATCH(1,(GMWQ!$NE$2:$NE$60=AA$3)*(GMWQ!$ND$2:$ND$60=AA$4)*(GMWQ!$NF$2:$NF$60=AA$1),0),$E343-1966)</f>
        <v>0</v>
      </c>
      <c r="AB343" s="12" cm="1">
        <f t="array" ref="AB343">INDEX(GMWQ!$A$2:$NF$60,MATCH(1,(GMWQ!$NE$2:$NE$60=AB$3)*(GMWQ!$ND$2:$ND$60=AB$4)*(GMWQ!$NF$2:$NF$60=AB$1),0),$E343-1966)</f>
        <v>0</v>
      </c>
      <c r="AC343" s="12" cm="1">
        <f t="array" ref="AC343">INDEX(GMWQ!$A$2:$NF$60,MATCH(1,(GMWQ!$NE$2:$NE$60=AC$3)*(GMWQ!$ND$2:$ND$60=AC$4)*(GMWQ!$NF$2:$NF$60=AC$1),0),$E343-1966)</f>
        <v>0</v>
      </c>
      <c r="AD343" s="12" cm="1">
        <f t="array" ref="AD343">INDEX(GMWQ!$A$2:$NF$60,MATCH(1,(GMWQ!$NE$2:$NE$60=AD$3)*(GMWQ!$ND$2:$ND$60=AD$4)*(GMWQ!$NF$2:$NF$60=AD$1),0),$E343-1966)</f>
        <v>0</v>
      </c>
      <c r="AE343" s="12" cm="1">
        <f t="array" ref="AE343">INDEX(GMWQ!$A$2:$NF$60,MATCH(1,(GMWQ!$NE$2:$NE$60=AE$3)*(GMWQ!$ND$2:$ND$60=AE$4)*(GMWQ!$NF$2:$NF$60=AE$1),0),$E343-1966)</f>
        <v>39228.800000000003</v>
      </c>
      <c r="AF343" s="12" cm="1">
        <f t="array" ref="AF343">INDEX(GMWQ!$A$2:$NF$60,MATCH(1,(GMWQ!$NE$2:$NE$60=AF$3)*(GMWQ!$ND$2:$ND$60=AF$4)*(GMWQ!$NF$2:$NF$60=AF$1),0),$E343-1966)</f>
        <v>43578.29</v>
      </c>
      <c r="AG343" s="12" cm="1">
        <f t="array" ref="AG343">INDEX(GMWQ!$A$2:$NF$60,MATCH(1,(GMWQ!$NE$2:$NE$60=AG$3)*(GMWQ!$ND$2:$ND$60=AG$4)*(GMWQ!$NF$2:$NF$60=AG$1),0),$E343-1966)</f>
        <v>3.7499899999999999</v>
      </c>
    </row>
    <row r="344" spans="1:33" x14ac:dyDescent="0.25">
      <c r="B344" s="12">
        <f t="shared" si="29"/>
        <v>2057</v>
      </c>
      <c r="C344" s="12">
        <f t="shared" si="29"/>
        <v>2057</v>
      </c>
      <c r="E344" s="12">
        <f t="shared" si="27"/>
        <v>2310</v>
      </c>
      <c r="F344" s="12" cm="1">
        <f t="array" ref="F344">INDEX(GMWQ!$A$2:$NF$60,MATCH(1,(GMWQ!$NE$2:$NE$60=F$3)*(GMWQ!$ND$2:$ND$60=F$4)*(GMWQ!$NF$2:$NF$60=F$1),0),$E344-1966)</f>
        <v>299.02140000000003</v>
      </c>
      <c r="G344" s="12" cm="1">
        <f t="array" ref="G344">INDEX(GMWQ!$A$2:$NF$60,MATCH(1,(GMWQ!$NE$2:$NE$60=G$3)*(GMWQ!$ND$2:$ND$60=G$4)*(GMWQ!$NF$2:$NF$60=G$1),0),$E344-1966)</f>
        <v>147024.20000000001</v>
      </c>
      <c r="H344" s="12" cm="1">
        <f t="array" ref="H344">INDEX(GMWQ!$A$2:$NF$60,MATCH(1,(GMWQ!$NE$2:$NE$60=H$3)*(GMWQ!$ND$2:$ND$60=H$4)*(GMWQ!$NF$2:$NF$60=H$1),0),$E344-1966)</f>
        <v>1910.2639999999999</v>
      </c>
      <c r="I344" s="12" cm="1">
        <f t="array" ref="I344">INDEX(GMWQ!$A$2:$NF$60,MATCH(1,(GMWQ!$NE$2:$NE$60=I$3)*(GMWQ!$ND$2:$ND$60=I$4)*(GMWQ!$NF$2:$NF$60=I$1),0),$E344-1966)</f>
        <v>508447</v>
      </c>
      <c r="J344" s="12" cm="1">
        <f t="array" ref="J344">INDEX(GMWQ!$A$2:$NF$60,MATCH(1,(GMWQ!$NE$2:$NE$60=J$3)*(GMWQ!$ND$2:$ND$60=J$4)*(GMWQ!$NF$2:$NF$60=J$1),0),$E344-1966)</f>
        <v>2350296</v>
      </c>
      <c r="K344" s="12" cm="1">
        <f t="array" ref="K344">INDEX(GMWQ!$A$2:$NF$60,MATCH(1,(GMWQ!$NE$2:$NE$60=K$3)*(GMWQ!$ND$2:$ND$60=K$4)*(GMWQ!$NF$2:$NF$60=K$1),0),$E344-1966)</f>
        <v>928801.5</v>
      </c>
      <c r="L344" s="12" cm="1">
        <f t="array" ref="L344">INDEX(GMWQ!$A$2:$NF$60,MATCH(1,(GMWQ!$NE$2:$NE$60=L$3)*(GMWQ!$ND$2:$ND$60=L$4)*(GMWQ!$NF$2:$NF$60=L$1),0),$E344-1966)</f>
        <v>1450083</v>
      </c>
      <c r="M344" s="12" cm="1">
        <f t="array" ref="M344">INDEX(GMWQ!$A$2:$NF$60,MATCH(1,(GMWQ!$NE$2:$NE$60=M$3)*(GMWQ!$ND$2:$ND$60=M$4)*(GMWQ!$NF$2:$NF$60=M$1),0),$E344-1966)</f>
        <v>676861.5</v>
      </c>
      <c r="N344" s="12" cm="1">
        <f t="array" ref="N344">INDEX(GMWQ!$A$2:$NF$60,MATCH(1,(GMWQ!$NE$2:$NE$60=N$3)*(GMWQ!$ND$2:$ND$60=N$4)*(GMWQ!$NF$2:$NF$60=N$1),0),$E344-1966)</f>
        <v>214.2039</v>
      </c>
      <c r="O344" s="12" cm="1">
        <f t="array" ref="O344">INDEX(GMWQ!$A$2:$NF$60,MATCH(1,(GMWQ!$NE$2:$NE$60=O$3)*(GMWQ!$ND$2:$ND$60=O$4)*(GMWQ!$NF$2:$NF$60=O$1),0),$E344-1966)</f>
        <v>39352.39</v>
      </c>
      <c r="P344" s="12" cm="1">
        <f t="array" ref="P344">INDEX(GMWQ!$A$2:$NF$60,MATCH(1,(GMWQ!$NE$2:$NE$60=P$3)*(GMWQ!$ND$2:$ND$60=P$4)*(GMWQ!$NF$2:$NF$60=P$1),0),$E344-1966)</f>
        <v>43120.86</v>
      </c>
      <c r="Q344" s="12" cm="1">
        <f t="array" ref="Q344">INDEX(GMWQ!$A$2:$NF$60,MATCH(1,(GMWQ!$NE$2:$NE$60=Q$3)*(GMWQ!$ND$2:$ND$60=Q$4)*(GMWQ!$NF$2:$NF$60=Q$1),0),$E344-1966)</f>
        <v>3.9999920000000002</v>
      </c>
      <c r="R344" s="12" cm="1">
        <f t="array" ref="R344">INDEX(GMWQ!$A$2:$NF$60,MATCH(1,(GMWQ!$NE$2:$NE$60=R$3)*(GMWQ!$ND$2:$ND$60=R$4)*(GMWQ!$NF$2:$NF$60=R$1),0),$E344-1966)</f>
        <v>27525.67</v>
      </c>
      <c r="S344" s="12" cm="1">
        <f t="array" ref="S344">INDEX(GMWQ!$A$2:$NF$60,MATCH(1,(GMWQ!$NE$2:$NE$60=S$3)*(GMWQ!$ND$2:$ND$60=S$4)*(GMWQ!$NF$2:$NF$60=S$1),0),$E344-1966)</f>
        <v>0</v>
      </c>
      <c r="T344" s="12" cm="1">
        <f t="array" ref="T344">INDEX(GMWQ!$A$2:$NF$60,MATCH(1,(GMWQ!$NE$2:$NE$60=T$3)*(GMWQ!$ND$2:$ND$60=T$4)*(GMWQ!$NF$2:$NF$60=T$1),0),$E344-1966)</f>
        <v>0</v>
      </c>
      <c r="U344" s="12" cm="1">
        <f t="array" ref="U344">INDEX(GMWQ!$A$2:$NF$60,MATCH(1,(GMWQ!$NE$2:$NE$60=U$3)*(GMWQ!$ND$2:$ND$60=U$4)*(GMWQ!$NF$2:$NF$60=U$1),0),$E344-1966)</f>
        <v>0</v>
      </c>
      <c r="V344" s="12" cm="1">
        <f t="array" ref="V344">INDEX(GMWQ!$A$2:$NF$60,MATCH(1,(GMWQ!$NE$2:$NE$60=V$3)*(GMWQ!$ND$2:$ND$60=V$4)*(GMWQ!$NF$2:$NF$60=V$1),0),$E344-1966)</f>
        <v>0</v>
      </c>
      <c r="W344" s="12" cm="1">
        <f t="array" ref="W344">INDEX(GMWQ!$A$2:$NF$60,MATCH(1,(GMWQ!$NE$2:$NE$60=W$3)*(GMWQ!$ND$2:$ND$60=W$4)*(GMWQ!$NF$2:$NF$60=W$1),0),$E344-1966)</f>
        <v>0</v>
      </c>
      <c r="X344" s="12" cm="1">
        <f t="array" ref="X344">INDEX(GMWQ!$A$2:$NF$60,MATCH(1,(GMWQ!$NE$2:$NE$60=X$3)*(GMWQ!$ND$2:$ND$60=X$4)*(GMWQ!$NF$2:$NF$60=X$1),0),$E344-1966)</f>
        <v>0</v>
      </c>
      <c r="Y344" s="12" cm="1">
        <f t="array" ref="Y344">INDEX(GMWQ!$A$2:$NF$60,MATCH(1,(GMWQ!$NE$2:$NE$60=Y$3)*(GMWQ!$ND$2:$ND$60=Y$4)*(GMWQ!$NF$2:$NF$60=Y$1),0),$E344-1966)</f>
        <v>0</v>
      </c>
      <c r="Z344" s="12" cm="1">
        <f t="array" ref="Z344">INDEX(GMWQ!$A$2:$NF$60,MATCH(1,(GMWQ!$NE$2:$NE$60=Z$3)*(GMWQ!$ND$2:$ND$60=Z$4)*(GMWQ!$NF$2:$NF$60=Z$1),0),$E344-1966)</f>
        <v>0</v>
      </c>
      <c r="AA344" s="12" cm="1">
        <f t="array" ref="AA344">INDEX(GMWQ!$A$2:$NF$60,MATCH(1,(GMWQ!$NE$2:$NE$60=AA$3)*(GMWQ!$ND$2:$ND$60=AA$4)*(GMWQ!$NF$2:$NF$60=AA$1),0),$E344-1966)</f>
        <v>0</v>
      </c>
      <c r="AB344" s="12" cm="1">
        <f t="array" ref="AB344">INDEX(GMWQ!$A$2:$NF$60,MATCH(1,(GMWQ!$NE$2:$NE$60=AB$3)*(GMWQ!$ND$2:$ND$60=AB$4)*(GMWQ!$NF$2:$NF$60=AB$1),0),$E344-1966)</f>
        <v>0</v>
      </c>
      <c r="AC344" s="12" cm="1">
        <f t="array" ref="AC344">INDEX(GMWQ!$A$2:$NF$60,MATCH(1,(GMWQ!$NE$2:$NE$60=AC$3)*(GMWQ!$ND$2:$ND$60=AC$4)*(GMWQ!$NF$2:$NF$60=AC$1),0),$E344-1966)</f>
        <v>0</v>
      </c>
      <c r="AD344" s="12" cm="1">
        <f t="array" ref="AD344">INDEX(GMWQ!$A$2:$NF$60,MATCH(1,(GMWQ!$NE$2:$NE$60=AD$3)*(GMWQ!$ND$2:$ND$60=AD$4)*(GMWQ!$NF$2:$NF$60=AD$1),0),$E344-1966)</f>
        <v>0</v>
      </c>
      <c r="AE344" s="12" cm="1">
        <f t="array" ref="AE344">INDEX(GMWQ!$A$2:$NF$60,MATCH(1,(GMWQ!$NE$2:$NE$60=AE$3)*(GMWQ!$ND$2:$ND$60=AE$4)*(GMWQ!$NF$2:$NF$60=AE$1),0),$E344-1966)</f>
        <v>39239.69</v>
      </c>
      <c r="AF344" s="12" cm="1">
        <f t="array" ref="AF344">INDEX(GMWQ!$A$2:$NF$60,MATCH(1,(GMWQ!$NE$2:$NE$60=AF$3)*(GMWQ!$ND$2:$ND$60=AF$4)*(GMWQ!$NF$2:$NF$60=AF$1),0),$E344-1966)</f>
        <v>43590.39</v>
      </c>
      <c r="AG344" s="12" cm="1">
        <f t="array" ref="AG344">INDEX(GMWQ!$A$2:$NF$60,MATCH(1,(GMWQ!$NE$2:$NE$60=AG$3)*(GMWQ!$ND$2:$ND$60=AG$4)*(GMWQ!$NF$2:$NF$60=AG$1),0),$E344-1966)</f>
        <v>3.750003</v>
      </c>
    </row>
    <row r="345" spans="1:33" x14ac:dyDescent="0.25">
      <c r="B345" s="12">
        <f t="shared" si="29"/>
        <v>2057</v>
      </c>
      <c r="C345" s="12">
        <f t="shared" si="29"/>
        <v>2057</v>
      </c>
      <c r="E345" s="12">
        <f t="shared" si="27"/>
        <v>2311</v>
      </c>
      <c r="F345" s="12" cm="1">
        <f t="array" ref="F345">INDEX(GMWQ!$A$2:$NF$60,MATCH(1,(GMWQ!$NE$2:$NE$60=F$3)*(GMWQ!$ND$2:$ND$60=F$4)*(GMWQ!$NF$2:$NF$60=F$1),0),$E345-1966)</f>
        <v>300.53440000000001</v>
      </c>
      <c r="G345" s="12" cm="1">
        <f t="array" ref="G345">INDEX(GMWQ!$A$2:$NF$60,MATCH(1,(GMWQ!$NE$2:$NE$60=G$3)*(GMWQ!$ND$2:$ND$60=G$4)*(GMWQ!$NF$2:$NF$60=G$1),0),$E345-1966)</f>
        <v>148210.29999999999</v>
      </c>
      <c r="H345" s="12" cm="1">
        <f t="array" ref="H345">INDEX(GMWQ!$A$2:$NF$60,MATCH(1,(GMWQ!$NE$2:$NE$60=H$3)*(GMWQ!$ND$2:$ND$60=H$4)*(GMWQ!$NF$2:$NF$60=H$1),0),$E345-1966)</f>
        <v>1925.4949999999999</v>
      </c>
      <c r="I345" s="12" cm="1">
        <f t="array" ref="I345">INDEX(GMWQ!$A$2:$NF$60,MATCH(1,(GMWQ!$NE$2:$NE$60=I$3)*(GMWQ!$ND$2:$ND$60=I$4)*(GMWQ!$NF$2:$NF$60=I$1),0),$E345-1966)</f>
        <v>512519.2</v>
      </c>
      <c r="J345" s="12" cm="1">
        <f t="array" ref="J345">INDEX(GMWQ!$A$2:$NF$60,MATCH(1,(GMWQ!$NE$2:$NE$60=J$3)*(GMWQ!$ND$2:$ND$60=J$4)*(GMWQ!$NF$2:$NF$60=J$1),0),$E345-1966)</f>
        <v>2370025</v>
      </c>
      <c r="K345" s="12" cm="1">
        <f t="array" ref="K345">INDEX(GMWQ!$A$2:$NF$60,MATCH(1,(GMWQ!$NE$2:$NE$60=K$3)*(GMWQ!$ND$2:$ND$60=K$4)*(GMWQ!$NF$2:$NF$60=K$1),0),$E345-1966)</f>
        <v>936294.9</v>
      </c>
      <c r="L345" s="12" cm="1">
        <f t="array" ref="L345">INDEX(GMWQ!$A$2:$NF$60,MATCH(1,(GMWQ!$NE$2:$NE$60=L$3)*(GMWQ!$ND$2:$ND$60=L$4)*(GMWQ!$NF$2:$NF$60=L$1),0),$E345-1966)</f>
        <v>1461533</v>
      </c>
      <c r="M345" s="12" cm="1">
        <f t="array" ref="M345">INDEX(GMWQ!$A$2:$NF$60,MATCH(1,(GMWQ!$NE$2:$NE$60=M$3)*(GMWQ!$ND$2:$ND$60=M$4)*(GMWQ!$NF$2:$NF$60=M$1),0),$E345-1966)</f>
        <v>678838.5</v>
      </c>
      <c r="N345" s="12" cm="1">
        <f t="array" ref="N345">INDEX(GMWQ!$A$2:$NF$60,MATCH(1,(GMWQ!$NE$2:$NE$60=N$3)*(GMWQ!$ND$2:$ND$60=N$4)*(GMWQ!$NF$2:$NF$60=N$1),0),$E345-1966)</f>
        <v>215.26669999999999</v>
      </c>
      <c r="O345" s="12" cm="1">
        <f t="array" ref="O345">INDEX(GMWQ!$A$2:$NF$60,MATCH(1,(GMWQ!$NE$2:$NE$60=O$3)*(GMWQ!$ND$2:$ND$60=O$4)*(GMWQ!$NF$2:$NF$60=O$1),0),$E345-1966)</f>
        <v>39355.769999999997</v>
      </c>
      <c r="P345" s="12" cm="1">
        <f t="array" ref="P345">INDEX(GMWQ!$A$2:$NF$60,MATCH(1,(GMWQ!$NE$2:$NE$60=P$3)*(GMWQ!$ND$2:$ND$60=P$4)*(GMWQ!$NF$2:$NF$60=P$1),0),$E345-1966)</f>
        <v>43124.56</v>
      </c>
      <c r="Q345" s="12" cm="1">
        <f t="array" ref="Q345">INDEX(GMWQ!$A$2:$NF$60,MATCH(1,(GMWQ!$NE$2:$NE$60=Q$3)*(GMWQ!$ND$2:$ND$60=Q$4)*(GMWQ!$NF$2:$NF$60=Q$1),0),$E345-1966)</f>
        <v>3.9999920000000002</v>
      </c>
      <c r="R345" s="12" cm="1">
        <f t="array" ref="R345">INDEX(GMWQ!$A$2:$NF$60,MATCH(1,(GMWQ!$NE$2:$NE$60=R$3)*(GMWQ!$ND$2:$ND$60=R$4)*(GMWQ!$NF$2:$NF$60=R$1),0),$E345-1966)</f>
        <v>27745.13</v>
      </c>
      <c r="S345" s="12" cm="1">
        <f t="array" ref="S345">INDEX(GMWQ!$A$2:$NF$60,MATCH(1,(GMWQ!$NE$2:$NE$60=S$3)*(GMWQ!$ND$2:$ND$60=S$4)*(GMWQ!$NF$2:$NF$60=S$1),0),$E345-1966)</f>
        <v>0</v>
      </c>
      <c r="T345" s="12" cm="1">
        <f t="array" ref="T345">INDEX(GMWQ!$A$2:$NF$60,MATCH(1,(GMWQ!$NE$2:$NE$60=T$3)*(GMWQ!$ND$2:$ND$60=T$4)*(GMWQ!$NF$2:$NF$60=T$1),0),$E345-1966)</f>
        <v>0</v>
      </c>
      <c r="U345" s="12" cm="1">
        <f t="array" ref="U345">INDEX(GMWQ!$A$2:$NF$60,MATCH(1,(GMWQ!$NE$2:$NE$60=U$3)*(GMWQ!$ND$2:$ND$60=U$4)*(GMWQ!$NF$2:$NF$60=U$1),0),$E345-1966)</f>
        <v>0</v>
      </c>
      <c r="V345" s="12" cm="1">
        <f t="array" ref="V345">INDEX(GMWQ!$A$2:$NF$60,MATCH(1,(GMWQ!$NE$2:$NE$60=V$3)*(GMWQ!$ND$2:$ND$60=V$4)*(GMWQ!$NF$2:$NF$60=V$1),0),$E345-1966)</f>
        <v>0</v>
      </c>
      <c r="W345" s="12" cm="1">
        <f t="array" ref="W345">INDEX(GMWQ!$A$2:$NF$60,MATCH(1,(GMWQ!$NE$2:$NE$60=W$3)*(GMWQ!$ND$2:$ND$60=W$4)*(GMWQ!$NF$2:$NF$60=W$1),0),$E345-1966)</f>
        <v>0</v>
      </c>
      <c r="X345" s="12" cm="1">
        <f t="array" ref="X345">INDEX(GMWQ!$A$2:$NF$60,MATCH(1,(GMWQ!$NE$2:$NE$60=X$3)*(GMWQ!$ND$2:$ND$60=X$4)*(GMWQ!$NF$2:$NF$60=X$1),0),$E345-1966)</f>
        <v>0</v>
      </c>
      <c r="Y345" s="12" cm="1">
        <f t="array" ref="Y345">INDEX(GMWQ!$A$2:$NF$60,MATCH(1,(GMWQ!$NE$2:$NE$60=Y$3)*(GMWQ!$ND$2:$ND$60=Y$4)*(GMWQ!$NF$2:$NF$60=Y$1),0),$E345-1966)</f>
        <v>0</v>
      </c>
      <c r="Z345" s="12" cm="1">
        <f t="array" ref="Z345">INDEX(GMWQ!$A$2:$NF$60,MATCH(1,(GMWQ!$NE$2:$NE$60=Z$3)*(GMWQ!$ND$2:$ND$60=Z$4)*(GMWQ!$NF$2:$NF$60=Z$1),0),$E345-1966)</f>
        <v>0</v>
      </c>
      <c r="AA345" s="12" cm="1">
        <f t="array" ref="AA345">INDEX(GMWQ!$A$2:$NF$60,MATCH(1,(GMWQ!$NE$2:$NE$60=AA$3)*(GMWQ!$ND$2:$ND$60=AA$4)*(GMWQ!$NF$2:$NF$60=AA$1),0),$E345-1966)</f>
        <v>0</v>
      </c>
      <c r="AB345" s="12" cm="1">
        <f t="array" ref="AB345">INDEX(GMWQ!$A$2:$NF$60,MATCH(1,(GMWQ!$NE$2:$NE$60=AB$3)*(GMWQ!$ND$2:$ND$60=AB$4)*(GMWQ!$NF$2:$NF$60=AB$1),0),$E345-1966)</f>
        <v>0</v>
      </c>
      <c r="AC345" s="12" cm="1">
        <f t="array" ref="AC345">INDEX(GMWQ!$A$2:$NF$60,MATCH(1,(GMWQ!$NE$2:$NE$60=AC$3)*(GMWQ!$ND$2:$ND$60=AC$4)*(GMWQ!$NF$2:$NF$60=AC$1),0),$E345-1966)</f>
        <v>0</v>
      </c>
      <c r="AD345" s="12" cm="1">
        <f t="array" ref="AD345">INDEX(GMWQ!$A$2:$NF$60,MATCH(1,(GMWQ!$NE$2:$NE$60=AD$3)*(GMWQ!$ND$2:$ND$60=AD$4)*(GMWQ!$NF$2:$NF$60=AD$1),0),$E345-1966)</f>
        <v>0</v>
      </c>
      <c r="AE345" s="12" cm="1">
        <f t="array" ref="AE345">INDEX(GMWQ!$A$2:$NF$60,MATCH(1,(GMWQ!$NE$2:$NE$60=AE$3)*(GMWQ!$ND$2:$ND$60=AE$4)*(GMWQ!$NF$2:$NF$60=AE$1),0),$E345-1966)</f>
        <v>39252.58</v>
      </c>
      <c r="AF345" s="12" cm="1">
        <f t="array" ref="AF345">INDEX(GMWQ!$A$2:$NF$60,MATCH(1,(GMWQ!$NE$2:$NE$60=AF$3)*(GMWQ!$ND$2:$ND$60=AF$4)*(GMWQ!$NF$2:$NF$60=AF$1),0),$E345-1966)</f>
        <v>43604.7</v>
      </c>
      <c r="AG345" s="12" cm="1">
        <f t="array" ref="AG345">INDEX(GMWQ!$A$2:$NF$60,MATCH(1,(GMWQ!$NE$2:$NE$60=AG$3)*(GMWQ!$ND$2:$ND$60=AG$4)*(GMWQ!$NF$2:$NF$60=AG$1),0),$E345-1966)</f>
        <v>3.7499980000000002</v>
      </c>
    </row>
    <row r="346" spans="1:33" x14ac:dyDescent="0.25">
      <c r="B346" s="12">
        <f t="shared" si="29"/>
        <v>2057</v>
      </c>
      <c r="C346" s="12">
        <f t="shared" si="29"/>
        <v>2057</v>
      </c>
      <c r="E346" s="12">
        <f t="shared" si="27"/>
        <v>2312</v>
      </c>
      <c r="F346" s="12" cm="1">
        <f t="array" ref="F346">INDEX(GMWQ!$A$2:$NF$60,MATCH(1,(GMWQ!$NE$2:$NE$60=F$3)*(GMWQ!$ND$2:$ND$60=F$4)*(GMWQ!$NF$2:$NF$60=F$1),0),$E346-1966)</f>
        <v>302.05410000000001</v>
      </c>
      <c r="G346" s="12" cm="1">
        <f t="array" ref="G346">INDEX(GMWQ!$A$2:$NF$60,MATCH(1,(GMWQ!$NE$2:$NE$60=G$3)*(GMWQ!$ND$2:$ND$60=G$4)*(GMWQ!$NF$2:$NF$60=G$1),0),$E346-1966)</f>
        <v>149404.79999999999</v>
      </c>
      <c r="H346" s="12" cm="1">
        <f t="array" ref="H346">INDEX(GMWQ!$A$2:$NF$60,MATCH(1,(GMWQ!$NE$2:$NE$60=H$3)*(GMWQ!$ND$2:$ND$60=H$4)*(GMWQ!$NF$2:$NF$60=H$1),0),$E346-1966)</f>
        <v>1940.83</v>
      </c>
      <c r="I346" s="12" cm="1">
        <f t="array" ref="I346">INDEX(GMWQ!$A$2:$NF$60,MATCH(1,(GMWQ!$NE$2:$NE$60=I$3)*(GMWQ!$ND$2:$ND$60=I$4)*(GMWQ!$NF$2:$NF$60=I$1),0),$E346-1966)</f>
        <v>516458.4</v>
      </c>
      <c r="J346" s="12" cm="1">
        <f t="array" ref="J346">INDEX(GMWQ!$A$2:$NF$60,MATCH(1,(GMWQ!$NE$2:$NE$60=J$3)*(GMWQ!$ND$2:$ND$60=J$4)*(GMWQ!$NF$2:$NF$60=J$1),0),$E346-1966)</f>
        <v>2389907</v>
      </c>
      <c r="K346" s="12" cm="1">
        <f t="array" ref="K346">INDEX(GMWQ!$A$2:$NF$60,MATCH(1,(GMWQ!$NE$2:$NE$60=K$3)*(GMWQ!$ND$2:$ND$60=K$4)*(GMWQ!$NF$2:$NF$60=K$1),0),$E346-1966)</f>
        <v>943840.5</v>
      </c>
      <c r="L346" s="12" cm="1">
        <f t="array" ref="L346">INDEX(GMWQ!$A$2:$NF$60,MATCH(1,(GMWQ!$NE$2:$NE$60=L$3)*(GMWQ!$ND$2:$ND$60=L$4)*(GMWQ!$NF$2:$NF$60=L$1),0),$E346-1966)</f>
        <v>1473097</v>
      </c>
      <c r="M346" s="12" cm="1">
        <f t="array" ref="M346">INDEX(GMWQ!$A$2:$NF$60,MATCH(1,(GMWQ!$NE$2:$NE$60=M$3)*(GMWQ!$ND$2:$ND$60=M$4)*(GMWQ!$NF$2:$NF$60=M$1),0),$E346-1966)</f>
        <v>680832.1</v>
      </c>
      <c r="N346" s="12" cm="1">
        <f t="array" ref="N346">INDEX(GMWQ!$A$2:$NF$60,MATCH(1,(GMWQ!$NE$2:$NE$60=N$3)*(GMWQ!$ND$2:$ND$60=N$4)*(GMWQ!$NF$2:$NF$60=N$1),0),$E346-1966)</f>
        <v>216.3349</v>
      </c>
      <c r="O346" s="12" cm="1">
        <f t="array" ref="O346">INDEX(GMWQ!$A$2:$NF$60,MATCH(1,(GMWQ!$NE$2:$NE$60=O$3)*(GMWQ!$ND$2:$ND$60=O$4)*(GMWQ!$NF$2:$NF$60=O$1),0),$E346-1966)</f>
        <v>39359.14</v>
      </c>
      <c r="P346" s="12" cm="1">
        <f t="array" ref="P346">INDEX(GMWQ!$A$2:$NF$60,MATCH(1,(GMWQ!$NE$2:$NE$60=P$3)*(GMWQ!$ND$2:$ND$60=P$4)*(GMWQ!$NF$2:$NF$60=P$1),0),$E346-1966)</f>
        <v>43128.25</v>
      </c>
      <c r="Q346" s="12" cm="1">
        <f t="array" ref="Q346">INDEX(GMWQ!$A$2:$NF$60,MATCH(1,(GMWQ!$NE$2:$NE$60=Q$3)*(GMWQ!$ND$2:$ND$60=Q$4)*(GMWQ!$NF$2:$NF$60=Q$1),0),$E346-1966)</f>
        <v>4.0000109999999998</v>
      </c>
      <c r="R346" s="12" cm="1">
        <f t="array" ref="R346">INDEX(GMWQ!$A$2:$NF$60,MATCH(1,(GMWQ!$NE$2:$NE$60=R$3)*(GMWQ!$ND$2:$ND$60=R$4)*(GMWQ!$NF$2:$NF$60=R$1),0),$E346-1966)</f>
        <v>27966.1</v>
      </c>
      <c r="S346" s="12" cm="1">
        <f t="array" ref="S346">INDEX(GMWQ!$A$2:$NF$60,MATCH(1,(GMWQ!$NE$2:$NE$60=S$3)*(GMWQ!$ND$2:$ND$60=S$4)*(GMWQ!$NF$2:$NF$60=S$1),0),$E346-1966)</f>
        <v>0</v>
      </c>
      <c r="T346" s="12" cm="1">
        <f t="array" ref="T346">INDEX(GMWQ!$A$2:$NF$60,MATCH(1,(GMWQ!$NE$2:$NE$60=T$3)*(GMWQ!$ND$2:$ND$60=T$4)*(GMWQ!$NF$2:$NF$60=T$1),0),$E346-1966)</f>
        <v>0</v>
      </c>
      <c r="U346" s="12" cm="1">
        <f t="array" ref="U346">INDEX(GMWQ!$A$2:$NF$60,MATCH(1,(GMWQ!$NE$2:$NE$60=U$3)*(GMWQ!$ND$2:$ND$60=U$4)*(GMWQ!$NF$2:$NF$60=U$1),0),$E346-1966)</f>
        <v>0</v>
      </c>
      <c r="V346" s="12" cm="1">
        <f t="array" ref="V346">INDEX(GMWQ!$A$2:$NF$60,MATCH(1,(GMWQ!$NE$2:$NE$60=V$3)*(GMWQ!$ND$2:$ND$60=V$4)*(GMWQ!$NF$2:$NF$60=V$1),0),$E346-1966)</f>
        <v>0</v>
      </c>
      <c r="W346" s="12" cm="1">
        <f t="array" ref="W346">INDEX(GMWQ!$A$2:$NF$60,MATCH(1,(GMWQ!$NE$2:$NE$60=W$3)*(GMWQ!$ND$2:$ND$60=W$4)*(GMWQ!$NF$2:$NF$60=W$1),0),$E346-1966)</f>
        <v>0</v>
      </c>
      <c r="X346" s="12" cm="1">
        <f t="array" ref="X346">INDEX(GMWQ!$A$2:$NF$60,MATCH(1,(GMWQ!$NE$2:$NE$60=X$3)*(GMWQ!$ND$2:$ND$60=X$4)*(GMWQ!$NF$2:$NF$60=X$1),0),$E346-1966)</f>
        <v>0</v>
      </c>
      <c r="Y346" s="12" cm="1">
        <f t="array" ref="Y346">INDEX(GMWQ!$A$2:$NF$60,MATCH(1,(GMWQ!$NE$2:$NE$60=Y$3)*(GMWQ!$ND$2:$ND$60=Y$4)*(GMWQ!$NF$2:$NF$60=Y$1),0),$E346-1966)</f>
        <v>0</v>
      </c>
      <c r="Z346" s="12" cm="1">
        <f t="array" ref="Z346">INDEX(GMWQ!$A$2:$NF$60,MATCH(1,(GMWQ!$NE$2:$NE$60=Z$3)*(GMWQ!$ND$2:$ND$60=Z$4)*(GMWQ!$NF$2:$NF$60=Z$1),0),$E346-1966)</f>
        <v>0</v>
      </c>
      <c r="AA346" s="12" cm="1">
        <f t="array" ref="AA346">INDEX(GMWQ!$A$2:$NF$60,MATCH(1,(GMWQ!$NE$2:$NE$60=AA$3)*(GMWQ!$ND$2:$ND$60=AA$4)*(GMWQ!$NF$2:$NF$60=AA$1),0),$E346-1966)</f>
        <v>0</v>
      </c>
      <c r="AB346" s="12" cm="1">
        <f t="array" ref="AB346">INDEX(GMWQ!$A$2:$NF$60,MATCH(1,(GMWQ!$NE$2:$NE$60=AB$3)*(GMWQ!$ND$2:$ND$60=AB$4)*(GMWQ!$NF$2:$NF$60=AB$1),0),$E346-1966)</f>
        <v>0</v>
      </c>
      <c r="AC346" s="12" cm="1">
        <f t="array" ref="AC346">INDEX(GMWQ!$A$2:$NF$60,MATCH(1,(GMWQ!$NE$2:$NE$60=AC$3)*(GMWQ!$ND$2:$ND$60=AC$4)*(GMWQ!$NF$2:$NF$60=AC$1),0),$E346-1966)</f>
        <v>0</v>
      </c>
      <c r="AD346" s="12" cm="1">
        <f t="array" ref="AD346">INDEX(GMWQ!$A$2:$NF$60,MATCH(1,(GMWQ!$NE$2:$NE$60=AD$3)*(GMWQ!$ND$2:$ND$60=AD$4)*(GMWQ!$NF$2:$NF$60=AD$1),0),$E346-1966)</f>
        <v>0</v>
      </c>
      <c r="AE346" s="12" cm="1">
        <f t="array" ref="AE346">INDEX(GMWQ!$A$2:$NF$60,MATCH(1,(GMWQ!$NE$2:$NE$60=AE$3)*(GMWQ!$ND$2:$ND$60=AE$4)*(GMWQ!$NF$2:$NF$60=AE$1),0),$E346-1966)</f>
        <v>39265.47</v>
      </c>
      <c r="AF346" s="12" cm="1">
        <f t="array" ref="AF346">INDEX(GMWQ!$A$2:$NF$60,MATCH(1,(GMWQ!$NE$2:$NE$60=AF$3)*(GMWQ!$ND$2:$ND$60=AF$4)*(GMWQ!$NF$2:$NF$60=AF$1),0),$E346-1966)</f>
        <v>43619.02</v>
      </c>
      <c r="AG346" s="12" cm="1">
        <f t="array" ref="AG346">INDEX(GMWQ!$A$2:$NF$60,MATCH(1,(GMWQ!$NE$2:$NE$60=AG$3)*(GMWQ!$ND$2:$ND$60=AG$4)*(GMWQ!$NF$2:$NF$60=AG$1),0),$E346-1966)</f>
        <v>3.7500200000000001</v>
      </c>
    </row>
    <row r="347" spans="1:33" x14ac:dyDescent="0.25">
      <c r="A347" s="12">
        <v>2058</v>
      </c>
      <c r="B347" s="12">
        <f t="shared" si="29"/>
        <v>2058</v>
      </c>
      <c r="C347" s="12">
        <f t="shared" si="29"/>
        <v>2057</v>
      </c>
      <c r="D347" s="12">
        <f t="shared" si="29"/>
        <v>2057</v>
      </c>
      <c r="E347" s="12">
        <f t="shared" si="27"/>
        <v>2313</v>
      </c>
      <c r="F347" s="12" cm="1">
        <f t="array" ref="F347">INDEX(GMWQ!$A$2:$NF$60,MATCH(1,(GMWQ!$NE$2:$NE$60=F$3)*(GMWQ!$ND$2:$ND$60=F$4)*(GMWQ!$NF$2:$NF$60=F$1),0),$E347-1966)</f>
        <v>303.58019999999999</v>
      </c>
      <c r="G347" s="12" cm="1">
        <f t="array" ref="G347">INDEX(GMWQ!$A$2:$NF$60,MATCH(1,(GMWQ!$NE$2:$NE$60=G$3)*(GMWQ!$ND$2:$ND$60=G$4)*(GMWQ!$NF$2:$NF$60=G$1),0),$E347-1966)</f>
        <v>150607.5</v>
      </c>
      <c r="H347" s="12" cm="1">
        <f t="array" ref="H347">INDEX(GMWQ!$A$2:$NF$60,MATCH(1,(GMWQ!$NE$2:$NE$60=H$3)*(GMWQ!$ND$2:$ND$60=H$4)*(GMWQ!$NF$2:$NF$60=H$1),0),$E347-1966)</f>
        <v>1956.268</v>
      </c>
      <c r="I347" s="12" cm="1">
        <f t="array" ref="I347">INDEX(GMWQ!$A$2:$NF$60,MATCH(1,(GMWQ!$NE$2:$NE$60=I$3)*(GMWQ!$ND$2:$ND$60=I$4)*(GMWQ!$NF$2:$NF$60=I$1),0),$E347-1966)</f>
        <v>519626.1</v>
      </c>
      <c r="J347" s="12" cm="1">
        <f t="array" ref="J347">INDEX(GMWQ!$A$2:$NF$60,MATCH(1,(GMWQ!$NE$2:$NE$60=J$3)*(GMWQ!$ND$2:$ND$60=J$4)*(GMWQ!$NF$2:$NF$60=J$1),0),$E347-1966)</f>
        <v>2409945</v>
      </c>
      <c r="K347" s="12" cm="1">
        <f t="array" ref="K347">INDEX(GMWQ!$A$2:$NF$60,MATCH(1,(GMWQ!$NE$2:$NE$60=K$3)*(GMWQ!$ND$2:$ND$60=K$4)*(GMWQ!$NF$2:$NF$60=K$1),0),$E347-1966)</f>
        <v>951438.4</v>
      </c>
      <c r="L347" s="12" cm="1">
        <f t="array" ref="L347">INDEX(GMWQ!$A$2:$NF$60,MATCH(1,(GMWQ!$NE$2:$NE$60=L$3)*(GMWQ!$ND$2:$ND$60=L$4)*(GMWQ!$NF$2:$NF$60=L$1),0),$E347-1966)</f>
        <v>1484745</v>
      </c>
      <c r="M347" s="12" cm="1">
        <f t="array" ref="M347">INDEX(GMWQ!$A$2:$NF$60,MATCH(1,(GMWQ!$NE$2:$NE$60=M$3)*(GMWQ!$ND$2:$ND$60=M$4)*(GMWQ!$NF$2:$NF$60=M$1),0),$E347-1966)</f>
        <v>682828.4</v>
      </c>
      <c r="N347" s="12" cm="1">
        <f t="array" ref="N347">INDEX(GMWQ!$A$2:$NF$60,MATCH(1,(GMWQ!$NE$2:$NE$60=N$3)*(GMWQ!$ND$2:$ND$60=N$4)*(GMWQ!$NF$2:$NF$60=N$1),0),$E347-1966)</f>
        <v>217.4083</v>
      </c>
      <c r="O347" s="12" cm="1">
        <f t="array" ref="O347">INDEX(GMWQ!$A$2:$NF$60,MATCH(1,(GMWQ!$NE$2:$NE$60=O$3)*(GMWQ!$ND$2:$ND$60=O$4)*(GMWQ!$NF$2:$NF$60=O$1),0),$E347-1966)</f>
        <v>39362.519999999997</v>
      </c>
      <c r="P347" s="12" cm="1">
        <f t="array" ref="P347">INDEX(GMWQ!$A$2:$NF$60,MATCH(1,(GMWQ!$NE$2:$NE$60=P$3)*(GMWQ!$ND$2:$ND$60=P$4)*(GMWQ!$NF$2:$NF$60=P$1),0),$E347-1966)</f>
        <v>43131.96</v>
      </c>
      <c r="Q347" s="12" cm="1">
        <f t="array" ref="Q347">INDEX(GMWQ!$A$2:$NF$60,MATCH(1,(GMWQ!$NE$2:$NE$60=Q$3)*(GMWQ!$ND$2:$ND$60=Q$4)*(GMWQ!$NF$2:$NF$60=Q$1),0),$E347-1966)</f>
        <v>4.0000099999999996</v>
      </c>
      <c r="R347" s="12" cm="1">
        <f t="array" ref="R347">INDEX(GMWQ!$A$2:$NF$60,MATCH(1,(GMWQ!$NE$2:$NE$60=R$3)*(GMWQ!$ND$2:$ND$60=R$4)*(GMWQ!$NF$2:$NF$60=R$1),0),$E347-1966)</f>
        <v>28188.57</v>
      </c>
      <c r="S347" s="12" cm="1">
        <f t="array" ref="S347">INDEX(GMWQ!$A$2:$NF$60,MATCH(1,(GMWQ!$NE$2:$NE$60=S$3)*(GMWQ!$ND$2:$ND$60=S$4)*(GMWQ!$NF$2:$NF$60=S$1),0),$E347-1966)</f>
        <v>0</v>
      </c>
      <c r="T347" s="12" cm="1">
        <f t="array" ref="T347">INDEX(GMWQ!$A$2:$NF$60,MATCH(1,(GMWQ!$NE$2:$NE$60=T$3)*(GMWQ!$ND$2:$ND$60=T$4)*(GMWQ!$NF$2:$NF$60=T$1),0),$E347-1966)</f>
        <v>0</v>
      </c>
      <c r="U347" s="12" cm="1">
        <f t="array" ref="U347">INDEX(GMWQ!$A$2:$NF$60,MATCH(1,(GMWQ!$NE$2:$NE$60=U$3)*(GMWQ!$ND$2:$ND$60=U$4)*(GMWQ!$NF$2:$NF$60=U$1),0),$E347-1966)</f>
        <v>0</v>
      </c>
      <c r="V347" s="12" cm="1">
        <f t="array" ref="V347">INDEX(GMWQ!$A$2:$NF$60,MATCH(1,(GMWQ!$NE$2:$NE$60=V$3)*(GMWQ!$ND$2:$ND$60=V$4)*(GMWQ!$NF$2:$NF$60=V$1),0),$E347-1966)</f>
        <v>0</v>
      </c>
      <c r="W347" s="12" cm="1">
        <f t="array" ref="W347">INDEX(GMWQ!$A$2:$NF$60,MATCH(1,(GMWQ!$NE$2:$NE$60=W$3)*(GMWQ!$ND$2:$ND$60=W$4)*(GMWQ!$NF$2:$NF$60=W$1),0),$E347-1966)</f>
        <v>0</v>
      </c>
      <c r="X347" s="12" cm="1">
        <f t="array" ref="X347">INDEX(GMWQ!$A$2:$NF$60,MATCH(1,(GMWQ!$NE$2:$NE$60=X$3)*(GMWQ!$ND$2:$ND$60=X$4)*(GMWQ!$NF$2:$NF$60=X$1),0),$E347-1966)</f>
        <v>0</v>
      </c>
      <c r="Y347" s="12" cm="1">
        <f t="array" ref="Y347">INDEX(GMWQ!$A$2:$NF$60,MATCH(1,(GMWQ!$NE$2:$NE$60=Y$3)*(GMWQ!$ND$2:$ND$60=Y$4)*(GMWQ!$NF$2:$NF$60=Y$1),0),$E347-1966)</f>
        <v>0</v>
      </c>
      <c r="Z347" s="12" cm="1">
        <f t="array" ref="Z347">INDEX(GMWQ!$A$2:$NF$60,MATCH(1,(GMWQ!$NE$2:$NE$60=Z$3)*(GMWQ!$ND$2:$ND$60=Z$4)*(GMWQ!$NF$2:$NF$60=Z$1),0),$E347-1966)</f>
        <v>0</v>
      </c>
      <c r="AA347" s="12" cm="1">
        <f t="array" ref="AA347">INDEX(GMWQ!$A$2:$NF$60,MATCH(1,(GMWQ!$NE$2:$NE$60=AA$3)*(GMWQ!$ND$2:$ND$60=AA$4)*(GMWQ!$NF$2:$NF$60=AA$1),0),$E347-1966)</f>
        <v>0</v>
      </c>
      <c r="AB347" s="12" cm="1">
        <f t="array" ref="AB347">INDEX(GMWQ!$A$2:$NF$60,MATCH(1,(GMWQ!$NE$2:$NE$60=AB$3)*(GMWQ!$ND$2:$ND$60=AB$4)*(GMWQ!$NF$2:$NF$60=AB$1),0),$E347-1966)</f>
        <v>0</v>
      </c>
      <c r="AC347" s="12" cm="1">
        <f t="array" ref="AC347">INDEX(GMWQ!$A$2:$NF$60,MATCH(1,(GMWQ!$NE$2:$NE$60=AC$3)*(GMWQ!$ND$2:$ND$60=AC$4)*(GMWQ!$NF$2:$NF$60=AC$1),0),$E347-1966)</f>
        <v>0</v>
      </c>
      <c r="AD347" s="12" cm="1">
        <f t="array" ref="AD347">INDEX(GMWQ!$A$2:$NF$60,MATCH(1,(GMWQ!$NE$2:$NE$60=AD$3)*(GMWQ!$ND$2:$ND$60=AD$4)*(GMWQ!$NF$2:$NF$60=AD$1),0),$E347-1966)</f>
        <v>0</v>
      </c>
      <c r="AE347" s="12" cm="1">
        <f t="array" ref="AE347">INDEX(GMWQ!$A$2:$NF$60,MATCH(1,(GMWQ!$NE$2:$NE$60=AE$3)*(GMWQ!$ND$2:$ND$60=AE$4)*(GMWQ!$NF$2:$NF$60=AE$1),0),$E347-1966)</f>
        <v>39278.370000000003</v>
      </c>
      <c r="AF347" s="12" cm="1">
        <f t="array" ref="AF347">INDEX(GMWQ!$A$2:$NF$60,MATCH(1,(GMWQ!$NE$2:$NE$60=AF$3)*(GMWQ!$ND$2:$ND$60=AF$4)*(GMWQ!$NF$2:$NF$60=AF$1),0),$E347-1966)</f>
        <v>43633.36</v>
      </c>
      <c r="AG347" s="12" cm="1">
        <f t="array" ref="AG347">INDEX(GMWQ!$A$2:$NF$60,MATCH(1,(GMWQ!$NE$2:$NE$60=AG$3)*(GMWQ!$ND$2:$ND$60=AG$4)*(GMWQ!$NF$2:$NF$60=AG$1),0),$E347-1966)</f>
        <v>3.7499859999999998</v>
      </c>
    </row>
    <row r="348" spans="1:33" x14ac:dyDescent="0.25">
      <c r="B348" s="12">
        <f t="shared" ref="B348:D359" si="30">+B344+1</f>
        <v>2058</v>
      </c>
      <c r="C348" s="12">
        <f t="shared" si="30"/>
        <v>2058</v>
      </c>
      <c r="E348" s="12">
        <f t="shared" si="27"/>
        <v>2314</v>
      </c>
      <c r="F348" s="12" cm="1">
        <f t="array" ref="F348">INDEX(GMWQ!$A$2:$NF$60,MATCH(1,(GMWQ!$NE$2:$NE$60=F$3)*(GMWQ!$ND$2:$ND$60=F$4)*(GMWQ!$NF$2:$NF$60=F$1),0),$E348-1966)</f>
        <v>305.11360000000002</v>
      </c>
      <c r="G348" s="12" cm="1">
        <f t="array" ref="G348">INDEX(GMWQ!$A$2:$NF$60,MATCH(1,(GMWQ!$NE$2:$NE$60=G$3)*(GMWQ!$ND$2:$ND$60=G$4)*(GMWQ!$NF$2:$NF$60=G$1),0),$E348-1966)</f>
        <v>151818.6</v>
      </c>
      <c r="H348" s="12" cm="1">
        <f t="array" ref="H348">INDEX(GMWQ!$A$2:$NF$60,MATCH(1,(GMWQ!$NE$2:$NE$60=H$3)*(GMWQ!$ND$2:$ND$60=H$4)*(GMWQ!$NF$2:$NF$60=H$1),0),$E348-1966)</f>
        <v>1971.8150000000001</v>
      </c>
      <c r="I348" s="12" cm="1">
        <f t="array" ref="I348">INDEX(GMWQ!$A$2:$NF$60,MATCH(1,(GMWQ!$NE$2:$NE$60=I$3)*(GMWQ!$ND$2:$ND$60=I$4)*(GMWQ!$NF$2:$NF$60=I$1),0),$E348-1966)</f>
        <v>525718.69999999995</v>
      </c>
      <c r="J348" s="12" cm="1">
        <f t="array" ref="J348">INDEX(GMWQ!$A$2:$NF$60,MATCH(1,(GMWQ!$NE$2:$NE$60=J$3)*(GMWQ!$ND$2:$ND$60=J$4)*(GMWQ!$NF$2:$NF$60=J$1),0),$E348-1966)</f>
        <v>2430134</v>
      </c>
      <c r="K348" s="12" cm="1">
        <f t="array" ref="K348">INDEX(GMWQ!$A$2:$NF$60,MATCH(1,(GMWQ!$NE$2:$NE$60=K$3)*(GMWQ!$ND$2:$ND$60=K$4)*(GMWQ!$NF$2:$NF$60=K$1),0),$E348-1966)</f>
        <v>959089.4</v>
      </c>
      <c r="L348" s="12" cm="1">
        <f t="array" ref="L348">INDEX(GMWQ!$A$2:$NF$60,MATCH(1,(GMWQ!$NE$2:$NE$60=L$3)*(GMWQ!$ND$2:$ND$60=L$4)*(GMWQ!$NF$2:$NF$60=L$1),0),$E348-1966)</f>
        <v>1496477</v>
      </c>
      <c r="M348" s="12" cm="1">
        <f t="array" ref="M348">INDEX(GMWQ!$A$2:$NF$60,MATCH(1,(GMWQ!$NE$2:$NE$60=M$3)*(GMWQ!$ND$2:$ND$60=M$4)*(GMWQ!$NF$2:$NF$60=M$1),0),$E348-1966)</f>
        <v>684826.4</v>
      </c>
      <c r="N348" s="12" cm="1">
        <f t="array" ref="N348">INDEX(GMWQ!$A$2:$NF$60,MATCH(1,(GMWQ!$NE$2:$NE$60=N$3)*(GMWQ!$ND$2:$ND$60=N$4)*(GMWQ!$NF$2:$NF$60=N$1),0),$E348-1966)</f>
        <v>218.4871</v>
      </c>
      <c r="O348" s="12" cm="1">
        <f t="array" ref="O348">INDEX(GMWQ!$A$2:$NF$60,MATCH(1,(GMWQ!$NE$2:$NE$60=O$3)*(GMWQ!$ND$2:$ND$60=O$4)*(GMWQ!$NF$2:$NF$60=O$1),0),$E348-1966)</f>
        <v>39365.89</v>
      </c>
      <c r="P348" s="12" cm="1">
        <f t="array" ref="P348">INDEX(GMWQ!$A$2:$NF$60,MATCH(1,(GMWQ!$NE$2:$NE$60=P$3)*(GMWQ!$ND$2:$ND$60=P$4)*(GMWQ!$NF$2:$NF$60=P$1),0),$E348-1966)</f>
        <v>43135.65</v>
      </c>
      <c r="Q348" s="12" cm="1">
        <f t="array" ref="Q348">INDEX(GMWQ!$A$2:$NF$60,MATCH(1,(GMWQ!$NE$2:$NE$60=Q$3)*(GMWQ!$ND$2:$ND$60=Q$4)*(GMWQ!$NF$2:$NF$60=Q$1),0),$E348-1966)</f>
        <v>4.0000099999999996</v>
      </c>
      <c r="R348" s="12" cm="1">
        <f t="array" ref="R348">INDEX(GMWQ!$A$2:$NF$60,MATCH(1,(GMWQ!$NE$2:$NE$60=R$3)*(GMWQ!$ND$2:$ND$60=R$4)*(GMWQ!$NF$2:$NF$60=R$1),0),$E348-1966)</f>
        <v>28412.58</v>
      </c>
      <c r="S348" s="12" cm="1">
        <f t="array" ref="S348">INDEX(GMWQ!$A$2:$NF$60,MATCH(1,(GMWQ!$NE$2:$NE$60=S$3)*(GMWQ!$ND$2:$ND$60=S$4)*(GMWQ!$NF$2:$NF$60=S$1),0),$E348-1966)</f>
        <v>0</v>
      </c>
      <c r="T348" s="12" cm="1">
        <f t="array" ref="T348">INDEX(GMWQ!$A$2:$NF$60,MATCH(1,(GMWQ!$NE$2:$NE$60=T$3)*(GMWQ!$ND$2:$ND$60=T$4)*(GMWQ!$NF$2:$NF$60=T$1),0),$E348-1966)</f>
        <v>0</v>
      </c>
      <c r="U348" s="12" cm="1">
        <f t="array" ref="U348">INDEX(GMWQ!$A$2:$NF$60,MATCH(1,(GMWQ!$NE$2:$NE$60=U$3)*(GMWQ!$ND$2:$ND$60=U$4)*(GMWQ!$NF$2:$NF$60=U$1),0),$E348-1966)</f>
        <v>0</v>
      </c>
      <c r="V348" s="12" cm="1">
        <f t="array" ref="V348">INDEX(GMWQ!$A$2:$NF$60,MATCH(1,(GMWQ!$NE$2:$NE$60=V$3)*(GMWQ!$ND$2:$ND$60=V$4)*(GMWQ!$NF$2:$NF$60=V$1),0),$E348-1966)</f>
        <v>0</v>
      </c>
      <c r="W348" s="12" cm="1">
        <f t="array" ref="W348">INDEX(GMWQ!$A$2:$NF$60,MATCH(1,(GMWQ!$NE$2:$NE$60=W$3)*(GMWQ!$ND$2:$ND$60=W$4)*(GMWQ!$NF$2:$NF$60=W$1),0),$E348-1966)</f>
        <v>0</v>
      </c>
      <c r="X348" s="12" cm="1">
        <f t="array" ref="X348">INDEX(GMWQ!$A$2:$NF$60,MATCH(1,(GMWQ!$NE$2:$NE$60=X$3)*(GMWQ!$ND$2:$ND$60=X$4)*(GMWQ!$NF$2:$NF$60=X$1),0),$E348-1966)</f>
        <v>0</v>
      </c>
      <c r="Y348" s="12" cm="1">
        <f t="array" ref="Y348">INDEX(GMWQ!$A$2:$NF$60,MATCH(1,(GMWQ!$NE$2:$NE$60=Y$3)*(GMWQ!$ND$2:$ND$60=Y$4)*(GMWQ!$NF$2:$NF$60=Y$1),0),$E348-1966)</f>
        <v>0</v>
      </c>
      <c r="Z348" s="12" cm="1">
        <f t="array" ref="Z348">INDEX(GMWQ!$A$2:$NF$60,MATCH(1,(GMWQ!$NE$2:$NE$60=Z$3)*(GMWQ!$ND$2:$ND$60=Z$4)*(GMWQ!$NF$2:$NF$60=Z$1),0),$E348-1966)</f>
        <v>0</v>
      </c>
      <c r="AA348" s="12" cm="1">
        <f t="array" ref="AA348">INDEX(GMWQ!$A$2:$NF$60,MATCH(1,(GMWQ!$NE$2:$NE$60=AA$3)*(GMWQ!$ND$2:$ND$60=AA$4)*(GMWQ!$NF$2:$NF$60=AA$1),0),$E348-1966)</f>
        <v>0</v>
      </c>
      <c r="AB348" s="12" cm="1">
        <f t="array" ref="AB348">INDEX(GMWQ!$A$2:$NF$60,MATCH(1,(GMWQ!$NE$2:$NE$60=AB$3)*(GMWQ!$ND$2:$ND$60=AB$4)*(GMWQ!$NF$2:$NF$60=AB$1),0),$E348-1966)</f>
        <v>0</v>
      </c>
      <c r="AC348" s="12" cm="1">
        <f t="array" ref="AC348">INDEX(GMWQ!$A$2:$NF$60,MATCH(1,(GMWQ!$NE$2:$NE$60=AC$3)*(GMWQ!$ND$2:$ND$60=AC$4)*(GMWQ!$NF$2:$NF$60=AC$1),0),$E348-1966)</f>
        <v>0</v>
      </c>
      <c r="AD348" s="12" cm="1">
        <f t="array" ref="AD348">INDEX(GMWQ!$A$2:$NF$60,MATCH(1,(GMWQ!$NE$2:$NE$60=AD$3)*(GMWQ!$ND$2:$ND$60=AD$4)*(GMWQ!$NF$2:$NF$60=AD$1),0),$E348-1966)</f>
        <v>0</v>
      </c>
      <c r="AE348" s="12" cm="1">
        <f t="array" ref="AE348">INDEX(GMWQ!$A$2:$NF$60,MATCH(1,(GMWQ!$NE$2:$NE$60=AE$3)*(GMWQ!$ND$2:$ND$60=AE$4)*(GMWQ!$NF$2:$NF$60=AE$1),0),$E348-1966)</f>
        <v>39291.26</v>
      </c>
      <c r="AF348" s="12" cm="1">
        <f t="array" ref="AF348">INDEX(GMWQ!$A$2:$NF$60,MATCH(1,(GMWQ!$NE$2:$NE$60=AF$3)*(GMWQ!$ND$2:$ND$60=AF$4)*(GMWQ!$NF$2:$NF$60=AF$1),0),$E348-1966)</f>
        <v>43647.68</v>
      </c>
      <c r="AG348" s="12" cm="1">
        <f t="array" ref="AG348">INDEX(GMWQ!$A$2:$NF$60,MATCH(1,(GMWQ!$NE$2:$NE$60=AG$3)*(GMWQ!$ND$2:$ND$60=AG$4)*(GMWQ!$NF$2:$NF$60=AG$1),0),$E348-1966)</f>
        <v>3.75</v>
      </c>
    </row>
    <row r="349" spans="1:33" x14ac:dyDescent="0.25">
      <c r="B349" s="12">
        <f t="shared" si="30"/>
        <v>2058</v>
      </c>
      <c r="C349" s="12">
        <f t="shared" si="30"/>
        <v>2058</v>
      </c>
      <c r="E349" s="12">
        <f t="shared" si="27"/>
        <v>2315</v>
      </c>
      <c r="F349" s="12" cm="1">
        <f t="array" ref="F349">INDEX(GMWQ!$A$2:$NF$60,MATCH(1,(GMWQ!$NE$2:$NE$60=F$3)*(GMWQ!$ND$2:$ND$60=F$4)*(GMWQ!$NF$2:$NF$60=F$1),0),$E349-1966)</f>
        <v>306.65190000000001</v>
      </c>
      <c r="G349" s="12" cm="1">
        <f t="array" ref="G349">INDEX(GMWQ!$A$2:$NF$60,MATCH(1,(GMWQ!$NE$2:$NE$60=G$3)*(GMWQ!$ND$2:$ND$60=G$4)*(GMWQ!$NF$2:$NF$60=G$1),0),$E349-1966)</f>
        <v>153034.29999999999</v>
      </c>
      <c r="H349" s="12" cm="1">
        <f t="array" ref="H349">INDEX(GMWQ!$A$2:$NF$60,MATCH(1,(GMWQ!$NE$2:$NE$60=H$3)*(GMWQ!$ND$2:$ND$60=H$4)*(GMWQ!$NF$2:$NF$60=H$1),0),$E349-1966)</f>
        <v>1987.479</v>
      </c>
      <c r="I349" s="12" cm="1">
        <f t="array" ref="I349">INDEX(GMWQ!$A$2:$NF$60,MATCH(1,(GMWQ!$NE$2:$NE$60=I$3)*(GMWQ!$ND$2:$ND$60=I$4)*(GMWQ!$NF$2:$NF$60=I$1),0),$E349-1966)</f>
        <v>529929.30000000005</v>
      </c>
      <c r="J349" s="12" cm="1">
        <f t="array" ref="J349">INDEX(GMWQ!$A$2:$NF$60,MATCH(1,(GMWQ!$NE$2:$NE$60=J$3)*(GMWQ!$ND$2:$ND$60=J$4)*(GMWQ!$NF$2:$NF$60=J$1),0),$E349-1966)</f>
        <v>2450432</v>
      </c>
      <c r="K349" s="12" cm="1">
        <f t="array" ref="K349">INDEX(GMWQ!$A$2:$NF$60,MATCH(1,(GMWQ!$NE$2:$NE$60=K$3)*(GMWQ!$ND$2:$ND$60=K$4)*(GMWQ!$NF$2:$NF$60=K$1),0),$E349-1966)</f>
        <v>966769.6</v>
      </c>
      <c r="L349" s="12" cm="1">
        <f t="array" ref="L349">INDEX(GMWQ!$A$2:$NF$60,MATCH(1,(GMWQ!$NE$2:$NE$60=L$3)*(GMWQ!$ND$2:$ND$60=L$4)*(GMWQ!$NF$2:$NF$60=L$1),0),$E349-1966)</f>
        <v>1508294</v>
      </c>
      <c r="M349" s="12" cm="1">
        <f t="array" ref="M349">INDEX(GMWQ!$A$2:$NF$60,MATCH(1,(GMWQ!$NE$2:$NE$60=M$3)*(GMWQ!$ND$2:$ND$60=M$4)*(GMWQ!$NF$2:$NF$60=M$1),0),$E349-1966)</f>
        <v>686826.9</v>
      </c>
      <c r="N349" s="12" cm="1">
        <f t="array" ref="N349">INDEX(GMWQ!$A$2:$NF$60,MATCH(1,(GMWQ!$NE$2:$NE$60=N$3)*(GMWQ!$ND$2:$ND$60=N$4)*(GMWQ!$NF$2:$NF$60=N$1),0),$E349-1966)</f>
        <v>219.5712</v>
      </c>
      <c r="O349" s="12" cm="1">
        <f t="array" ref="O349">INDEX(GMWQ!$A$2:$NF$60,MATCH(1,(GMWQ!$NE$2:$NE$60=O$3)*(GMWQ!$ND$2:$ND$60=O$4)*(GMWQ!$NF$2:$NF$60=O$1),0),$E349-1966)</f>
        <v>39368.04</v>
      </c>
      <c r="P349" s="12" cm="1">
        <f t="array" ref="P349">INDEX(GMWQ!$A$2:$NF$60,MATCH(1,(GMWQ!$NE$2:$NE$60=P$3)*(GMWQ!$ND$2:$ND$60=P$4)*(GMWQ!$NF$2:$NF$60=P$1),0),$E349-1966)</f>
        <v>43138</v>
      </c>
      <c r="Q349" s="12" cm="1">
        <f t="array" ref="Q349">INDEX(GMWQ!$A$2:$NF$60,MATCH(1,(GMWQ!$NE$2:$NE$60=Q$3)*(GMWQ!$ND$2:$ND$60=Q$4)*(GMWQ!$NF$2:$NF$60=Q$1),0),$E349-1966)</f>
        <v>3.9999929999999999</v>
      </c>
      <c r="R349" s="12" cm="1">
        <f t="array" ref="R349">INDEX(GMWQ!$A$2:$NF$60,MATCH(1,(GMWQ!$NE$2:$NE$60=R$3)*(GMWQ!$ND$2:$ND$60=R$4)*(GMWQ!$NF$2:$NF$60=R$1),0),$E349-1966)</f>
        <v>28638.29</v>
      </c>
      <c r="S349" s="12" cm="1">
        <f t="array" ref="S349">INDEX(GMWQ!$A$2:$NF$60,MATCH(1,(GMWQ!$NE$2:$NE$60=S$3)*(GMWQ!$ND$2:$ND$60=S$4)*(GMWQ!$NF$2:$NF$60=S$1),0),$E349-1966)</f>
        <v>0</v>
      </c>
      <c r="T349" s="12" cm="1">
        <f t="array" ref="T349">INDEX(GMWQ!$A$2:$NF$60,MATCH(1,(GMWQ!$NE$2:$NE$60=T$3)*(GMWQ!$ND$2:$ND$60=T$4)*(GMWQ!$NF$2:$NF$60=T$1),0),$E349-1966)</f>
        <v>0</v>
      </c>
      <c r="U349" s="12" cm="1">
        <f t="array" ref="U349">INDEX(GMWQ!$A$2:$NF$60,MATCH(1,(GMWQ!$NE$2:$NE$60=U$3)*(GMWQ!$ND$2:$ND$60=U$4)*(GMWQ!$NF$2:$NF$60=U$1),0),$E349-1966)</f>
        <v>0</v>
      </c>
      <c r="V349" s="12" cm="1">
        <f t="array" ref="V349">INDEX(GMWQ!$A$2:$NF$60,MATCH(1,(GMWQ!$NE$2:$NE$60=V$3)*(GMWQ!$ND$2:$ND$60=V$4)*(GMWQ!$NF$2:$NF$60=V$1),0),$E349-1966)</f>
        <v>0</v>
      </c>
      <c r="W349" s="12" cm="1">
        <f t="array" ref="W349">INDEX(GMWQ!$A$2:$NF$60,MATCH(1,(GMWQ!$NE$2:$NE$60=W$3)*(GMWQ!$ND$2:$ND$60=W$4)*(GMWQ!$NF$2:$NF$60=W$1),0),$E349-1966)</f>
        <v>0</v>
      </c>
      <c r="X349" s="12" cm="1">
        <f t="array" ref="X349">INDEX(GMWQ!$A$2:$NF$60,MATCH(1,(GMWQ!$NE$2:$NE$60=X$3)*(GMWQ!$ND$2:$ND$60=X$4)*(GMWQ!$NF$2:$NF$60=X$1),0),$E349-1966)</f>
        <v>0</v>
      </c>
      <c r="Y349" s="12" cm="1">
        <f t="array" ref="Y349">INDEX(GMWQ!$A$2:$NF$60,MATCH(1,(GMWQ!$NE$2:$NE$60=Y$3)*(GMWQ!$ND$2:$ND$60=Y$4)*(GMWQ!$NF$2:$NF$60=Y$1),0),$E349-1966)</f>
        <v>0</v>
      </c>
      <c r="Z349" s="12" cm="1">
        <f t="array" ref="Z349">INDEX(GMWQ!$A$2:$NF$60,MATCH(1,(GMWQ!$NE$2:$NE$60=Z$3)*(GMWQ!$ND$2:$ND$60=Z$4)*(GMWQ!$NF$2:$NF$60=Z$1),0),$E349-1966)</f>
        <v>0</v>
      </c>
      <c r="AA349" s="12" cm="1">
        <f t="array" ref="AA349">INDEX(GMWQ!$A$2:$NF$60,MATCH(1,(GMWQ!$NE$2:$NE$60=AA$3)*(GMWQ!$ND$2:$ND$60=AA$4)*(GMWQ!$NF$2:$NF$60=AA$1),0),$E349-1966)</f>
        <v>0</v>
      </c>
      <c r="AB349" s="12" cm="1">
        <f t="array" ref="AB349">INDEX(GMWQ!$A$2:$NF$60,MATCH(1,(GMWQ!$NE$2:$NE$60=AB$3)*(GMWQ!$ND$2:$ND$60=AB$4)*(GMWQ!$NF$2:$NF$60=AB$1),0),$E349-1966)</f>
        <v>0</v>
      </c>
      <c r="AC349" s="12" cm="1">
        <f t="array" ref="AC349">INDEX(GMWQ!$A$2:$NF$60,MATCH(1,(GMWQ!$NE$2:$NE$60=AC$3)*(GMWQ!$ND$2:$ND$60=AC$4)*(GMWQ!$NF$2:$NF$60=AC$1),0),$E349-1966)</f>
        <v>0</v>
      </c>
      <c r="AD349" s="12" cm="1">
        <f t="array" ref="AD349">INDEX(GMWQ!$A$2:$NF$60,MATCH(1,(GMWQ!$NE$2:$NE$60=AD$3)*(GMWQ!$ND$2:$ND$60=AD$4)*(GMWQ!$NF$2:$NF$60=AD$1),0),$E349-1966)</f>
        <v>0</v>
      </c>
      <c r="AE349" s="12" cm="1">
        <f t="array" ref="AE349">INDEX(GMWQ!$A$2:$NF$60,MATCH(1,(GMWQ!$NE$2:$NE$60=AE$3)*(GMWQ!$ND$2:$ND$60=AE$4)*(GMWQ!$NF$2:$NF$60=AE$1),0),$E349-1966)</f>
        <v>39303.54</v>
      </c>
      <c r="AF349" s="12" cm="1">
        <f t="array" ref="AF349">INDEX(GMWQ!$A$2:$NF$60,MATCH(1,(GMWQ!$NE$2:$NE$60=AF$3)*(GMWQ!$ND$2:$ND$60=AF$4)*(GMWQ!$NF$2:$NF$60=AF$1),0),$E349-1966)</f>
        <v>43661.32</v>
      </c>
      <c r="AG349" s="12" cm="1">
        <f t="array" ref="AG349">INDEX(GMWQ!$A$2:$NF$60,MATCH(1,(GMWQ!$NE$2:$NE$60=AG$3)*(GMWQ!$ND$2:$ND$60=AG$4)*(GMWQ!$NF$2:$NF$60=AG$1),0),$E349-1966)</f>
        <v>3.7499859999999998</v>
      </c>
    </row>
    <row r="350" spans="1:33" x14ac:dyDescent="0.25">
      <c r="B350" s="12">
        <f t="shared" si="30"/>
        <v>2058</v>
      </c>
      <c r="C350" s="12">
        <f t="shared" si="30"/>
        <v>2058</v>
      </c>
      <c r="E350" s="12">
        <f t="shared" si="27"/>
        <v>2316</v>
      </c>
      <c r="F350" s="12" cm="1">
        <f t="array" ref="F350">INDEX(GMWQ!$A$2:$NF$60,MATCH(1,(GMWQ!$NE$2:$NE$60=F$3)*(GMWQ!$ND$2:$ND$60=F$4)*(GMWQ!$NF$2:$NF$60=F$1),0),$E350-1966)</f>
        <v>308.19869999999997</v>
      </c>
      <c r="G350" s="12" cm="1">
        <f t="array" ref="G350">INDEX(GMWQ!$A$2:$NF$60,MATCH(1,(GMWQ!$NE$2:$NE$60=G$3)*(GMWQ!$ND$2:$ND$60=G$4)*(GMWQ!$NF$2:$NF$60=G$1),0),$E350-1966)</f>
        <v>154259.29999999999</v>
      </c>
      <c r="H350" s="12" cm="1">
        <f t="array" ref="H350">INDEX(GMWQ!$A$2:$NF$60,MATCH(1,(GMWQ!$NE$2:$NE$60=H$3)*(GMWQ!$ND$2:$ND$60=H$4)*(GMWQ!$NF$2:$NF$60=H$1),0),$E350-1966)</f>
        <v>2003.2619999999999</v>
      </c>
      <c r="I350" s="12" cm="1">
        <f t="array" ref="I350">INDEX(GMWQ!$A$2:$NF$60,MATCH(1,(GMWQ!$NE$2:$NE$60=I$3)*(GMWQ!$ND$2:$ND$60=I$4)*(GMWQ!$NF$2:$NF$60=I$1),0),$E350-1966)</f>
        <v>533980.1</v>
      </c>
      <c r="J350" s="12" cm="1">
        <f t="array" ref="J350">INDEX(GMWQ!$A$2:$NF$60,MATCH(1,(GMWQ!$NE$2:$NE$60=J$3)*(GMWQ!$ND$2:$ND$60=J$4)*(GMWQ!$NF$2:$NF$60=J$1),0),$E350-1966)</f>
        <v>2470885</v>
      </c>
      <c r="K350" s="12" cm="1">
        <f t="array" ref="K350">INDEX(GMWQ!$A$2:$NF$60,MATCH(1,(GMWQ!$NE$2:$NE$60=K$3)*(GMWQ!$ND$2:$ND$60=K$4)*(GMWQ!$NF$2:$NF$60=K$1),0),$E350-1966)</f>
        <v>974508.4</v>
      </c>
      <c r="L350" s="12" cm="1">
        <f t="array" ref="L350">INDEX(GMWQ!$A$2:$NF$60,MATCH(1,(GMWQ!$NE$2:$NE$60=L$3)*(GMWQ!$ND$2:$ND$60=L$4)*(GMWQ!$NF$2:$NF$60=L$1),0),$E350-1966)</f>
        <v>1520164</v>
      </c>
      <c r="M350" s="12" cm="1">
        <f t="array" ref="M350">INDEX(GMWQ!$A$2:$NF$60,MATCH(1,(GMWQ!$NE$2:$NE$60=M$3)*(GMWQ!$ND$2:$ND$60=M$4)*(GMWQ!$NF$2:$NF$60=M$1),0),$E350-1966)</f>
        <v>688815.1</v>
      </c>
      <c r="N350" s="12" cm="1">
        <f t="array" ref="N350">INDEX(GMWQ!$A$2:$NF$60,MATCH(1,(GMWQ!$NE$2:$NE$60=N$3)*(GMWQ!$ND$2:$ND$60=N$4)*(GMWQ!$NF$2:$NF$60=N$1),0),$E350-1966)</f>
        <v>220.66079999999999</v>
      </c>
      <c r="O350" s="12" cm="1">
        <f t="array" ref="O350">INDEX(GMWQ!$A$2:$NF$60,MATCH(1,(GMWQ!$NE$2:$NE$60=O$3)*(GMWQ!$ND$2:$ND$60=O$4)*(GMWQ!$NF$2:$NF$60=O$1),0),$E350-1966)</f>
        <v>39370.18</v>
      </c>
      <c r="P350" s="12" cm="1">
        <f t="array" ref="P350">INDEX(GMWQ!$A$2:$NF$60,MATCH(1,(GMWQ!$NE$2:$NE$60=P$3)*(GMWQ!$ND$2:$ND$60=P$4)*(GMWQ!$NF$2:$NF$60=P$1),0),$E350-1966)</f>
        <v>43140.35</v>
      </c>
      <c r="Q350" s="12" cm="1">
        <f t="array" ref="Q350">INDEX(GMWQ!$A$2:$NF$60,MATCH(1,(GMWQ!$NE$2:$NE$60=Q$3)*(GMWQ!$ND$2:$ND$60=Q$4)*(GMWQ!$NF$2:$NF$60=Q$1),0),$E350-1966)</f>
        <v>4.000013</v>
      </c>
      <c r="R350" s="12" cm="1">
        <f t="array" ref="R350">INDEX(GMWQ!$A$2:$NF$60,MATCH(1,(GMWQ!$NE$2:$NE$60=R$3)*(GMWQ!$ND$2:$ND$60=R$4)*(GMWQ!$NF$2:$NF$60=R$1),0),$E350-1966)</f>
        <v>28865.71</v>
      </c>
      <c r="S350" s="12" cm="1">
        <f t="array" ref="S350">INDEX(GMWQ!$A$2:$NF$60,MATCH(1,(GMWQ!$NE$2:$NE$60=S$3)*(GMWQ!$ND$2:$ND$60=S$4)*(GMWQ!$NF$2:$NF$60=S$1),0),$E350-1966)</f>
        <v>0</v>
      </c>
      <c r="T350" s="12" cm="1">
        <f t="array" ref="T350">INDEX(GMWQ!$A$2:$NF$60,MATCH(1,(GMWQ!$NE$2:$NE$60=T$3)*(GMWQ!$ND$2:$ND$60=T$4)*(GMWQ!$NF$2:$NF$60=T$1),0),$E350-1966)</f>
        <v>0</v>
      </c>
      <c r="U350" s="12" cm="1">
        <f t="array" ref="U350">INDEX(GMWQ!$A$2:$NF$60,MATCH(1,(GMWQ!$NE$2:$NE$60=U$3)*(GMWQ!$ND$2:$ND$60=U$4)*(GMWQ!$NF$2:$NF$60=U$1),0),$E350-1966)</f>
        <v>0</v>
      </c>
      <c r="V350" s="12" cm="1">
        <f t="array" ref="V350">INDEX(GMWQ!$A$2:$NF$60,MATCH(1,(GMWQ!$NE$2:$NE$60=V$3)*(GMWQ!$ND$2:$ND$60=V$4)*(GMWQ!$NF$2:$NF$60=V$1),0),$E350-1966)</f>
        <v>0</v>
      </c>
      <c r="W350" s="12" cm="1">
        <f t="array" ref="W350">INDEX(GMWQ!$A$2:$NF$60,MATCH(1,(GMWQ!$NE$2:$NE$60=W$3)*(GMWQ!$ND$2:$ND$60=W$4)*(GMWQ!$NF$2:$NF$60=W$1),0),$E350-1966)</f>
        <v>0</v>
      </c>
      <c r="X350" s="12" cm="1">
        <f t="array" ref="X350">INDEX(GMWQ!$A$2:$NF$60,MATCH(1,(GMWQ!$NE$2:$NE$60=X$3)*(GMWQ!$ND$2:$ND$60=X$4)*(GMWQ!$NF$2:$NF$60=X$1),0),$E350-1966)</f>
        <v>0</v>
      </c>
      <c r="Y350" s="12" cm="1">
        <f t="array" ref="Y350">INDEX(GMWQ!$A$2:$NF$60,MATCH(1,(GMWQ!$NE$2:$NE$60=Y$3)*(GMWQ!$ND$2:$ND$60=Y$4)*(GMWQ!$NF$2:$NF$60=Y$1),0),$E350-1966)</f>
        <v>0</v>
      </c>
      <c r="Z350" s="12" cm="1">
        <f t="array" ref="Z350">INDEX(GMWQ!$A$2:$NF$60,MATCH(1,(GMWQ!$NE$2:$NE$60=Z$3)*(GMWQ!$ND$2:$ND$60=Z$4)*(GMWQ!$NF$2:$NF$60=Z$1),0),$E350-1966)</f>
        <v>0</v>
      </c>
      <c r="AA350" s="12" cm="1">
        <f t="array" ref="AA350">INDEX(GMWQ!$A$2:$NF$60,MATCH(1,(GMWQ!$NE$2:$NE$60=AA$3)*(GMWQ!$ND$2:$ND$60=AA$4)*(GMWQ!$NF$2:$NF$60=AA$1),0),$E350-1966)</f>
        <v>0</v>
      </c>
      <c r="AB350" s="12" cm="1">
        <f t="array" ref="AB350">INDEX(GMWQ!$A$2:$NF$60,MATCH(1,(GMWQ!$NE$2:$NE$60=AB$3)*(GMWQ!$ND$2:$ND$60=AB$4)*(GMWQ!$NF$2:$NF$60=AB$1),0),$E350-1966)</f>
        <v>0</v>
      </c>
      <c r="AC350" s="12" cm="1">
        <f t="array" ref="AC350">INDEX(GMWQ!$A$2:$NF$60,MATCH(1,(GMWQ!$NE$2:$NE$60=AC$3)*(GMWQ!$ND$2:$ND$60=AC$4)*(GMWQ!$NF$2:$NF$60=AC$1),0),$E350-1966)</f>
        <v>0</v>
      </c>
      <c r="AD350" s="12" cm="1">
        <f t="array" ref="AD350">INDEX(GMWQ!$A$2:$NF$60,MATCH(1,(GMWQ!$NE$2:$NE$60=AD$3)*(GMWQ!$ND$2:$ND$60=AD$4)*(GMWQ!$NF$2:$NF$60=AD$1),0),$E350-1966)</f>
        <v>0</v>
      </c>
      <c r="AE350" s="12" cm="1">
        <f t="array" ref="AE350">INDEX(GMWQ!$A$2:$NF$60,MATCH(1,(GMWQ!$NE$2:$NE$60=AE$3)*(GMWQ!$ND$2:$ND$60=AE$4)*(GMWQ!$NF$2:$NF$60=AE$1),0),$E350-1966)</f>
        <v>39315.81</v>
      </c>
      <c r="AF350" s="12" cm="1">
        <f t="array" ref="AF350">INDEX(GMWQ!$A$2:$NF$60,MATCH(1,(GMWQ!$NE$2:$NE$60=AF$3)*(GMWQ!$ND$2:$ND$60=AF$4)*(GMWQ!$NF$2:$NF$60=AF$1),0),$E350-1966)</f>
        <v>43674.95</v>
      </c>
      <c r="AG350" s="12" cm="1">
        <f t="array" ref="AG350">INDEX(GMWQ!$A$2:$NF$60,MATCH(1,(GMWQ!$NE$2:$NE$60=AG$3)*(GMWQ!$ND$2:$ND$60=AG$4)*(GMWQ!$NF$2:$NF$60=AG$1),0),$E350-1966)</f>
        <v>3.750019</v>
      </c>
    </row>
    <row r="351" spans="1:33" x14ac:dyDescent="0.25">
      <c r="A351" s="12">
        <v>2059</v>
      </c>
      <c r="B351" s="12">
        <f t="shared" si="30"/>
        <v>2059</v>
      </c>
      <c r="C351" s="12">
        <f t="shared" si="30"/>
        <v>2058</v>
      </c>
      <c r="D351" s="12">
        <f t="shared" si="30"/>
        <v>2058</v>
      </c>
      <c r="E351" s="12">
        <f t="shared" si="27"/>
        <v>2317</v>
      </c>
      <c r="F351" s="12" cm="1">
        <f t="array" ref="F351">INDEX(GMWQ!$A$2:$NF$60,MATCH(1,(GMWQ!$NE$2:$NE$60=F$3)*(GMWQ!$ND$2:$ND$60=F$4)*(GMWQ!$NF$2:$NF$60=F$1),0),$E351-1966)</f>
        <v>309.75450000000001</v>
      </c>
      <c r="G351" s="12" cm="1">
        <f t="array" ref="G351">INDEX(GMWQ!$A$2:$NF$60,MATCH(1,(GMWQ!$NE$2:$NE$60=G$3)*(GMWQ!$ND$2:$ND$60=G$4)*(GMWQ!$NF$2:$NF$60=G$1),0),$E351-1966)</f>
        <v>155493.70000000001</v>
      </c>
      <c r="H351" s="12" cm="1">
        <f t="array" ref="H351">INDEX(GMWQ!$A$2:$NF$60,MATCH(1,(GMWQ!$NE$2:$NE$60=H$3)*(GMWQ!$ND$2:$ND$60=H$4)*(GMWQ!$NF$2:$NF$60=H$1),0),$E351-1966)</f>
        <v>2019.164</v>
      </c>
      <c r="I351" s="12" cm="1">
        <f t="array" ref="I351">INDEX(GMWQ!$A$2:$NF$60,MATCH(1,(GMWQ!$NE$2:$NE$60=I$3)*(GMWQ!$ND$2:$ND$60=I$4)*(GMWQ!$NF$2:$NF$60=I$1),0),$E351-1966)</f>
        <v>537232.80000000005</v>
      </c>
      <c r="J351" s="12" cm="1">
        <f t="array" ref="J351">INDEX(GMWQ!$A$2:$NF$60,MATCH(1,(GMWQ!$NE$2:$NE$60=J$3)*(GMWQ!$ND$2:$ND$60=J$4)*(GMWQ!$NF$2:$NF$60=J$1),0),$E351-1966)</f>
        <v>2491494</v>
      </c>
      <c r="K351" s="12" cm="1">
        <f t="array" ref="K351">INDEX(GMWQ!$A$2:$NF$60,MATCH(1,(GMWQ!$NE$2:$NE$60=K$3)*(GMWQ!$ND$2:$ND$60=K$4)*(GMWQ!$NF$2:$NF$60=K$1),0),$E351-1966)</f>
        <v>982306.6</v>
      </c>
      <c r="L351" s="12" cm="1">
        <f t="array" ref="L351">INDEX(GMWQ!$A$2:$NF$60,MATCH(1,(GMWQ!$NE$2:$NE$60=L$3)*(GMWQ!$ND$2:$ND$60=L$4)*(GMWQ!$NF$2:$NF$60=L$1),0),$E351-1966)</f>
        <v>1532121</v>
      </c>
      <c r="M351" s="12" cm="1">
        <f t="array" ref="M351">INDEX(GMWQ!$A$2:$NF$60,MATCH(1,(GMWQ!$NE$2:$NE$60=M$3)*(GMWQ!$ND$2:$ND$60=M$4)*(GMWQ!$NF$2:$NF$60=M$1),0),$E351-1966)</f>
        <v>690805.8</v>
      </c>
      <c r="N351" s="12" cm="1">
        <f t="array" ref="N351">INDEX(GMWQ!$A$2:$NF$60,MATCH(1,(GMWQ!$NE$2:$NE$60=N$3)*(GMWQ!$ND$2:$ND$60=N$4)*(GMWQ!$NF$2:$NF$60=N$1),0),$E351-1966)</f>
        <v>221.75569999999999</v>
      </c>
      <c r="O351" s="12" cm="1">
        <f t="array" ref="O351">INDEX(GMWQ!$A$2:$NF$60,MATCH(1,(GMWQ!$NE$2:$NE$60=O$3)*(GMWQ!$ND$2:$ND$60=O$4)*(GMWQ!$NF$2:$NF$60=O$1),0),$E351-1966)</f>
        <v>39372.32</v>
      </c>
      <c r="P351" s="12" cm="1">
        <f t="array" ref="P351">INDEX(GMWQ!$A$2:$NF$60,MATCH(1,(GMWQ!$NE$2:$NE$60=P$3)*(GMWQ!$ND$2:$ND$60=P$4)*(GMWQ!$NF$2:$NF$60=P$1),0),$E351-1966)</f>
        <v>43142.69</v>
      </c>
      <c r="Q351" s="12" cm="1">
        <f t="array" ref="Q351">INDEX(GMWQ!$A$2:$NF$60,MATCH(1,(GMWQ!$NE$2:$NE$60=Q$3)*(GMWQ!$ND$2:$ND$60=Q$4)*(GMWQ!$NF$2:$NF$60=Q$1),0),$E351-1966)</f>
        <v>4.0000150000000003</v>
      </c>
      <c r="R351" s="12" cm="1">
        <f t="array" ref="R351">INDEX(GMWQ!$A$2:$NF$60,MATCH(1,(GMWQ!$NE$2:$NE$60=R$3)*(GMWQ!$ND$2:$ND$60=R$4)*(GMWQ!$NF$2:$NF$60=R$1),0),$E351-1966)</f>
        <v>29094.86</v>
      </c>
      <c r="S351" s="12" cm="1">
        <f t="array" ref="S351">INDEX(GMWQ!$A$2:$NF$60,MATCH(1,(GMWQ!$NE$2:$NE$60=S$3)*(GMWQ!$ND$2:$ND$60=S$4)*(GMWQ!$NF$2:$NF$60=S$1),0),$E351-1966)</f>
        <v>0</v>
      </c>
      <c r="T351" s="12" cm="1">
        <f t="array" ref="T351">INDEX(GMWQ!$A$2:$NF$60,MATCH(1,(GMWQ!$NE$2:$NE$60=T$3)*(GMWQ!$ND$2:$ND$60=T$4)*(GMWQ!$NF$2:$NF$60=T$1),0),$E351-1966)</f>
        <v>0</v>
      </c>
      <c r="U351" s="12" cm="1">
        <f t="array" ref="U351">INDEX(GMWQ!$A$2:$NF$60,MATCH(1,(GMWQ!$NE$2:$NE$60=U$3)*(GMWQ!$ND$2:$ND$60=U$4)*(GMWQ!$NF$2:$NF$60=U$1),0),$E351-1966)</f>
        <v>0</v>
      </c>
      <c r="V351" s="12" cm="1">
        <f t="array" ref="V351">INDEX(GMWQ!$A$2:$NF$60,MATCH(1,(GMWQ!$NE$2:$NE$60=V$3)*(GMWQ!$ND$2:$ND$60=V$4)*(GMWQ!$NF$2:$NF$60=V$1),0),$E351-1966)</f>
        <v>0</v>
      </c>
      <c r="W351" s="12" cm="1">
        <f t="array" ref="W351">INDEX(GMWQ!$A$2:$NF$60,MATCH(1,(GMWQ!$NE$2:$NE$60=W$3)*(GMWQ!$ND$2:$ND$60=W$4)*(GMWQ!$NF$2:$NF$60=W$1),0),$E351-1966)</f>
        <v>0</v>
      </c>
      <c r="X351" s="12" cm="1">
        <f t="array" ref="X351">INDEX(GMWQ!$A$2:$NF$60,MATCH(1,(GMWQ!$NE$2:$NE$60=X$3)*(GMWQ!$ND$2:$ND$60=X$4)*(GMWQ!$NF$2:$NF$60=X$1),0),$E351-1966)</f>
        <v>0</v>
      </c>
      <c r="Y351" s="12" cm="1">
        <f t="array" ref="Y351">INDEX(GMWQ!$A$2:$NF$60,MATCH(1,(GMWQ!$NE$2:$NE$60=Y$3)*(GMWQ!$ND$2:$ND$60=Y$4)*(GMWQ!$NF$2:$NF$60=Y$1),0),$E351-1966)</f>
        <v>0</v>
      </c>
      <c r="Z351" s="12" cm="1">
        <f t="array" ref="Z351">INDEX(GMWQ!$A$2:$NF$60,MATCH(1,(GMWQ!$NE$2:$NE$60=Z$3)*(GMWQ!$ND$2:$ND$60=Z$4)*(GMWQ!$NF$2:$NF$60=Z$1),0),$E351-1966)</f>
        <v>0</v>
      </c>
      <c r="AA351" s="12" cm="1">
        <f t="array" ref="AA351">INDEX(GMWQ!$A$2:$NF$60,MATCH(1,(GMWQ!$NE$2:$NE$60=AA$3)*(GMWQ!$ND$2:$ND$60=AA$4)*(GMWQ!$NF$2:$NF$60=AA$1),0),$E351-1966)</f>
        <v>0</v>
      </c>
      <c r="AB351" s="12" cm="1">
        <f t="array" ref="AB351">INDEX(GMWQ!$A$2:$NF$60,MATCH(1,(GMWQ!$NE$2:$NE$60=AB$3)*(GMWQ!$ND$2:$ND$60=AB$4)*(GMWQ!$NF$2:$NF$60=AB$1),0),$E351-1966)</f>
        <v>0</v>
      </c>
      <c r="AC351" s="12" cm="1">
        <f t="array" ref="AC351">INDEX(GMWQ!$A$2:$NF$60,MATCH(1,(GMWQ!$NE$2:$NE$60=AC$3)*(GMWQ!$ND$2:$ND$60=AC$4)*(GMWQ!$NF$2:$NF$60=AC$1),0),$E351-1966)</f>
        <v>0</v>
      </c>
      <c r="AD351" s="12" cm="1">
        <f t="array" ref="AD351">INDEX(GMWQ!$A$2:$NF$60,MATCH(1,(GMWQ!$NE$2:$NE$60=AD$3)*(GMWQ!$ND$2:$ND$60=AD$4)*(GMWQ!$NF$2:$NF$60=AD$1),0),$E351-1966)</f>
        <v>0</v>
      </c>
      <c r="AE351" s="12" cm="1">
        <f t="array" ref="AE351">INDEX(GMWQ!$A$2:$NF$60,MATCH(1,(GMWQ!$NE$2:$NE$60=AE$3)*(GMWQ!$ND$2:$ND$60=AE$4)*(GMWQ!$NF$2:$NF$60=AE$1),0),$E351-1966)</f>
        <v>39328.089999999997</v>
      </c>
      <c r="AF351" s="12" cm="1">
        <f t="array" ref="AF351">INDEX(GMWQ!$A$2:$NF$60,MATCH(1,(GMWQ!$NE$2:$NE$60=AF$3)*(GMWQ!$ND$2:$ND$60=AF$4)*(GMWQ!$NF$2:$NF$60=AF$1),0),$E351-1966)</f>
        <v>43688.59</v>
      </c>
      <c r="AG351" s="12" cm="1">
        <f t="array" ref="AG351">INDEX(GMWQ!$A$2:$NF$60,MATCH(1,(GMWQ!$NE$2:$NE$60=AG$3)*(GMWQ!$ND$2:$ND$60=AG$4)*(GMWQ!$NF$2:$NF$60=AG$1),0),$E351-1966)</f>
        <v>3.7500149999999999</v>
      </c>
    </row>
    <row r="352" spans="1:33" x14ac:dyDescent="0.25">
      <c r="B352" s="12">
        <f t="shared" si="30"/>
        <v>2059</v>
      </c>
      <c r="C352" s="12">
        <f t="shared" si="30"/>
        <v>2059</v>
      </c>
      <c r="E352" s="12">
        <f t="shared" si="27"/>
        <v>2318</v>
      </c>
      <c r="F352" s="12" cm="1">
        <f t="array" ref="F352">INDEX(GMWQ!$A$2:$NF$60,MATCH(1,(GMWQ!$NE$2:$NE$60=F$3)*(GMWQ!$ND$2:$ND$60=F$4)*(GMWQ!$NF$2:$NF$60=F$1),0),$E352-1966)</f>
        <v>311.31869999999998</v>
      </c>
      <c r="G352" s="12" cm="1">
        <f t="array" ref="G352">INDEX(GMWQ!$A$2:$NF$60,MATCH(1,(GMWQ!$NE$2:$NE$60=G$3)*(GMWQ!$ND$2:$ND$60=G$4)*(GMWQ!$NF$2:$NF$60=G$1),0),$E352-1966)</f>
        <v>156737.5</v>
      </c>
      <c r="H352" s="12" cm="1">
        <f t="array" ref="H352">INDEX(GMWQ!$A$2:$NF$60,MATCH(1,(GMWQ!$NE$2:$NE$60=H$3)*(GMWQ!$ND$2:$ND$60=H$4)*(GMWQ!$NF$2:$NF$60=H$1),0),$E352-1966)</f>
        <v>2035.1869999999999</v>
      </c>
      <c r="I352" s="12" cm="1">
        <f t="array" ref="I352">INDEX(GMWQ!$A$2:$NF$60,MATCH(1,(GMWQ!$NE$2:$NE$60=I$3)*(GMWQ!$ND$2:$ND$60=I$4)*(GMWQ!$NF$2:$NF$60=I$1),0),$E352-1966)</f>
        <v>543508.30000000005</v>
      </c>
      <c r="J352" s="12" cm="1">
        <f t="array" ref="J352">INDEX(GMWQ!$A$2:$NF$60,MATCH(1,(GMWQ!$NE$2:$NE$60=J$3)*(GMWQ!$ND$2:$ND$60=J$4)*(GMWQ!$NF$2:$NF$60=J$1),0),$E352-1966)</f>
        <v>2512262</v>
      </c>
      <c r="K352" s="12" cm="1">
        <f t="array" ref="K352">INDEX(GMWQ!$A$2:$NF$60,MATCH(1,(GMWQ!$NE$2:$NE$60=K$3)*(GMWQ!$ND$2:$ND$60=K$4)*(GMWQ!$NF$2:$NF$60=K$1),0),$E352-1966)</f>
        <v>990164.2</v>
      </c>
      <c r="L352" s="12" cm="1">
        <f t="array" ref="L352">INDEX(GMWQ!$A$2:$NF$60,MATCH(1,(GMWQ!$NE$2:$NE$60=L$3)*(GMWQ!$ND$2:$ND$60=L$4)*(GMWQ!$NF$2:$NF$60=L$1),0),$E352-1966)</f>
        <v>1544162</v>
      </c>
      <c r="M352" s="12" cm="1">
        <f t="array" ref="M352">INDEX(GMWQ!$A$2:$NF$60,MATCH(1,(GMWQ!$NE$2:$NE$60=M$3)*(GMWQ!$ND$2:$ND$60=M$4)*(GMWQ!$NF$2:$NF$60=M$1),0),$E352-1966)</f>
        <v>692798.1</v>
      </c>
      <c r="N352" s="12" cm="1">
        <f t="array" ref="N352">INDEX(GMWQ!$A$2:$NF$60,MATCH(1,(GMWQ!$NE$2:$NE$60=N$3)*(GMWQ!$ND$2:$ND$60=N$4)*(GMWQ!$NF$2:$NF$60=N$1),0),$E352-1966)</f>
        <v>222.85599999999999</v>
      </c>
      <c r="O352" s="12" cm="1">
        <f t="array" ref="O352">INDEX(GMWQ!$A$2:$NF$60,MATCH(1,(GMWQ!$NE$2:$NE$60=O$3)*(GMWQ!$ND$2:$ND$60=O$4)*(GMWQ!$NF$2:$NF$60=O$1),0),$E352-1966)</f>
        <v>39374.46</v>
      </c>
      <c r="P352" s="12" cm="1">
        <f t="array" ref="P352">INDEX(GMWQ!$A$2:$NF$60,MATCH(1,(GMWQ!$NE$2:$NE$60=P$3)*(GMWQ!$ND$2:$ND$60=P$4)*(GMWQ!$NF$2:$NF$60=P$1),0),$E352-1966)</f>
        <v>43145.04</v>
      </c>
      <c r="Q352" s="12" cm="1">
        <f t="array" ref="Q352">INDEX(GMWQ!$A$2:$NF$60,MATCH(1,(GMWQ!$NE$2:$NE$60=Q$3)*(GMWQ!$ND$2:$ND$60=Q$4)*(GMWQ!$NF$2:$NF$60=Q$1),0),$E352-1966)</f>
        <v>4.0000159999999996</v>
      </c>
      <c r="R352" s="12" cm="1">
        <f t="array" ref="R352">INDEX(GMWQ!$A$2:$NF$60,MATCH(1,(GMWQ!$NE$2:$NE$60=R$3)*(GMWQ!$ND$2:$ND$60=R$4)*(GMWQ!$NF$2:$NF$60=R$1),0),$E352-1966)</f>
        <v>29325.74</v>
      </c>
      <c r="S352" s="12" cm="1">
        <f t="array" ref="S352">INDEX(GMWQ!$A$2:$NF$60,MATCH(1,(GMWQ!$NE$2:$NE$60=S$3)*(GMWQ!$ND$2:$ND$60=S$4)*(GMWQ!$NF$2:$NF$60=S$1),0),$E352-1966)</f>
        <v>0</v>
      </c>
      <c r="T352" s="12" cm="1">
        <f t="array" ref="T352">INDEX(GMWQ!$A$2:$NF$60,MATCH(1,(GMWQ!$NE$2:$NE$60=T$3)*(GMWQ!$ND$2:$ND$60=T$4)*(GMWQ!$NF$2:$NF$60=T$1),0),$E352-1966)</f>
        <v>0</v>
      </c>
      <c r="U352" s="12" cm="1">
        <f t="array" ref="U352">INDEX(GMWQ!$A$2:$NF$60,MATCH(1,(GMWQ!$NE$2:$NE$60=U$3)*(GMWQ!$ND$2:$ND$60=U$4)*(GMWQ!$NF$2:$NF$60=U$1),0),$E352-1966)</f>
        <v>0</v>
      </c>
      <c r="V352" s="12" cm="1">
        <f t="array" ref="V352">INDEX(GMWQ!$A$2:$NF$60,MATCH(1,(GMWQ!$NE$2:$NE$60=V$3)*(GMWQ!$ND$2:$ND$60=V$4)*(GMWQ!$NF$2:$NF$60=V$1),0),$E352-1966)</f>
        <v>0</v>
      </c>
      <c r="W352" s="12" cm="1">
        <f t="array" ref="W352">INDEX(GMWQ!$A$2:$NF$60,MATCH(1,(GMWQ!$NE$2:$NE$60=W$3)*(GMWQ!$ND$2:$ND$60=W$4)*(GMWQ!$NF$2:$NF$60=W$1),0),$E352-1966)</f>
        <v>0</v>
      </c>
      <c r="X352" s="12" cm="1">
        <f t="array" ref="X352">INDEX(GMWQ!$A$2:$NF$60,MATCH(1,(GMWQ!$NE$2:$NE$60=X$3)*(GMWQ!$ND$2:$ND$60=X$4)*(GMWQ!$NF$2:$NF$60=X$1),0),$E352-1966)</f>
        <v>0</v>
      </c>
      <c r="Y352" s="12" cm="1">
        <f t="array" ref="Y352">INDEX(GMWQ!$A$2:$NF$60,MATCH(1,(GMWQ!$NE$2:$NE$60=Y$3)*(GMWQ!$ND$2:$ND$60=Y$4)*(GMWQ!$NF$2:$NF$60=Y$1),0),$E352-1966)</f>
        <v>0</v>
      </c>
      <c r="Z352" s="12" cm="1">
        <f t="array" ref="Z352">INDEX(GMWQ!$A$2:$NF$60,MATCH(1,(GMWQ!$NE$2:$NE$60=Z$3)*(GMWQ!$ND$2:$ND$60=Z$4)*(GMWQ!$NF$2:$NF$60=Z$1),0),$E352-1966)</f>
        <v>0</v>
      </c>
      <c r="AA352" s="12" cm="1">
        <f t="array" ref="AA352">INDEX(GMWQ!$A$2:$NF$60,MATCH(1,(GMWQ!$NE$2:$NE$60=AA$3)*(GMWQ!$ND$2:$ND$60=AA$4)*(GMWQ!$NF$2:$NF$60=AA$1),0),$E352-1966)</f>
        <v>0</v>
      </c>
      <c r="AB352" s="12" cm="1">
        <f t="array" ref="AB352">INDEX(GMWQ!$A$2:$NF$60,MATCH(1,(GMWQ!$NE$2:$NE$60=AB$3)*(GMWQ!$ND$2:$ND$60=AB$4)*(GMWQ!$NF$2:$NF$60=AB$1),0),$E352-1966)</f>
        <v>0</v>
      </c>
      <c r="AC352" s="12" cm="1">
        <f t="array" ref="AC352">INDEX(GMWQ!$A$2:$NF$60,MATCH(1,(GMWQ!$NE$2:$NE$60=AC$3)*(GMWQ!$ND$2:$ND$60=AC$4)*(GMWQ!$NF$2:$NF$60=AC$1),0),$E352-1966)</f>
        <v>0</v>
      </c>
      <c r="AD352" s="12" cm="1">
        <f t="array" ref="AD352">INDEX(GMWQ!$A$2:$NF$60,MATCH(1,(GMWQ!$NE$2:$NE$60=AD$3)*(GMWQ!$ND$2:$ND$60=AD$4)*(GMWQ!$NF$2:$NF$60=AD$1),0),$E352-1966)</f>
        <v>0</v>
      </c>
      <c r="AE352" s="12" cm="1">
        <f t="array" ref="AE352">INDEX(GMWQ!$A$2:$NF$60,MATCH(1,(GMWQ!$NE$2:$NE$60=AE$3)*(GMWQ!$ND$2:$ND$60=AE$4)*(GMWQ!$NF$2:$NF$60=AE$1),0),$E352-1966)</f>
        <v>39340.370000000003</v>
      </c>
      <c r="AF352" s="12" cm="1">
        <f t="array" ref="AF352">INDEX(GMWQ!$A$2:$NF$60,MATCH(1,(GMWQ!$NE$2:$NE$60=AF$3)*(GMWQ!$ND$2:$ND$60=AF$4)*(GMWQ!$NF$2:$NF$60=AF$1),0),$E352-1966)</f>
        <v>43702.23</v>
      </c>
      <c r="AG352" s="12" cm="1">
        <f t="array" ref="AG352">INDEX(GMWQ!$A$2:$NF$60,MATCH(1,(GMWQ!$NE$2:$NE$60=AG$3)*(GMWQ!$ND$2:$ND$60=AG$4)*(GMWQ!$NF$2:$NF$60=AG$1),0),$E352-1966)</f>
        <v>3.7499920000000002</v>
      </c>
    </row>
    <row r="353" spans="1:33" x14ac:dyDescent="0.25">
      <c r="B353" s="12">
        <f t="shared" si="30"/>
        <v>2059</v>
      </c>
      <c r="C353" s="12">
        <f t="shared" si="30"/>
        <v>2059</v>
      </c>
      <c r="E353" s="12">
        <f t="shared" si="27"/>
        <v>2319</v>
      </c>
      <c r="F353" s="12" cm="1">
        <f t="array" ref="F353">INDEX(GMWQ!$A$2:$NF$60,MATCH(1,(GMWQ!$NE$2:$NE$60=F$3)*(GMWQ!$ND$2:$ND$60=F$4)*(GMWQ!$NF$2:$NF$60=F$1),0),$E353-1966)</f>
        <v>312.89409999999998</v>
      </c>
      <c r="G353" s="12" cm="1">
        <f t="array" ref="G353">INDEX(GMWQ!$A$2:$NF$60,MATCH(1,(GMWQ!$NE$2:$NE$60=G$3)*(GMWQ!$ND$2:$ND$60=G$4)*(GMWQ!$NF$2:$NF$60=G$1),0),$E353-1966)</f>
        <v>157995.29999999999</v>
      </c>
      <c r="H353" s="12" cm="1">
        <f t="array" ref="H353">INDEX(GMWQ!$A$2:$NF$60,MATCH(1,(GMWQ!$NE$2:$NE$60=H$3)*(GMWQ!$ND$2:$ND$60=H$4)*(GMWQ!$NF$2:$NF$60=H$1),0),$E353-1966)</f>
        <v>2051.3209999999999</v>
      </c>
      <c r="I353" s="12" cm="1">
        <f t="array" ref="I353">INDEX(GMWQ!$A$2:$NF$60,MATCH(1,(GMWQ!$NE$2:$NE$60=I$3)*(GMWQ!$ND$2:$ND$60=I$4)*(GMWQ!$NF$2:$NF$60=I$1),0),$E353-1966)</f>
        <v>547838.5</v>
      </c>
      <c r="J353" s="12" cm="1">
        <f t="array" ref="J353">INDEX(GMWQ!$A$2:$NF$60,MATCH(1,(GMWQ!$NE$2:$NE$60=J$3)*(GMWQ!$ND$2:$ND$60=J$4)*(GMWQ!$NF$2:$NF$60=J$1),0),$E353-1966)</f>
        <v>2533242</v>
      </c>
      <c r="K353" s="12" cm="1">
        <f t="array" ref="K353">INDEX(GMWQ!$A$2:$NF$60,MATCH(1,(GMWQ!$NE$2:$NE$60=K$3)*(GMWQ!$ND$2:$ND$60=K$4)*(GMWQ!$NF$2:$NF$60=K$1),0),$E353-1966)</f>
        <v>998110.1</v>
      </c>
      <c r="L353" s="12" cm="1">
        <f t="array" ref="L353">INDEX(GMWQ!$A$2:$NF$60,MATCH(1,(GMWQ!$NE$2:$NE$60=L$3)*(GMWQ!$ND$2:$ND$60=L$4)*(GMWQ!$NF$2:$NF$60=L$1),0),$E353-1966)</f>
        <v>1556289</v>
      </c>
      <c r="M353" s="12" cm="1">
        <f t="array" ref="M353">INDEX(GMWQ!$A$2:$NF$60,MATCH(1,(GMWQ!$NE$2:$NE$60=M$3)*(GMWQ!$ND$2:$ND$60=M$4)*(GMWQ!$NF$2:$NF$60=M$1),0),$E353-1966)</f>
        <v>694792.4</v>
      </c>
      <c r="N353" s="12" cm="1">
        <f t="array" ref="N353">INDEX(GMWQ!$A$2:$NF$60,MATCH(1,(GMWQ!$NE$2:$NE$60=N$3)*(GMWQ!$ND$2:$ND$60=N$4)*(GMWQ!$NF$2:$NF$60=N$1),0),$E353-1966)</f>
        <v>223.96180000000001</v>
      </c>
      <c r="O353" s="12" cm="1">
        <f t="array" ref="O353">INDEX(GMWQ!$A$2:$NF$60,MATCH(1,(GMWQ!$NE$2:$NE$60=O$3)*(GMWQ!$ND$2:$ND$60=O$4)*(GMWQ!$NF$2:$NF$60=O$1),0),$E353-1966)</f>
        <v>39377.89</v>
      </c>
      <c r="P353" s="12" cm="1">
        <f t="array" ref="P353">INDEX(GMWQ!$A$2:$NF$60,MATCH(1,(GMWQ!$NE$2:$NE$60=P$3)*(GMWQ!$ND$2:$ND$60=P$4)*(GMWQ!$NF$2:$NF$60=P$1),0),$E353-1966)</f>
        <v>43148.800000000003</v>
      </c>
      <c r="Q353" s="12" cm="1">
        <f t="array" ref="Q353">INDEX(GMWQ!$A$2:$NF$60,MATCH(1,(GMWQ!$NE$2:$NE$60=Q$3)*(GMWQ!$ND$2:$ND$60=Q$4)*(GMWQ!$NF$2:$NF$60=Q$1),0),$E353-1966)</f>
        <v>3.9999829999999998</v>
      </c>
      <c r="R353" s="12" cm="1">
        <f t="array" ref="R353">INDEX(GMWQ!$A$2:$NF$60,MATCH(1,(GMWQ!$NE$2:$NE$60=R$3)*(GMWQ!$ND$2:$ND$60=R$4)*(GMWQ!$NF$2:$NF$60=R$1),0),$E353-1966)</f>
        <v>29558.21</v>
      </c>
      <c r="S353" s="12" cm="1">
        <f t="array" ref="S353">INDEX(GMWQ!$A$2:$NF$60,MATCH(1,(GMWQ!$NE$2:$NE$60=S$3)*(GMWQ!$ND$2:$ND$60=S$4)*(GMWQ!$NF$2:$NF$60=S$1),0),$E353-1966)</f>
        <v>0</v>
      </c>
      <c r="T353" s="12" cm="1">
        <f t="array" ref="T353">INDEX(GMWQ!$A$2:$NF$60,MATCH(1,(GMWQ!$NE$2:$NE$60=T$3)*(GMWQ!$ND$2:$ND$60=T$4)*(GMWQ!$NF$2:$NF$60=T$1),0),$E353-1966)</f>
        <v>0</v>
      </c>
      <c r="U353" s="12" cm="1">
        <f t="array" ref="U353">INDEX(GMWQ!$A$2:$NF$60,MATCH(1,(GMWQ!$NE$2:$NE$60=U$3)*(GMWQ!$ND$2:$ND$60=U$4)*(GMWQ!$NF$2:$NF$60=U$1),0),$E353-1966)</f>
        <v>0</v>
      </c>
      <c r="V353" s="12" cm="1">
        <f t="array" ref="V353">INDEX(GMWQ!$A$2:$NF$60,MATCH(1,(GMWQ!$NE$2:$NE$60=V$3)*(GMWQ!$ND$2:$ND$60=V$4)*(GMWQ!$NF$2:$NF$60=V$1),0),$E353-1966)</f>
        <v>0</v>
      </c>
      <c r="W353" s="12" cm="1">
        <f t="array" ref="W353">INDEX(GMWQ!$A$2:$NF$60,MATCH(1,(GMWQ!$NE$2:$NE$60=W$3)*(GMWQ!$ND$2:$ND$60=W$4)*(GMWQ!$NF$2:$NF$60=W$1),0),$E353-1966)</f>
        <v>0</v>
      </c>
      <c r="X353" s="12" cm="1">
        <f t="array" ref="X353">INDEX(GMWQ!$A$2:$NF$60,MATCH(1,(GMWQ!$NE$2:$NE$60=X$3)*(GMWQ!$ND$2:$ND$60=X$4)*(GMWQ!$NF$2:$NF$60=X$1),0),$E353-1966)</f>
        <v>0</v>
      </c>
      <c r="Y353" s="12" cm="1">
        <f t="array" ref="Y353">INDEX(GMWQ!$A$2:$NF$60,MATCH(1,(GMWQ!$NE$2:$NE$60=Y$3)*(GMWQ!$ND$2:$ND$60=Y$4)*(GMWQ!$NF$2:$NF$60=Y$1),0),$E353-1966)</f>
        <v>0</v>
      </c>
      <c r="Z353" s="12" cm="1">
        <f t="array" ref="Z353">INDEX(GMWQ!$A$2:$NF$60,MATCH(1,(GMWQ!$NE$2:$NE$60=Z$3)*(GMWQ!$ND$2:$ND$60=Z$4)*(GMWQ!$NF$2:$NF$60=Z$1),0),$E353-1966)</f>
        <v>0</v>
      </c>
      <c r="AA353" s="12" cm="1">
        <f t="array" ref="AA353">INDEX(GMWQ!$A$2:$NF$60,MATCH(1,(GMWQ!$NE$2:$NE$60=AA$3)*(GMWQ!$ND$2:$ND$60=AA$4)*(GMWQ!$NF$2:$NF$60=AA$1),0),$E353-1966)</f>
        <v>0</v>
      </c>
      <c r="AB353" s="12" cm="1">
        <f t="array" ref="AB353">INDEX(GMWQ!$A$2:$NF$60,MATCH(1,(GMWQ!$NE$2:$NE$60=AB$3)*(GMWQ!$ND$2:$ND$60=AB$4)*(GMWQ!$NF$2:$NF$60=AB$1),0),$E353-1966)</f>
        <v>0</v>
      </c>
      <c r="AC353" s="12" cm="1">
        <f t="array" ref="AC353">INDEX(GMWQ!$A$2:$NF$60,MATCH(1,(GMWQ!$NE$2:$NE$60=AC$3)*(GMWQ!$ND$2:$ND$60=AC$4)*(GMWQ!$NF$2:$NF$60=AC$1),0),$E353-1966)</f>
        <v>0</v>
      </c>
      <c r="AD353" s="12" cm="1">
        <f t="array" ref="AD353">INDEX(GMWQ!$A$2:$NF$60,MATCH(1,(GMWQ!$NE$2:$NE$60=AD$3)*(GMWQ!$ND$2:$ND$60=AD$4)*(GMWQ!$NF$2:$NF$60=AD$1),0),$E353-1966)</f>
        <v>0</v>
      </c>
      <c r="AE353" s="12" cm="1">
        <f t="array" ref="AE353">INDEX(GMWQ!$A$2:$NF$60,MATCH(1,(GMWQ!$NE$2:$NE$60=AE$3)*(GMWQ!$ND$2:$ND$60=AE$4)*(GMWQ!$NF$2:$NF$60=AE$1),0),$E353-1966)</f>
        <v>39354.68</v>
      </c>
      <c r="AF353" s="12" cm="1">
        <f t="array" ref="AF353">INDEX(GMWQ!$A$2:$NF$60,MATCH(1,(GMWQ!$NE$2:$NE$60=AF$3)*(GMWQ!$ND$2:$ND$60=AF$4)*(GMWQ!$NF$2:$NF$60=AF$1),0),$E353-1966)</f>
        <v>43718.13</v>
      </c>
      <c r="AG353" s="12" cm="1">
        <f t="array" ref="AG353">INDEX(GMWQ!$A$2:$NF$60,MATCH(1,(GMWQ!$NE$2:$NE$60=AG$3)*(GMWQ!$ND$2:$ND$60=AG$4)*(GMWQ!$NF$2:$NF$60=AG$1),0),$E353-1966)</f>
        <v>3.7500040000000001</v>
      </c>
    </row>
    <row r="354" spans="1:33" x14ac:dyDescent="0.25">
      <c r="B354" s="12">
        <f t="shared" si="30"/>
        <v>2059</v>
      </c>
      <c r="C354" s="12">
        <f t="shared" si="30"/>
        <v>2059</v>
      </c>
      <c r="E354" s="12">
        <f t="shared" si="27"/>
        <v>2320</v>
      </c>
      <c r="F354" s="12" cm="1">
        <f t="array" ref="F354">INDEX(GMWQ!$A$2:$NF$60,MATCH(1,(GMWQ!$NE$2:$NE$60=F$3)*(GMWQ!$ND$2:$ND$60=F$4)*(GMWQ!$NF$2:$NF$60=F$1),0),$E354-1966)</f>
        <v>314.47629999999998</v>
      </c>
      <c r="G354" s="12" cm="1">
        <f t="array" ref="G354">INDEX(GMWQ!$A$2:$NF$60,MATCH(1,(GMWQ!$NE$2:$NE$60=G$3)*(GMWQ!$ND$2:$ND$60=G$4)*(GMWQ!$NF$2:$NF$60=G$1),0),$E354-1966)</f>
        <v>159261.79999999999</v>
      </c>
      <c r="H354" s="12" cm="1">
        <f t="array" ref="H354">INDEX(GMWQ!$A$2:$NF$60,MATCH(1,(GMWQ!$NE$2:$NE$60=H$3)*(GMWQ!$ND$2:$ND$60=H$4)*(GMWQ!$NF$2:$NF$60=H$1),0),$E354-1966)</f>
        <v>2067.5659999999998</v>
      </c>
      <c r="I354" s="12" cm="1">
        <f t="array" ref="I354">INDEX(GMWQ!$A$2:$NF$60,MATCH(1,(GMWQ!$NE$2:$NE$60=I$3)*(GMWQ!$ND$2:$ND$60=I$4)*(GMWQ!$NF$2:$NF$60=I$1),0),$E354-1966)</f>
        <v>552025.5</v>
      </c>
      <c r="J354" s="12" cm="1">
        <f t="array" ref="J354">INDEX(GMWQ!$A$2:$NF$60,MATCH(1,(GMWQ!$NE$2:$NE$60=J$3)*(GMWQ!$ND$2:$ND$60=J$4)*(GMWQ!$NF$2:$NF$60=J$1),0),$E354-1966)</f>
        <v>2554386</v>
      </c>
      <c r="K354" s="12" cm="1">
        <f t="array" ref="K354">INDEX(GMWQ!$A$2:$NF$60,MATCH(1,(GMWQ!$NE$2:$NE$60=K$3)*(GMWQ!$ND$2:$ND$60=K$4)*(GMWQ!$NF$2:$NF$60=K$1),0),$E354-1966)</f>
        <v>1006111</v>
      </c>
      <c r="L354" s="12" cm="1">
        <f t="array" ref="L354">INDEX(GMWQ!$A$2:$NF$60,MATCH(1,(GMWQ!$NE$2:$NE$60=L$3)*(GMWQ!$ND$2:$ND$60=L$4)*(GMWQ!$NF$2:$NF$60=L$1),0),$E354-1966)</f>
        <v>1568536</v>
      </c>
      <c r="M354" s="12" cm="1">
        <f t="array" ref="M354">INDEX(GMWQ!$A$2:$NF$60,MATCH(1,(GMWQ!$NE$2:$NE$60=M$3)*(GMWQ!$ND$2:$ND$60=M$4)*(GMWQ!$NF$2:$NF$60=M$1),0),$E354-1966)</f>
        <v>696803.1</v>
      </c>
      <c r="N354" s="12" cm="1">
        <f t="array" ref="N354">INDEX(GMWQ!$A$2:$NF$60,MATCH(1,(GMWQ!$NE$2:$NE$60=N$3)*(GMWQ!$ND$2:$ND$60=N$4)*(GMWQ!$NF$2:$NF$60=N$1),0),$E354-1966)</f>
        <v>225.07320000000001</v>
      </c>
      <c r="O354" s="12" cm="1">
        <f t="array" ref="O354">INDEX(GMWQ!$A$2:$NF$60,MATCH(1,(GMWQ!$NE$2:$NE$60=O$3)*(GMWQ!$ND$2:$ND$60=O$4)*(GMWQ!$NF$2:$NF$60=O$1),0),$E354-1966)</f>
        <v>39381.31</v>
      </c>
      <c r="P354" s="12" cm="1">
        <f t="array" ref="P354">INDEX(GMWQ!$A$2:$NF$60,MATCH(1,(GMWQ!$NE$2:$NE$60=P$3)*(GMWQ!$ND$2:$ND$60=P$4)*(GMWQ!$NF$2:$NF$60=P$1),0),$E354-1966)</f>
        <v>43152.54</v>
      </c>
      <c r="Q354" s="12" cm="1">
        <f t="array" ref="Q354">INDEX(GMWQ!$A$2:$NF$60,MATCH(1,(GMWQ!$NE$2:$NE$60=Q$3)*(GMWQ!$ND$2:$ND$60=Q$4)*(GMWQ!$NF$2:$NF$60=Q$1),0),$E354-1966)</f>
        <v>4.000006</v>
      </c>
      <c r="R354" s="12" cm="1">
        <f t="array" ref="R354">INDEX(GMWQ!$A$2:$NF$60,MATCH(1,(GMWQ!$NE$2:$NE$60=R$3)*(GMWQ!$ND$2:$ND$60=R$4)*(GMWQ!$NF$2:$NF$60=R$1),0),$E354-1966)</f>
        <v>29792.28</v>
      </c>
      <c r="S354" s="12" cm="1">
        <f t="array" ref="S354">INDEX(GMWQ!$A$2:$NF$60,MATCH(1,(GMWQ!$NE$2:$NE$60=S$3)*(GMWQ!$ND$2:$ND$60=S$4)*(GMWQ!$NF$2:$NF$60=S$1),0),$E354-1966)</f>
        <v>0</v>
      </c>
      <c r="T354" s="12" cm="1">
        <f t="array" ref="T354">INDEX(GMWQ!$A$2:$NF$60,MATCH(1,(GMWQ!$NE$2:$NE$60=T$3)*(GMWQ!$ND$2:$ND$60=T$4)*(GMWQ!$NF$2:$NF$60=T$1),0),$E354-1966)</f>
        <v>0</v>
      </c>
      <c r="U354" s="12" cm="1">
        <f t="array" ref="U354">INDEX(GMWQ!$A$2:$NF$60,MATCH(1,(GMWQ!$NE$2:$NE$60=U$3)*(GMWQ!$ND$2:$ND$60=U$4)*(GMWQ!$NF$2:$NF$60=U$1),0),$E354-1966)</f>
        <v>0</v>
      </c>
      <c r="V354" s="12" cm="1">
        <f t="array" ref="V354">INDEX(GMWQ!$A$2:$NF$60,MATCH(1,(GMWQ!$NE$2:$NE$60=V$3)*(GMWQ!$ND$2:$ND$60=V$4)*(GMWQ!$NF$2:$NF$60=V$1),0),$E354-1966)</f>
        <v>0</v>
      </c>
      <c r="W354" s="12" cm="1">
        <f t="array" ref="W354">INDEX(GMWQ!$A$2:$NF$60,MATCH(1,(GMWQ!$NE$2:$NE$60=W$3)*(GMWQ!$ND$2:$ND$60=W$4)*(GMWQ!$NF$2:$NF$60=W$1),0),$E354-1966)</f>
        <v>0</v>
      </c>
      <c r="X354" s="12" cm="1">
        <f t="array" ref="X354">INDEX(GMWQ!$A$2:$NF$60,MATCH(1,(GMWQ!$NE$2:$NE$60=X$3)*(GMWQ!$ND$2:$ND$60=X$4)*(GMWQ!$NF$2:$NF$60=X$1),0),$E354-1966)</f>
        <v>0</v>
      </c>
      <c r="Y354" s="12" cm="1">
        <f t="array" ref="Y354">INDEX(GMWQ!$A$2:$NF$60,MATCH(1,(GMWQ!$NE$2:$NE$60=Y$3)*(GMWQ!$ND$2:$ND$60=Y$4)*(GMWQ!$NF$2:$NF$60=Y$1),0),$E354-1966)</f>
        <v>0</v>
      </c>
      <c r="Z354" s="12" cm="1">
        <f t="array" ref="Z354">INDEX(GMWQ!$A$2:$NF$60,MATCH(1,(GMWQ!$NE$2:$NE$60=Z$3)*(GMWQ!$ND$2:$ND$60=Z$4)*(GMWQ!$NF$2:$NF$60=Z$1),0),$E354-1966)</f>
        <v>0</v>
      </c>
      <c r="AA354" s="12" cm="1">
        <f t="array" ref="AA354">INDEX(GMWQ!$A$2:$NF$60,MATCH(1,(GMWQ!$NE$2:$NE$60=AA$3)*(GMWQ!$ND$2:$ND$60=AA$4)*(GMWQ!$NF$2:$NF$60=AA$1),0),$E354-1966)</f>
        <v>0</v>
      </c>
      <c r="AB354" s="12" cm="1">
        <f t="array" ref="AB354">INDEX(GMWQ!$A$2:$NF$60,MATCH(1,(GMWQ!$NE$2:$NE$60=AB$3)*(GMWQ!$ND$2:$ND$60=AB$4)*(GMWQ!$NF$2:$NF$60=AB$1),0),$E354-1966)</f>
        <v>0</v>
      </c>
      <c r="AC354" s="12" cm="1">
        <f t="array" ref="AC354">INDEX(GMWQ!$A$2:$NF$60,MATCH(1,(GMWQ!$NE$2:$NE$60=AC$3)*(GMWQ!$ND$2:$ND$60=AC$4)*(GMWQ!$NF$2:$NF$60=AC$1),0),$E354-1966)</f>
        <v>0</v>
      </c>
      <c r="AD354" s="12" cm="1">
        <f t="array" ref="AD354">INDEX(GMWQ!$A$2:$NF$60,MATCH(1,(GMWQ!$NE$2:$NE$60=AD$3)*(GMWQ!$ND$2:$ND$60=AD$4)*(GMWQ!$NF$2:$NF$60=AD$1),0),$E354-1966)</f>
        <v>0</v>
      </c>
      <c r="AE354" s="12" cm="1">
        <f t="array" ref="AE354">INDEX(GMWQ!$A$2:$NF$60,MATCH(1,(GMWQ!$NE$2:$NE$60=AE$3)*(GMWQ!$ND$2:$ND$60=AE$4)*(GMWQ!$NF$2:$NF$60=AE$1),0),$E354-1966)</f>
        <v>39368.980000000003</v>
      </c>
      <c r="AF354" s="12" cm="1">
        <f t="array" ref="AF354">INDEX(GMWQ!$A$2:$NF$60,MATCH(1,(GMWQ!$NE$2:$NE$60=AF$3)*(GMWQ!$ND$2:$ND$60=AF$4)*(GMWQ!$NF$2:$NF$60=AF$1),0),$E354-1966)</f>
        <v>43734.02</v>
      </c>
      <c r="AG354" s="12" cm="1">
        <f t="array" ref="AG354">INDEX(GMWQ!$A$2:$NF$60,MATCH(1,(GMWQ!$NE$2:$NE$60=AG$3)*(GMWQ!$ND$2:$ND$60=AG$4)*(GMWQ!$NF$2:$NF$60=AG$1),0),$E354-1966)</f>
        <v>3.7500070000000001</v>
      </c>
    </row>
    <row r="355" spans="1:33" x14ac:dyDescent="0.25">
      <c r="A355" s="12">
        <v>2060</v>
      </c>
      <c r="B355" s="12">
        <f t="shared" si="30"/>
        <v>2060</v>
      </c>
      <c r="C355" s="12">
        <f t="shared" si="30"/>
        <v>2059</v>
      </c>
      <c r="D355" s="12">
        <f t="shared" si="30"/>
        <v>2059</v>
      </c>
      <c r="E355" s="12">
        <f t="shared" si="27"/>
        <v>2321</v>
      </c>
      <c r="F355" s="12" cm="1">
        <f t="array" ref="F355">INDEX(GMWQ!$A$2:$NF$60,MATCH(1,(GMWQ!$NE$2:$NE$60=F$3)*(GMWQ!$ND$2:$ND$60=F$4)*(GMWQ!$NF$2:$NF$60=F$1),0),$E355-1966)</f>
        <v>316.0652</v>
      </c>
      <c r="G355" s="12" cm="1">
        <f t="array" ref="G355">INDEX(GMWQ!$A$2:$NF$60,MATCH(1,(GMWQ!$NE$2:$NE$60=G$3)*(GMWQ!$ND$2:$ND$60=G$4)*(GMWQ!$NF$2:$NF$60=G$1),0),$E355-1966)</f>
        <v>160537.20000000001</v>
      </c>
      <c r="H355" s="12" cm="1">
        <f t="array" ref="H355">INDEX(GMWQ!$A$2:$NF$60,MATCH(1,(GMWQ!$NE$2:$NE$60=H$3)*(GMWQ!$ND$2:$ND$60=H$4)*(GMWQ!$NF$2:$NF$60=H$1),0),$E355-1966)</f>
        <v>2083.9209999999998</v>
      </c>
      <c r="I355" s="12" cm="1">
        <f t="array" ref="I355">INDEX(GMWQ!$A$2:$NF$60,MATCH(1,(GMWQ!$NE$2:$NE$60=I$3)*(GMWQ!$ND$2:$ND$60=I$4)*(GMWQ!$NF$2:$NF$60=I$1),0),$E355-1966)</f>
        <v>555387.9</v>
      </c>
      <c r="J355" s="12" cm="1">
        <f t="array" ref="J355">INDEX(GMWQ!$A$2:$NF$60,MATCH(1,(GMWQ!$NE$2:$NE$60=J$3)*(GMWQ!$ND$2:$ND$60=J$4)*(GMWQ!$NF$2:$NF$60=J$1),0),$E355-1966)</f>
        <v>2575694</v>
      </c>
      <c r="K355" s="12" cm="1">
        <f t="array" ref="K355">INDEX(GMWQ!$A$2:$NF$60,MATCH(1,(GMWQ!$NE$2:$NE$60=K$3)*(GMWQ!$ND$2:$ND$60=K$4)*(GMWQ!$NF$2:$NF$60=K$1),0),$E355-1966)</f>
        <v>1014168</v>
      </c>
      <c r="L355" s="12" cm="1">
        <f t="array" ref="L355">INDEX(GMWQ!$A$2:$NF$60,MATCH(1,(GMWQ!$NE$2:$NE$60=L$3)*(GMWQ!$ND$2:$ND$60=L$4)*(GMWQ!$NF$2:$NF$60=L$1),0),$E355-1966)</f>
        <v>1580873</v>
      </c>
      <c r="M355" s="12" cm="1">
        <f t="array" ref="M355">INDEX(GMWQ!$A$2:$NF$60,MATCH(1,(GMWQ!$NE$2:$NE$60=M$3)*(GMWQ!$ND$2:$ND$60=M$4)*(GMWQ!$NF$2:$NF$60=M$1),0),$E355-1966)</f>
        <v>698816.9</v>
      </c>
      <c r="N355" s="12" cm="1">
        <f t="array" ref="N355">INDEX(GMWQ!$A$2:$NF$60,MATCH(1,(GMWQ!$NE$2:$NE$60=N$3)*(GMWQ!$ND$2:$ND$60=N$4)*(GMWQ!$NF$2:$NF$60=N$1),0),$E355-1966)</f>
        <v>226.19</v>
      </c>
      <c r="O355" s="12" cm="1">
        <f t="array" ref="O355">INDEX(GMWQ!$A$2:$NF$60,MATCH(1,(GMWQ!$NE$2:$NE$60=O$3)*(GMWQ!$ND$2:$ND$60=O$4)*(GMWQ!$NF$2:$NF$60=O$1),0),$E355-1966)</f>
        <v>39384.730000000003</v>
      </c>
      <c r="P355" s="12" cm="1">
        <f t="array" ref="P355">INDEX(GMWQ!$A$2:$NF$60,MATCH(1,(GMWQ!$NE$2:$NE$60=P$3)*(GMWQ!$ND$2:$ND$60=P$4)*(GMWQ!$NF$2:$NF$60=P$1),0),$E355-1966)</f>
        <v>43156.29</v>
      </c>
      <c r="Q355" s="12" cm="1">
        <f t="array" ref="Q355">INDEX(GMWQ!$A$2:$NF$60,MATCH(1,(GMWQ!$NE$2:$NE$60=Q$3)*(GMWQ!$ND$2:$ND$60=Q$4)*(GMWQ!$NF$2:$NF$60=Q$1),0),$E355-1966)</f>
        <v>4.0000020000000003</v>
      </c>
      <c r="R355" s="12" cm="1">
        <f t="array" ref="R355">INDEX(GMWQ!$A$2:$NF$60,MATCH(1,(GMWQ!$NE$2:$NE$60=R$3)*(GMWQ!$ND$2:$ND$60=R$4)*(GMWQ!$NF$2:$NF$60=R$1),0),$E355-1966)</f>
        <v>30027.96</v>
      </c>
      <c r="S355" s="12" cm="1">
        <f t="array" ref="S355">INDEX(GMWQ!$A$2:$NF$60,MATCH(1,(GMWQ!$NE$2:$NE$60=S$3)*(GMWQ!$ND$2:$ND$60=S$4)*(GMWQ!$NF$2:$NF$60=S$1),0),$E355-1966)</f>
        <v>0</v>
      </c>
      <c r="T355" s="12" cm="1">
        <f t="array" ref="T355">INDEX(GMWQ!$A$2:$NF$60,MATCH(1,(GMWQ!$NE$2:$NE$60=T$3)*(GMWQ!$ND$2:$ND$60=T$4)*(GMWQ!$NF$2:$NF$60=T$1),0),$E355-1966)</f>
        <v>0</v>
      </c>
      <c r="U355" s="12" cm="1">
        <f t="array" ref="U355">INDEX(GMWQ!$A$2:$NF$60,MATCH(1,(GMWQ!$NE$2:$NE$60=U$3)*(GMWQ!$ND$2:$ND$60=U$4)*(GMWQ!$NF$2:$NF$60=U$1),0),$E355-1966)</f>
        <v>0</v>
      </c>
      <c r="V355" s="12" cm="1">
        <f t="array" ref="V355">INDEX(GMWQ!$A$2:$NF$60,MATCH(1,(GMWQ!$NE$2:$NE$60=V$3)*(GMWQ!$ND$2:$ND$60=V$4)*(GMWQ!$NF$2:$NF$60=V$1),0),$E355-1966)</f>
        <v>0</v>
      </c>
      <c r="W355" s="12" cm="1">
        <f t="array" ref="W355">INDEX(GMWQ!$A$2:$NF$60,MATCH(1,(GMWQ!$NE$2:$NE$60=W$3)*(GMWQ!$ND$2:$ND$60=W$4)*(GMWQ!$NF$2:$NF$60=W$1),0),$E355-1966)</f>
        <v>0</v>
      </c>
      <c r="X355" s="12" cm="1">
        <f t="array" ref="X355">INDEX(GMWQ!$A$2:$NF$60,MATCH(1,(GMWQ!$NE$2:$NE$60=X$3)*(GMWQ!$ND$2:$ND$60=X$4)*(GMWQ!$NF$2:$NF$60=X$1),0),$E355-1966)</f>
        <v>0</v>
      </c>
      <c r="Y355" s="12" cm="1">
        <f t="array" ref="Y355">INDEX(GMWQ!$A$2:$NF$60,MATCH(1,(GMWQ!$NE$2:$NE$60=Y$3)*(GMWQ!$ND$2:$ND$60=Y$4)*(GMWQ!$NF$2:$NF$60=Y$1),0),$E355-1966)</f>
        <v>0</v>
      </c>
      <c r="Z355" s="12" cm="1">
        <f t="array" ref="Z355">INDEX(GMWQ!$A$2:$NF$60,MATCH(1,(GMWQ!$NE$2:$NE$60=Z$3)*(GMWQ!$ND$2:$ND$60=Z$4)*(GMWQ!$NF$2:$NF$60=Z$1),0),$E355-1966)</f>
        <v>0</v>
      </c>
      <c r="AA355" s="12" cm="1">
        <f t="array" ref="AA355">INDEX(GMWQ!$A$2:$NF$60,MATCH(1,(GMWQ!$NE$2:$NE$60=AA$3)*(GMWQ!$ND$2:$ND$60=AA$4)*(GMWQ!$NF$2:$NF$60=AA$1),0),$E355-1966)</f>
        <v>0</v>
      </c>
      <c r="AB355" s="12" cm="1">
        <f t="array" ref="AB355">INDEX(GMWQ!$A$2:$NF$60,MATCH(1,(GMWQ!$NE$2:$NE$60=AB$3)*(GMWQ!$ND$2:$ND$60=AB$4)*(GMWQ!$NF$2:$NF$60=AB$1),0),$E355-1966)</f>
        <v>0</v>
      </c>
      <c r="AC355" s="12" cm="1">
        <f t="array" ref="AC355">INDEX(GMWQ!$A$2:$NF$60,MATCH(1,(GMWQ!$NE$2:$NE$60=AC$3)*(GMWQ!$ND$2:$ND$60=AC$4)*(GMWQ!$NF$2:$NF$60=AC$1),0),$E355-1966)</f>
        <v>0</v>
      </c>
      <c r="AD355" s="12" cm="1">
        <f t="array" ref="AD355">INDEX(GMWQ!$A$2:$NF$60,MATCH(1,(GMWQ!$NE$2:$NE$60=AD$3)*(GMWQ!$ND$2:$ND$60=AD$4)*(GMWQ!$NF$2:$NF$60=AD$1),0),$E355-1966)</f>
        <v>0</v>
      </c>
      <c r="AE355" s="12" cm="1">
        <f t="array" ref="AE355">INDEX(GMWQ!$A$2:$NF$60,MATCH(1,(GMWQ!$NE$2:$NE$60=AE$3)*(GMWQ!$ND$2:$ND$60=AE$4)*(GMWQ!$NF$2:$NF$60=AE$1),0),$E355-1966)</f>
        <v>39383.29</v>
      </c>
      <c r="AF355" s="12" cm="1">
        <f t="array" ref="AF355">INDEX(GMWQ!$A$2:$NF$60,MATCH(1,(GMWQ!$NE$2:$NE$60=AF$3)*(GMWQ!$ND$2:$ND$60=AF$4)*(GMWQ!$NF$2:$NF$60=AF$1),0),$E355-1966)</f>
        <v>43749.91</v>
      </c>
      <c r="AG355" s="12" cm="1">
        <f t="array" ref="AG355">INDEX(GMWQ!$A$2:$NF$60,MATCH(1,(GMWQ!$NE$2:$NE$60=AG$3)*(GMWQ!$ND$2:$ND$60=AG$4)*(GMWQ!$NF$2:$NF$60=AG$1),0),$E355-1966)</f>
        <v>3.750019</v>
      </c>
    </row>
    <row r="356" spans="1:33" x14ac:dyDescent="0.25">
      <c r="B356" s="12">
        <f t="shared" si="30"/>
        <v>2060</v>
      </c>
      <c r="C356" s="12">
        <f t="shared" si="30"/>
        <v>2060</v>
      </c>
      <c r="E356" s="12">
        <f t="shared" si="27"/>
        <v>2322</v>
      </c>
      <c r="F356" s="12" cm="1">
        <f t="array" ref="F356">INDEX(GMWQ!$A$2:$NF$60,MATCH(1,(GMWQ!$NE$2:$NE$60=F$3)*(GMWQ!$ND$2:$ND$60=F$4)*(GMWQ!$NF$2:$NF$60=F$1),0),$E356-1966)</f>
        <v>317.66180000000003</v>
      </c>
      <c r="G356" s="12" cm="1">
        <f t="array" ref="G356">INDEX(GMWQ!$A$2:$NF$60,MATCH(1,(GMWQ!$NE$2:$NE$60=G$3)*(GMWQ!$ND$2:$ND$60=G$4)*(GMWQ!$NF$2:$NF$60=G$1),0),$E356-1966)</f>
        <v>161821.6</v>
      </c>
      <c r="H356" s="12" cm="1">
        <f t="array" ref="H356">INDEX(GMWQ!$A$2:$NF$60,MATCH(1,(GMWQ!$NE$2:$NE$60=H$3)*(GMWQ!$ND$2:$ND$60=H$4)*(GMWQ!$NF$2:$NF$60=H$1),0),$E356-1966)</f>
        <v>2100.3910000000001</v>
      </c>
      <c r="I356" s="12" cm="1">
        <f t="array" ref="I356">INDEX(GMWQ!$A$2:$NF$60,MATCH(1,(GMWQ!$NE$2:$NE$60=I$3)*(GMWQ!$ND$2:$ND$60=I$4)*(GMWQ!$NF$2:$NF$60=I$1),0),$E356-1966)</f>
        <v>561876.1</v>
      </c>
      <c r="J356" s="12" cm="1">
        <f t="array" ref="J356">INDEX(GMWQ!$A$2:$NF$60,MATCH(1,(GMWQ!$NE$2:$NE$60=J$3)*(GMWQ!$ND$2:$ND$60=J$4)*(GMWQ!$NF$2:$NF$60=J$1),0),$E356-1966)</f>
        <v>2597165</v>
      </c>
      <c r="K356" s="12" cm="1">
        <f t="array" ref="K356">INDEX(GMWQ!$A$2:$NF$60,MATCH(1,(GMWQ!$NE$2:$NE$60=K$3)*(GMWQ!$ND$2:$ND$60=K$4)*(GMWQ!$NF$2:$NF$60=K$1),0),$E356-1966)</f>
        <v>1022282</v>
      </c>
      <c r="L356" s="12" cm="1">
        <f t="array" ref="L356">INDEX(GMWQ!$A$2:$NF$60,MATCH(1,(GMWQ!$NE$2:$NE$60=L$3)*(GMWQ!$ND$2:$ND$60=L$4)*(GMWQ!$NF$2:$NF$60=L$1),0),$E356-1966)</f>
        <v>1593298</v>
      </c>
      <c r="M356" s="12" cm="1">
        <f t="array" ref="M356">INDEX(GMWQ!$A$2:$NF$60,MATCH(1,(GMWQ!$NE$2:$NE$60=M$3)*(GMWQ!$ND$2:$ND$60=M$4)*(GMWQ!$NF$2:$NF$60=M$1),0),$E356-1966)</f>
        <v>700832.6</v>
      </c>
      <c r="N356" s="12" cm="1">
        <f t="array" ref="N356">INDEX(GMWQ!$A$2:$NF$60,MATCH(1,(GMWQ!$NE$2:$NE$60=N$3)*(GMWQ!$ND$2:$ND$60=N$4)*(GMWQ!$NF$2:$NF$60=N$1),0),$E356-1966)</f>
        <v>227.31229999999999</v>
      </c>
      <c r="O356" s="12" cm="1">
        <f t="array" ref="O356">INDEX(GMWQ!$A$2:$NF$60,MATCH(1,(GMWQ!$NE$2:$NE$60=O$3)*(GMWQ!$ND$2:$ND$60=O$4)*(GMWQ!$NF$2:$NF$60=O$1),0),$E356-1966)</f>
        <v>39388.15</v>
      </c>
      <c r="P356" s="12" cm="1">
        <f t="array" ref="P356">INDEX(GMWQ!$A$2:$NF$60,MATCH(1,(GMWQ!$NE$2:$NE$60=P$3)*(GMWQ!$ND$2:$ND$60=P$4)*(GMWQ!$NF$2:$NF$60=P$1),0),$E356-1966)</f>
        <v>43160.04</v>
      </c>
      <c r="Q356" s="12" cm="1">
        <f t="array" ref="Q356">INDEX(GMWQ!$A$2:$NF$60,MATCH(1,(GMWQ!$NE$2:$NE$60=Q$3)*(GMWQ!$ND$2:$ND$60=Q$4)*(GMWQ!$NF$2:$NF$60=Q$1),0),$E356-1966)</f>
        <v>3.9999980000000002</v>
      </c>
      <c r="R356" s="12" cm="1">
        <f t="array" ref="R356">INDEX(GMWQ!$A$2:$NF$60,MATCH(1,(GMWQ!$NE$2:$NE$60=R$3)*(GMWQ!$ND$2:$ND$60=R$4)*(GMWQ!$NF$2:$NF$60=R$1),0),$E356-1966)</f>
        <v>30265.279999999999</v>
      </c>
      <c r="S356" s="12" cm="1">
        <f t="array" ref="S356">INDEX(GMWQ!$A$2:$NF$60,MATCH(1,(GMWQ!$NE$2:$NE$60=S$3)*(GMWQ!$ND$2:$ND$60=S$4)*(GMWQ!$NF$2:$NF$60=S$1),0),$E356-1966)</f>
        <v>0</v>
      </c>
      <c r="T356" s="12" cm="1">
        <f t="array" ref="T356">INDEX(GMWQ!$A$2:$NF$60,MATCH(1,(GMWQ!$NE$2:$NE$60=T$3)*(GMWQ!$ND$2:$ND$60=T$4)*(GMWQ!$NF$2:$NF$60=T$1),0),$E356-1966)</f>
        <v>0</v>
      </c>
      <c r="U356" s="12" cm="1">
        <f t="array" ref="U356">INDEX(GMWQ!$A$2:$NF$60,MATCH(1,(GMWQ!$NE$2:$NE$60=U$3)*(GMWQ!$ND$2:$ND$60=U$4)*(GMWQ!$NF$2:$NF$60=U$1),0),$E356-1966)</f>
        <v>0</v>
      </c>
      <c r="V356" s="12" cm="1">
        <f t="array" ref="V356">INDEX(GMWQ!$A$2:$NF$60,MATCH(1,(GMWQ!$NE$2:$NE$60=V$3)*(GMWQ!$ND$2:$ND$60=V$4)*(GMWQ!$NF$2:$NF$60=V$1),0),$E356-1966)</f>
        <v>0</v>
      </c>
      <c r="W356" s="12" cm="1">
        <f t="array" ref="W356">INDEX(GMWQ!$A$2:$NF$60,MATCH(1,(GMWQ!$NE$2:$NE$60=W$3)*(GMWQ!$ND$2:$ND$60=W$4)*(GMWQ!$NF$2:$NF$60=W$1),0),$E356-1966)</f>
        <v>0</v>
      </c>
      <c r="X356" s="12" cm="1">
        <f t="array" ref="X356">INDEX(GMWQ!$A$2:$NF$60,MATCH(1,(GMWQ!$NE$2:$NE$60=X$3)*(GMWQ!$ND$2:$ND$60=X$4)*(GMWQ!$NF$2:$NF$60=X$1),0),$E356-1966)</f>
        <v>0</v>
      </c>
      <c r="Y356" s="12" cm="1">
        <f t="array" ref="Y356">INDEX(GMWQ!$A$2:$NF$60,MATCH(1,(GMWQ!$NE$2:$NE$60=Y$3)*(GMWQ!$ND$2:$ND$60=Y$4)*(GMWQ!$NF$2:$NF$60=Y$1),0),$E356-1966)</f>
        <v>0</v>
      </c>
      <c r="Z356" s="12" cm="1">
        <f t="array" ref="Z356">INDEX(GMWQ!$A$2:$NF$60,MATCH(1,(GMWQ!$NE$2:$NE$60=Z$3)*(GMWQ!$ND$2:$ND$60=Z$4)*(GMWQ!$NF$2:$NF$60=Z$1),0),$E356-1966)</f>
        <v>0</v>
      </c>
      <c r="AA356" s="12" cm="1">
        <f t="array" ref="AA356">INDEX(GMWQ!$A$2:$NF$60,MATCH(1,(GMWQ!$NE$2:$NE$60=AA$3)*(GMWQ!$ND$2:$ND$60=AA$4)*(GMWQ!$NF$2:$NF$60=AA$1),0),$E356-1966)</f>
        <v>0</v>
      </c>
      <c r="AB356" s="12" cm="1">
        <f t="array" ref="AB356">INDEX(GMWQ!$A$2:$NF$60,MATCH(1,(GMWQ!$NE$2:$NE$60=AB$3)*(GMWQ!$ND$2:$ND$60=AB$4)*(GMWQ!$NF$2:$NF$60=AB$1),0),$E356-1966)</f>
        <v>0</v>
      </c>
      <c r="AC356" s="12" cm="1">
        <f t="array" ref="AC356">INDEX(GMWQ!$A$2:$NF$60,MATCH(1,(GMWQ!$NE$2:$NE$60=AC$3)*(GMWQ!$ND$2:$ND$60=AC$4)*(GMWQ!$NF$2:$NF$60=AC$1),0),$E356-1966)</f>
        <v>0</v>
      </c>
      <c r="AD356" s="12" cm="1">
        <f t="array" ref="AD356">INDEX(GMWQ!$A$2:$NF$60,MATCH(1,(GMWQ!$NE$2:$NE$60=AD$3)*(GMWQ!$ND$2:$ND$60=AD$4)*(GMWQ!$NF$2:$NF$60=AD$1),0),$E356-1966)</f>
        <v>0</v>
      </c>
      <c r="AE356" s="12" cm="1">
        <f t="array" ref="AE356">INDEX(GMWQ!$A$2:$NF$60,MATCH(1,(GMWQ!$NE$2:$NE$60=AE$3)*(GMWQ!$ND$2:$ND$60=AE$4)*(GMWQ!$NF$2:$NF$60=AE$1),0),$E356-1966)</f>
        <v>39397.599999999999</v>
      </c>
      <c r="AF356" s="12" cm="1">
        <f t="array" ref="AF356">INDEX(GMWQ!$A$2:$NF$60,MATCH(1,(GMWQ!$NE$2:$NE$60=AF$3)*(GMWQ!$ND$2:$ND$60=AF$4)*(GMWQ!$NF$2:$NF$60=AF$1),0),$E356-1966)</f>
        <v>43765.81</v>
      </c>
      <c r="AG356" s="12" cm="1">
        <f t="array" ref="AG356">INDEX(GMWQ!$A$2:$NF$60,MATCH(1,(GMWQ!$NE$2:$NE$60=AG$3)*(GMWQ!$ND$2:$ND$60=AG$4)*(GMWQ!$NF$2:$NF$60=AG$1),0),$E356-1966)</f>
        <v>3.749994</v>
      </c>
    </row>
    <row r="357" spans="1:33" x14ac:dyDescent="0.25">
      <c r="B357" s="12">
        <f t="shared" si="30"/>
        <v>2060</v>
      </c>
      <c r="C357" s="12">
        <f t="shared" si="30"/>
        <v>2060</v>
      </c>
      <c r="E357" s="12">
        <f t="shared" si="27"/>
        <v>2323</v>
      </c>
      <c r="F357" s="12" cm="1">
        <f t="array" ref="F357">INDEX(GMWQ!$A$2:$NF$60,MATCH(1,(GMWQ!$NE$2:$NE$60=F$3)*(GMWQ!$ND$2:$ND$60=F$4)*(GMWQ!$NF$2:$NF$60=F$1),0),$E357-1966)</f>
        <v>319.2663</v>
      </c>
      <c r="G357" s="12" cm="1">
        <f t="array" ref="G357">INDEX(GMWQ!$A$2:$NF$60,MATCH(1,(GMWQ!$NE$2:$NE$60=G$3)*(GMWQ!$ND$2:$ND$60=G$4)*(GMWQ!$NF$2:$NF$60=G$1),0),$E357-1966)</f>
        <v>163115.4</v>
      </c>
      <c r="H357" s="12" cm="1">
        <f t="array" ref="H357">INDEX(GMWQ!$A$2:$NF$60,MATCH(1,(GMWQ!$NE$2:$NE$60=H$3)*(GMWQ!$ND$2:$ND$60=H$4)*(GMWQ!$NF$2:$NF$60=H$1),0),$E357-1966)</f>
        <v>2116.98</v>
      </c>
      <c r="I357" s="12" cm="1">
        <f t="array" ref="I357">INDEX(GMWQ!$A$2:$NF$60,MATCH(1,(GMWQ!$NE$2:$NE$60=I$3)*(GMWQ!$ND$2:$ND$60=I$4)*(GMWQ!$NF$2:$NF$60=I$1),0),$E357-1966)</f>
        <v>566352.9</v>
      </c>
      <c r="J357" s="12" cm="1">
        <f t="array" ref="J357">INDEX(GMWQ!$A$2:$NF$60,MATCH(1,(GMWQ!$NE$2:$NE$60=J$3)*(GMWQ!$ND$2:$ND$60=J$4)*(GMWQ!$NF$2:$NF$60=J$1),0),$E357-1966)</f>
        <v>2618801</v>
      </c>
      <c r="K357" s="12" cm="1">
        <f t="array" ref="K357">INDEX(GMWQ!$A$2:$NF$60,MATCH(1,(GMWQ!$NE$2:$NE$60=K$3)*(GMWQ!$ND$2:$ND$60=K$4)*(GMWQ!$NF$2:$NF$60=K$1),0),$E357-1966)</f>
        <v>1030455</v>
      </c>
      <c r="L357" s="12" cm="1">
        <f t="array" ref="L357">INDEX(GMWQ!$A$2:$NF$60,MATCH(1,(GMWQ!$NE$2:$NE$60=L$3)*(GMWQ!$ND$2:$ND$60=L$4)*(GMWQ!$NF$2:$NF$60=L$1),0),$E357-1966)</f>
        <v>1605812</v>
      </c>
      <c r="M357" s="12" cm="1">
        <f t="array" ref="M357">INDEX(GMWQ!$A$2:$NF$60,MATCH(1,(GMWQ!$NE$2:$NE$60=M$3)*(GMWQ!$ND$2:$ND$60=M$4)*(GMWQ!$NF$2:$NF$60=M$1),0),$E357-1966)</f>
        <v>702850.4</v>
      </c>
      <c r="N357" s="12" cm="1">
        <f t="array" ref="N357">INDEX(GMWQ!$A$2:$NF$60,MATCH(1,(GMWQ!$NE$2:$NE$60=N$3)*(GMWQ!$ND$2:$ND$60=N$4)*(GMWQ!$NF$2:$NF$60=N$1),0),$E357-1966)</f>
        <v>228.4402</v>
      </c>
      <c r="O357" s="12" cm="1">
        <f t="array" ref="O357">INDEX(GMWQ!$A$2:$NF$60,MATCH(1,(GMWQ!$NE$2:$NE$60=O$3)*(GMWQ!$ND$2:$ND$60=O$4)*(GMWQ!$NF$2:$NF$60=O$1),0),$E357-1966)</f>
        <v>39391.57</v>
      </c>
      <c r="P357" s="12" cm="1">
        <f t="array" ref="P357">INDEX(GMWQ!$A$2:$NF$60,MATCH(1,(GMWQ!$NE$2:$NE$60=P$3)*(GMWQ!$ND$2:$ND$60=P$4)*(GMWQ!$NF$2:$NF$60=P$1),0),$E357-1966)</f>
        <v>43163.79</v>
      </c>
      <c r="Q357" s="12" cm="1">
        <f t="array" ref="Q357">INDEX(GMWQ!$A$2:$NF$60,MATCH(1,(GMWQ!$NE$2:$NE$60=Q$3)*(GMWQ!$ND$2:$ND$60=Q$4)*(GMWQ!$NF$2:$NF$60=Q$1),0),$E357-1966)</f>
        <v>3.999984</v>
      </c>
      <c r="R357" s="12" cm="1">
        <f t="array" ref="R357">INDEX(GMWQ!$A$2:$NF$60,MATCH(1,(GMWQ!$NE$2:$NE$60=R$3)*(GMWQ!$ND$2:$ND$60=R$4)*(GMWQ!$NF$2:$NF$60=R$1),0),$E357-1966)</f>
        <v>30504.31</v>
      </c>
      <c r="S357" s="12" cm="1">
        <f t="array" ref="S357">INDEX(GMWQ!$A$2:$NF$60,MATCH(1,(GMWQ!$NE$2:$NE$60=S$3)*(GMWQ!$ND$2:$ND$60=S$4)*(GMWQ!$NF$2:$NF$60=S$1),0),$E357-1966)</f>
        <v>0</v>
      </c>
      <c r="T357" s="12" cm="1">
        <f t="array" ref="T357">INDEX(GMWQ!$A$2:$NF$60,MATCH(1,(GMWQ!$NE$2:$NE$60=T$3)*(GMWQ!$ND$2:$ND$60=T$4)*(GMWQ!$NF$2:$NF$60=T$1),0),$E357-1966)</f>
        <v>0</v>
      </c>
      <c r="U357" s="12" cm="1">
        <f t="array" ref="U357">INDEX(GMWQ!$A$2:$NF$60,MATCH(1,(GMWQ!$NE$2:$NE$60=U$3)*(GMWQ!$ND$2:$ND$60=U$4)*(GMWQ!$NF$2:$NF$60=U$1),0),$E357-1966)</f>
        <v>0</v>
      </c>
      <c r="V357" s="12" cm="1">
        <f t="array" ref="V357">INDEX(GMWQ!$A$2:$NF$60,MATCH(1,(GMWQ!$NE$2:$NE$60=V$3)*(GMWQ!$ND$2:$ND$60=V$4)*(GMWQ!$NF$2:$NF$60=V$1),0),$E357-1966)</f>
        <v>0</v>
      </c>
      <c r="W357" s="12" cm="1">
        <f t="array" ref="W357">INDEX(GMWQ!$A$2:$NF$60,MATCH(1,(GMWQ!$NE$2:$NE$60=W$3)*(GMWQ!$ND$2:$ND$60=W$4)*(GMWQ!$NF$2:$NF$60=W$1),0),$E357-1966)</f>
        <v>0</v>
      </c>
      <c r="X357" s="12" cm="1">
        <f t="array" ref="X357">INDEX(GMWQ!$A$2:$NF$60,MATCH(1,(GMWQ!$NE$2:$NE$60=X$3)*(GMWQ!$ND$2:$ND$60=X$4)*(GMWQ!$NF$2:$NF$60=X$1),0),$E357-1966)</f>
        <v>0</v>
      </c>
      <c r="Y357" s="12" cm="1">
        <f t="array" ref="Y357">INDEX(GMWQ!$A$2:$NF$60,MATCH(1,(GMWQ!$NE$2:$NE$60=Y$3)*(GMWQ!$ND$2:$ND$60=Y$4)*(GMWQ!$NF$2:$NF$60=Y$1),0),$E357-1966)</f>
        <v>0</v>
      </c>
      <c r="Z357" s="12" cm="1">
        <f t="array" ref="Z357">INDEX(GMWQ!$A$2:$NF$60,MATCH(1,(GMWQ!$NE$2:$NE$60=Z$3)*(GMWQ!$ND$2:$ND$60=Z$4)*(GMWQ!$NF$2:$NF$60=Z$1),0),$E357-1966)</f>
        <v>0</v>
      </c>
      <c r="AA357" s="12" cm="1">
        <f t="array" ref="AA357">INDEX(GMWQ!$A$2:$NF$60,MATCH(1,(GMWQ!$NE$2:$NE$60=AA$3)*(GMWQ!$ND$2:$ND$60=AA$4)*(GMWQ!$NF$2:$NF$60=AA$1),0),$E357-1966)</f>
        <v>0</v>
      </c>
      <c r="AB357" s="12" cm="1">
        <f t="array" ref="AB357">INDEX(GMWQ!$A$2:$NF$60,MATCH(1,(GMWQ!$NE$2:$NE$60=AB$3)*(GMWQ!$ND$2:$ND$60=AB$4)*(GMWQ!$NF$2:$NF$60=AB$1),0),$E357-1966)</f>
        <v>0</v>
      </c>
      <c r="AC357" s="12" cm="1">
        <f t="array" ref="AC357">INDEX(GMWQ!$A$2:$NF$60,MATCH(1,(GMWQ!$NE$2:$NE$60=AC$3)*(GMWQ!$ND$2:$ND$60=AC$4)*(GMWQ!$NF$2:$NF$60=AC$1),0),$E357-1966)</f>
        <v>0</v>
      </c>
      <c r="AD357" s="12" cm="1">
        <f t="array" ref="AD357">INDEX(GMWQ!$A$2:$NF$60,MATCH(1,(GMWQ!$NE$2:$NE$60=AD$3)*(GMWQ!$ND$2:$ND$60=AD$4)*(GMWQ!$NF$2:$NF$60=AD$1),0),$E357-1966)</f>
        <v>0</v>
      </c>
      <c r="AE357" s="12" cm="1">
        <f t="array" ref="AE357">INDEX(GMWQ!$A$2:$NF$60,MATCH(1,(GMWQ!$NE$2:$NE$60=AE$3)*(GMWQ!$ND$2:$ND$60=AE$4)*(GMWQ!$NF$2:$NF$60=AE$1),0),$E357-1966)</f>
        <v>39411.919999999998</v>
      </c>
      <c r="AF357" s="12" cm="1">
        <f t="array" ref="AF357">INDEX(GMWQ!$A$2:$NF$60,MATCH(1,(GMWQ!$NE$2:$NE$60=AF$3)*(GMWQ!$ND$2:$ND$60=AF$4)*(GMWQ!$NF$2:$NF$60=AF$1),0),$E357-1966)</f>
        <v>43781.71</v>
      </c>
      <c r="AG357" s="12" cm="1">
        <f t="array" ref="AG357">INDEX(GMWQ!$A$2:$NF$60,MATCH(1,(GMWQ!$NE$2:$NE$60=AG$3)*(GMWQ!$ND$2:$ND$60=AG$4)*(GMWQ!$NF$2:$NF$60=AG$1),0),$E357-1966)</f>
        <v>3.7499950000000002</v>
      </c>
    </row>
    <row r="358" spans="1:33" x14ac:dyDescent="0.25">
      <c r="B358" s="12">
        <f t="shared" si="30"/>
        <v>2060</v>
      </c>
      <c r="C358" s="12">
        <f t="shared" si="30"/>
        <v>2060</v>
      </c>
      <c r="E358" s="12">
        <f t="shared" si="27"/>
        <v>2324</v>
      </c>
      <c r="F358" s="12" cm="1">
        <f t="array" ref="F358">INDEX(GMWQ!$A$2:$NF$60,MATCH(1,(GMWQ!$NE$2:$NE$60=F$3)*(GMWQ!$ND$2:$ND$60=F$4)*(GMWQ!$NF$2:$NF$60=F$1),0),$E358-1966)</f>
        <v>320.87860000000001</v>
      </c>
      <c r="G358" s="12" cm="1">
        <f t="array" ref="G358">INDEX(GMWQ!$A$2:$NF$60,MATCH(1,(GMWQ!$NE$2:$NE$60=G$3)*(GMWQ!$ND$2:$ND$60=G$4)*(GMWQ!$NF$2:$NF$60=G$1),0),$E358-1966)</f>
        <v>164418.70000000001</v>
      </c>
      <c r="H358" s="12" cm="1">
        <f t="array" ref="H358">INDEX(GMWQ!$A$2:$NF$60,MATCH(1,(GMWQ!$NE$2:$NE$60=H$3)*(GMWQ!$ND$2:$ND$60=H$4)*(GMWQ!$NF$2:$NF$60=H$1),0),$E358-1966)</f>
        <v>2133.6889999999999</v>
      </c>
      <c r="I358" s="12" cm="1">
        <f t="array" ref="I358">INDEX(GMWQ!$A$2:$NF$60,MATCH(1,(GMWQ!$NE$2:$NE$60=I$3)*(GMWQ!$ND$2:$ND$60=I$4)*(GMWQ!$NF$2:$NF$60=I$1),0),$E358-1966)</f>
        <v>570669.69999999995</v>
      </c>
      <c r="J358" s="12" cm="1">
        <f t="array" ref="J358">INDEX(GMWQ!$A$2:$NF$60,MATCH(1,(GMWQ!$NE$2:$NE$60=J$3)*(GMWQ!$ND$2:$ND$60=J$4)*(GMWQ!$NF$2:$NF$60=J$1),0),$E358-1966)</f>
        <v>2640607</v>
      </c>
      <c r="K358" s="12" cm="1">
        <f t="array" ref="K358">INDEX(GMWQ!$A$2:$NF$60,MATCH(1,(GMWQ!$NE$2:$NE$60=K$3)*(GMWQ!$ND$2:$ND$60=K$4)*(GMWQ!$NF$2:$NF$60=K$1),0),$E358-1966)</f>
        <v>1038689</v>
      </c>
      <c r="L358" s="12" cm="1">
        <f t="array" ref="L358">INDEX(GMWQ!$A$2:$NF$60,MATCH(1,(GMWQ!$NE$2:$NE$60=L$3)*(GMWQ!$ND$2:$ND$60=L$4)*(GMWQ!$NF$2:$NF$60=L$1),0),$E358-1966)</f>
        <v>1618417</v>
      </c>
      <c r="M358" s="12" cm="1">
        <f t="array" ref="M358">INDEX(GMWQ!$A$2:$NF$60,MATCH(1,(GMWQ!$NE$2:$NE$60=M$3)*(GMWQ!$ND$2:$ND$60=M$4)*(GMWQ!$NF$2:$NF$60=M$1),0),$E358-1966)</f>
        <v>704870.1</v>
      </c>
      <c r="N358" s="12" cm="1">
        <f t="array" ref="N358">INDEX(GMWQ!$A$2:$NF$60,MATCH(1,(GMWQ!$NE$2:$NE$60=N$3)*(GMWQ!$ND$2:$ND$60=N$4)*(GMWQ!$NF$2:$NF$60=N$1),0),$E358-1966)</f>
        <v>229.57380000000001</v>
      </c>
      <c r="O358" s="12" cm="1">
        <f t="array" ref="O358">INDEX(GMWQ!$A$2:$NF$60,MATCH(1,(GMWQ!$NE$2:$NE$60=O$3)*(GMWQ!$ND$2:$ND$60=O$4)*(GMWQ!$NF$2:$NF$60=O$1),0),$E358-1966)</f>
        <v>39394.99</v>
      </c>
      <c r="P358" s="12" cm="1">
        <f t="array" ref="P358">INDEX(GMWQ!$A$2:$NF$60,MATCH(1,(GMWQ!$NE$2:$NE$60=P$3)*(GMWQ!$ND$2:$ND$60=P$4)*(GMWQ!$NF$2:$NF$60=P$1),0),$E358-1966)</f>
        <v>43167.53</v>
      </c>
      <c r="Q358" s="12" cm="1">
        <f t="array" ref="Q358">INDEX(GMWQ!$A$2:$NF$60,MATCH(1,(GMWQ!$NE$2:$NE$60=Q$3)*(GMWQ!$ND$2:$ND$60=Q$4)*(GMWQ!$NF$2:$NF$60=Q$1),0),$E358-1966)</f>
        <v>4.0000070000000001</v>
      </c>
      <c r="R358" s="12" cm="1">
        <f t="array" ref="R358">INDEX(GMWQ!$A$2:$NF$60,MATCH(1,(GMWQ!$NE$2:$NE$60=R$3)*(GMWQ!$ND$2:$ND$60=R$4)*(GMWQ!$NF$2:$NF$60=R$1),0),$E358-1966)</f>
        <v>30745.08</v>
      </c>
      <c r="S358" s="12" cm="1">
        <f t="array" ref="S358">INDEX(GMWQ!$A$2:$NF$60,MATCH(1,(GMWQ!$NE$2:$NE$60=S$3)*(GMWQ!$ND$2:$ND$60=S$4)*(GMWQ!$NF$2:$NF$60=S$1),0),$E358-1966)</f>
        <v>0</v>
      </c>
      <c r="T358" s="12" cm="1">
        <f t="array" ref="T358">INDEX(GMWQ!$A$2:$NF$60,MATCH(1,(GMWQ!$NE$2:$NE$60=T$3)*(GMWQ!$ND$2:$ND$60=T$4)*(GMWQ!$NF$2:$NF$60=T$1),0),$E358-1966)</f>
        <v>0</v>
      </c>
      <c r="U358" s="12" cm="1">
        <f t="array" ref="U358">INDEX(GMWQ!$A$2:$NF$60,MATCH(1,(GMWQ!$NE$2:$NE$60=U$3)*(GMWQ!$ND$2:$ND$60=U$4)*(GMWQ!$NF$2:$NF$60=U$1),0),$E358-1966)</f>
        <v>0</v>
      </c>
      <c r="V358" s="12" cm="1">
        <f t="array" ref="V358">INDEX(GMWQ!$A$2:$NF$60,MATCH(1,(GMWQ!$NE$2:$NE$60=V$3)*(GMWQ!$ND$2:$ND$60=V$4)*(GMWQ!$NF$2:$NF$60=V$1),0),$E358-1966)</f>
        <v>0</v>
      </c>
      <c r="W358" s="12" cm="1">
        <f t="array" ref="W358">INDEX(GMWQ!$A$2:$NF$60,MATCH(1,(GMWQ!$NE$2:$NE$60=W$3)*(GMWQ!$ND$2:$ND$60=W$4)*(GMWQ!$NF$2:$NF$60=W$1),0),$E358-1966)</f>
        <v>0</v>
      </c>
      <c r="X358" s="12" cm="1">
        <f t="array" ref="X358">INDEX(GMWQ!$A$2:$NF$60,MATCH(1,(GMWQ!$NE$2:$NE$60=X$3)*(GMWQ!$ND$2:$ND$60=X$4)*(GMWQ!$NF$2:$NF$60=X$1),0),$E358-1966)</f>
        <v>0</v>
      </c>
      <c r="Y358" s="12" cm="1">
        <f t="array" ref="Y358">INDEX(GMWQ!$A$2:$NF$60,MATCH(1,(GMWQ!$NE$2:$NE$60=Y$3)*(GMWQ!$ND$2:$ND$60=Y$4)*(GMWQ!$NF$2:$NF$60=Y$1),0),$E358-1966)</f>
        <v>0</v>
      </c>
      <c r="Z358" s="12" cm="1">
        <f t="array" ref="Z358">INDEX(GMWQ!$A$2:$NF$60,MATCH(1,(GMWQ!$NE$2:$NE$60=Z$3)*(GMWQ!$ND$2:$ND$60=Z$4)*(GMWQ!$NF$2:$NF$60=Z$1),0),$E358-1966)</f>
        <v>0</v>
      </c>
      <c r="AA358" s="12" cm="1">
        <f t="array" ref="AA358">INDEX(GMWQ!$A$2:$NF$60,MATCH(1,(GMWQ!$NE$2:$NE$60=AA$3)*(GMWQ!$ND$2:$ND$60=AA$4)*(GMWQ!$NF$2:$NF$60=AA$1),0),$E358-1966)</f>
        <v>0</v>
      </c>
      <c r="AB358" s="12" cm="1">
        <f t="array" ref="AB358">INDEX(GMWQ!$A$2:$NF$60,MATCH(1,(GMWQ!$NE$2:$NE$60=AB$3)*(GMWQ!$ND$2:$ND$60=AB$4)*(GMWQ!$NF$2:$NF$60=AB$1),0),$E358-1966)</f>
        <v>0</v>
      </c>
      <c r="AC358" s="12" cm="1">
        <f t="array" ref="AC358">INDEX(GMWQ!$A$2:$NF$60,MATCH(1,(GMWQ!$NE$2:$NE$60=AC$3)*(GMWQ!$ND$2:$ND$60=AC$4)*(GMWQ!$NF$2:$NF$60=AC$1),0),$E358-1966)</f>
        <v>0</v>
      </c>
      <c r="AD358" s="12" cm="1">
        <f t="array" ref="AD358">INDEX(GMWQ!$A$2:$NF$60,MATCH(1,(GMWQ!$NE$2:$NE$60=AD$3)*(GMWQ!$ND$2:$ND$60=AD$4)*(GMWQ!$NF$2:$NF$60=AD$1),0),$E358-1966)</f>
        <v>0</v>
      </c>
      <c r="AE358" s="12" cm="1">
        <f t="array" ref="AE358">INDEX(GMWQ!$A$2:$NF$60,MATCH(1,(GMWQ!$NE$2:$NE$60=AE$3)*(GMWQ!$ND$2:$ND$60=AE$4)*(GMWQ!$NF$2:$NF$60=AE$1),0),$E358-1966)</f>
        <v>39426.239999999998</v>
      </c>
      <c r="AF358" s="12" cm="1">
        <f t="array" ref="AF358">INDEX(GMWQ!$A$2:$NF$60,MATCH(1,(GMWQ!$NE$2:$NE$60=AF$3)*(GMWQ!$ND$2:$ND$60=AF$4)*(GMWQ!$NF$2:$NF$60=AF$1),0),$E358-1966)</f>
        <v>43797.62</v>
      </c>
      <c r="AG358" s="12" cm="1">
        <f t="array" ref="AG358">INDEX(GMWQ!$A$2:$NF$60,MATCH(1,(GMWQ!$NE$2:$NE$60=AG$3)*(GMWQ!$ND$2:$ND$60=AG$4)*(GMWQ!$NF$2:$NF$60=AG$1),0),$E358-1966)</f>
        <v>3.7499880000000001</v>
      </c>
    </row>
    <row r="359" spans="1:33" x14ac:dyDescent="0.25">
      <c r="C359" s="12">
        <f t="shared" si="30"/>
        <v>2060</v>
      </c>
      <c r="D359" s="12">
        <f t="shared" si="30"/>
        <v>2060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8A0E3-B724-49EF-B8B5-91554EDA8FFB}">
  <dimension ref="A1:NF39"/>
  <sheetViews>
    <sheetView workbookViewId="0">
      <pane xSplit="6" ySplit="1" topLeftCell="MX17" activePane="bottomRight" state="frozen"/>
      <selection pane="topRight" activeCell="G1" sqref="G1"/>
      <selection pane="bottomLeft" activeCell="A2" sqref="A2"/>
      <selection pane="bottomRight" activeCell="A41" sqref="A41"/>
    </sheetView>
  </sheetViews>
  <sheetFormatPr defaultRowHeight="15" x14ac:dyDescent="0.25"/>
  <cols>
    <col min="1" max="1" width="15.7109375" customWidth="1"/>
    <col min="2" max="3" width="20.7109375" customWidth="1"/>
    <col min="4" max="5" width="10.7109375" customWidth="1"/>
    <col min="6" max="6" width="15.7109375" customWidth="1"/>
    <col min="7" max="359" width="10.7109375" customWidth="1"/>
    <col min="360" max="360" width="20.7109375" customWidth="1"/>
    <col min="361" max="362" width="15.7109375" customWidth="1"/>
    <col min="363" max="364" width="20.7109375" customWidth="1"/>
    <col min="365" max="365" width="18.7109375" customWidth="1"/>
    <col min="366" max="367" width="22.7109375" customWidth="1"/>
    <col min="368" max="368" width="13.7109375" customWidth="1"/>
    <col min="369" max="369" width="14.7109375" customWidth="1"/>
    <col min="370" max="370" width="10.7109375" customWidth="1"/>
  </cols>
  <sheetData>
    <row r="1" spans="1:370" ht="30" x14ac:dyDescent="0.25">
      <c r="A1" s="19" t="s">
        <v>817</v>
      </c>
      <c r="B1" s="19" t="s">
        <v>818</v>
      </c>
      <c r="C1" s="19" t="s">
        <v>819</v>
      </c>
      <c r="D1" s="19" t="s">
        <v>820</v>
      </c>
      <c r="E1" s="19" t="s">
        <v>821</v>
      </c>
      <c r="F1" s="19" t="s">
        <v>822</v>
      </c>
      <c r="G1" s="19" t="s">
        <v>823</v>
      </c>
      <c r="H1" s="19" t="s">
        <v>824</v>
      </c>
      <c r="I1" s="19" t="s">
        <v>825</v>
      </c>
      <c r="J1" s="19" t="s">
        <v>826</v>
      </c>
      <c r="K1" s="19" t="s">
        <v>827</v>
      </c>
      <c r="L1" s="19" t="s">
        <v>828</v>
      </c>
      <c r="M1" s="19" t="s">
        <v>829</v>
      </c>
      <c r="N1" s="19" t="s">
        <v>830</v>
      </c>
      <c r="O1" s="19" t="s">
        <v>831</v>
      </c>
      <c r="P1" s="19" t="s">
        <v>832</v>
      </c>
      <c r="Q1" s="19" t="s">
        <v>833</v>
      </c>
      <c r="R1" s="19" t="s">
        <v>834</v>
      </c>
      <c r="S1" s="19" t="s">
        <v>835</v>
      </c>
      <c r="T1" s="19" t="s">
        <v>836</v>
      </c>
      <c r="U1" s="19" t="s">
        <v>837</v>
      </c>
      <c r="V1" s="19" t="s">
        <v>838</v>
      </c>
      <c r="W1" s="19" t="s">
        <v>839</v>
      </c>
      <c r="X1" s="19" t="s">
        <v>840</v>
      </c>
      <c r="Y1" s="19" t="s">
        <v>841</v>
      </c>
      <c r="Z1" s="19" t="s">
        <v>842</v>
      </c>
      <c r="AA1" s="19" t="s">
        <v>843</v>
      </c>
      <c r="AB1" s="19" t="s">
        <v>844</v>
      </c>
      <c r="AC1" s="19" t="s">
        <v>845</v>
      </c>
      <c r="AD1" s="19" t="s">
        <v>846</v>
      </c>
      <c r="AE1" s="19" t="s">
        <v>847</v>
      </c>
      <c r="AF1" s="19" t="s">
        <v>848</v>
      </c>
      <c r="AG1" s="19" t="s">
        <v>849</v>
      </c>
      <c r="AH1" s="19" t="s">
        <v>850</v>
      </c>
      <c r="AI1" s="19" t="s">
        <v>851</v>
      </c>
      <c r="AJ1" s="19" t="s">
        <v>852</v>
      </c>
      <c r="AK1" s="19" t="s">
        <v>853</v>
      </c>
      <c r="AL1" s="19" t="s">
        <v>854</v>
      </c>
      <c r="AM1" s="19" t="s">
        <v>855</v>
      </c>
      <c r="AN1" s="19" t="s">
        <v>856</v>
      </c>
      <c r="AO1" s="19" t="s">
        <v>857</v>
      </c>
      <c r="AP1" s="19" t="s">
        <v>858</v>
      </c>
      <c r="AQ1" s="19" t="s">
        <v>859</v>
      </c>
      <c r="AR1" s="19" t="s">
        <v>860</v>
      </c>
      <c r="AS1" s="19" t="s">
        <v>861</v>
      </c>
      <c r="AT1" s="19" t="s">
        <v>862</v>
      </c>
      <c r="AU1" s="19" t="s">
        <v>863</v>
      </c>
      <c r="AV1" s="19" t="s">
        <v>864</v>
      </c>
      <c r="AW1" s="19" t="s">
        <v>865</v>
      </c>
      <c r="AX1" s="19" t="s">
        <v>866</v>
      </c>
      <c r="AY1" s="19" t="s">
        <v>867</v>
      </c>
      <c r="AZ1" s="19" t="s">
        <v>868</v>
      </c>
      <c r="BA1" s="19" t="s">
        <v>869</v>
      </c>
      <c r="BB1" s="19" t="s">
        <v>870</v>
      </c>
      <c r="BC1" s="19" t="s">
        <v>871</v>
      </c>
      <c r="BD1" s="19" t="s">
        <v>872</v>
      </c>
      <c r="BE1" s="19" t="s">
        <v>873</v>
      </c>
      <c r="BF1" s="19" t="s">
        <v>874</v>
      </c>
      <c r="BG1" s="19" t="s">
        <v>875</v>
      </c>
      <c r="BH1" s="19" t="s">
        <v>876</v>
      </c>
      <c r="BI1" s="19" t="s">
        <v>877</v>
      </c>
      <c r="BJ1" s="19" t="s">
        <v>878</v>
      </c>
      <c r="BK1" s="19" t="s">
        <v>879</v>
      </c>
      <c r="BL1" s="19" t="s">
        <v>880</v>
      </c>
      <c r="BM1" s="19" t="s">
        <v>881</v>
      </c>
      <c r="BN1" s="19" t="s">
        <v>882</v>
      </c>
      <c r="BO1" s="19" t="s">
        <v>883</v>
      </c>
      <c r="BP1" s="19" t="s">
        <v>884</v>
      </c>
      <c r="BQ1" s="19" t="s">
        <v>885</v>
      </c>
      <c r="BR1" s="19" t="s">
        <v>886</v>
      </c>
      <c r="BS1" s="19" t="s">
        <v>887</v>
      </c>
      <c r="BT1" s="19" t="s">
        <v>888</v>
      </c>
      <c r="BU1" s="19" t="s">
        <v>889</v>
      </c>
      <c r="BV1" s="19" t="s">
        <v>890</v>
      </c>
      <c r="BW1" s="19" t="s">
        <v>891</v>
      </c>
      <c r="BX1" s="19" t="s">
        <v>892</v>
      </c>
      <c r="BY1" s="19" t="s">
        <v>893</v>
      </c>
      <c r="BZ1" s="19" t="s">
        <v>894</v>
      </c>
      <c r="CA1" s="19" t="s">
        <v>895</v>
      </c>
      <c r="CB1" s="19" t="s">
        <v>896</v>
      </c>
      <c r="CC1" s="19" t="s">
        <v>897</v>
      </c>
      <c r="CD1" s="19" t="s">
        <v>898</v>
      </c>
      <c r="CE1" s="19" t="s">
        <v>899</v>
      </c>
      <c r="CF1" s="19" t="s">
        <v>900</v>
      </c>
      <c r="CG1" s="19" t="s">
        <v>901</v>
      </c>
      <c r="CH1" s="19" t="s">
        <v>902</v>
      </c>
      <c r="CI1" s="19" t="s">
        <v>903</v>
      </c>
      <c r="CJ1" s="19" t="s">
        <v>904</v>
      </c>
      <c r="CK1" s="19" t="s">
        <v>905</v>
      </c>
      <c r="CL1" s="19" t="s">
        <v>906</v>
      </c>
      <c r="CM1" s="19" t="s">
        <v>907</v>
      </c>
      <c r="CN1" s="19" t="s">
        <v>908</v>
      </c>
      <c r="CO1" s="19" t="s">
        <v>909</v>
      </c>
      <c r="CP1" s="19" t="s">
        <v>910</v>
      </c>
      <c r="CQ1" s="19" t="s">
        <v>911</v>
      </c>
      <c r="CR1" s="19" t="s">
        <v>912</v>
      </c>
      <c r="CS1" s="19" t="s">
        <v>913</v>
      </c>
      <c r="CT1" s="19" t="s">
        <v>914</v>
      </c>
      <c r="CU1" s="19" t="s">
        <v>915</v>
      </c>
      <c r="CV1" s="19" t="s">
        <v>916</v>
      </c>
      <c r="CW1" s="19" t="s">
        <v>917</v>
      </c>
      <c r="CX1" s="19" t="s">
        <v>918</v>
      </c>
      <c r="CY1" s="19" t="s">
        <v>919</v>
      </c>
      <c r="CZ1" s="19" t="s">
        <v>920</v>
      </c>
      <c r="DA1" s="19" t="s">
        <v>921</v>
      </c>
      <c r="DB1" s="19" t="s">
        <v>922</v>
      </c>
      <c r="DC1" s="19" t="s">
        <v>923</v>
      </c>
      <c r="DD1" s="19" t="s">
        <v>924</v>
      </c>
      <c r="DE1" s="19" t="s">
        <v>925</v>
      </c>
      <c r="DF1" s="19" t="s">
        <v>926</v>
      </c>
      <c r="DG1" s="19" t="s">
        <v>927</v>
      </c>
      <c r="DH1" s="19" t="s">
        <v>928</v>
      </c>
      <c r="DI1" s="19" t="s">
        <v>929</v>
      </c>
      <c r="DJ1" s="19" t="s">
        <v>930</v>
      </c>
      <c r="DK1" s="19" t="s">
        <v>931</v>
      </c>
      <c r="DL1" s="19" t="s">
        <v>932</v>
      </c>
      <c r="DM1" s="19" t="s">
        <v>933</v>
      </c>
      <c r="DN1" s="19" t="s">
        <v>934</v>
      </c>
      <c r="DO1" s="19" t="s">
        <v>935</v>
      </c>
      <c r="DP1" s="19" t="s">
        <v>936</v>
      </c>
      <c r="DQ1" s="19" t="s">
        <v>937</v>
      </c>
      <c r="DR1" s="19" t="s">
        <v>938</v>
      </c>
      <c r="DS1" s="19" t="s">
        <v>939</v>
      </c>
      <c r="DT1" s="19" t="s">
        <v>940</v>
      </c>
      <c r="DU1" s="19" t="s">
        <v>941</v>
      </c>
      <c r="DV1" s="19" t="s">
        <v>942</v>
      </c>
      <c r="DW1" s="19" t="s">
        <v>943</v>
      </c>
      <c r="DX1" s="19" t="s">
        <v>944</v>
      </c>
      <c r="DY1" s="19" t="s">
        <v>945</v>
      </c>
      <c r="DZ1" s="19" t="s">
        <v>946</v>
      </c>
      <c r="EA1" s="19" t="s">
        <v>947</v>
      </c>
      <c r="EB1" s="19" t="s">
        <v>948</v>
      </c>
      <c r="EC1" s="19" t="s">
        <v>949</v>
      </c>
      <c r="ED1" s="19" t="s">
        <v>950</v>
      </c>
      <c r="EE1" s="19" t="s">
        <v>951</v>
      </c>
      <c r="EF1" s="19" t="s">
        <v>952</v>
      </c>
      <c r="EG1" s="19" t="s">
        <v>953</v>
      </c>
      <c r="EH1" s="19" t="s">
        <v>954</v>
      </c>
      <c r="EI1" s="19" t="s">
        <v>955</v>
      </c>
      <c r="EJ1" s="19" t="s">
        <v>956</v>
      </c>
      <c r="EK1" s="19" t="s">
        <v>957</v>
      </c>
      <c r="EL1" s="19" t="s">
        <v>958</v>
      </c>
      <c r="EM1" s="19" t="s">
        <v>959</v>
      </c>
      <c r="EN1" s="19" t="s">
        <v>960</v>
      </c>
      <c r="EO1" s="19" t="s">
        <v>961</v>
      </c>
      <c r="EP1" s="19" t="s">
        <v>962</v>
      </c>
      <c r="EQ1" s="19" t="s">
        <v>963</v>
      </c>
      <c r="ER1" s="19" t="s">
        <v>964</v>
      </c>
      <c r="ES1" s="19" t="s">
        <v>965</v>
      </c>
      <c r="ET1" s="19" t="s">
        <v>966</v>
      </c>
      <c r="EU1" s="19" t="s">
        <v>967</v>
      </c>
      <c r="EV1" s="19" t="s">
        <v>968</v>
      </c>
      <c r="EW1" s="19" t="s">
        <v>969</v>
      </c>
      <c r="EX1" s="19" t="s">
        <v>970</v>
      </c>
      <c r="EY1" s="19" t="s">
        <v>971</v>
      </c>
      <c r="EZ1" s="19" t="s">
        <v>972</v>
      </c>
      <c r="FA1" s="19" t="s">
        <v>973</v>
      </c>
      <c r="FB1" s="19" t="s">
        <v>974</v>
      </c>
      <c r="FC1" s="19" t="s">
        <v>975</v>
      </c>
      <c r="FD1" s="19" t="s">
        <v>976</v>
      </c>
      <c r="FE1" s="19" t="s">
        <v>977</v>
      </c>
      <c r="FF1" s="19" t="s">
        <v>978</v>
      </c>
      <c r="FG1" s="19" t="s">
        <v>979</v>
      </c>
      <c r="FH1" s="19" t="s">
        <v>980</v>
      </c>
      <c r="FI1" s="19" t="s">
        <v>981</v>
      </c>
      <c r="FJ1" s="19" t="s">
        <v>982</v>
      </c>
      <c r="FK1" s="19" t="s">
        <v>983</v>
      </c>
      <c r="FL1" s="19" t="s">
        <v>984</v>
      </c>
      <c r="FM1" s="19" t="s">
        <v>985</v>
      </c>
      <c r="FN1" s="19" t="s">
        <v>986</v>
      </c>
      <c r="FO1" s="19" t="s">
        <v>987</v>
      </c>
      <c r="FP1" s="19" t="s">
        <v>988</v>
      </c>
      <c r="FQ1" s="19" t="s">
        <v>989</v>
      </c>
      <c r="FR1" s="19" t="s">
        <v>990</v>
      </c>
      <c r="FS1" s="19" t="s">
        <v>991</v>
      </c>
      <c r="FT1" s="19" t="s">
        <v>992</v>
      </c>
      <c r="FU1" s="19" t="s">
        <v>993</v>
      </c>
      <c r="FV1" s="19" t="s">
        <v>994</v>
      </c>
      <c r="FW1" s="19" t="s">
        <v>995</v>
      </c>
      <c r="FX1" s="19" t="s">
        <v>996</v>
      </c>
      <c r="FY1" s="19" t="s">
        <v>997</v>
      </c>
      <c r="FZ1" s="19" t="s">
        <v>998</v>
      </c>
      <c r="GA1" s="19" t="s">
        <v>999</v>
      </c>
      <c r="GB1" s="19" t="s">
        <v>1000</v>
      </c>
      <c r="GC1" s="19" t="s">
        <v>1001</v>
      </c>
      <c r="GD1" s="19" t="s">
        <v>1002</v>
      </c>
      <c r="GE1" s="19" t="s">
        <v>1003</v>
      </c>
      <c r="GF1" s="19" t="s">
        <v>1004</v>
      </c>
      <c r="GG1" s="19" t="s">
        <v>1005</v>
      </c>
      <c r="GH1" s="19" t="s">
        <v>1006</v>
      </c>
      <c r="GI1" s="19" t="s">
        <v>1007</v>
      </c>
      <c r="GJ1" s="19" t="s">
        <v>1008</v>
      </c>
      <c r="GK1" s="19" t="s">
        <v>1009</v>
      </c>
      <c r="GL1" s="19" t="s">
        <v>1010</v>
      </c>
      <c r="GM1" s="19" t="s">
        <v>1011</v>
      </c>
      <c r="GN1" s="19" t="s">
        <v>1012</v>
      </c>
      <c r="GO1" s="19" t="s">
        <v>1013</v>
      </c>
      <c r="GP1" s="19" t="s">
        <v>1014</v>
      </c>
      <c r="GQ1" s="19" t="s">
        <v>1015</v>
      </c>
      <c r="GR1" s="19" t="s">
        <v>1016</v>
      </c>
      <c r="GS1" s="19" t="s">
        <v>1017</v>
      </c>
      <c r="GT1" s="19" t="s">
        <v>1018</v>
      </c>
      <c r="GU1" s="19" t="s">
        <v>1019</v>
      </c>
      <c r="GV1" s="19" t="s">
        <v>1020</v>
      </c>
      <c r="GW1" s="19" t="s">
        <v>1021</v>
      </c>
      <c r="GX1" s="19" t="s">
        <v>1022</v>
      </c>
      <c r="GY1" s="19" t="s">
        <v>1023</v>
      </c>
      <c r="GZ1" s="19" t="s">
        <v>1024</v>
      </c>
      <c r="HA1" s="19" t="s">
        <v>1025</v>
      </c>
      <c r="HB1" s="19" t="s">
        <v>1026</v>
      </c>
      <c r="HC1" s="19" t="s">
        <v>1027</v>
      </c>
      <c r="HD1" s="19" t="s">
        <v>1028</v>
      </c>
      <c r="HE1" s="19" t="s">
        <v>1029</v>
      </c>
      <c r="HF1" s="19" t="s">
        <v>1030</v>
      </c>
      <c r="HG1" s="19" t="s">
        <v>1031</v>
      </c>
      <c r="HH1" s="19" t="s">
        <v>1032</v>
      </c>
      <c r="HI1" s="19" t="s">
        <v>1033</v>
      </c>
      <c r="HJ1" s="19" t="s">
        <v>1034</v>
      </c>
      <c r="HK1" s="19" t="s">
        <v>1035</v>
      </c>
      <c r="HL1" s="19" t="s">
        <v>1036</v>
      </c>
      <c r="HM1" s="19" t="s">
        <v>1037</v>
      </c>
      <c r="HN1" s="19" t="s">
        <v>1038</v>
      </c>
      <c r="HO1" s="19" t="s">
        <v>1039</v>
      </c>
      <c r="HP1" s="19" t="s">
        <v>1040</v>
      </c>
      <c r="HQ1" s="19" t="s">
        <v>1041</v>
      </c>
      <c r="HR1" s="19" t="s">
        <v>1042</v>
      </c>
      <c r="HS1" s="19" t="s">
        <v>1043</v>
      </c>
      <c r="HT1" s="19" t="s">
        <v>1044</v>
      </c>
      <c r="HU1" s="19" t="s">
        <v>1045</v>
      </c>
      <c r="HV1" s="19" t="s">
        <v>1046</v>
      </c>
      <c r="HW1" s="19" t="s">
        <v>1047</v>
      </c>
      <c r="HX1" s="19" t="s">
        <v>1048</v>
      </c>
      <c r="HY1" s="19" t="s">
        <v>1049</v>
      </c>
      <c r="HZ1" s="19" t="s">
        <v>1050</v>
      </c>
      <c r="IA1" s="19" t="s">
        <v>1051</v>
      </c>
      <c r="IB1" s="19" t="s">
        <v>1052</v>
      </c>
      <c r="IC1" s="19" t="s">
        <v>1053</v>
      </c>
      <c r="ID1" s="19" t="s">
        <v>1054</v>
      </c>
      <c r="IE1" s="19" t="s">
        <v>1055</v>
      </c>
      <c r="IF1" s="19" t="s">
        <v>1056</v>
      </c>
      <c r="IG1" s="19" t="s">
        <v>1057</v>
      </c>
      <c r="IH1" s="19" t="s">
        <v>1058</v>
      </c>
      <c r="II1" s="19" t="s">
        <v>1059</v>
      </c>
      <c r="IJ1" s="19" t="s">
        <v>1060</v>
      </c>
      <c r="IK1" s="19" t="s">
        <v>1061</v>
      </c>
      <c r="IL1" s="19" t="s">
        <v>1062</v>
      </c>
      <c r="IM1" s="19" t="s">
        <v>1063</v>
      </c>
      <c r="IN1" s="19" t="s">
        <v>1064</v>
      </c>
      <c r="IO1" s="19" t="s">
        <v>1065</v>
      </c>
      <c r="IP1" s="19" t="s">
        <v>1066</v>
      </c>
      <c r="IQ1" s="19" t="s">
        <v>1067</v>
      </c>
      <c r="IR1" s="19" t="s">
        <v>1068</v>
      </c>
      <c r="IS1" s="19" t="s">
        <v>1069</v>
      </c>
      <c r="IT1" s="19" t="s">
        <v>1070</v>
      </c>
      <c r="IU1" s="19" t="s">
        <v>1071</v>
      </c>
      <c r="IV1" s="19" t="s">
        <v>1072</v>
      </c>
      <c r="IW1" s="19" t="s">
        <v>1073</v>
      </c>
      <c r="IX1" s="19" t="s">
        <v>1074</v>
      </c>
      <c r="IY1" s="19" t="s">
        <v>1075</v>
      </c>
      <c r="IZ1" s="19" t="s">
        <v>1076</v>
      </c>
      <c r="JA1" s="19" t="s">
        <v>1077</v>
      </c>
      <c r="JB1" s="19" t="s">
        <v>1078</v>
      </c>
      <c r="JC1" s="19" t="s">
        <v>1079</v>
      </c>
      <c r="JD1" s="19" t="s">
        <v>1080</v>
      </c>
      <c r="JE1" s="19" t="s">
        <v>1081</v>
      </c>
      <c r="JF1" s="19" t="s">
        <v>1082</v>
      </c>
      <c r="JG1" s="19" t="s">
        <v>1083</v>
      </c>
      <c r="JH1" s="19" t="s">
        <v>1084</v>
      </c>
      <c r="JI1" s="19" t="s">
        <v>1085</v>
      </c>
      <c r="JJ1" s="19" t="s">
        <v>1086</v>
      </c>
      <c r="JK1" s="19" t="s">
        <v>1087</v>
      </c>
      <c r="JL1" s="19" t="s">
        <v>1088</v>
      </c>
      <c r="JM1" s="19" t="s">
        <v>1089</v>
      </c>
      <c r="JN1" s="19" t="s">
        <v>1090</v>
      </c>
      <c r="JO1" s="19" t="s">
        <v>1091</v>
      </c>
      <c r="JP1" s="19" t="s">
        <v>1092</v>
      </c>
      <c r="JQ1" s="19" t="s">
        <v>1093</v>
      </c>
      <c r="JR1" s="19" t="s">
        <v>1094</v>
      </c>
      <c r="JS1" s="19" t="s">
        <v>1095</v>
      </c>
      <c r="JT1" s="19" t="s">
        <v>1096</v>
      </c>
      <c r="JU1" s="19" t="s">
        <v>1097</v>
      </c>
      <c r="JV1" s="19" t="s">
        <v>1098</v>
      </c>
      <c r="JW1" s="19" t="s">
        <v>1099</v>
      </c>
      <c r="JX1" s="19" t="s">
        <v>1100</v>
      </c>
      <c r="JY1" s="19" t="s">
        <v>1101</v>
      </c>
      <c r="JZ1" s="19" t="s">
        <v>1102</v>
      </c>
      <c r="KA1" s="19" t="s">
        <v>1103</v>
      </c>
      <c r="KB1" s="19" t="s">
        <v>1104</v>
      </c>
      <c r="KC1" s="19" t="s">
        <v>1105</v>
      </c>
      <c r="KD1" s="19" t="s">
        <v>1106</v>
      </c>
      <c r="KE1" s="19" t="s">
        <v>1107</v>
      </c>
      <c r="KF1" s="19" t="s">
        <v>1108</v>
      </c>
      <c r="KG1" s="19" t="s">
        <v>1109</v>
      </c>
      <c r="KH1" s="19" t="s">
        <v>1110</v>
      </c>
      <c r="KI1" s="19" t="s">
        <v>1111</v>
      </c>
      <c r="KJ1" s="19" t="s">
        <v>1112</v>
      </c>
      <c r="KK1" s="19" t="s">
        <v>1113</v>
      </c>
      <c r="KL1" s="19" t="s">
        <v>1114</v>
      </c>
      <c r="KM1" s="19" t="s">
        <v>1115</v>
      </c>
      <c r="KN1" s="19" t="s">
        <v>1116</v>
      </c>
      <c r="KO1" s="19" t="s">
        <v>1117</v>
      </c>
      <c r="KP1" s="19" t="s">
        <v>1118</v>
      </c>
      <c r="KQ1" s="19" t="s">
        <v>1119</v>
      </c>
      <c r="KR1" s="19" t="s">
        <v>1120</v>
      </c>
      <c r="KS1" s="19" t="s">
        <v>1121</v>
      </c>
      <c r="KT1" s="19" t="s">
        <v>1122</v>
      </c>
      <c r="KU1" s="19" t="s">
        <v>1123</v>
      </c>
      <c r="KV1" s="19" t="s">
        <v>1124</v>
      </c>
      <c r="KW1" s="19" t="s">
        <v>1125</v>
      </c>
      <c r="KX1" s="19" t="s">
        <v>1126</v>
      </c>
      <c r="KY1" s="19" t="s">
        <v>1127</v>
      </c>
      <c r="KZ1" s="19" t="s">
        <v>1128</v>
      </c>
      <c r="LA1" s="19" t="s">
        <v>1129</v>
      </c>
      <c r="LB1" s="19" t="s">
        <v>1130</v>
      </c>
      <c r="LC1" s="19" t="s">
        <v>1131</v>
      </c>
      <c r="LD1" s="19" t="s">
        <v>1132</v>
      </c>
      <c r="LE1" s="19" t="s">
        <v>1133</v>
      </c>
      <c r="LF1" s="19" t="s">
        <v>1134</v>
      </c>
      <c r="LG1" s="19" t="s">
        <v>1135</v>
      </c>
      <c r="LH1" s="19" t="s">
        <v>1136</v>
      </c>
      <c r="LI1" s="19" t="s">
        <v>1137</v>
      </c>
      <c r="LJ1" s="19" t="s">
        <v>1138</v>
      </c>
      <c r="LK1" s="19" t="s">
        <v>1139</v>
      </c>
      <c r="LL1" s="19" t="s">
        <v>1140</v>
      </c>
      <c r="LM1" s="19" t="s">
        <v>1141</v>
      </c>
      <c r="LN1" s="19" t="s">
        <v>1142</v>
      </c>
      <c r="LO1" s="19" t="s">
        <v>1143</v>
      </c>
      <c r="LP1" s="19" t="s">
        <v>1144</v>
      </c>
      <c r="LQ1" s="19" t="s">
        <v>1145</v>
      </c>
      <c r="LR1" s="19" t="s">
        <v>1146</v>
      </c>
      <c r="LS1" s="19" t="s">
        <v>1147</v>
      </c>
      <c r="LT1" s="19" t="s">
        <v>1148</v>
      </c>
      <c r="LU1" s="19" t="s">
        <v>1149</v>
      </c>
      <c r="LV1" s="19" t="s">
        <v>1150</v>
      </c>
      <c r="LW1" s="19" t="s">
        <v>1151</v>
      </c>
      <c r="LX1" s="19" t="s">
        <v>1152</v>
      </c>
      <c r="LY1" s="19" t="s">
        <v>1153</v>
      </c>
      <c r="LZ1" s="19" t="s">
        <v>1154</v>
      </c>
      <c r="MA1" s="19" t="s">
        <v>1155</v>
      </c>
      <c r="MB1" s="19" t="s">
        <v>1156</v>
      </c>
      <c r="MC1" s="19" t="s">
        <v>1157</v>
      </c>
      <c r="MD1" s="19" t="s">
        <v>1158</v>
      </c>
      <c r="ME1" s="19" t="s">
        <v>1159</v>
      </c>
      <c r="MF1" s="19" t="s">
        <v>1160</v>
      </c>
      <c r="MG1" s="19" t="s">
        <v>1161</v>
      </c>
      <c r="MH1" s="19" t="s">
        <v>1162</v>
      </c>
      <c r="MI1" s="19" t="s">
        <v>1163</v>
      </c>
      <c r="MJ1" s="19" t="s">
        <v>1164</v>
      </c>
      <c r="MK1" s="19" t="s">
        <v>1165</v>
      </c>
      <c r="ML1" s="19" t="s">
        <v>1166</v>
      </c>
      <c r="MM1" s="19" t="s">
        <v>1167</v>
      </c>
      <c r="MN1" s="19" t="s">
        <v>1168</v>
      </c>
      <c r="MO1" s="19" t="s">
        <v>1169</v>
      </c>
      <c r="MP1" s="19" t="s">
        <v>1170</v>
      </c>
      <c r="MQ1" s="19" t="s">
        <v>1171</v>
      </c>
      <c r="MR1" s="19" t="s">
        <v>1172</v>
      </c>
      <c r="MS1" s="19" t="s">
        <v>1173</v>
      </c>
      <c r="MT1" s="19" t="s">
        <v>1174</v>
      </c>
      <c r="MU1" s="19" t="s">
        <v>1175</v>
      </c>
      <c r="MV1" s="19" t="s">
        <v>1176</v>
      </c>
      <c r="MW1" s="19" t="s">
        <v>1177</v>
      </c>
      <c r="MX1" s="19" t="s">
        <v>1178</v>
      </c>
      <c r="MY1" s="19" t="s">
        <v>1179</v>
      </c>
      <c r="MZ1" s="19" t="s">
        <v>1180</v>
      </c>
      <c r="NA1" s="19" t="s">
        <v>1181</v>
      </c>
      <c r="NB1" s="19" t="s">
        <v>1182</v>
      </c>
      <c r="NC1" s="19" t="s">
        <v>1183</v>
      </c>
      <c r="ND1" s="19" t="s">
        <v>1184</v>
      </c>
      <c r="NE1" s="19" t="s">
        <v>1185</v>
      </c>
      <c r="NF1" s="19" t="s">
        <v>1186</v>
      </c>
    </row>
    <row r="2" spans="1:370" x14ac:dyDescent="0.25">
      <c r="A2" t="s">
        <v>1187</v>
      </c>
      <c r="B2" t="s">
        <v>1188</v>
      </c>
      <c r="C2" s="1" t="s">
        <v>3022</v>
      </c>
      <c r="D2" t="s">
        <v>1189</v>
      </c>
      <c r="E2" t="s">
        <v>1190</v>
      </c>
      <c r="F2" t="s">
        <v>1191</v>
      </c>
      <c r="G2" s="10">
        <v>11.31073</v>
      </c>
      <c r="H2" s="10">
        <v>11.68304</v>
      </c>
      <c r="I2" s="10">
        <v>12.17741</v>
      </c>
      <c r="J2" s="10">
        <v>12.711510000000001</v>
      </c>
      <c r="K2" s="10">
        <v>13.40424</v>
      </c>
      <c r="L2" s="10">
        <v>13.850160000000001</v>
      </c>
      <c r="M2" s="10">
        <v>15.049390000000001</v>
      </c>
      <c r="N2" s="10">
        <v>16.370239999999999</v>
      </c>
      <c r="O2" s="10">
        <v>18.178339999999999</v>
      </c>
      <c r="P2" s="10">
        <v>19.014800000000001</v>
      </c>
      <c r="Q2" s="10">
        <v>20.264759999999999</v>
      </c>
      <c r="R2" s="10">
        <v>20.490079999999999</v>
      </c>
      <c r="S2" s="10">
        <v>20.755050000000001</v>
      </c>
      <c r="T2" s="10">
        <v>21.472860000000001</v>
      </c>
      <c r="U2" s="10">
        <v>21.82996</v>
      </c>
      <c r="V2" s="10">
        <v>21.986699999999999</v>
      </c>
      <c r="W2" s="10">
        <v>22.594069999999999</v>
      </c>
      <c r="X2" s="10">
        <v>23.132210000000001</v>
      </c>
      <c r="Y2" s="10">
        <v>23.4834</v>
      </c>
      <c r="Z2" s="10">
        <v>23.903269999999999</v>
      </c>
      <c r="AA2" s="10">
        <v>24.66358</v>
      </c>
      <c r="AB2" s="10">
        <v>25.338439999999999</v>
      </c>
      <c r="AC2" s="10">
        <v>25.691469999999999</v>
      </c>
      <c r="AD2" s="10">
        <v>26.299160000000001</v>
      </c>
      <c r="AE2" s="10">
        <v>27.45561</v>
      </c>
      <c r="AF2" s="10">
        <v>27.490459999999999</v>
      </c>
      <c r="AG2" s="10">
        <v>29.598659999999999</v>
      </c>
      <c r="AH2" s="10">
        <v>30.8156</v>
      </c>
      <c r="AI2" s="10">
        <v>32.540550000000003</v>
      </c>
      <c r="AJ2" s="10">
        <v>34.726950000000002</v>
      </c>
      <c r="AK2" s="10">
        <v>35.928190000000001</v>
      </c>
      <c r="AL2" s="10">
        <v>37.0792</v>
      </c>
      <c r="AM2" s="10">
        <v>37.69285</v>
      </c>
      <c r="AN2" s="10">
        <v>38.15502</v>
      </c>
      <c r="AO2" s="10">
        <v>38.569020000000002</v>
      </c>
      <c r="AP2" s="10">
        <v>39.219499999999996</v>
      </c>
      <c r="AQ2" s="10">
        <v>39.838569999999997</v>
      </c>
      <c r="AR2" s="10">
        <v>39.87285</v>
      </c>
      <c r="AS2" s="10">
        <v>40.107120000000002</v>
      </c>
      <c r="AT2" s="10">
        <v>40.315269999999998</v>
      </c>
      <c r="AU2" s="10">
        <v>40.524909999999998</v>
      </c>
      <c r="AV2" s="10">
        <v>40.86721</v>
      </c>
      <c r="AW2" s="10">
        <v>41.293210000000002</v>
      </c>
      <c r="AX2" s="10">
        <v>41.64593</v>
      </c>
      <c r="AY2" s="10">
        <v>41.877119999999998</v>
      </c>
      <c r="AZ2" s="10">
        <v>42.863860000000003</v>
      </c>
      <c r="BA2" s="10">
        <v>43.386560000000003</v>
      </c>
      <c r="BB2" s="10">
        <v>43.714590000000001</v>
      </c>
      <c r="BC2" s="10">
        <v>43.859360000000002</v>
      </c>
      <c r="BD2" s="10">
        <v>43.822589999999998</v>
      </c>
      <c r="BE2" s="10">
        <v>44.954189999999997</v>
      </c>
      <c r="BF2" s="10">
        <v>45.39808</v>
      </c>
      <c r="BG2" s="10">
        <v>45.991010000000003</v>
      </c>
      <c r="BH2" s="10">
        <v>46.486730000000001</v>
      </c>
      <c r="BI2" s="10">
        <v>46.848269999999999</v>
      </c>
      <c r="BJ2" s="10">
        <v>46.625970000000002</v>
      </c>
      <c r="BK2" s="10">
        <v>46.734940000000002</v>
      </c>
      <c r="BL2" s="10">
        <v>47.143540000000002</v>
      </c>
      <c r="BM2" s="10">
        <v>47.220829999999999</v>
      </c>
      <c r="BN2" s="10">
        <v>47.960340000000002</v>
      </c>
      <c r="BO2" s="10">
        <v>48.486249999999998</v>
      </c>
      <c r="BP2" s="10">
        <v>49.414969999999997</v>
      </c>
      <c r="BQ2" s="10">
        <v>50.342970000000001</v>
      </c>
      <c r="BR2" s="10">
        <v>51.531849999999999</v>
      </c>
      <c r="BS2" s="10">
        <v>52.552460000000004</v>
      </c>
      <c r="BT2" s="10">
        <v>53.574669999999998</v>
      </c>
      <c r="BU2" s="10">
        <v>54.88494</v>
      </c>
      <c r="BV2" s="10">
        <v>56.612250000000003</v>
      </c>
      <c r="BW2" s="10">
        <v>57.932279999999999</v>
      </c>
      <c r="BX2" s="10">
        <v>58.926490000000001</v>
      </c>
      <c r="BY2" s="10">
        <v>60.597549999999998</v>
      </c>
      <c r="BZ2" s="10">
        <v>61.549779999999998</v>
      </c>
      <c r="CA2" s="10">
        <v>62.954430000000002</v>
      </c>
      <c r="CB2" s="10">
        <v>64.018299999999996</v>
      </c>
      <c r="CC2" s="10">
        <v>65.249420000000001</v>
      </c>
      <c r="CD2" s="10">
        <v>66.141959999999997</v>
      </c>
      <c r="CE2" s="10">
        <v>66.781809999999993</v>
      </c>
      <c r="CF2" s="10">
        <v>66.674689999999998</v>
      </c>
      <c r="CG2" s="10">
        <v>66.449650000000005</v>
      </c>
      <c r="CH2" s="10">
        <v>66.484099999999998</v>
      </c>
      <c r="CI2" s="10">
        <v>66.488950000000003</v>
      </c>
      <c r="CJ2" s="10">
        <v>67.052409999999995</v>
      </c>
      <c r="CK2" s="10">
        <v>67.312259999999995</v>
      </c>
      <c r="CL2" s="10">
        <v>67.660259999999994</v>
      </c>
      <c r="CM2" s="10">
        <v>67.295590000000004</v>
      </c>
      <c r="CN2" s="10">
        <v>66.660129999999995</v>
      </c>
      <c r="CO2" s="10">
        <v>67.098290000000006</v>
      </c>
      <c r="CP2" s="10">
        <v>67.555109999999999</v>
      </c>
      <c r="CQ2" s="10">
        <v>67.762289999999993</v>
      </c>
      <c r="CR2" s="10">
        <v>68.626689999999996</v>
      </c>
      <c r="CS2" s="10">
        <v>68.505549999999999</v>
      </c>
      <c r="CT2" s="10">
        <v>69.301109999999994</v>
      </c>
      <c r="CU2" s="10">
        <v>69.588480000000004</v>
      </c>
      <c r="CV2" s="10">
        <v>70.225399999999993</v>
      </c>
      <c r="CW2" s="10">
        <v>70.571240000000003</v>
      </c>
      <c r="CX2" s="10">
        <v>70.170429999999996</v>
      </c>
      <c r="CY2" s="10">
        <v>71.376000000000005</v>
      </c>
      <c r="CZ2" s="10">
        <v>72.359440000000006</v>
      </c>
      <c r="DA2" s="10">
        <v>73.215940000000003</v>
      </c>
      <c r="DB2" s="10">
        <v>72.752009999999999</v>
      </c>
      <c r="DC2" s="10">
        <v>72.372510000000005</v>
      </c>
      <c r="DD2" s="10">
        <v>73.19435</v>
      </c>
      <c r="DE2" s="10">
        <v>74.333060000000003</v>
      </c>
      <c r="DF2" s="10">
        <v>74.287930000000003</v>
      </c>
      <c r="DG2" s="10">
        <v>76.114940000000004</v>
      </c>
      <c r="DH2" s="10">
        <v>77.443020000000004</v>
      </c>
      <c r="DI2" s="10">
        <v>77.584969999999998</v>
      </c>
      <c r="DJ2" s="10">
        <v>77.568190000000001</v>
      </c>
      <c r="DK2" s="10">
        <v>77.594200000000001</v>
      </c>
      <c r="DL2" s="10">
        <v>78.701040000000006</v>
      </c>
      <c r="DM2" s="10">
        <v>79.935569999999998</v>
      </c>
      <c r="DN2" s="10">
        <v>81.523009999999999</v>
      </c>
      <c r="DO2" s="10">
        <v>82.72627</v>
      </c>
      <c r="DP2" s="10">
        <v>82.110759999999999</v>
      </c>
      <c r="DQ2" s="10">
        <v>82.220650000000006</v>
      </c>
      <c r="DR2" s="10">
        <v>82.690380000000005</v>
      </c>
      <c r="DS2" s="10">
        <v>82.958079999999995</v>
      </c>
      <c r="DT2" s="10">
        <v>82.72851</v>
      </c>
      <c r="DU2" s="10">
        <v>82.795910000000006</v>
      </c>
      <c r="DV2" s="10">
        <v>83.353229999999996</v>
      </c>
      <c r="DW2" s="10">
        <v>83.9208</v>
      </c>
      <c r="DX2" s="10">
        <v>83.920559999999995</v>
      </c>
      <c r="DY2" s="10">
        <v>85.274410000000003</v>
      </c>
      <c r="DZ2" s="10">
        <v>85.869309999999999</v>
      </c>
      <c r="EA2" s="10">
        <v>87.352059999999994</v>
      </c>
      <c r="EB2" s="10">
        <v>87.178790000000006</v>
      </c>
      <c r="EC2" s="10">
        <v>88.723380000000006</v>
      </c>
      <c r="ED2" s="10">
        <v>90.059650000000005</v>
      </c>
      <c r="EE2" s="10">
        <v>91.265820000000005</v>
      </c>
      <c r="EF2" s="10">
        <v>90.49091</v>
      </c>
      <c r="EG2" s="10">
        <v>91.347210000000004</v>
      </c>
      <c r="EH2" s="10">
        <v>90.819419999999994</v>
      </c>
      <c r="EI2" s="10">
        <v>93.32159</v>
      </c>
      <c r="EJ2" s="10">
        <v>92.744410000000002</v>
      </c>
      <c r="EK2" s="10">
        <v>93.980130000000003</v>
      </c>
      <c r="EL2" s="10">
        <v>95.982370000000003</v>
      </c>
      <c r="EM2" s="10">
        <v>97.296390000000002</v>
      </c>
      <c r="EN2" s="10">
        <v>97.197559999999996</v>
      </c>
      <c r="EO2" s="10">
        <v>98.634910000000005</v>
      </c>
      <c r="EP2" s="10">
        <v>97.96114</v>
      </c>
      <c r="EQ2" s="10">
        <v>99.501630000000006</v>
      </c>
      <c r="ER2" s="10">
        <v>98.887450000000001</v>
      </c>
      <c r="ES2" s="10">
        <v>100.008</v>
      </c>
      <c r="ET2" s="10">
        <v>101.60299999999999</v>
      </c>
      <c r="EU2" s="10">
        <v>102.3583</v>
      </c>
      <c r="EV2" s="10">
        <v>104.1228</v>
      </c>
      <c r="EW2" s="10">
        <v>103.6772</v>
      </c>
      <c r="EX2" s="10">
        <v>104.8081</v>
      </c>
      <c r="EY2" s="10">
        <v>104.5424</v>
      </c>
      <c r="EZ2" s="10">
        <v>103.5501</v>
      </c>
      <c r="FA2" s="10">
        <v>103.9633</v>
      </c>
      <c r="FB2" s="10">
        <v>103.9308</v>
      </c>
      <c r="FC2" s="10">
        <v>106.2204</v>
      </c>
      <c r="FD2" s="10">
        <v>105.1857</v>
      </c>
      <c r="FE2" s="10">
        <v>104.4241</v>
      </c>
      <c r="FF2" s="10">
        <v>104.49979999999999</v>
      </c>
      <c r="FG2" s="10">
        <v>105.1093</v>
      </c>
      <c r="FH2" s="10">
        <v>105.9355</v>
      </c>
      <c r="FI2" s="10">
        <v>105.08540000000001</v>
      </c>
      <c r="FJ2" s="10">
        <v>105.78</v>
      </c>
      <c r="FK2" s="10">
        <v>105.813</v>
      </c>
      <c r="FL2" s="10">
        <v>108.6726</v>
      </c>
      <c r="FM2" s="10">
        <v>108.0243</v>
      </c>
      <c r="FN2" s="10">
        <v>108.1934</v>
      </c>
      <c r="FO2" s="10">
        <v>108.4132</v>
      </c>
      <c r="FP2" s="10">
        <v>107.0247</v>
      </c>
      <c r="FQ2" s="10">
        <v>105.9806</v>
      </c>
      <c r="FR2" s="10">
        <v>106.4263</v>
      </c>
      <c r="FS2" s="10">
        <v>107.6554</v>
      </c>
      <c r="FT2" s="10">
        <v>107.7436</v>
      </c>
      <c r="FU2" s="10">
        <v>108.6159</v>
      </c>
      <c r="FV2" s="10">
        <v>108.54730000000001</v>
      </c>
      <c r="FW2" s="10">
        <v>109.2957</v>
      </c>
      <c r="FX2" s="10">
        <v>110.5784</v>
      </c>
      <c r="FY2" s="10">
        <v>111.0078</v>
      </c>
      <c r="FZ2" s="10">
        <v>110.4295</v>
      </c>
      <c r="GA2" s="10">
        <v>111.2424</v>
      </c>
      <c r="GB2" s="10">
        <v>112.0501</v>
      </c>
      <c r="GC2" s="10">
        <v>111.80800000000001</v>
      </c>
      <c r="GD2" s="10">
        <v>111.70650000000001</v>
      </c>
      <c r="GE2" s="10">
        <v>114.07389999999999</v>
      </c>
      <c r="GF2" s="10">
        <v>113.6866</v>
      </c>
      <c r="GG2" s="10">
        <v>115.17919999999999</v>
      </c>
      <c r="GH2" s="10">
        <v>116.4156</v>
      </c>
      <c r="GI2" s="10">
        <v>116.8866</v>
      </c>
      <c r="GJ2" s="10">
        <v>118.69540000000001</v>
      </c>
      <c r="GK2" s="10">
        <v>118.1284</v>
      </c>
      <c r="GL2" s="10">
        <v>118.05759999999999</v>
      </c>
      <c r="GM2" s="10">
        <v>121.4135</v>
      </c>
      <c r="GN2" s="10">
        <v>148.0633</v>
      </c>
      <c r="GO2" s="10">
        <v>130.36799999999999</v>
      </c>
      <c r="GP2" s="10">
        <v>131.90299999999999</v>
      </c>
      <c r="GQ2" s="10">
        <v>133.5222</v>
      </c>
      <c r="GR2" s="10">
        <v>127.8947</v>
      </c>
      <c r="GS2" s="10">
        <v>127.1511</v>
      </c>
      <c r="GT2" s="10">
        <v>126.23139999999999</v>
      </c>
      <c r="GU2" s="10">
        <v>128.774</v>
      </c>
      <c r="GV2" s="10">
        <v>130.8664</v>
      </c>
      <c r="GW2" s="10">
        <v>133.08009999999999</v>
      </c>
      <c r="GX2" s="10">
        <v>135.47059999999999</v>
      </c>
      <c r="GY2" s="10">
        <v>138.5436</v>
      </c>
      <c r="GZ2" s="10">
        <v>141.43100000000001</v>
      </c>
      <c r="HA2" s="10">
        <v>142.7002</v>
      </c>
      <c r="HB2" s="10">
        <v>144.6448</v>
      </c>
      <c r="HC2" s="10">
        <v>146.21080000000001</v>
      </c>
      <c r="HD2" s="10">
        <v>148.0625</v>
      </c>
      <c r="HE2" s="10">
        <v>149.06039999999999</v>
      </c>
      <c r="HF2" s="11">
        <v>151.8768</v>
      </c>
      <c r="HG2" s="11">
        <v>152.809</v>
      </c>
      <c r="HH2" s="11">
        <v>157.20269999999999</v>
      </c>
      <c r="HI2" s="11">
        <v>158.19220000000001</v>
      </c>
      <c r="HJ2" s="11">
        <v>159.08959999999999</v>
      </c>
      <c r="HK2" s="11">
        <v>159.929</v>
      </c>
      <c r="HL2" s="11">
        <v>160.8048</v>
      </c>
      <c r="HM2" s="11">
        <v>161.66040000000001</v>
      </c>
      <c r="HN2" s="11">
        <v>162.50700000000001</v>
      </c>
      <c r="HO2" s="11">
        <v>163.3449</v>
      </c>
      <c r="HP2" s="11">
        <v>164.10499999999999</v>
      </c>
      <c r="HQ2" s="11">
        <v>164.82490000000001</v>
      </c>
      <c r="HR2" s="11">
        <v>165.54900000000001</v>
      </c>
      <c r="HS2" s="11">
        <v>166.29150000000001</v>
      </c>
      <c r="HT2" s="11">
        <v>167.1113</v>
      </c>
      <c r="HU2" s="11">
        <v>167.94130000000001</v>
      </c>
      <c r="HV2" s="11">
        <v>168.84200000000001</v>
      </c>
      <c r="HW2" s="11">
        <v>169.7516</v>
      </c>
      <c r="HX2" s="11">
        <v>170.62370000000001</v>
      </c>
      <c r="HY2" s="11">
        <v>171.49340000000001</v>
      </c>
      <c r="HZ2" s="11">
        <v>172.36750000000001</v>
      </c>
      <c r="IA2" s="11">
        <v>173.245</v>
      </c>
      <c r="IB2" s="11">
        <v>174.1224</v>
      </c>
      <c r="IC2" s="11">
        <v>175.00970000000001</v>
      </c>
      <c r="ID2" s="11">
        <v>175.90289999999999</v>
      </c>
      <c r="IE2" s="11">
        <v>176.78139999999999</v>
      </c>
      <c r="IF2" s="11">
        <v>177.66550000000001</v>
      </c>
      <c r="IG2" s="11">
        <v>178.5487</v>
      </c>
      <c r="IH2" s="11">
        <v>179.4299</v>
      </c>
      <c r="II2" s="11">
        <v>180.31370000000001</v>
      </c>
      <c r="IJ2" s="11">
        <v>181.20609999999999</v>
      </c>
      <c r="IK2" s="11">
        <v>182.09610000000001</v>
      </c>
      <c r="IL2" s="11">
        <v>182.97980000000001</v>
      </c>
      <c r="IM2" s="11">
        <v>183.8656</v>
      </c>
      <c r="IN2" s="11">
        <v>184.75720000000001</v>
      </c>
      <c r="IO2" s="11">
        <v>185.67060000000001</v>
      </c>
      <c r="IP2" s="11">
        <v>186.5797</v>
      </c>
      <c r="IQ2" s="11">
        <v>187.49549999999999</v>
      </c>
      <c r="IR2" s="11">
        <v>188.4161</v>
      </c>
      <c r="IS2" s="11">
        <v>189.35480000000001</v>
      </c>
      <c r="IT2" s="11">
        <v>190.27289999999999</v>
      </c>
      <c r="IU2" s="11">
        <v>191.20849999999999</v>
      </c>
      <c r="IV2" s="11">
        <v>192.15539999999999</v>
      </c>
      <c r="IW2" s="11">
        <v>193.1163</v>
      </c>
      <c r="IX2" s="11">
        <v>194.08459999999999</v>
      </c>
      <c r="IY2" s="11">
        <v>195.0487</v>
      </c>
      <c r="IZ2" s="11">
        <v>196.0215</v>
      </c>
      <c r="JA2" s="11">
        <v>197.0033</v>
      </c>
      <c r="JB2" s="11">
        <v>197.99440000000001</v>
      </c>
      <c r="JC2" s="11">
        <v>198.9906</v>
      </c>
      <c r="JD2" s="11">
        <v>199.99199999999999</v>
      </c>
      <c r="JE2" s="11">
        <v>200.99850000000001</v>
      </c>
      <c r="JF2" s="11">
        <v>202.01009999999999</v>
      </c>
      <c r="JG2" s="11">
        <v>203.01439999999999</v>
      </c>
      <c r="JH2" s="11">
        <v>204.02799999999999</v>
      </c>
      <c r="JI2" s="11">
        <v>205.05109999999999</v>
      </c>
      <c r="JJ2" s="11">
        <v>206.08359999999999</v>
      </c>
      <c r="JK2" s="11">
        <v>207.12139999999999</v>
      </c>
      <c r="JL2" s="11">
        <v>208.16460000000001</v>
      </c>
      <c r="JM2" s="11">
        <v>209.21299999999999</v>
      </c>
      <c r="JN2" s="11">
        <v>210.267</v>
      </c>
      <c r="JO2" s="11">
        <v>211.3263</v>
      </c>
      <c r="JP2" s="11">
        <v>212.3913</v>
      </c>
      <c r="JQ2" s="11">
        <v>213.46199999999999</v>
      </c>
      <c r="JR2" s="11">
        <v>214.53819999999999</v>
      </c>
      <c r="JS2" s="11">
        <v>215.6266</v>
      </c>
      <c r="JT2" s="11">
        <v>216.7175</v>
      </c>
      <c r="JU2" s="11">
        <v>217.81200000000001</v>
      </c>
      <c r="JV2" s="11">
        <v>218.90899999999999</v>
      </c>
      <c r="JW2" s="11">
        <v>220.0112</v>
      </c>
      <c r="JX2" s="11">
        <v>221.1189</v>
      </c>
      <c r="JY2" s="11">
        <v>222.2252</v>
      </c>
      <c r="JZ2" s="11">
        <v>223.3399</v>
      </c>
      <c r="KA2" s="11">
        <v>224.46279999999999</v>
      </c>
      <c r="KB2" s="11">
        <v>225.59399999999999</v>
      </c>
      <c r="KC2" s="11">
        <v>226.7227</v>
      </c>
      <c r="KD2" s="11">
        <v>227.86019999999999</v>
      </c>
      <c r="KE2" s="11">
        <v>229.0068</v>
      </c>
      <c r="KF2" s="11">
        <v>230.1626</v>
      </c>
      <c r="KG2" s="11">
        <v>231.3081</v>
      </c>
      <c r="KH2" s="11">
        <v>232.46559999999999</v>
      </c>
      <c r="KI2" s="11">
        <v>233.63470000000001</v>
      </c>
      <c r="KJ2" s="11">
        <v>234.8158</v>
      </c>
      <c r="KK2" s="11">
        <v>235.99520000000001</v>
      </c>
      <c r="KL2" s="11">
        <v>237.18350000000001</v>
      </c>
      <c r="KM2" s="11">
        <v>238.38050000000001</v>
      </c>
      <c r="KN2" s="11">
        <v>239.5864</v>
      </c>
      <c r="KO2" s="11">
        <v>240.798</v>
      </c>
      <c r="KP2" s="11">
        <v>242.01570000000001</v>
      </c>
      <c r="KQ2" s="11">
        <v>243.24</v>
      </c>
      <c r="KR2" s="11">
        <v>244.47049999999999</v>
      </c>
      <c r="KS2" s="11">
        <v>245.70179999999999</v>
      </c>
      <c r="KT2" s="11">
        <v>246.94130000000001</v>
      </c>
      <c r="KU2" s="11">
        <v>248.1892</v>
      </c>
      <c r="KV2" s="11">
        <v>249.44540000000001</v>
      </c>
      <c r="KW2" s="11">
        <v>250.7056</v>
      </c>
      <c r="KX2" s="11">
        <v>251.97309999999999</v>
      </c>
      <c r="KY2" s="11">
        <v>253.24789999999999</v>
      </c>
      <c r="KZ2" s="11">
        <v>254.53</v>
      </c>
      <c r="LA2" s="11">
        <v>255.81120000000001</v>
      </c>
      <c r="LB2" s="11">
        <v>257.10169999999999</v>
      </c>
      <c r="LC2" s="11">
        <v>258.40140000000002</v>
      </c>
      <c r="LD2" s="11">
        <v>259.71080000000001</v>
      </c>
      <c r="LE2" s="11">
        <v>261.02429999999998</v>
      </c>
      <c r="LF2" s="11">
        <v>262.34559999999999</v>
      </c>
      <c r="LG2" s="11">
        <v>263.67070000000001</v>
      </c>
      <c r="LH2" s="11">
        <v>265.00319999999999</v>
      </c>
      <c r="LI2" s="11">
        <v>266.33780000000002</v>
      </c>
      <c r="LJ2" s="11">
        <v>267.6807</v>
      </c>
      <c r="LK2" s="11">
        <v>269.0317</v>
      </c>
      <c r="LL2" s="11">
        <v>270.39109999999999</v>
      </c>
      <c r="LM2" s="11">
        <v>271.7482</v>
      </c>
      <c r="LN2" s="11">
        <v>273.11540000000002</v>
      </c>
      <c r="LO2" s="11">
        <v>274.49209999999999</v>
      </c>
      <c r="LP2" s="11">
        <v>275.87880000000001</v>
      </c>
      <c r="LQ2" s="11">
        <v>277.27249999999998</v>
      </c>
      <c r="LR2" s="11">
        <v>278.673</v>
      </c>
      <c r="LS2" s="11">
        <v>280.08069999999998</v>
      </c>
      <c r="LT2" s="11">
        <v>281.49549999999999</v>
      </c>
      <c r="LU2" s="11">
        <v>282.9135</v>
      </c>
      <c r="LV2" s="11">
        <v>284.33980000000003</v>
      </c>
      <c r="LW2" s="11">
        <v>285.77460000000002</v>
      </c>
      <c r="LX2" s="11">
        <v>287.21809999999999</v>
      </c>
      <c r="LY2" s="11">
        <v>288.66489999999999</v>
      </c>
      <c r="LZ2" s="11">
        <v>290.12040000000002</v>
      </c>
      <c r="MA2" s="11">
        <v>291.58440000000002</v>
      </c>
      <c r="MB2" s="11">
        <v>293.05709999999999</v>
      </c>
      <c r="MC2" s="11">
        <v>294.5369</v>
      </c>
      <c r="MD2" s="11">
        <v>296.02429999999998</v>
      </c>
      <c r="ME2" s="11">
        <v>297.51900000000001</v>
      </c>
      <c r="MF2" s="11">
        <v>299.02140000000003</v>
      </c>
      <c r="MG2" s="11">
        <v>300.53440000000001</v>
      </c>
      <c r="MH2" s="11">
        <v>302.05410000000001</v>
      </c>
      <c r="MI2" s="11">
        <v>303.58019999999999</v>
      </c>
      <c r="MJ2" s="11">
        <v>305.11360000000002</v>
      </c>
      <c r="MK2" s="11">
        <v>306.65190000000001</v>
      </c>
      <c r="ML2" s="11">
        <v>308.19869999999997</v>
      </c>
      <c r="MM2" s="11">
        <v>309.75450000000001</v>
      </c>
      <c r="MN2" s="11">
        <v>311.31869999999998</v>
      </c>
      <c r="MO2" s="11">
        <v>312.89409999999998</v>
      </c>
      <c r="MP2" s="11">
        <v>314.47629999999998</v>
      </c>
      <c r="MQ2" s="11">
        <v>316.0652</v>
      </c>
      <c r="MR2" s="11">
        <v>317.66180000000003</v>
      </c>
      <c r="MS2" s="11">
        <v>319.2663</v>
      </c>
      <c r="MT2" s="11">
        <v>320.87860000000001</v>
      </c>
      <c r="MU2" t="s">
        <v>1192</v>
      </c>
      <c r="MV2" t="b">
        <v>0</v>
      </c>
      <c r="MW2" t="s">
        <v>1190</v>
      </c>
      <c r="MX2">
        <v>2008</v>
      </c>
      <c r="MY2">
        <v>2024</v>
      </c>
      <c r="MZ2">
        <v>3</v>
      </c>
      <c r="NA2" t="s">
        <v>1190</v>
      </c>
      <c r="NB2" t="s">
        <v>1192</v>
      </c>
      <c r="NC2" s="1" t="s">
        <v>1193</v>
      </c>
      <c r="ND2" t="s">
        <v>1194</v>
      </c>
      <c r="NE2" t="s">
        <v>1195</v>
      </c>
      <c r="NF2" s="1" t="s">
        <v>3023</v>
      </c>
    </row>
    <row r="3" spans="1:370" x14ac:dyDescent="0.25">
      <c r="A3" t="s">
        <v>1187</v>
      </c>
      <c r="B3" t="s">
        <v>1196</v>
      </c>
      <c r="C3" s="1" t="s">
        <v>3022</v>
      </c>
      <c r="D3" t="s">
        <v>1197</v>
      </c>
      <c r="E3" t="s">
        <v>1198</v>
      </c>
      <c r="F3" t="s">
        <v>1191</v>
      </c>
      <c r="G3" s="10">
        <v>552.03840000000002</v>
      </c>
      <c r="H3" s="10">
        <v>550.91409999999996</v>
      </c>
      <c r="I3" s="10">
        <v>576.77329999999995</v>
      </c>
      <c r="J3" s="10">
        <v>629.61609999999996</v>
      </c>
      <c r="K3" s="10">
        <v>677.96159999999998</v>
      </c>
      <c r="L3" s="10">
        <v>684.70749999999998</v>
      </c>
      <c r="M3" s="10">
        <v>843.23580000000004</v>
      </c>
      <c r="N3" s="10">
        <v>932.05669999999998</v>
      </c>
      <c r="O3" s="10">
        <v>1014.1319999999999</v>
      </c>
      <c r="P3" s="10">
        <v>1131.06</v>
      </c>
      <c r="Q3" s="10">
        <v>1191.7729999999999</v>
      </c>
      <c r="R3" s="10">
        <v>1236.7460000000001</v>
      </c>
      <c r="S3" s="10">
        <v>1310.951</v>
      </c>
      <c r="T3" s="10">
        <v>1421.133</v>
      </c>
      <c r="U3" s="10">
        <v>1454.8630000000001</v>
      </c>
      <c r="V3" s="10">
        <v>1508.83</v>
      </c>
      <c r="W3" s="10">
        <v>1574.04</v>
      </c>
      <c r="X3" s="10">
        <v>1571.7919999999999</v>
      </c>
      <c r="Y3" s="10">
        <v>1593.154</v>
      </c>
      <c r="Z3" s="10">
        <v>1662.8610000000001</v>
      </c>
      <c r="AA3" s="10">
        <v>1750.558</v>
      </c>
      <c r="AB3" s="10">
        <v>1639.25</v>
      </c>
      <c r="AC3" s="10">
        <v>1683.0989999999999</v>
      </c>
      <c r="AD3" s="10">
        <v>1750.558</v>
      </c>
      <c r="AE3" s="10">
        <v>1848.373</v>
      </c>
      <c r="AF3" s="10">
        <v>1895.5940000000001</v>
      </c>
      <c r="AG3" s="10">
        <v>1949.5609999999999</v>
      </c>
      <c r="AH3" s="10">
        <v>2051.8739999999998</v>
      </c>
      <c r="AI3" s="10">
        <v>2203.6559999999999</v>
      </c>
      <c r="AJ3" s="10">
        <v>2273.364</v>
      </c>
      <c r="AK3" s="10">
        <v>2332.9520000000002</v>
      </c>
      <c r="AL3" s="10">
        <v>2420.6489999999999</v>
      </c>
      <c r="AM3" s="10">
        <v>2498.2269999999999</v>
      </c>
      <c r="AN3" s="10">
        <v>2399.2869999999998</v>
      </c>
      <c r="AO3" s="10">
        <v>2452.13</v>
      </c>
      <c r="AP3" s="10">
        <v>2560.0639999999999</v>
      </c>
      <c r="AQ3" s="10">
        <v>2665.75</v>
      </c>
      <c r="AR3" s="10">
        <v>2569.0590000000002</v>
      </c>
      <c r="AS3" s="10">
        <v>2582.5500000000002</v>
      </c>
      <c r="AT3" s="10">
        <v>2688.2359999999999</v>
      </c>
      <c r="AU3" s="10">
        <v>2872.623</v>
      </c>
      <c r="AV3" s="10">
        <v>2925.4659999999999</v>
      </c>
      <c r="AW3" s="10">
        <v>2987.3029999999999</v>
      </c>
      <c r="AX3" s="10">
        <v>3060.384</v>
      </c>
      <c r="AY3" s="10">
        <v>3088.4920000000002</v>
      </c>
      <c r="AZ3" s="10">
        <v>3128.9670000000001</v>
      </c>
      <c r="BA3" s="10">
        <v>3185.183</v>
      </c>
      <c r="BB3" s="10">
        <v>3267.2579999999998</v>
      </c>
      <c r="BC3" s="10">
        <v>3359.4520000000002</v>
      </c>
      <c r="BD3" s="10">
        <v>3403.3</v>
      </c>
      <c r="BE3" s="10">
        <v>3447.1480000000001</v>
      </c>
      <c r="BF3" s="10">
        <v>3557.3310000000001</v>
      </c>
      <c r="BG3" s="10">
        <v>3637.1570000000002</v>
      </c>
      <c r="BH3" s="10">
        <v>3792.3130000000001</v>
      </c>
      <c r="BI3" s="10">
        <v>3863.145</v>
      </c>
      <c r="BJ3" s="10">
        <v>3930.6030000000001</v>
      </c>
      <c r="BK3" s="10">
        <v>4305</v>
      </c>
      <c r="BL3" s="10">
        <v>4334</v>
      </c>
      <c r="BM3" s="10">
        <v>4487</v>
      </c>
      <c r="BN3" s="10">
        <v>4632</v>
      </c>
      <c r="BO3" s="10">
        <v>4640</v>
      </c>
      <c r="BP3" s="10">
        <v>4879</v>
      </c>
      <c r="BQ3" s="10">
        <v>5040</v>
      </c>
      <c r="BR3" s="10">
        <v>5234</v>
      </c>
      <c r="BS3" s="10">
        <v>5239</v>
      </c>
      <c r="BT3" s="10">
        <v>5247</v>
      </c>
      <c r="BU3" s="10">
        <v>5405</v>
      </c>
      <c r="BV3" s="10">
        <v>5609</v>
      </c>
      <c r="BW3" s="10">
        <v>5594</v>
      </c>
      <c r="BX3" s="10">
        <v>5782</v>
      </c>
      <c r="BY3" s="10">
        <v>5930</v>
      </c>
      <c r="BZ3" s="10">
        <v>6012</v>
      </c>
      <c r="CA3" s="10">
        <v>5974</v>
      </c>
      <c r="CB3" s="10">
        <v>6126</v>
      </c>
      <c r="CC3" s="10">
        <v>6125</v>
      </c>
      <c r="CD3" s="10">
        <v>6492</v>
      </c>
      <c r="CE3" s="10">
        <v>6453</v>
      </c>
      <c r="CF3" s="10">
        <v>6234</v>
      </c>
      <c r="CG3" s="10">
        <v>6198</v>
      </c>
      <c r="CH3" s="10">
        <v>6517</v>
      </c>
      <c r="CI3" s="10">
        <v>6477</v>
      </c>
      <c r="CJ3" s="10">
        <v>6646</v>
      </c>
      <c r="CK3" s="10">
        <v>6727</v>
      </c>
      <c r="CL3" s="10">
        <v>6997</v>
      </c>
      <c r="CM3" s="10">
        <v>6841</v>
      </c>
      <c r="CN3" s="10">
        <v>6602</v>
      </c>
      <c r="CO3" s="10">
        <v>6704</v>
      </c>
      <c r="CP3" s="10">
        <v>6891</v>
      </c>
      <c r="CQ3" s="10">
        <v>6872</v>
      </c>
      <c r="CR3" s="10">
        <v>6901</v>
      </c>
      <c r="CS3" s="10">
        <v>6999</v>
      </c>
      <c r="CT3" s="10">
        <v>7120</v>
      </c>
      <c r="CU3" s="10">
        <v>7100</v>
      </c>
      <c r="CV3" s="10">
        <v>7308</v>
      </c>
      <c r="CW3" s="10">
        <v>7377</v>
      </c>
      <c r="CX3" s="10">
        <v>7428</v>
      </c>
      <c r="CY3" s="10">
        <v>7219</v>
      </c>
      <c r="CZ3" s="10">
        <v>7704</v>
      </c>
      <c r="DA3" s="10">
        <v>8050</v>
      </c>
      <c r="DB3" s="10">
        <v>8065</v>
      </c>
      <c r="DC3" s="10">
        <v>7887</v>
      </c>
      <c r="DD3" s="10">
        <v>8048</v>
      </c>
      <c r="DE3" s="10">
        <v>8448</v>
      </c>
      <c r="DF3" s="10">
        <v>8468</v>
      </c>
      <c r="DG3" s="10">
        <v>8757</v>
      </c>
      <c r="DH3" s="10">
        <v>8818</v>
      </c>
      <c r="DI3" s="10">
        <v>9094</v>
      </c>
      <c r="DJ3" s="10">
        <v>9184</v>
      </c>
      <c r="DK3" s="10">
        <v>9313</v>
      </c>
      <c r="DL3" s="10">
        <v>9861</v>
      </c>
      <c r="DM3" s="10">
        <v>9826</v>
      </c>
      <c r="DN3" s="10">
        <v>10195</v>
      </c>
      <c r="DO3" s="10">
        <v>10811</v>
      </c>
      <c r="DP3" s="10">
        <v>9870</v>
      </c>
      <c r="DQ3" s="10">
        <v>10189</v>
      </c>
      <c r="DR3" s="10">
        <v>10298</v>
      </c>
      <c r="DS3" s="10">
        <v>10629</v>
      </c>
      <c r="DT3" s="10">
        <v>10379</v>
      </c>
      <c r="DU3" s="10">
        <v>10146</v>
      </c>
      <c r="DV3" s="10">
        <v>10703</v>
      </c>
      <c r="DW3" s="10">
        <v>10366</v>
      </c>
      <c r="DX3" s="10">
        <v>11989</v>
      </c>
      <c r="DY3" s="10">
        <v>12409</v>
      </c>
      <c r="DZ3" s="10">
        <v>12408</v>
      </c>
      <c r="EA3" s="10">
        <v>12662</v>
      </c>
      <c r="EB3" s="10">
        <v>12920</v>
      </c>
      <c r="EC3" s="10">
        <v>13279</v>
      </c>
      <c r="ED3" s="10">
        <v>13669</v>
      </c>
      <c r="EE3" s="10">
        <v>13668</v>
      </c>
      <c r="EF3" s="10">
        <v>14205</v>
      </c>
      <c r="EG3" s="10">
        <v>14681</v>
      </c>
      <c r="EH3" s="10">
        <v>14643</v>
      </c>
      <c r="EI3" s="10">
        <v>14713</v>
      </c>
      <c r="EJ3" s="10">
        <v>14863</v>
      </c>
      <c r="EK3" s="10">
        <v>15292</v>
      </c>
      <c r="EL3" s="10">
        <v>15652</v>
      </c>
      <c r="EM3" s="10">
        <v>15661</v>
      </c>
      <c r="EN3" s="10">
        <v>16295</v>
      </c>
      <c r="EO3" s="10">
        <v>16680</v>
      </c>
      <c r="EP3" s="10">
        <v>17084</v>
      </c>
      <c r="EQ3" s="10">
        <v>17891</v>
      </c>
      <c r="ER3" s="10">
        <v>17172</v>
      </c>
      <c r="ES3" s="10">
        <v>17328</v>
      </c>
      <c r="ET3" s="10">
        <v>17305</v>
      </c>
      <c r="EU3" s="10">
        <v>16825</v>
      </c>
      <c r="EV3" s="10">
        <v>17195</v>
      </c>
      <c r="EW3" s="10">
        <v>17157</v>
      </c>
      <c r="EX3" s="10">
        <v>17618</v>
      </c>
      <c r="EY3" s="10">
        <v>18831</v>
      </c>
      <c r="EZ3" s="10">
        <v>17422</v>
      </c>
      <c r="FA3" s="10">
        <v>17548</v>
      </c>
      <c r="FB3" s="10">
        <v>17762</v>
      </c>
      <c r="FC3" s="10">
        <v>18475</v>
      </c>
      <c r="FD3" s="10">
        <v>18242</v>
      </c>
      <c r="FE3" s="10">
        <v>18350</v>
      </c>
      <c r="FF3" s="10">
        <v>18382</v>
      </c>
      <c r="FG3" s="10">
        <v>18603</v>
      </c>
      <c r="FH3" s="10">
        <v>19029</v>
      </c>
      <c r="FI3" s="10">
        <v>19095</v>
      </c>
      <c r="FJ3" s="10">
        <v>18982</v>
      </c>
      <c r="FK3" s="10">
        <v>18597</v>
      </c>
      <c r="FL3" s="10">
        <v>19598</v>
      </c>
      <c r="FM3" s="10">
        <v>19195</v>
      </c>
      <c r="FN3" s="10">
        <v>19482</v>
      </c>
      <c r="FO3" s="10">
        <v>19571</v>
      </c>
      <c r="FP3" s="10">
        <v>19575</v>
      </c>
      <c r="FQ3" s="10">
        <v>19825</v>
      </c>
      <c r="FR3" s="10">
        <v>19993</v>
      </c>
      <c r="FS3" s="10">
        <v>20426</v>
      </c>
      <c r="FT3" s="10">
        <v>20839</v>
      </c>
      <c r="FU3" s="10">
        <v>20846</v>
      </c>
      <c r="FV3" s="10">
        <v>21129</v>
      </c>
      <c r="FW3" s="10">
        <v>20549</v>
      </c>
      <c r="FX3" s="10">
        <v>22462</v>
      </c>
      <c r="FY3" s="10">
        <v>22802</v>
      </c>
      <c r="FZ3" s="10">
        <v>23011</v>
      </c>
      <c r="GA3" s="10">
        <v>23425</v>
      </c>
      <c r="GB3" s="10">
        <v>23645</v>
      </c>
      <c r="GC3" s="10">
        <v>23594</v>
      </c>
      <c r="GD3" s="10">
        <v>23997</v>
      </c>
      <c r="GE3" s="10">
        <v>24296</v>
      </c>
      <c r="GF3" s="10">
        <v>24403</v>
      </c>
      <c r="GG3" s="10">
        <v>24535</v>
      </c>
      <c r="GH3" s="10">
        <v>24830</v>
      </c>
      <c r="GI3" s="10">
        <v>25806</v>
      </c>
      <c r="GJ3" s="10">
        <v>26406</v>
      </c>
      <c r="GK3" s="10">
        <v>27085</v>
      </c>
      <c r="GL3" s="10">
        <v>27639</v>
      </c>
      <c r="GM3" s="10">
        <v>27453</v>
      </c>
      <c r="GN3" s="10">
        <v>27064</v>
      </c>
      <c r="GO3" s="10">
        <v>27978</v>
      </c>
      <c r="GP3" s="10">
        <v>28812</v>
      </c>
      <c r="GQ3" s="10">
        <v>28828</v>
      </c>
      <c r="GR3" s="10">
        <v>29940</v>
      </c>
      <c r="GS3" s="10">
        <v>30764</v>
      </c>
      <c r="GT3" s="10">
        <v>31560</v>
      </c>
      <c r="GU3" s="10">
        <v>32437</v>
      </c>
      <c r="GV3" s="10">
        <v>35271</v>
      </c>
      <c r="GW3" s="10">
        <v>35446</v>
      </c>
      <c r="GX3" s="10">
        <v>34778</v>
      </c>
      <c r="GY3" s="10">
        <v>34843</v>
      </c>
      <c r="GZ3" s="10">
        <v>35199</v>
      </c>
      <c r="HA3" s="10">
        <v>35743</v>
      </c>
      <c r="HB3" s="10">
        <v>37307</v>
      </c>
      <c r="HC3" s="10">
        <v>39008</v>
      </c>
      <c r="HD3" s="10">
        <v>38725</v>
      </c>
      <c r="HE3" s="10">
        <v>39142</v>
      </c>
      <c r="HF3" s="11">
        <v>39955.43</v>
      </c>
      <c r="HG3" s="11">
        <v>40413.78</v>
      </c>
      <c r="HH3" s="11">
        <v>47805.1</v>
      </c>
      <c r="HI3" s="11">
        <v>48288.15</v>
      </c>
      <c r="HJ3" s="11">
        <v>48757.29</v>
      </c>
      <c r="HK3" s="11">
        <v>49232.11</v>
      </c>
      <c r="HL3" s="11">
        <v>49701.87</v>
      </c>
      <c r="HM3" s="11">
        <v>50185.73</v>
      </c>
      <c r="HN3" s="11">
        <v>50672.59</v>
      </c>
      <c r="HO3" s="11">
        <v>51163.360000000001</v>
      </c>
      <c r="HP3" s="11">
        <v>51644.21</v>
      </c>
      <c r="HQ3" s="11">
        <v>52124.83</v>
      </c>
      <c r="HR3" s="11">
        <v>52607.68</v>
      </c>
      <c r="HS3" s="11">
        <v>53101.09</v>
      </c>
      <c r="HT3" s="11">
        <v>53633.79</v>
      </c>
      <c r="HU3" s="11">
        <v>54169.73</v>
      </c>
      <c r="HV3" s="11">
        <v>54721.45</v>
      </c>
      <c r="HW3" s="11">
        <v>55269.18</v>
      </c>
      <c r="HX3" s="11">
        <v>55772.34</v>
      </c>
      <c r="HY3" s="11">
        <v>56275</v>
      </c>
      <c r="HZ3" s="11">
        <v>56787.72</v>
      </c>
      <c r="IA3" s="11">
        <v>57304.74</v>
      </c>
      <c r="IB3" s="11">
        <v>57824.87</v>
      </c>
      <c r="IC3" s="11">
        <v>58351.51</v>
      </c>
      <c r="ID3" s="11">
        <v>58883.33</v>
      </c>
      <c r="IE3" s="11">
        <v>59413.57</v>
      </c>
      <c r="IF3" s="11">
        <v>59948.9</v>
      </c>
      <c r="IG3" s="11">
        <v>60484.27</v>
      </c>
      <c r="IH3" s="11">
        <v>61019.21</v>
      </c>
      <c r="II3" s="11">
        <v>61558.29</v>
      </c>
      <c r="IJ3" s="11">
        <v>62103.47</v>
      </c>
      <c r="IK3" s="11">
        <v>62657.29</v>
      </c>
      <c r="IL3" s="11">
        <v>63206.16</v>
      </c>
      <c r="IM3" s="11">
        <v>63770.25</v>
      </c>
      <c r="IN3" s="11">
        <v>64330.9</v>
      </c>
      <c r="IO3" s="11">
        <v>64901.2</v>
      </c>
      <c r="IP3" s="11">
        <v>65463.27</v>
      </c>
      <c r="IQ3" s="11">
        <v>66040.45</v>
      </c>
      <c r="IR3" s="11">
        <v>66615.5</v>
      </c>
      <c r="IS3" s="11">
        <v>67197.259999999995</v>
      </c>
      <c r="IT3" s="11">
        <v>67773.08</v>
      </c>
      <c r="IU3" s="11">
        <v>68366.27</v>
      </c>
      <c r="IV3" s="11">
        <v>68966.899999999994</v>
      </c>
      <c r="IW3" s="11">
        <v>69575.88</v>
      </c>
      <c r="IX3" s="11">
        <v>70190.91</v>
      </c>
      <c r="IY3" s="11">
        <v>70814.02</v>
      </c>
      <c r="IZ3" s="11">
        <v>71444.100000000006</v>
      </c>
      <c r="JA3" s="11">
        <v>72081.34</v>
      </c>
      <c r="JB3" s="11">
        <v>72725.88</v>
      </c>
      <c r="JC3" s="11">
        <v>73376.23</v>
      </c>
      <c r="JD3" s="11">
        <v>74032.52</v>
      </c>
      <c r="JE3" s="11">
        <v>74694.740000000005</v>
      </c>
      <c r="JF3" s="11">
        <v>75362.95</v>
      </c>
      <c r="JG3" s="11">
        <v>76038.83</v>
      </c>
      <c r="JH3" s="11">
        <v>76722.45</v>
      </c>
      <c r="JI3" s="11">
        <v>77414</v>
      </c>
      <c r="JJ3" s="11">
        <v>78113.52</v>
      </c>
      <c r="JK3" s="11">
        <v>78819.539999999994</v>
      </c>
      <c r="JL3" s="11">
        <v>79532.09</v>
      </c>
      <c r="JM3" s="11">
        <v>80251.259999999995</v>
      </c>
      <c r="JN3" s="11">
        <v>80977.17</v>
      </c>
      <c r="JO3" s="11">
        <v>81709.8</v>
      </c>
      <c r="JP3" s="11">
        <v>82449.2</v>
      </c>
      <c r="JQ3" s="11">
        <v>83195.39</v>
      </c>
      <c r="JR3" s="11">
        <v>83948.43</v>
      </c>
      <c r="JS3" s="11">
        <v>84718.16</v>
      </c>
      <c r="JT3" s="11">
        <v>85493.86</v>
      </c>
      <c r="JU3" s="11">
        <v>86276.87</v>
      </c>
      <c r="JV3" s="11">
        <v>87065.88</v>
      </c>
      <c r="JW3" s="11">
        <v>87862.02</v>
      </c>
      <c r="JX3" s="11">
        <v>88665.43</v>
      </c>
      <c r="JY3" s="11">
        <v>89466.05</v>
      </c>
      <c r="JZ3" s="11">
        <v>90274.95</v>
      </c>
      <c r="KA3" s="11">
        <v>91092.2</v>
      </c>
      <c r="KB3" s="11">
        <v>91917.84</v>
      </c>
      <c r="KC3" s="11">
        <v>92738.34</v>
      </c>
      <c r="KD3" s="11">
        <v>93567.27</v>
      </c>
      <c r="KE3" s="11">
        <v>94404.74</v>
      </c>
      <c r="KF3" s="11">
        <v>95250.880000000005</v>
      </c>
      <c r="KG3" s="11">
        <v>96080.44</v>
      </c>
      <c r="KH3" s="11">
        <v>96919.4</v>
      </c>
      <c r="KI3" s="11">
        <v>97767.73</v>
      </c>
      <c r="KJ3" s="11">
        <v>98625.63</v>
      </c>
      <c r="KK3" s="11">
        <v>99479.16</v>
      </c>
      <c r="KL3" s="11">
        <v>100340.8</v>
      </c>
      <c r="KM3" s="11">
        <v>101210.7</v>
      </c>
      <c r="KN3" s="11">
        <v>102088.8</v>
      </c>
      <c r="KO3" s="11">
        <v>102973.6</v>
      </c>
      <c r="KP3" s="11">
        <v>103865.5</v>
      </c>
      <c r="KQ3" s="11">
        <v>104764.9</v>
      </c>
      <c r="KR3" s="11">
        <v>105671.7</v>
      </c>
      <c r="KS3" s="11">
        <v>106577.2</v>
      </c>
      <c r="KT3" s="11">
        <v>107490.9</v>
      </c>
      <c r="KU3" s="11">
        <v>108412.9</v>
      </c>
      <c r="KV3" s="11">
        <v>109343.2</v>
      </c>
      <c r="KW3" s="11">
        <v>110277.1</v>
      </c>
      <c r="KX3" s="11">
        <v>111219</v>
      </c>
      <c r="KY3" s="11">
        <v>112168.8</v>
      </c>
      <c r="KZ3" s="11">
        <v>113126.5</v>
      </c>
      <c r="LA3" s="11">
        <v>114079.7</v>
      </c>
      <c r="LB3" s="11">
        <v>115041.60000000001</v>
      </c>
      <c r="LC3" s="11">
        <v>116012.2</v>
      </c>
      <c r="LD3" s="11">
        <v>116991.6</v>
      </c>
      <c r="LE3" s="11">
        <v>117974.5</v>
      </c>
      <c r="LF3" s="11">
        <v>118965.3</v>
      </c>
      <c r="LG3" s="11">
        <v>119962.5</v>
      </c>
      <c r="LH3" s="11">
        <v>120967.8</v>
      </c>
      <c r="LI3" s="11">
        <v>121973.9</v>
      </c>
      <c r="LJ3" s="11">
        <v>122988.5</v>
      </c>
      <c r="LK3" s="11">
        <v>124011.4</v>
      </c>
      <c r="LL3" s="11">
        <v>125042.8</v>
      </c>
      <c r="LM3" s="11">
        <v>126068.1</v>
      </c>
      <c r="LN3" s="11">
        <v>127102.39999999999</v>
      </c>
      <c r="LO3" s="11">
        <v>128145.60000000001</v>
      </c>
      <c r="LP3" s="11">
        <v>129197.9</v>
      </c>
      <c r="LQ3" s="11">
        <v>130257.9</v>
      </c>
      <c r="LR3" s="11">
        <v>131325.70000000001</v>
      </c>
      <c r="LS3" s="11">
        <v>132401.4</v>
      </c>
      <c r="LT3" s="11">
        <v>133485.20000000001</v>
      </c>
      <c r="LU3" s="11">
        <v>134570.6</v>
      </c>
      <c r="LV3" s="11">
        <v>135664.6</v>
      </c>
      <c r="LW3" s="11">
        <v>136767.29999999999</v>
      </c>
      <c r="LX3" s="11">
        <v>137878.6</v>
      </c>
      <c r="LY3" s="11">
        <v>138991.9</v>
      </c>
      <c r="LZ3" s="11">
        <v>140113.9</v>
      </c>
      <c r="MA3" s="11">
        <v>141244.6</v>
      </c>
      <c r="MB3" s="11">
        <v>142384.1</v>
      </c>
      <c r="MC3" s="11">
        <v>143531.5</v>
      </c>
      <c r="MD3" s="11">
        <v>144687.29999999999</v>
      </c>
      <c r="ME3" s="11">
        <v>145851.5</v>
      </c>
      <c r="MF3" s="11">
        <v>147024.20000000001</v>
      </c>
      <c r="MG3" s="11">
        <v>148210.29999999999</v>
      </c>
      <c r="MH3" s="11">
        <v>149404.79999999999</v>
      </c>
      <c r="MI3" s="11">
        <v>150607.5</v>
      </c>
      <c r="MJ3" s="11">
        <v>151818.6</v>
      </c>
      <c r="MK3" s="11">
        <v>153034.29999999999</v>
      </c>
      <c r="ML3" s="11">
        <v>154259.29999999999</v>
      </c>
      <c r="MM3" s="11">
        <v>155493.70000000001</v>
      </c>
      <c r="MN3" s="11">
        <v>156737.5</v>
      </c>
      <c r="MO3" s="11">
        <v>157995.29999999999</v>
      </c>
      <c r="MP3" s="11">
        <v>159261.79999999999</v>
      </c>
      <c r="MQ3" s="11">
        <v>160537.20000000001</v>
      </c>
      <c r="MR3" s="11">
        <v>161821.6</v>
      </c>
      <c r="MS3" s="11">
        <v>163115.4</v>
      </c>
      <c r="MT3" s="11">
        <v>164418.70000000001</v>
      </c>
      <c r="MU3" t="s">
        <v>1199</v>
      </c>
      <c r="MV3" t="b">
        <v>1</v>
      </c>
      <c r="MW3" t="s">
        <v>1190</v>
      </c>
      <c r="MX3" t="s">
        <v>1190</v>
      </c>
      <c r="MY3">
        <v>2024</v>
      </c>
      <c r="MZ3">
        <v>3</v>
      </c>
      <c r="NA3" t="s">
        <v>1190</v>
      </c>
      <c r="NB3" t="s">
        <v>1200</v>
      </c>
      <c r="NC3" t="s">
        <v>1201</v>
      </c>
      <c r="ND3" t="s">
        <v>1194</v>
      </c>
      <c r="NE3" t="s">
        <v>1202</v>
      </c>
      <c r="NF3" s="1" t="s">
        <v>3023</v>
      </c>
    </row>
    <row r="4" spans="1:370" x14ac:dyDescent="0.25">
      <c r="A4" t="s">
        <v>1187</v>
      </c>
      <c r="B4" t="s">
        <v>1203</v>
      </c>
      <c r="C4" s="1" t="s">
        <v>3022</v>
      </c>
      <c r="D4" t="s">
        <v>1197</v>
      </c>
      <c r="E4" t="s">
        <v>1198</v>
      </c>
      <c r="F4" t="s">
        <v>1191</v>
      </c>
      <c r="G4" s="10">
        <v>4698</v>
      </c>
      <c r="H4" s="10">
        <v>4424</v>
      </c>
      <c r="I4" s="10">
        <v>4297</v>
      </c>
      <c r="J4" s="10">
        <v>4489</v>
      </c>
      <c r="K4" s="10">
        <v>3797</v>
      </c>
      <c r="L4" s="10">
        <v>4283</v>
      </c>
      <c r="M4" s="10">
        <v>4318</v>
      </c>
      <c r="N4" s="10">
        <v>4226</v>
      </c>
      <c r="O4" s="10">
        <v>4199</v>
      </c>
      <c r="P4" s="10">
        <v>4286</v>
      </c>
      <c r="Q4" s="10">
        <v>4257</v>
      </c>
      <c r="R4" s="10">
        <v>4955</v>
      </c>
      <c r="S4" s="10">
        <v>5071</v>
      </c>
      <c r="T4" s="10">
        <v>5072</v>
      </c>
      <c r="U4" s="10">
        <v>5440</v>
      </c>
      <c r="V4" s="10">
        <v>6497</v>
      </c>
      <c r="W4" s="10">
        <v>7199</v>
      </c>
      <c r="X4" s="10">
        <v>7734</v>
      </c>
      <c r="Y4" s="10">
        <v>8119</v>
      </c>
      <c r="Z4" s="10">
        <v>8600</v>
      </c>
      <c r="AA4" s="10">
        <v>9233</v>
      </c>
      <c r="AB4" s="10">
        <v>9234</v>
      </c>
      <c r="AC4" s="10">
        <v>9737</v>
      </c>
      <c r="AD4" s="10">
        <v>9903</v>
      </c>
      <c r="AE4" s="10">
        <v>10109</v>
      </c>
      <c r="AF4" s="10">
        <v>11219</v>
      </c>
      <c r="AG4" s="10">
        <v>11435</v>
      </c>
      <c r="AH4" s="10">
        <v>12092</v>
      </c>
      <c r="AI4" s="10">
        <v>12467</v>
      </c>
      <c r="AJ4" s="10">
        <v>12391</v>
      </c>
      <c r="AK4" s="10">
        <v>11886</v>
      </c>
      <c r="AL4" s="10">
        <v>12891</v>
      </c>
      <c r="AM4" s="10">
        <v>12538</v>
      </c>
      <c r="AN4" s="10">
        <v>13239</v>
      </c>
      <c r="AO4" s="10">
        <v>14561</v>
      </c>
      <c r="AP4" s="10">
        <v>15234</v>
      </c>
      <c r="AQ4" s="10">
        <v>14539</v>
      </c>
      <c r="AR4" s="10">
        <v>16436</v>
      </c>
      <c r="AS4" s="10">
        <v>16844</v>
      </c>
      <c r="AT4" s="10">
        <v>17632</v>
      </c>
      <c r="AU4" s="10">
        <v>18610</v>
      </c>
      <c r="AV4" s="10">
        <v>18587</v>
      </c>
      <c r="AW4" s="10">
        <v>19902</v>
      </c>
      <c r="AX4" s="10">
        <v>20754</v>
      </c>
      <c r="AY4" s="10">
        <v>20091</v>
      </c>
      <c r="AZ4" s="10">
        <v>21011</v>
      </c>
      <c r="BA4" s="10">
        <v>20871</v>
      </c>
      <c r="BB4" s="10">
        <v>22765</v>
      </c>
      <c r="BC4" s="10">
        <v>22241</v>
      </c>
      <c r="BD4" s="10">
        <v>25638</v>
      </c>
      <c r="BE4" s="10">
        <v>25043</v>
      </c>
      <c r="BF4" s="10">
        <v>25785</v>
      </c>
      <c r="BG4" s="10">
        <v>25399</v>
      </c>
      <c r="BH4" s="10">
        <v>24729</v>
      </c>
      <c r="BI4" s="10">
        <v>25297</v>
      </c>
      <c r="BJ4" s="10">
        <v>27509</v>
      </c>
      <c r="BK4" s="10">
        <v>27991</v>
      </c>
      <c r="BL4" s="10">
        <v>29936</v>
      </c>
      <c r="BM4" s="10">
        <v>32609</v>
      </c>
      <c r="BN4" s="10">
        <v>32677</v>
      </c>
      <c r="BO4" s="10">
        <v>33698</v>
      </c>
      <c r="BP4" s="10">
        <v>34292</v>
      </c>
      <c r="BQ4" s="10">
        <v>35863</v>
      </c>
      <c r="BR4" s="10">
        <v>37039</v>
      </c>
      <c r="BS4" s="10">
        <v>38606</v>
      </c>
      <c r="BT4" s="10">
        <v>38243</v>
      </c>
      <c r="BU4" s="10">
        <v>39834</v>
      </c>
      <c r="BV4" s="10">
        <v>40680</v>
      </c>
      <c r="BW4" s="10">
        <v>40800</v>
      </c>
      <c r="BX4" s="10">
        <v>41606</v>
      </c>
      <c r="BY4" s="10">
        <v>42072</v>
      </c>
      <c r="BZ4" s="10">
        <v>42207</v>
      </c>
      <c r="CA4" s="10">
        <v>41614</v>
      </c>
      <c r="CB4" s="10">
        <v>41313</v>
      </c>
      <c r="CC4" s="10">
        <v>40056</v>
      </c>
      <c r="CD4" s="10">
        <v>40341</v>
      </c>
      <c r="CE4" s="10">
        <v>40279</v>
      </c>
      <c r="CF4" s="10">
        <v>41056</v>
      </c>
      <c r="CG4" s="10">
        <v>40289</v>
      </c>
      <c r="CH4" s="10">
        <v>41932</v>
      </c>
      <c r="CI4" s="10">
        <v>45549</v>
      </c>
      <c r="CJ4" s="10">
        <v>44417</v>
      </c>
      <c r="CK4" s="10">
        <v>45845</v>
      </c>
      <c r="CL4" s="10">
        <v>46796</v>
      </c>
      <c r="CM4" s="10">
        <v>49533</v>
      </c>
      <c r="CN4" s="10">
        <v>49608</v>
      </c>
      <c r="CO4" s="10">
        <v>49092</v>
      </c>
      <c r="CP4" s="10">
        <v>51164</v>
      </c>
      <c r="CQ4" s="10">
        <v>50799</v>
      </c>
      <c r="CR4" s="10">
        <v>49847</v>
      </c>
      <c r="CS4" s="10">
        <v>52286</v>
      </c>
      <c r="CT4" s="10">
        <v>53374</v>
      </c>
      <c r="CU4" s="10">
        <v>54595</v>
      </c>
      <c r="CV4" s="10">
        <v>57114</v>
      </c>
      <c r="CW4" s="10">
        <v>58848</v>
      </c>
      <c r="CX4" s="10">
        <v>60252</v>
      </c>
      <c r="CY4" s="10">
        <v>58562</v>
      </c>
      <c r="CZ4" s="10">
        <v>56887</v>
      </c>
      <c r="DA4" s="10">
        <v>61702</v>
      </c>
      <c r="DB4" s="10">
        <v>57396</v>
      </c>
      <c r="DC4" s="10">
        <v>61415</v>
      </c>
      <c r="DD4" s="10">
        <v>60315</v>
      </c>
      <c r="DE4" s="10">
        <v>59247</v>
      </c>
      <c r="DF4" s="10">
        <v>61018</v>
      </c>
      <c r="DG4" s="10">
        <v>58057</v>
      </c>
      <c r="DH4" s="10">
        <v>56566</v>
      </c>
      <c r="DI4" s="10">
        <v>55975</v>
      </c>
      <c r="DJ4" s="10">
        <v>59028</v>
      </c>
      <c r="DK4" s="10">
        <v>61022</v>
      </c>
      <c r="DL4" s="10">
        <v>58869</v>
      </c>
      <c r="DM4" s="10">
        <v>57825</v>
      </c>
      <c r="DN4" s="10">
        <v>56273</v>
      </c>
      <c r="DO4" s="10">
        <v>56614</v>
      </c>
      <c r="DP4" s="10">
        <v>59422</v>
      </c>
      <c r="DQ4" s="10">
        <v>59828</v>
      </c>
      <c r="DR4" s="10">
        <v>59188</v>
      </c>
      <c r="DS4" s="10">
        <v>60667</v>
      </c>
      <c r="DT4" s="10">
        <v>62293</v>
      </c>
      <c r="DU4" s="10">
        <v>64473</v>
      </c>
      <c r="DV4" s="10">
        <v>67224</v>
      </c>
      <c r="DW4" s="10">
        <v>67091</v>
      </c>
      <c r="DX4" s="10">
        <v>70002</v>
      </c>
      <c r="DY4" s="10">
        <v>71030</v>
      </c>
      <c r="DZ4" s="10">
        <v>69510</v>
      </c>
      <c r="EA4" s="10">
        <v>66971</v>
      </c>
      <c r="EB4" s="10">
        <v>72939</v>
      </c>
      <c r="EC4" s="10">
        <v>71100</v>
      </c>
      <c r="ED4" s="10">
        <v>73776</v>
      </c>
      <c r="EE4" s="10">
        <v>72678</v>
      </c>
      <c r="EF4" s="10">
        <v>78380</v>
      </c>
      <c r="EG4" s="10">
        <v>77251</v>
      </c>
      <c r="EH4" s="10">
        <v>81107</v>
      </c>
      <c r="EI4" s="10">
        <v>76934</v>
      </c>
      <c r="EJ4" s="10">
        <v>83060</v>
      </c>
      <c r="EK4" s="10">
        <v>82467</v>
      </c>
      <c r="EL4" s="10">
        <v>78146</v>
      </c>
      <c r="EM4" s="10">
        <v>76454</v>
      </c>
      <c r="EN4" s="10">
        <v>84643</v>
      </c>
      <c r="EO4" s="10">
        <v>82980</v>
      </c>
      <c r="EP4" s="10">
        <v>85474</v>
      </c>
      <c r="EQ4" s="10">
        <v>84691</v>
      </c>
      <c r="ER4" s="10">
        <v>87843</v>
      </c>
      <c r="ES4" s="10">
        <v>90586</v>
      </c>
      <c r="ET4" s="10">
        <v>87779</v>
      </c>
      <c r="EU4" s="10">
        <v>87453</v>
      </c>
      <c r="EV4" s="10">
        <v>84343</v>
      </c>
      <c r="EW4" s="10">
        <v>86567</v>
      </c>
      <c r="EX4" s="10">
        <v>81654</v>
      </c>
      <c r="EY4" s="10">
        <v>86382</v>
      </c>
      <c r="EZ4" s="10">
        <v>85496</v>
      </c>
      <c r="FA4" s="10">
        <v>90085</v>
      </c>
      <c r="FB4" s="10">
        <v>91218</v>
      </c>
      <c r="FC4" s="10">
        <v>89806</v>
      </c>
      <c r="FD4" s="10">
        <v>90019</v>
      </c>
      <c r="FE4" s="10">
        <v>91757</v>
      </c>
      <c r="FF4" s="10">
        <v>95118</v>
      </c>
      <c r="FG4" s="10">
        <v>93359</v>
      </c>
      <c r="FH4" s="10">
        <v>92968</v>
      </c>
      <c r="FI4" s="10">
        <v>98031</v>
      </c>
      <c r="FJ4" s="10">
        <v>98174</v>
      </c>
      <c r="FK4" s="10">
        <v>100765</v>
      </c>
      <c r="FL4" s="10">
        <v>96733</v>
      </c>
      <c r="FM4" s="10">
        <v>99537</v>
      </c>
      <c r="FN4" s="10">
        <v>99553</v>
      </c>
      <c r="FO4" s="10">
        <v>99297</v>
      </c>
      <c r="FP4" s="10">
        <v>103492</v>
      </c>
      <c r="FQ4" s="10">
        <v>111995</v>
      </c>
      <c r="FR4" s="10">
        <v>110568</v>
      </c>
      <c r="FS4" s="10">
        <v>108361</v>
      </c>
      <c r="FT4" s="10">
        <v>106717</v>
      </c>
      <c r="FU4" s="10">
        <v>103717</v>
      </c>
      <c r="FV4" s="10">
        <v>107050</v>
      </c>
      <c r="FW4" s="10">
        <v>107542</v>
      </c>
      <c r="FX4" s="10">
        <v>106640</v>
      </c>
      <c r="FY4" s="10">
        <v>110732</v>
      </c>
      <c r="FZ4" s="10">
        <v>114569</v>
      </c>
      <c r="GA4" s="10">
        <v>115888</v>
      </c>
      <c r="GB4" s="10">
        <v>114975</v>
      </c>
      <c r="GC4" s="10">
        <v>115131</v>
      </c>
      <c r="GD4" s="10">
        <v>120994</v>
      </c>
      <c r="GE4" s="10">
        <v>116160</v>
      </c>
      <c r="GF4" s="10">
        <v>117940</v>
      </c>
      <c r="GG4" s="10">
        <v>117461</v>
      </c>
      <c r="GH4" s="10">
        <v>117040</v>
      </c>
      <c r="GI4" s="10">
        <v>116521</v>
      </c>
      <c r="GJ4" s="10">
        <v>118367</v>
      </c>
      <c r="GK4" s="10">
        <v>124088</v>
      </c>
      <c r="GL4" s="10">
        <v>126032</v>
      </c>
      <c r="GM4" s="10">
        <v>120061</v>
      </c>
      <c r="GN4" s="10">
        <v>115664</v>
      </c>
      <c r="GO4" s="10">
        <v>125991</v>
      </c>
      <c r="GP4" s="10">
        <v>117012</v>
      </c>
      <c r="GQ4" s="10">
        <v>118117</v>
      </c>
      <c r="GR4" s="10">
        <v>128410</v>
      </c>
      <c r="GS4" s="10">
        <v>126311</v>
      </c>
      <c r="GT4" s="10">
        <v>128877</v>
      </c>
      <c r="GU4" s="10">
        <v>128748</v>
      </c>
      <c r="GV4" s="10">
        <v>133727</v>
      </c>
      <c r="GW4" s="10">
        <v>134606</v>
      </c>
      <c r="GX4" s="10">
        <v>148171</v>
      </c>
      <c r="GY4" s="10">
        <v>156930</v>
      </c>
      <c r="GZ4" s="10">
        <v>146974</v>
      </c>
      <c r="HA4" s="10">
        <v>143930</v>
      </c>
      <c r="HB4" s="10">
        <v>140900</v>
      </c>
      <c r="HC4" s="10">
        <v>143050</v>
      </c>
      <c r="HD4" s="10">
        <v>142660</v>
      </c>
      <c r="HE4" s="10">
        <v>143506</v>
      </c>
      <c r="HF4" s="11">
        <v>145577.5</v>
      </c>
      <c r="HG4" s="11">
        <v>145418.9</v>
      </c>
      <c r="HH4" s="11">
        <v>143470.39999999999</v>
      </c>
      <c r="HI4" s="11">
        <v>147542.6</v>
      </c>
      <c r="HJ4" s="11">
        <v>150048.79999999999</v>
      </c>
      <c r="HK4" s="11">
        <v>152370.9</v>
      </c>
      <c r="HL4" s="11">
        <v>153998</v>
      </c>
      <c r="HM4" s="11">
        <v>155957.20000000001</v>
      </c>
      <c r="HN4" s="11">
        <v>158123.20000000001</v>
      </c>
      <c r="HO4" s="11">
        <v>161001.70000000001</v>
      </c>
      <c r="HP4" s="11">
        <v>163485.79999999999</v>
      </c>
      <c r="HQ4" s="11">
        <v>165845.9</v>
      </c>
      <c r="HR4" s="11">
        <v>167818.4</v>
      </c>
      <c r="HS4" s="11">
        <v>169228.79999999999</v>
      </c>
      <c r="HT4" s="11">
        <v>171751.2</v>
      </c>
      <c r="HU4" s="11">
        <v>174399.5</v>
      </c>
      <c r="HV4" s="11">
        <v>176233</v>
      </c>
      <c r="HW4" s="11">
        <v>177965.8</v>
      </c>
      <c r="HX4" s="11">
        <v>180556.5</v>
      </c>
      <c r="HY4" s="11">
        <v>182187.2</v>
      </c>
      <c r="HZ4" s="11">
        <v>184491</v>
      </c>
      <c r="IA4" s="11">
        <v>186472.7</v>
      </c>
      <c r="IB4" s="11">
        <v>188979</v>
      </c>
      <c r="IC4" s="11">
        <v>191491</v>
      </c>
      <c r="ID4" s="11">
        <v>193404.4</v>
      </c>
      <c r="IE4" s="11">
        <v>196013.6</v>
      </c>
      <c r="IF4" s="11">
        <v>199210.2</v>
      </c>
      <c r="IG4" s="11">
        <v>201285.7</v>
      </c>
      <c r="IH4" s="11">
        <v>203058.3</v>
      </c>
      <c r="II4" s="11">
        <v>204578</v>
      </c>
      <c r="IJ4" s="11">
        <v>207154.4</v>
      </c>
      <c r="IK4" s="11">
        <v>208994.5</v>
      </c>
      <c r="IL4" s="11">
        <v>210800.8</v>
      </c>
      <c r="IM4" s="11">
        <v>212274.8</v>
      </c>
      <c r="IN4" s="11">
        <v>214986.6</v>
      </c>
      <c r="IO4" s="11">
        <v>216904.3</v>
      </c>
      <c r="IP4" s="11">
        <v>218761</v>
      </c>
      <c r="IQ4" s="11">
        <v>220259.9</v>
      </c>
      <c r="IR4" s="11">
        <v>223036.4</v>
      </c>
      <c r="IS4" s="11">
        <v>224994.9</v>
      </c>
      <c r="IT4" s="11">
        <v>226884</v>
      </c>
      <c r="IU4" s="11">
        <v>228430.5</v>
      </c>
      <c r="IV4" s="11">
        <v>231293.5</v>
      </c>
      <c r="IW4" s="11">
        <v>233333.6</v>
      </c>
      <c r="IX4" s="11">
        <v>235311.9</v>
      </c>
      <c r="IY4" s="11">
        <v>236941.7</v>
      </c>
      <c r="IZ4" s="11">
        <v>239930</v>
      </c>
      <c r="JA4" s="11">
        <v>242065.7</v>
      </c>
      <c r="JB4" s="11">
        <v>244138.4</v>
      </c>
      <c r="JC4" s="11">
        <v>245851</v>
      </c>
      <c r="JD4" s="11">
        <v>248952.9</v>
      </c>
      <c r="JE4" s="11">
        <v>251169.9</v>
      </c>
      <c r="JF4" s="11">
        <v>253321.8</v>
      </c>
      <c r="JG4" s="11">
        <v>255099.8</v>
      </c>
      <c r="JH4" s="11">
        <v>258347.3</v>
      </c>
      <c r="JI4" s="11">
        <v>260677.4</v>
      </c>
      <c r="JJ4" s="11">
        <v>262940.5</v>
      </c>
      <c r="JK4" s="11">
        <v>264816.59999999998</v>
      </c>
      <c r="JL4" s="11">
        <v>268190</v>
      </c>
      <c r="JM4" s="11">
        <v>270611.09999999998</v>
      </c>
      <c r="JN4" s="11">
        <v>272962.90000000002</v>
      </c>
      <c r="JO4" s="11">
        <v>274912.90000000002</v>
      </c>
      <c r="JP4" s="11">
        <v>278417.3</v>
      </c>
      <c r="JQ4" s="11">
        <v>280932.8</v>
      </c>
      <c r="JR4" s="11">
        <v>283375.8</v>
      </c>
      <c r="JS4" s="11">
        <v>285401.09999999998</v>
      </c>
      <c r="JT4" s="11">
        <v>289064.90000000002</v>
      </c>
      <c r="JU4" s="11">
        <v>291702.90000000002</v>
      </c>
      <c r="JV4" s="11">
        <v>294269</v>
      </c>
      <c r="JW4" s="11">
        <v>296402</v>
      </c>
      <c r="JX4" s="11">
        <v>300205.3</v>
      </c>
      <c r="JY4" s="11">
        <v>302943</v>
      </c>
      <c r="JZ4" s="11">
        <v>305577.09999999998</v>
      </c>
      <c r="KA4" s="11">
        <v>307760.7</v>
      </c>
      <c r="KB4" s="11">
        <v>311683.90000000002</v>
      </c>
      <c r="KC4" s="11">
        <v>314499.8</v>
      </c>
      <c r="KD4" s="11">
        <v>317201.90000000002</v>
      </c>
      <c r="KE4" s="11">
        <v>319435.5</v>
      </c>
      <c r="KF4" s="11">
        <v>323473.3</v>
      </c>
      <c r="KG4" s="11">
        <v>326360.8</v>
      </c>
      <c r="KH4" s="11">
        <v>329102</v>
      </c>
      <c r="KI4" s="11">
        <v>331355.59999999998</v>
      </c>
      <c r="KJ4" s="11">
        <v>335478.8</v>
      </c>
      <c r="KK4" s="11">
        <v>338407.1</v>
      </c>
      <c r="KL4" s="11">
        <v>341215.6</v>
      </c>
      <c r="KM4" s="11">
        <v>343517.7</v>
      </c>
      <c r="KN4" s="11">
        <v>347757.3</v>
      </c>
      <c r="KO4" s="11">
        <v>350757.3</v>
      </c>
      <c r="KP4" s="11">
        <v>353660.8</v>
      </c>
      <c r="KQ4" s="11">
        <v>356039.4</v>
      </c>
      <c r="KR4" s="11">
        <v>360425.9</v>
      </c>
      <c r="KS4" s="11">
        <v>363527.9</v>
      </c>
      <c r="KT4" s="11">
        <v>366509.5</v>
      </c>
      <c r="KU4" s="11">
        <v>368946.3</v>
      </c>
      <c r="KV4" s="11">
        <v>373463.6</v>
      </c>
      <c r="KW4" s="11">
        <v>376648.8</v>
      </c>
      <c r="KX4" s="11">
        <v>379721.8</v>
      </c>
      <c r="KY4" s="11">
        <v>382230.3</v>
      </c>
      <c r="KZ4" s="11">
        <v>386893.7</v>
      </c>
      <c r="LA4" s="11">
        <v>390176.5</v>
      </c>
      <c r="LB4" s="11">
        <v>393321.8</v>
      </c>
      <c r="LC4" s="11">
        <v>395881.6</v>
      </c>
      <c r="LD4" s="11">
        <v>400672</v>
      </c>
      <c r="LE4" s="11">
        <v>404031.4</v>
      </c>
      <c r="LF4" s="11">
        <v>407268.6</v>
      </c>
      <c r="LG4" s="11">
        <v>409898.7</v>
      </c>
      <c r="LH4" s="11">
        <v>414838.3</v>
      </c>
      <c r="LI4" s="11">
        <v>418296</v>
      </c>
      <c r="LJ4" s="11">
        <v>421621.5</v>
      </c>
      <c r="LK4" s="11">
        <v>424318.5</v>
      </c>
      <c r="LL4" s="11">
        <v>429405.4</v>
      </c>
      <c r="LM4" s="11">
        <v>432958</v>
      </c>
      <c r="LN4" s="11">
        <v>436355.8</v>
      </c>
      <c r="LO4" s="11">
        <v>439102.4</v>
      </c>
      <c r="LP4" s="11">
        <v>444325.4</v>
      </c>
      <c r="LQ4" s="11">
        <v>447959.3</v>
      </c>
      <c r="LR4" s="11">
        <v>451467.2</v>
      </c>
      <c r="LS4" s="11">
        <v>454301.3</v>
      </c>
      <c r="LT4" s="11">
        <v>459692.9</v>
      </c>
      <c r="LU4" s="11">
        <v>463440.8</v>
      </c>
      <c r="LV4" s="11">
        <v>467042.6</v>
      </c>
      <c r="LW4" s="11">
        <v>469947.2</v>
      </c>
      <c r="LX4" s="11">
        <v>475496.8</v>
      </c>
      <c r="LY4" s="11">
        <v>479345.2</v>
      </c>
      <c r="LZ4" s="11">
        <v>483043</v>
      </c>
      <c r="MA4" s="11">
        <v>486019.2</v>
      </c>
      <c r="MB4" s="11">
        <v>491730.4</v>
      </c>
      <c r="MC4" s="11">
        <v>495681.3</v>
      </c>
      <c r="MD4" s="11">
        <v>499491.8</v>
      </c>
      <c r="ME4" s="11">
        <v>502555.2</v>
      </c>
      <c r="MF4" s="11">
        <v>508447</v>
      </c>
      <c r="MG4" s="11">
        <v>512519.2</v>
      </c>
      <c r="MH4" s="11">
        <v>516458.4</v>
      </c>
      <c r="MI4" s="11">
        <v>519626.1</v>
      </c>
      <c r="MJ4" s="11">
        <v>525718.69999999995</v>
      </c>
      <c r="MK4" s="11">
        <v>529929.30000000005</v>
      </c>
      <c r="ML4" s="11">
        <v>533980.1</v>
      </c>
      <c r="MM4" s="11">
        <v>537232.80000000005</v>
      </c>
      <c r="MN4" s="11">
        <v>543508.30000000005</v>
      </c>
      <c r="MO4" s="11">
        <v>547838.5</v>
      </c>
      <c r="MP4" s="11">
        <v>552025.5</v>
      </c>
      <c r="MQ4" s="11">
        <v>555387.9</v>
      </c>
      <c r="MR4" s="11">
        <v>561876.1</v>
      </c>
      <c r="MS4" s="11">
        <v>566352.9</v>
      </c>
      <c r="MT4" s="11">
        <v>570669.69999999995</v>
      </c>
      <c r="MU4" t="s">
        <v>1199</v>
      </c>
      <c r="MV4" t="b">
        <v>1</v>
      </c>
      <c r="MW4" t="s">
        <v>1190</v>
      </c>
      <c r="MX4" t="s">
        <v>1190</v>
      </c>
      <c r="MY4">
        <v>2024</v>
      </c>
      <c r="MZ4">
        <v>3</v>
      </c>
      <c r="NA4" t="s">
        <v>1190</v>
      </c>
      <c r="NB4" t="s">
        <v>1204</v>
      </c>
      <c r="NC4" t="s">
        <v>1205</v>
      </c>
      <c r="ND4" t="s">
        <v>1194</v>
      </c>
      <c r="NE4" t="s">
        <v>1206</v>
      </c>
      <c r="NF4" s="1" t="s">
        <v>3023</v>
      </c>
    </row>
    <row r="5" spans="1:370" x14ac:dyDescent="0.25">
      <c r="A5" t="s">
        <v>1187</v>
      </c>
      <c r="B5" t="s">
        <v>1207</v>
      </c>
      <c r="C5" s="1" t="s">
        <v>3022</v>
      </c>
      <c r="D5" t="s">
        <v>1197</v>
      </c>
      <c r="E5" t="s">
        <v>1198</v>
      </c>
      <c r="F5" t="s">
        <v>1191</v>
      </c>
      <c r="G5" s="10">
        <v>20046</v>
      </c>
      <c r="H5" s="10">
        <v>19874</v>
      </c>
      <c r="I5" s="10">
        <v>20558</v>
      </c>
      <c r="J5" s="10">
        <v>21315</v>
      </c>
      <c r="K5" s="10">
        <v>21132</v>
      </c>
      <c r="L5" s="10">
        <v>22651</v>
      </c>
      <c r="M5" s="10">
        <v>23896</v>
      </c>
      <c r="N5" s="10">
        <v>24994</v>
      </c>
      <c r="O5" s="10">
        <v>26814</v>
      </c>
      <c r="P5" s="10">
        <v>28129</v>
      </c>
      <c r="Q5" s="10">
        <v>29260</v>
      </c>
      <c r="R5" s="10">
        <v>30890</v>
      </c>
      <c r="S5" s="10">
        <v>32449</v>
      </c>
      <c r="T5" s="10">
        <v>33322</v>
      </c>
      <c r="U5" s="10">
        <v>34550</v>
      </c>
      <c r="V5" s="10">
        <v>36678</v>
      </c>
      <c r="W5" s="10">
        <v>38038</v>
      </c>
      <c r="X5" s="10">
        <v>39244</v>
      </c>
      <c r="Y5" s="10">
        <v>40339</v>
      </c>
      <c r="Z5" s="10">
        <v>42165</v>
      </c>
      <c r="AA5" s="10">
        <v>44140</v>
      </c>
      <c r="AB5" s="10">
        <v>45905</v>
      </c>
      <c r="AC5" s="10">
        <v>47207</v>
      </c>
      <c r="AD5" s="10">
        <v>48906</v>
      </c>
      <c r="AE5" s="10">
        <v>50459</v>
      </c>
      <c r="AF5" s="10">
        <v>53966</v>
      </c>
      <c r="AG5" s="10">
        <v>56767</v>
      </c>
      <c r="AH5" s="10">
        <v>59789</v>
      </c>
      <c r="AI5" s="10">
        <v>62107</v>
      </c>
      <c r="AJ5" s="10">
        <v>63704</v>
      </c>
      <c r="AK5" s="10">
        <v>66021</v>
      </c>
      <c r="AL5" s="10">
        <v>68138</v>
      </c>
      <c r="AM5" s="10">
        <v>69940</v>
      </c>
      <c r="AN5" s="10">
        <v>71334</v>
      </c>
      <c r="AO5" s="10">
        <v>73310</v>
      </c>
      <c r="AP5" s="10">
        <v>75596</v>
      </c>
      <c r="AQ5" s="10">
        <v>77468</v>
      </c>
      <c r="AR5" s="10">
        <v>78993</v>
      </c>
      <c r="AS5" s="10">
        <v>80430</v>
      </c>
      <c r="AT5" s="10">
        <v>82667</v>
      </c>
      <c r="AU5" s="10">
        <v>85727</v>
      </c>
      <c r="AV5" s="10">
        <v>86288</v>
      </c>
      <c r="AW5" s="10">
        <v>88637</v>
      </c>
      <c r="AX5" s="10">
        <v>90695</v>
      </c>
      <c r="AY5" s="10">
        <v>91663</v>
      </c>
      <c r="AZ5" s="10">
        <v>93433</v>
      </c>
      <c r="BA5" s="10">
        <v>94862</v>
      </c>
      <c r="BB5" s="10">
        <v>97962</v>
      </c>
      <c r="BC5" s="10">
        <v>99412</v>
      </c>
      <c r="BD5" s="10">
        <v>103208</v>
      </c>
      <c r="BE5" s="10">
        <v>105169</v>
      </c>
      <c r="BF5" s="10">
        <v>106841</v>
      </c>
      <c r="BG5" s="10">
        <v>108753</v>
      </c>
      <c r="BH5" s="10">
        <v>110079</v>
      </c>
      <c r="BI5" s="10">
        <v>111989</v>
      </c>
      <c r="BJ5" s="10">
        <v>115779</v>
      </c>
      <c r="BK5" s="10">
        <v>118136</v>
      </c>
      <c r="BL5" s="10">
        <v>121739</v>
      </c>
      <c r="BM5" s="10">
        <v>127119</v>
      </c>
      <c r="BN5" s="10">
        <v>129815</v>
      </c>
      <c r="BO5" s="10">
        <v>133283</v>
      </c>
      <c r="BP5" s="10">
        <v>136630</v>
      </c>
      <c r="BQ5" s="10">
        <v>140801</v>
      </c>
      <c r="BR5" s="10">
        <v>144969</v>
      </c>
      <c r="BS5" s="10">
        <v>148623</v>
      </c>
      <c r="BT5" s="10">
        <v>151262</v>
      </c>
      <c r="BU5" s="10">
        <v>155370</v>
      </c>
      <c r="BV5" s="10">
        <v>159376</v>
      </c>
      <c r="BW5" s="10">
        <v>163056</v>
      </c>
      <c r="BX5" s="10">
        <v>166719</v>
      </c>
      <c r="BY5" s="10">
        <v>170068</v>
      </c>
      <c r="BZ5" s="10">
        <v>170954</v>
      </c>
      <c r="CA5" s="10">
        <v>173192</v>
      </c>
      <c r="CB5" s="10">
        <v>175822</v>
      </c>
      <c r="CC5" s="10">
        <v>177280</v>
      </c>
      <c r="CD5" s="10">
        <v>179590</v>
      </c>
      <c r="CE5" s="10">
        <v>181438</v>
      </c>
      <c r="CF5" s="10">
        <v>181889</v>
      </c>
      <c r="CG5" s="10">
        <v>182558</v>
      </c>
      <c r="CH5" s="10">
        <v>184989</v>
      </c>
      <c r="CI5" s="10">
        <v>189580</v>
      </c>
      <c r="CJ5" s="10">
        <v>189802</v>
      </c>
      <c r="CK5" s="10">
        <v>193552</v>
      </c>
      <c r="CL5" s="10">
        <v>196921</v>
      </c>
      <c r="CM5" s="10">
        <v>199796</v>
      </c>
      <c r="CN5" s="10">
        <v>200691</v>
      </c>
      <c r="CO5" s="10">
        <v>203292</v>
      </c>
      <c r="CP5" s="10">
        <v>207015</v>
      </c>
      <c r="CQ5" s="10">
        <v>208657</v>
      </c>
      <c r="CR5" s="10">
        <v>210748</v>
      </c>
      <c r="CS5" s="10">
        <v>214616</v>
      </c>
      <c r="CT5" s="10">
        <v>217824</v>
      </c>
      <c r="CU5" s="10">
        <v>221433</v>
      </c>
      <c r="CV5" s="10">
        <v>226187</v>
      </c>
      <c r="CW5" s="10">
        <v>229912</v>
      </c>
      <c r="CX5" s="10">
        <v>232461</v>
      </c>
      <c r="CY5" s="10">
        <v>232749</v>
      </c>
      <c r="CZ5" s="10">
        <v>235998</v>
      </c>
      <c r="DA5" s="10">
        <v>243388</v>
      </c>
      <c r="DB5" s="10">
        <v>241270</v>
      </c>
      <c r="DC5" s="10">
        <v>245958</v>
      </c>
      <c r="DD5" s="10">
        <v>248081</v>
      </c>
      <c r="DE5" s="10">
        <v>250560</v>
      </c>
      <c r="DF5" s="10">
        <v>253902</v>
      </c>
      <c r="DG5" s="10">
        <v>255903</v>
      </c>
      <c r="DH5" s="10">
        <v>258404</v>
      </c>
      <c r="DI5" s="10">
        <v>261604</v>
      </c>
      <c r="DJ5" s="10">
        <v>267337</v>
      </c>
      <c r="DK5" s="10">
        <v>272305</v>
      </c>
      <c r="DL5" s="10">
        <v>273916</v>
      </c>
      <c r="DM5" s="10">
        <v>276174</v>
      </c>
      <c r="DN5" s="10">
        <v>278357</v>
      </c>
      <c r="DO5" s="10">
        <v>282889</v>
      </c>
      <c r="DP5" s="10">
        <v>286728</v>
      </c>
      <c r="DQ5" s="10">
        <v>288166</v>
      </c>
      <c r="DR5" s="10">
        <v>288352</v>
      </c>
      <c r="DS5" s="10">
        <v>292486</v>
      </c>
      <c r="DT5" s="10">
        <v>295516</v>
      </c>
      <c r="DU5" s="10">
        <v>299230</v>
      </c>
      <c r="DV5" s="10">
        <v>304207</v>
      </c>
      <c r="DW5" s="10">
        <v>307485</v>
      </c>
      <c r="DX5" s="10">
        <v>312948</v>
      </c>
      <c r="DY5" s="10">
        <v>317463</v>
      </c>
      <c r="DZ5" s="10">
        <v>320438</v>
      </c>
      <c r="EA5" s="10">
        <v>322778</v>
      </c>
      <c r="EB5" s="10">
        <v>329732</v>
      </c>
      <c r="EC5" s="10">
        <v>331592</v>
      </c>
      <c r="ED5" s="10">
        <v>338535</v>
      </c>
      <c r="EE5" s="10">
        <v>341254</v>
      </c>
      <c r="EF5" s="10">
        <v>348491</v>
      </c>
      <c r="EG5" s="10">
        <v>352001</v>
      </c>
      <c r="EH5" s="10">
        <v>357003</v>
      </c>
      <c r="EI5" s="10">
        <v>361213</v>
      </c>
      <c r="EJ5" s="10">
        <v>367042</v>
      </c>
      <c r="EK5" s="10">
        <v>370883</v>
      </c>
      <c r="EL5" s="10">
        <v>372900</v>
      </c>
      <c r="EM5" s="10">
        <v>376958</v>
      </c>
      <c r="EN5" s="10">
        <v>386144</v>
      </c>
      <c r="EO5" s="10">
        <v>389291</v>
      </c>
      <c r="EP5" s="10">
        <v>392244</v>
      </c>
      <c r="EQ5" s="10">
        <v>397800</v>
      </c>
      <c r="ER5" s="10">
        <v>400685</v>
      </c>
      <c r="ES5" s="10">
        <v>399994</v>
      </c>
      <c r="ET5" s="10">
        <v>395121</v>
      </c>
      <c r="EU5" s="10">
        <v>386874</v>
      </c>
      <c r="EV5" s="10">
        <v>386553</v>
      </c>
      <c r="EW5" s="10">
        <v>388596</v>
      </c>
      <c r="EX5" s="10">
        <v>386779</v>
      </c>
      <c r="EY5" s="10">
        <v>396176</v>
      </c>
      <c r="EZ5" s="10">
        <v>401223</v>
      </c>
      <c r="FA5" s="10">
        <v>404365</v>
      </c>
      <c r="FB5" s="10">
        <v>406789</v>
      </c>
      <c r="FC5" s="10">
        <v>414806</v>
      </c>
      <c r="FD5" s="10">
        <v>412364</v>
      </c>
      <c r="FE5" s="10">
        <v>416115</v>
      </c>
      <c r="FF5" s="10">
        <v>419305</v>
      </c>
      <c r="FG5" s="10">
        <v>424540</v>
      </c>
      <c r="FH5" s="10">
        <v>424939</v>
      </c>
      <c r="FI5" s="10">
        <v>430964</v>
      </c>
      <c r="FJ5" s="10">
        <v>433272</v>
      </c>
      <c r="FK5" s="10">
        <v>438283</v>
      </c>
      <c r="FL5" s="10">
        <v>442095</v>
      </c>
      <c r="FM5" s="10">
        <v>448800</v>
      </c>
      <c r="FN5" s="10">
        <v>452183</v>
      </c>
      <c r="FO5" s="10">
        <v>457683</v>
      </c>
      <c r="FP5" s="10">
        <v>461549</v>
      </c>
      <c r="FQ5" s="10">
        <v>470624</v>
      </c>
      <c r="FR5" s="10">
        <v>472658</v>
      </c>
      <c r="FS5" s="10">
        <v>474680</v>
      </c>
      <c r="FT5" s="10">
        <v>476591</v>
      </c>
      <c r="FU5" s="10">
        <v>479924</v>
      </c>
      <c r="FV5" s="10">
        <v>485256</v>
      </c>
      <c r="FW5" s="10">
        <v>489683</v>
      </c>
      <c r="FX5" s="10">
        <v>493710</v>
      </c>
      <c r="FY5" s="10">
        <v>500801</v>
      </c>
      <c r="FZ5" s="10">
        <v>507451</v>
      </c>
      <c r="GA5" s="10">
        <v>513814</v>
      </c>
      <c r="GB5" s="10">
        <v>517656</v>
      </c>
      <c r="GC5" s="10">
        <v>521257</v>
      </c>
      <c r="GD5" s="10">
        <v>529755</v>
      </c>
      <c r="GE5" s="10">
        <v>531131</v>
      </c>
      <c r="GF5" s="10">
        <v>535707</v>
      </c>
      <c r="GG5" s="10">
        <v>540205</v>
      </c>
      <c r="GH5" s="10">
        <v>545261</v>
      </c>
      <c r="GI5" s="10">
        <v>549060</v>
      </c>
      <c r="GJ5" s="10">
        <v>556104</v>
      </c>
      <c r="GK5" s="10">
        <v>562999</v>
      </c>
      <c r="GL5" s="10">
        <v>565758</v>
      </c>
      <c r="GM5" s="10">
        <v>555891</v>
      </c>
      <c r="GN5" s="10">
        <v>476160</v>
      </c>
      <c r="GO5" s="10">
        <v>533806</v>
      </c>
      <c r="GP5" s="10">
        <v>537629</v>
      </c>
      <c r="GQ5" s="10">
        <v>537992</v>
      </c>
      <c r="GR5" s="10">
        <v>568521</v>
      </c>
      <c r="GS5" s="10">
        <v>581805</v>
      </c>
      <c r="GT5" s="10">
        <v>597082</v>
      </c>
      <c r="GU5" s="10">
        <v>610346</v>
      </c>
      <c r="GV5" s="10">
        <v>625467</v>
      </c>
      <c r="GW5" s="10">
        <v>636553</v>
      </c>
      <c r="GX5" s="10">
        <v>654062</v>
      </c>
      <c r="GY5" s="10">
        <v>667103</v>
      </c>
      <c r="GZ5" s="10">
        <v>679433</v>
      </c>
      <c r="HA5" s="10">
        <v>685035</v>
      </c>
      <c r="HB5" s="10">
        <v>685749</v>
      </c>
      <c r="HC5" s="10">
        <v>697617</v>
      </c>
      <c r="HD5" s="10">
        <v>704470</v>
      </c>
      <c r="HE5" s="10">
        <v>712652</v>
      </c>
      <c r="HF5" s="11">
        <v>719005.8</v>
      </c>
      <c r="HG5" s="11">
        <v>728221.4</v>
      </c>
      <c r="HH5" s="11">
        <v>735908.9</v>
      </c>
      <c r="HI5" s="11">
        <v>743805.6</v>
      </c>
      <c r="HJ5" s="11">
        <v>751285.2</v>
      </c>
      <c r="HK5" s="11">
        <v>758778.9</v>
      </c>
      <c r="HL5" s="11">
        <v>765814.2</v>
      </c>
      <c r="HM5" s="11">
        <v>773260.1</v>
      </c>
      <c r="HN5" s="11">
        <v>780739.6</v>
      </c>
      <c r="HO5" s="11">
        <v>788095.5</v>
      </c>
      <c r="HP5" s="11">
        <v>795640.1</v>
      </c>
      <c r="HQ5" s="11">
        <v>803336.1</v>
      </c>
      <c r="HR5" s="11">
        <v>811228.3</v>
      </c>
      <c r="HS5" s="11">
        <v>819197.6</v>
      </c>
      <c r="HT5" s="11">
        <v>827286.3</v>
      </c>
      <c r="HU5" s="11">
        <v>835330.4</v>
      </c>
      <c r="HV5" s="11">
        <v>843284.6</v>
      </c>
      <c r="HW5" s="11">
        <v>851102.4</v>
      </c>
      <c r="HX5" s="11">
        <v>858736.9</v>
      </c>
      <c r="HY5" s="11">
        <v>866396.4</v>
      </c>
      <c r="HZ5" s="11">
        <v>874124.1</v>
      </c>
      <c r="IA5" s="11">
        <v>882009.1</v>
      </c>
      <c r="IB5" s="11">
        <v>890053.4</v>
      </c>
      <c r="IC5" s="11">
        <v>898260.1</v>
      </c>
      <c r="ID5" s="11">
        <v>906660.3</v>
      </c>
      <c r="IE5" s="11">
        <v>915138.4</v>
      </c>
      <c r="IF5" s="11">
        <v>923696.2</v>
      </c>
      <c r="IG5" s="11">
        <v>932287.7</v>
      </c>
      <c r="IH5" s="11">
        <v>940911.9</v>
      </c>
      <c r="II5" s="11">
        <v>949616.1</v>
      </c>
      <c r="IJ5" s="11">
        <v>958401.1</v>
      </c>
      <c r="IK5" s="11">
        <v>967363.4</v>
      </c>
      <c r="IL5" s="11">
        <v>976311.9</v>
      </c>
      <c r="IM5" s="11">
        <v>985519.4</v>
      </c>
      <c r="IN5" s="11">
        <v>994673.6</v>
      </c>
      <c r="IO5" s="11">
        <v>1003893</v>
      </c>
      <c r="IP5" s="11">
        <v>1013038</v>
      </c>
      <c r="IQ5" s="11">
        <v>1022421</v>
      </c>
      <c r="IR5" s="11">
        <v>1031775</v>
      </c>
      <c r="IS5" s="11">
        <v>1041169</v>
      </c>
      <c r="IT5" s="11">
        <v>1050616</v>
      </c>
      <c r="IU5" s="11">
        <v>1060272</v>
      </c>
      <c r="IV5" s="11">
        <v>1070015</v>
      </c>
      <c r="IW5" s="11">
        <v>1079845</v>
      </c>
      <c r="IX5" s="11">
        <v>1089762</v>
      </c>
      <c r="IY5" s="11">
        <v>1099863</v>
      </c>
      <c r="IZ5" s="11">
        <v>1110058</v>
      </c>
      <c r="JA5" s="11">
        <v>1120350</v>
      </c>
      <c r="JB5" s="11">
        <v>1130738</v>
      </c>
      <c r="JC5" s="11">
        <v>1141224</v>
      </c>
      <c r="JD5" s="11">
        <v>1151808</v>
      </c>
      <c r="JE5" s="11">
        <v>1162492</v>
      </c>
      <c r="JF5" s="11">
        <v>1173276</v>
      </c>
      <c r="JG5" s="11">
        <v>1184289</v>
      </c>
      <c r="JH5" s="11">
        <v>1195407</v>
      </c>
      <c r="JI5" s="11">
        <v>1206632</v>
      </c>
      <c r="JJ5" s="11">
        <v>1217966</v>
      </c>
      <c r="JK5" s="11">
        <v>1229409</v>
      </c>
      <c r="JL5" s="11">
        <v>1240961</v>
      </c>
      <c r="JM5" s="11">
        <v>1252625</v>
      </c>
      <c r="JN5" s="11">
        <v>1264402</v>
      </c>
      <c r="JO5" s="11">
        <v>1276292</v>
      </c>
      <c r="JP5" s="11">
        <v>1288294</v>
      </c>
      <c r="JQ5" s="11">
        <v>1300410</v>
      </c>
      <c r="JR5" s="11">
        <v>1312640</v>
      </c>
      <c r="JS5" s="11">
        <v>1325102</v>
      </c>
      <c r="JT5" s="11">
        <v>1337683</v>
      </c>
      <c r="JU5" s="11">
        <v>1350399</v>
      </c>
      <c r="JV5" s="11">
        <v>1363236</v>
      </c>
      <c r="JW5" s="11">
        <v>1376170</v>
      </c>
      <c r="JX5" s="11">
        <v>1389228</v>
      </c>
      <c r="JY5" s="11">
        <v>1402291</v>
      </c>
      <c r="JZ5" s="11">
        <v>1415478</v>
      </c>
      <c r="KA5" s="11">
        <v>1428789</v>
      </c>
      <c r="KB5" s="11">
        <v>1442225</v>
      </c>
      <c r="KC5" s="11">
        <v>1455638</v>
      </c>
      <c r="KD5" s="11">
        <v>1469174</v>
      </c>
      <c r="KE5" s="11">
        <v>1482833</v>
      </c>
      <c r="KF5" s="11">
        <v>1496616</v>
      </c>
      <c r="KG5" s="11">
        <v>1510247</v>
      </c>
      <c r="KH5" s="11">
        <v>1523998</v>
      </c>
      <c r="KI5" s="11">
        <v>1537867</v>
      </c>
      <c r="KJ5" s="11">
        <v>1551858</v>
      </c>
      <c r="KK5" s="11">
        <v>1565837</v>
      </c>
      <c r="KL5" s="11">
        <v>1579935</v>
      </c>
      <c r="KM5" s="11">
        <v>1594153</v>
      </c>
      <c r="KN5" s="11">
        <v>1608493</v>
      </c>
      <c r="KO5" s="11">
        <v>1622948</v>
      </c>
      <c r="KP5" s="11">
        <v>1637526</v>
      </c>
      <c r="KQ5" s="11">
        <v>1652228</v>
      </c>
      <c r="KR5" s="11">
        <v>1667056</v>
      </c>
      <c r="KS5" s="11">
        <v>1681910</v>
      </c>
      <c r="KT5" s="11">
        <v>1696888</v>
      </c>
      <c r="KU5" s="11">
        <v>1711993</v>
      </c>
      <c r="KV5" s="11">
        <v>1727225</v>
      </c>
      <c r="KW5" s="11">
        <v>1742541</v>
      </c>
      <c r="KX5" s="11">
        <v>1757985</v>
      </c>
      <c r="KY5" s="11">
        <v>1773558</v>
      </c>
      <c r="KZ5" s="11">
        <v>1789260</v>
      </c>
      <c r="LA5" s="11">
        <v>1804952</v>
      </c>
      <c r="LB5" s="11">
        <v>1820772</v>
      </c>
      <c r="LC5" s="11">
        <v>1836719</v>
      </c>
      <c r="LD5" s="11">
        <v>1852796</v>
      </c>
      <c r="LE5" s="11">
        <v>1868953</v>
      </c>
      <c r="LF5" s="11">
        <v>1885240</v>
      </c>
      <c r="LG5" s="11">
        <v>1901659</v>
      </c>
      <c r="LH5" s="11">
        <v>1918210</v>
      </c>
      <c r="LI5" s="11">
        <v>1934819</v>
      </c>
      <c r="LJ5" s="11">
        <v>1951560</v>
      </c>
      <c r="LK5" s="11">
        <v>1968436</v>
      </c>
      <c r="LL5" s="11">
        <v>1985446</v>
      </c>
      <c r="LM5" s="11">
        <v>2002435</v>
      </c>
      <c r="LN5" s="11">
        <v>2019556</v>
      </c>
      <c r="LO5" s="11">
        <v>2036831</v>
      </c>
      <c r="LP5" s="11">
        <v>2054239</v>
      </c>
      <c r="LQ5" s="11">
        <v>2071781</v>
      </c>
      <c r="LR5" s="11">
        <v>2089460</v>
      </c>
      <c r="LS5" s="11">
        <v>2107277</v>
      </c>
      <c r="LT5" s="11">
        <v>2125233</v>
      </c>
      <c r="LU5" s="11">
        <v>2143256</v>
      </c>
      <c r="LV5" s="11">
        <v>2161420</v>
      </c>
      <c r="LW5" s="11">
        <v>2179723</v>
      </c>
      <c r="LX5" s="11">
        <v>2198167</v>
      </c>
      <c r="LY5" s="11">
        <v>2216682</v>
      </c>
      <c r="LZ5" s="11">
        <v>2235340</v>
      </c>
      <c r="MA5" s="11">
        <v>2254139</v>
      </c>
      <c r="MB5" s="11">
        <v>2273081</v>
      </c>
      <c r="MC5" s="11">
        <v>2292165</v>
      </c>
      <c r="MD5" s="11">
        <v>2311393</v>
      </c>
      <c r="ME5" s="11">
        <v>2330770</v>
      </c>
      <c r="MF5" s="11">
        <v>2350296</v>
      </c>
      <c r="MG5" s="11">
        <v>2370025</v>
      </c>
      <c r="MH5" s="11">
        <v>2389907</v>
      </c>
      <c r="MI5" s="11">
        <v>2409945</v>
      </c>
      <c r="MJ5" s="11">
        <v>2430134</v>
      </c>
      <c r="MK5" s="11">
        <v>2450432</v>
      </c>
      <c r="ML5" s="11">
        <v>2470885</v>
      </c>
      <c r="MM5" s="11">
        <v>2491494</v>
      </c>
      <c r="MN5" s="11">
        <v>2512262</v>
      </c>
      <c r="MO5" s="11">
        <v>2533242</v>
      </c>
      <c r="MP5" s="11">
        <v>2554386</v>
      </c>
      <c r="MQ5" s="11">
        <v>2575694</v>
      </c>
      <c r="MR5" s="11">
        <v>2597165</v>
      </c>
      <c r="MS5" s="11">
        <v>2618801</v>
      </c>
      <c r="MT5" s="11">
        <v>2640607</v>
      </c>
      <c r="MU5" t="s">
        <v>1199</v>
      </c>
      <c r="MV5" t="b">
        <v>1</v>
      </c>
      <c r="MW5" t="s">
        <v>1190</v>
      </c>
      <c r="MX5" t="s">
        <v>1190</v>
      </c>
      <c r="MY5">
        <v>2024</v>
      </c>
      <c r="MZ5">
        <v>3</v>
      </c>
      <c r="NA5" t="s">
        <v>1190</v>
      </c>
      <c r="NB5" t="s">
        <v>1208</v>
      </c>
      <c r="NC5" t="s">
        <v>1209</v>
      </c>
      <c r="ND5" t="s">
        <v>1194</v>
      </c>
      <c r="NE5" t="s">
        <v>1210</v>
      </c>
      <c r="NF5" s="1" t="s">
        <v>3023</v>
      </c>
    </row>
    <row r="6" spans="1:370" x14ac:dyDescent="0.25">
      <c r="A6" t="s">
        <v>1187</v>
      </c>
      <c r="B6" t="s">
        <v>1211</v>
      </c>
      <c r="C6" s="1" t="s">
        <v>3022</v>
      </c>
      <c r="D6" t="s">
        <v>1212</v>
      </c>
      <c r="E6" t="s">
        <v>1190</v>
      </c>
      <c r="F6" t="s">
        <v>1191</v>
      </c>
      <c r="G6" s="10">
        <v>14.851150000000001</v>
      </c>
      <c r="H6" s="10">
        <v>15.597429999999999</v>
      </c>
      <c r="I6" s="10">
        <v>16.407070000000001</v>
      </c>
      <c r="J6" s="10">
        <v>16.907609999999998</v>
      </c>
      <c r="K6" s="10">
        <v>16.780860000000001</v>
      </c>
      <c r="L6" s="10">
        <v>18.253409999999999</v>
      </c>
      <c r="M6" s="10">
        <v>20.242899999999999</v>
      </c>
      <c r="N6" s="10">
        <v>21.924240000000001</v>
      </c>
      <c r="O6" s="10">
        <v>23.39659</v>
      </c>
      <c r="P6" s="10">
        <v>24.964189999999999</v>
      </c>
      <c r="Q6" s="10">
        <v>27.02938</v>
      </c>
      <c r="R6" s="10">
        <v>28.37567</v>
      </c>
      <c r="S6" s="10">
        <v>29.357140000000001</v>
      </c>
      <c r="T6" s="10">
        <v>30.793579999999999</v>
      </c>
      <c r="U6" s="10">
        <v>32.301470000000002</v>
      </c>
      <c r="V6" s="10">
        <v>33.18535</v>
      </c>
      <c r="W6" s="10">
        <v>33.540489999999998</v>
      </c>
      <c r="X6" s="10">
        <v>34.543460000000003</v>
      </c>
      <c r="Y6" s="10">
        <v>35.597639999999998</v>
      </c>
      <c r="Z6" s="10">
        <v>36.685519999999997</v>
      </c>
      <c r="AA6" s="10">
        <v>37.643259999999998</v>
      </c>
      <c r="AB6" s="10">
        <v>39.864730000000002</v>
      </c>
      <c r="AC6" s="10">
        <v>42.09901</v>
      </c>
      <c r="AD6" s="10">
        <v>43.30621</v>
      </c>
      <c r="AE6" s="10">
        <v>43.965009999999999</v>
      </c>
      <c r="AF6" s="10">
        <v>46.838419999999999</v>
      </c>
      <c r="AG6" s="10">
        <v>50.12706</v>
      </c>
      <c r="AH6" s="10">
        <v>52.644150000000003</v>
      </c>
      <c r="AI6" s="10">
        <v>54.906700000000001</v>
      </c>
      <c r="AJ6" s="10">
        <v>59.170099999999998</v>
      </c>
      <c r="AK6" s="10">
        <v>63.642139999999998</v>
      </c>
      <c r="AL6" s="10">
        <v>66.771739999999994</v>
      </c>
      <c r="AM6" s="10">
        <v>67.327690000000004</v>
      </c>
      <c r="AN6" s="10">
        <v>69.614490000000004</v>
      </c>
      <c r="AO6" s="10">
        <v>73.352940000000004</v>
      </c>
      <c r="AP6" s="10">
        <v>76.177090000000007</v>
      </c>
      <c r="AQ6" s="10">
        <v>76.586519999999993</v>
      </c>
      <c r="AR6" s="10">
        <v>78.919120000000007</v>
      </c>
      <c r="AS6" s="10">
        <v>82.158659999999998</v>
      </c>
      <c r="AT6" s="10">
        <v>83.439229999999995</v>
      </c>
      <c r="AU6" s="10">
        <v>84.922520000000006</v>
      </c>
      <c r="AV6" s="10">
        <v>88.039339999999996</v>
      </c>
      <c r="AW6" s="10">
        <v>90.437579999999997</v>
      </c>
      <c r="AX6" s="10">
        <v>91.531840000000003</v>
      </c>
      <c r="AY6" s="10">
        <v>92.079539999999994</v>
      </c>
      <c r="AZ6" s="10">
        <v>94.127579999999995</v>
      </c>
      <c r="BA6" s="10">
        <v>96.732339999999994</v>
      </c>
      <c r="BB6" s="10">
        <v>99.446349999999995</v>
      </c>
      <c r="BC6" s="10">
        <v>100.12390000000001</v>
      </c>
      <c r="BD6" s="10">
        <v>104.4909</v>
      </c>
      <c r="BE6" s="10">
        <v>107.6677</v>
      </c>
      <c r="BF6" s="10">
        <v>109.6371</v>
      </c>
      <c r="BG6" s="10">
        <v>110.8912</v>
      </c>
      <c r="BH6" s="10">
        <v>115.3305</v>
      </c>
      <c r="BI6" s="10">
        <v>118.2911</v>
      </c>
      <c r="BJ6" s="10">
        <v>120.3198</v>
      </c>
      <c r="BK6" s="10">
        <v>121.41079999999999</v>
      </c>
      <c r="BL6" s="10">
        <v>125.7916</v>
      </c>
      <c r="BM6" s="10">
        <v>130.0642</v>
      </c>
      <c r="BN6" s="10">
        <v>132.7039</v>
      </c>
      <c r="BO6" s="10">
        <v>134.46860000000001</v>
      </c>
      <c r="BP6" s="10">
        <v>139.05330000000001</v>
      </c>
      <c r="BQ6" s="10">
        <v>144.16399999999999</v>
      </c>
      <c r="BR6" s="10">
        <v>148.042</v>
      </c>
      <c r="BS6" s="10">
        <v>150.62790000000001</v>
      </c>
      <c r="BT6" s="10">
        <v>155.5334</v>
      </c>
      <c r="BU6" s="10">
        <v>160.64189999999999</v>
      </c>
      <c r="BV6" s="10">
        <v>165.39500000000001</v>
      </c>
      <c r="BW6" s="10">
        <v>167.1534</v>
      </c>
      <c r="BX6" s="10">
        <v>174.4332</v>
      </c>
      <c r="BY6" s="10">
        <v>181.6447</v>
      </c>
      <c r="BZ6" s="10">
        <v>185.41390000000001</v>
      </c>
      <c r="CA6" s="10">
        <v>187.09540000000001</v>
      </c>
      <c r="CB6" s="10">
        <v>192.89080000000001</v>
      </c>
      <c r="CC6" s="10">
        <v>198.7286</v>
      </c>
      <c r="CD6" s="10">
        <v>202.2243</v>
      </c>
      <c r="CE6" s="10">
        <v>203.99180000000001</v>
      </c>
      <c r="CF6" s="10">
        <v>209.3937</v>
      </c>
      <c r="CG6" s="10">
        <v>213.14080000000001</v>
      </c>
      <c r="CH6" s="10">
        <v>215.0164</v>
      </c>
      <c r="CI6" s="10">
        <v>213.95429999999999</v>
      </c>
      <c r="CJ6" s="10">
        <v>217.78450000000001</v>
      </c>
      <c r="CK6" s="10">
        <v>221.5908</v>
      </c>
      <c r="CL6" s="10">
        <v>222.90620000000001</v>
      </c>
      <c r="CM6" s="10">
        <v>222.8023</v>
      </c>
      <c r="CN6" s="10">
        <v>227.5204</v>
      </c>
      <c r="CO6" s="10">
        <v>232.0582</v>
      </c>
      <c r="CP6" s="10">
        <v>233.2474</v>
      </c>
      <c r="CQ6" s="10">
        <v>232.66929999999999</v>
      </c>
      <c r="CR6" s="10">
        <v>237.69069999999999</v>
      </c>
      <c r="CS6" s="10">
        <v>240.27940000000001</v>
      </c>
      <c r="CT6" s="10">
        <v>241.90459999999999</v>
      </c>
      <c r="CU6" s="10">
        <v>241.40309999999999</v>
      </c>
      <c r="CV6" s="10">
        <v>247.31559999999999</v>
      </c>
      <c r="CW6" s="10">
        <v>251.52930000000001</v>
      </c>
      <c r="CX6" s="10">
        <v>253.94390000000001</v>
      </c>
      <c r="CY6" s="10">
        <v>253.93029999999999</v>
      </c>
      <c r="CZ6" s="10">
        <v>259.93700000000001</v>
      </c>
      <c r="DA6" s="10">
        <v>264.79160000000002</v>
      </c>
      <c r="DB6" s="10">
        <v>268.61829999999998</v>
      </c>
      <c r="DC6" s="10">
        <v>269.56689999999998</v>
      </c>
      <c r="DD6" s="10">
        <v>278.03019999999998</v>
      </c>
      <c r="DE6" s="10">
        <v>282.88189999999997</v>
      </c>
      <c r="DF6" s="10">
        <v>285.15710000000001</v>
      </c>
      <c r="DG6" s="10">
        <v>284.69069999999999</v>
      </c>
      <c r="DH6" s="10">
        <v>293.50729999999999</v>
      </c>
      <c r="DI6" s="10">
        <v>299.82389999999998</v>
      </c>
      <c r="DJ6" s="10">
        <v>303.68020000000001</v>
      </c>
      <c r="DK6" s="10">
        <v>305.33330000000001</v>
      </c>
      <c r="DL6" s="10">
        <v>310.33330000000001</v>
      </c>
      <c r="DM6" s="10">
        <v>315</v>
      </c>
      <c r="DN6" s="10">
        <v>320.33330000000001</v>
      </c>
      <c r="DO6" s="10">
        <v>324</v>
      </c>
      <c r="DP6" s="10">
        <v>327</v>
      </c>
      <c r="DQ6" s="10">
        <v>330</v>
      </c>
      <c r="DR6" s="10">
        <v>333.66669999999999</v>
      </c>
      <c r="DS6" s="10">
        <v>333.66669999999999</v>
      </c>
      <c r="DT6" s="10">
        <v>339</v>
      </c>
      <c r="DU6" s="10">
        <v>341.33330000000001</v>
      </c>
      <c r="DV6" s="10">
        <v>342.66669999999999</v>
      </c>
      <c r="DW6" s="10">
        <v>343</v>
      </c>
      <c r="DX6" s="10">
        <v>348</v>
      </c>
      <c r="DY6" s="10">
        <v>352.66669999999999</v>
      </c>
      <c r="DZ6" s="10">
        <v>357</v>
      </c>
      <c r="EA6" s="10">
        <v>359</v>
      </c>
      <c r="EB6" s="10">
        <v>363</v>
      </c>
      <c r="EC6" s="10">
        <v>367</v>
      </c>
      <c r="ED6" s="10">
        <v>372.33330000000001</v>
      </c>
      <c r="EE6" s="10">
        <v>375.33330000000001</v>
      </c>
      <c r="EF6" s="10">
        <v>379.66669999999999</v>
      </c>
      <c r="EG6" s="10">
        <v>385.33330000000001</v>
      </c>
      <c r="EH6" s="10">
        <v>389.33330000000001</v>
      </c>
      <c r="EI6" s="10">
        <v>393.66669999999999</v>
      </c>
      <c r="EJ6" s="10">
        <v>397.66669999999999</v>
      </c>
      <c r="EK6" s="10">
        <v>401.33330000000001</v>
      </c>
      <c r="EL6" s="10">
        <v>408</v>
      </c>
      <c r="EM6" s="10">
        <v>417</v>
      </c>
      <c r="EN6" s="10">
        <v>415.33330000000001</v>
      </c>
      <c r="EO6" s="10">
        <v>422</v>
      </c>
      <c r="EP6" s="10">
        <v>425</v>
      </c>
      <c r="EQ6" s="10">
        <v>433.66669999999999</v>
      </c>
      <c r="ER6" s="10">
        <v>433</v>
      </c>
      <c r="ES6" s="10">
        <v>434.66669999999999</v>
      </c>
      <c r="ET6" s="10">
        <v>436.33330000000001</v>
      </c>
      <c r="EU6" s="10">
        <v>421</v>
      </c>
      <c r="EV6" s="10">
        <v>437.66669999999999</v>
      </c>
      <c r="EW6" s="10">
        <v>438</v>
      </c>
      <c r="EX6" s="10">
        <v>439.66669999999999</v>
      </c>
      <c r="EY6" s="10">
        <v>442</v>
      </c>
      <c r="EZ6" s="10">
        <v>442</v>
      </c>
      <c r="FA6" s="10">
        <v>444.66669999999999</v>
      </c>
      <c r="FB6" s="10">
        <v>448</v>
      </c>
      <c r="FC6" s="10">
        <v>454.66669999999999</v>
      </c>
      <c r="FD6" s="10">
        <v>453.33330000000001</v>
      </c>
      <c r="FE6" s="10">
        <v>454.66669999999999</v>
      </c>
      <c r="FF6" s="10">
        <v>456.66669999999999</v>
      </c>
      <c r="FG6" s="10">
        <v>457</v>
      </c>
      <c r="FH6" s="10">
        <v>460.66669999999999</v>
      </c>
      <c r="FI6" s="10">
        <v>463</v>
      </c>
      <c r="FJ6" s="10">
        <v>462</v>
      </c>
      <c r="FK6" s="10">
        <v>459.33330000000001</v>
      </c>
      <c r="FL6" s="10">
        <v>470.33330000000001</v>
      </c>
      <c r="FM6" s="10">
        <v>466</v>
      </c>
      <c r="FN6" s="10">
        <v>466.66669999999999</v>
      </c>
      <c r="FO6" s="10">
        <v>467.33330000000001</v>
      </c>
      <c r="FP6" s="10">
        <v>469.33330000000001</v>
      </c>
      <c r="FQ6" s="10">
        <v>470</v>
      </c>
      <c r="FR6" s="10">
        <v>476</v>
      </c>
      <c r="FS6" s="10">
        <v>478</v>
      </c>
      <c r="FT6" s="10">
        <v>481.33330000000001</v>
      </c>
      <c r="FU6" s="10">
        <v>483.66669999999999</v>
      </c>
      <c r="FV6" s="10">
        <v>485</v>
      </c>
      <c r="FW6" s="10">
        <v>488.33330000000001</v>
      </c>
      <c r="FX6" s="10">
        <v>493.66669999999999</v>
      </c>
      <c r="FY6" s="10">
        <v>495</v>
      </c>
      <c r="FZ6" s="10">
        <v>497</v>
      </c>
      <c r="GA6" s="10">
        <v>499</v>
      </c>
      <c r="GB6" s="10">
        <v>504.33330000000001</v>
      </c>
      <c r="GC6" s="10">
        <v>506.66669999999999</v>
      </c>
      <c r="GD6" s="10">
        <v>510.33330000000001</v>
      </c>
      <c r="GE6" s="10">
        <v>512</v>
      </c>
      <c r="GF6" s="10">
        <v>516.66669999999999</v>
      </c>
      <c r="GG6" s="10">
        <v>522.33330000000001</v>
      </c>
      <c r="GH6" s="10">
        <v>528</v>
      </c>
      <c r="GI6" s="10">
        <v>528.66669999999999</v>
      </c>
      <c r="GJ6" s="10">
        <v>537</v>
      </c>
      <c r="GK6" s="10">
        <v>542.33330000000001</v>
      </c>
      <c r="GL6" s="10">
        <v>542.33330000000001</v>
      </c>
      <c r="GM6" s="10">
        <v>540.33330000000001</v>
      </c>
      <c r="GN6" s="10">
        <v>531</v>
      </c>
      <c r="GO6" s="10">
        <v>550.33330000000001</v>
      </c>
      <c r="GP6" s="10">
        <v>567</v>
      </c>
      <c r="GQ6" s="10">
        <v>563</v>
      </c>
      <c r="GR6" s="10">
        <v>578</v>
      </c>
      <c r="GS6" s="10">
        <v>583.66669999999999</v>
      </c>
      <c r="GT6" s="10">
        <v>592.66669999999999</v>
      </c>
      <c r="GU6" s="10">
        <v>602.33330000000001</v>
      </c>
      <c r="GV6" s="10">
        <v>607.66669999999999</v>
      </c>
      <c r="GW6" s="10">
        <v>618</v>
      </c>
      <c r="GX6" s="10">
        <v>630.33330000000001</v>
      </c>
      <c r="GY6" s="10">
        <v>640.33330000000001</v>
      </c>
      <c r="GZ6" s="10">
        <v>657.33330000000001</v>
      </c>
      <c r="HA6" s="10">
        <v>665.66669999999999</v>
      </c>
      <c r="HB6" s="10">
        <v>667.33330000000001</v>
      </c>
      <c r="HC6" s="10">
        <v>678.33330000000001</v>
      </c>
      <c r="HD6" s="10">
        <v>687.33330000000001</v>
      </c>
      <c r="HE6" s="10">
        <v>695</v>
      </c>
      <c r="HF6" s="11">
        <v>706.99369999999999</v>
      </c>
      <c r="HG6" s="11">
        <v>713.95540000000005</v>
      </c>
      <c r="HH6" s="11">
        <v>722.45050000000003</v>
      </c>
      <c r="HI6" s="11">
        <v>728.22990000000004</v>
      </c>
      <c r="HJ6" s="11">
        <v>733.32780000000002</v>
      </c>
      <c r="HK6" s="11">
        <v>738.46079999999995</v>
      </c>
      <c r="HL6" s="11">
        <v>743.48220000000003</v>
      </c>
      <c r="HM6" s="11">
        <v>748.53769999999997</v>
      </c>
      <c r="HN6" s="11">
        <v>753.63990000000001</v>
      </c>
      <c r="HO6" s="11">
        <v>758.74210000000005</v>
      </c>
      <c r="HP6" s="11">
        <v>763.79060000000004</v>
      </c>
      <c r="HQ6" s="11">
        <v>768.85670000000005</v>
      </c>
      <c r="HR6" s="11">
        <v>773.9298</v>
      </c>
      <c r="HS6" s="11">
        <v>779.1277</v>
      </c>
      <c r="HT6" s="11">
        <v>784.42790000000002</v>
      </c>
      <c r="HU6" s="11">
        <v>789.8673</v>
      </c>
      <c r="HV6" s="11">
        <v>795.38390000000004</v>
      </c>
      <c r="HW6" s="11">
        <v>800.8741</v>
      </c>
      <c r="HX6" s="11">
        <v>806.35680000000002</v>
      </c>
      <c r="HY6" s="11">
        <v>811.84299999999996</v>
      </c>
      <c r="HZ6" s="11">
        <v>817.35170000000005</v>
      </c>
      <c r="IA6" s="11">
        <v>822.90800000000002</v>
      </c>
      <c r="IB6" s="11">
        <v>828.50519999999995</v>
      </c>
      <c r="IC6" s="11">
        <v>834.16989999999998</v>
      </c>
      <c r="ID6" s="11">
        <v>839.8741</v>
      </c>
      <c r="IE6" s="11">
        <v>845.61249999999995</v>
      </c>
      <c r="IF6" s="11">
        <v>851.39419999999996</v>
      </c>
      <c r="IG6" s="11">
        <v>857.23180000000002</v>
      </c>
      <c r="IH6" s="11">
        <v>863.07979999999998</v>
      </c>
      <c r="II6" s="11">
        <v>868.95849999999996</v>
      </c>
      <c r="IJ6" s="11">
        <v>874.89980000000003</v>
      </c>
      <c r="IK6" s="11">
        <v>880.93460000000005</v>
      </c>
      <c r="IL6" s="11">
        <v>887.05089999999996</v>
      </c>
      <c r="IM6" s="11">
        <v>893.28449999999998</v>
      </c>
      <c r="IN6" s="11">
        <v>899.65899999999999</v>
      </c>
      <c r="IO6" s="11">
        <v>906.1644</v>
      </c>
      <c r="IP6" s="11">
        <v>912.76480000000004</v>
      </c>
      <c r="IQ6" s="11">
        <v>919.46590000000003</v>
      </c>
      <c r="IR6" s="11">
        <v>926.27</v>
      </c>
      <c r="IS6" s="11">
        <v>933.19039999999995</v>
      </c>
      <c r="IT6" s="11">
        <v>940.16150000000005</v>
      </c>
      <c r="IU6" s="11">
        <v>947.21370000000002</v>
      </c>
      <c r="IV6" s="11">
        <v>954.35140000000001</v>
      </c>
      <c r="IW6" s="11">
        <v>961.58699999999999</v>
      </c>
      <c r="IX6" s="11">
        <v>968.8877</v>
      </c>
      <c r="IY6" s="11">
        <v>976.28189999999995</v>
      </c>
      <c r="IZ6" s="11">
        <v>983.75419999999997</v>
      </c>
      <c r="JA6" s="11">
        <v>991.30629999999996</v>
      </c>
      <c r="JB6" s="11">
        <v>998.9402</v>
      </c>
      <c r="JC6" s="11">
        <v>1006.636</v>
      </c>
      <c r="JD6" s="11">
        <v>1014.393</v>
      </c>
      <c r="JE6" s="11">
        <v>1022.212</v>
      </c>
      <c r="JF6" s="11">
        <v>1030.095</v>
      </c>
      <c r="JG6" s="11">
        <v>1038.0619999999999</v>
      </c>
      <c r="JH6" s="11">
        <v>1046.116</v>
      </c>
      <c r="JI6" s="11">
        <v>1054.258</v>
      </c>
      <c r="JJ6" s="11">
        <v>1062.4880000000001</v>
      </c>
      <c r="JK6" s="11">
        <v>1070.788</v>
      </c>
      <c r="JL6" s="11">
        <v>1079.155</v>
      </c>
      <c r="JM6" s="11">
        <v>1087.5920000000001</v>
      </c>
      <c r="JN6" s="11">
        <v>1096.0989999999999</v>
      </c>
      <c r="JO6" s="11">
        <v>1104.6769999999999</v>
      </c>
      <c r="JP6" s="11">
        <v>1113.326</v>
      </c>
      <c r="JQ6" s="11">
        <v>1122.046</v>
      </c>
      <c r="JR6" s="11">
        <v>1130.835</v>
      </c>
      <c r="JS6" s="11">
        <v>1139.682</v>
      </c>
      <c r="JT6" s="11">
        <v>1148.585</v>
      </c>
      <c r="JU6" s="11">
        <v>1157.5440000000001</v>
      </c>
      <c r="JV6" s="11">
        <v>1166.559</v>
      </c>
      <c r="JW6" s="11">
        <v>1175.645</v>
      </c>
      <c r="JX6" s="11">
        <v>1184.8040000000001</v>
      </c>
      <c r="JY6" s="11">
        <v>1194.05</v>
      </c>
      <c r="JZ6" s="11">
        <v>1203.384</v>
      </c>
      <c r="KA6" s="11">
        <v>1212.807</v>
      </c>
      <c r="KB6" s="11">
        <v>1222.318</v>
      </c>
      <c r="KC6" s="11">
        <v>1231.923</v>
      </c>
      <c r="KD6" s="11">
        <v>1241.6189999999999</v>
      </c>
      <c r="KE6" s="11">
        <v>1251.4079999999999</v>
      </c>
      <c r="KF6" s="11">
        <v>1261.29</v>
      </c>
      <c r="KG6" s="11">
        <v>1271.279</v>
      </c>
      <c r="KH6" s="11">
        <v>1281.3779999999999</v>
      </c>
      <c r="KI6" s="11">
        <v>1291.585</v>
      </c>
      <c r="KJ6" s="11">
        <v>1301.9010000000001</v>
      </c>
      <c r="KK6" s="11">
        <v>1312.31</v>
      </c>
      <c r="KL6" s="11">
        <v>1322.8130000000001</v>
      </c>
      <c r="KM6" s="11">
        <v>1333.4090000000001</v>
      </c>
      <c r="KN6" s="11">
        <v>1344.1020000000001</v>
      </c>
      <c r="KO6" s="11">
        <v>1354.875</v>
      </c>
      <c r="KP6" s="11">
        <v>1365.731</v>
      </c>
      <c r="KQ6" s="11">
        <v>1376.6679999999999</v>
      </c>
      <c r="KR6" s="11">
        <v>1387.6890000000001</v>
      </c>
      <c r="KS6" s="11">
        <v>1398.8050000000001</v>
      </c>
      <c r="KT6" s="11">
        <v>1410.0150000000001</v>
      </c>
      <c r="KU6" s="11">
        <v>1421.3209999999999</v>
      </c>
      <c r="KV6" s="11">
        <v>1432.722</v>
      </c>
      <c r="KW6" s="11">
        <v>1444.2139999999999</v>
      </c>
      <c r="KX6" s="11">
        <v>1455.797</v>
      </c>
      <c r="KY6" s="11">
        <v>1467.471</v>
      </c>
      <c r="KZ6" s="11">
        <v>1479.2370000000001</v>
      </c>
      <c r="LA6" s="11">
        <v>1491.107</v>
      </c>
      <c r="LB6" s="11">
        <v>1503.0820000000001</v>
      </c>
      <c r="LC6" s="11">
        <v>1515.1579999999999</v>
      </c>
      <c r="LD6" s="11">
        <v>1527.3420000000001</v>
      </c>
      <c r="LE6" s="11">
        <v>1539.617</v>
      </c>
      <c r="LF6" s="11">
        <v>1551.99</v>
      </c>
      <c r="LG6" s="11">
        <v>1564.4570000000001</v>
      </c>
      <c r="LH6" s="11">
        <v>1577.018</v>
      </c>
      <c r="LI6" s="11">
        <v>1589.681</v>
      </c>
      <c r="LJ6" s="11">
        <v>1602.4459999999999</v>
      </c>
      <c r="LK6" s="11">
        <v>1615.3109999999999</v>
      </c>
      <c r="LL6" s="11">
        <v>1628.2809999999999</v>
      </c>
      <c r="LM6" s="11">
        <v>1641.3620000000001</v>
      </c>
      <c r="LN6" s="11">
        <v>1654.556</v>
      </c>
      <c r="LO6" s="11">
        <v>1667.8620000000001</v>
      </c>
      <c r="LP6" s="11">
        <v>1681.2809999999999</v>
      </c>
      <c r="LQ6" s="11">
        <v>1694.799</v>
      </c>
      <c r="LR6" s="11">
        <v>1708.4159999999999</v>
      </c>
      <c r="LS6" s="11">
        <v>1722.13</v>
      </c>
      <c r="LT6" s="11">
        <v>1735.9449999999999</v>
      </c>
      <c r="LU6" s="11">
        <v>1749.8689999999999</v>
      </c>
      <c r="LV6" s="11">
        <v>1763.9010000000001</v>
      </c>
      <c r="LW6" s="11">
        <v>1778.0409999999999</v>
      </c>
      <c r="LX6" s="11">
        <v>1792.2919999999999</v>
      </c>
      <c r="LY6" s="11">
        <v>1806.652</v>
      </c>
      <c r="LZ6" s="11">
        <v>1821.126</v>
      </c>
      <c r="MA6" s="11">
        <v>1835.71</v>
      </c>
      <c r="MB6" s="11">
        <v>1850.4059999999999</v>
      </c>
      <c r="MC6" s="11">
        <v>1865.2090000000001</v>
      </c>
      <c r="MD6" s="11">
        <v>1880.12</v>
      </c>
      <c r="ME6" s="11">
        <v>1895.1369999999999</v>
      </c>
      <c r="MF6" s="11">
        <v>1910.2639999999999</v>
      </c>
      <c r="MG6" s="11">
        <v>1925.4949999999999</v>
      </c>
      <c r="MH6" s="11">
        <v>1940.83</v>
      </c>
      <c r="MI6" s="11">
        <v>1956.268</v>
      </c>
      <c r="MJ6" s="11">
        <v>1971.8150000000001</v>
      </c>
      <c r="MK6" s="11">
        <v>1987.479</v>
      </c>
      <c r="ML6" s="11">
        <v>2003.2619999999999</v>
      </c>
      <c r="MM6" s="11">
        <v>2019.164</v>
      </c>
      <c r="MN6" s="11">
        <v>2035.1869999999999</v>
      </c>
      <c r="MO6" s="11">
        <v>2051.3209999999999</v>
      </c>
      <c r="MP6" s="11">
        <v>2067.5659999999998</v>
      </c>
      <c r="MQ6" s="11">
        <v>2083.9209999999998</v>
      </c>
      <c r="MR6" s="11">
        <v>2100.3910000000001</v>
      </c>
      <c r="MS6" s="11">
        <v>2116.98</v>
      </c>
      <c r="MT6" s="11">
        <v>2133.6889999999999</v>
      </c>
      <c r="MU6" t="s">
        <v>1199</v>
      </c>
      <c r="MV6" t="b">
        <v>1</v>
      </c>
      <c r="MW6" t="s">
        <v>1190</v>
      </c>
      <c r="MX6" t="s">
        <v>1190</v>
      </c>
      <c r="MY6">
        <v>2024</v>
      </c>
      <c r="MZ6">
        <v>3</v>
      </c>
      <c r="NA6" t="s">
        <v>1190</v>
      </c>
      <c r="NB6" s="1" t="s">
        <v>1213</v>
      </c>
      <c r="NC6" t="s">
        <v>1214</v>
      </c>
      <c r="ND6" t="s">
        <v>1194</v>
      </c>
      <c r="NE6" t="s">
        <v>1215</v>
      </c>
      <c r="NF6" s="1" t="s">
        <v>3023</v>
      </c>
    </row>
    <row r="7" spans="1:370" x14ac:dyDescent="0.25">
      <c r="A7" t="s">
        <v>1187</v>
      </c>
      <c r="B7" t="s">
        <v>1221</v>
      </c>
      <c r="C7" s="1" t="s">
        <v>3022</v>
      </c>
      <c r="D7" t="s">
        <v>1197</v>
      </c>
      <c r="E7" t="s">
        <v>1198</v>
      </c>
      <c r="F7" t="s">
        <v>1191</v>
      </c>
      <c r="G7" s="10">
        <v>9375</v>
      </c>
      <c r="H7" s="10">
        <v>9711</v>
      </c>
      <c r="I7" s="10">
        <v>10012</v>
      </c>
      <c r="J7" s="10">
        <v>10380</v>
      </c>
      <c r="K7" s="10">
        <v>10596</v>
      </c>
      <c r="L7" s="10">
        <v>11121</v>
      </c>
      <c r="M7" s="10">
        <v>12083</v>
      </c>
      <c r="N7" s="10">
        <v>12912</v>
      </c>
      <c r="O7" s="10">
        <v>14391</v>
      </c>
      <c r="P7" s="10">
        <v>14659</v>
      </c>
      <c r="Q7" s="10">
        <v>15563</v>
      </c>
      <c r="R7" s="10">
        <v>15848</v>
      </c>
      <c r="S7" s="10">
        <v>16278</v>
      </c>
      <c r="T7" s="10">
        <v>16723</v>
      </c>
      <c r="U7" s="10">
        <v>17202</v>
      </c>
      <c r="V7" s="10">
        <v>17685</v>
      </c>
      <c r="W7" s="10">
        <v>18192</v>
      </c>
      <c r="X7" s="10">
        <v>18494</v>
      </c>
      <c r="Y7" s="10">
        <v>18884</v>
      </c>
      <c r="Z7" s="10">
        <v>19532</v>
      </c>
      <c r="AA7" s="10">
        <v>20334</v>
      </c>
      <c r="AB7" s="10">
        <v>21257</v>
      </c>
      <c r="AC7" s="10">
        <v>21798</v>
      </c>
      <c r="AD7" s="10">
        <v>22479</v>
      </c>
      <c r="AE7" s="10">
        <v>23365</v>
      </c>
      <c r="AF7" s="10">
        <v>24427</v>
      </c>
      <c r="AG7" s="10">
        <v>25749</v>
      </c>
      <c r="AH7" s="10">
        <v>27095</v>
      </c>
      <c r="AI7" s="10">
        <v>28290</v>
      </c>
      <c r="AJ7" s="10">
        <v>29578</v>
      </c>
      <c r="AK7" s="10">
        <v>30485</v>
      </c>
      <c r="AL7" s="10">
        <v>30980</v>
      </c>
      <c r="AM7" s="10">
        <v>31183</v>
      </c>
      <c r="AN7" s="10">
        <v>31633</v>
      </c>
      <c r="AO7" s="10">
        <v>32287</v>
      </c>
      <c r="AP7" s="10">
        <v>32870</v>
      </c>
      <c r="AQ7" s="10">
        <v>33383</v>
      </c>
      <c r="AR7" s="10">
        <v>33923</v>
      </c>
      <c r="AS7" s="10">
        <v>34218</v>
      </c>
      <c r="AT7" s="10">
        <v>34584</v>
      </c>
      <c r="AU7" s="10">
        <v>35662</v>
      </c>
      <c r="AV7" s="10">
        <v>36167</v>
      </c>
      <c r="AW7" s="10">
        <v>36728</v>
      </c>
      <c r="AX7" s="10">
        <v>37382</v>
      </c>
      <c r="AY7" s="10">
        <v>38028</v>
      </c>
      <c r="AZ7" s="10">
        <v>38664</v>
      </c>
      <c r="BA7" s="10">
        <v>39158</v>
      </c>
      <c r="BB7" s="10">
        <v>40507</v>
      </c>
      <c r="BC7" s="10">
        <v>41815</v>
      </c>
      <c r="BD7" s="10">
        <v>42291</v>
      </c>
      <c r="BE7" s="10">
        <v>42933</v>
      </c>
      <c r="BF7" s="10">
        <v>43938</v>
      </c>
      <c r="BG7" s="10">
        <v>44894</v>
      </c>
      <c r="BH7" s="10">
        <v>45788</v>
      </c>
      <c r="BI7" s="10">
        <v>46565</v>
      </c>
      <c r="BJ7" s="10">
        <v>47221</v>
      </c>
      <c r="BK7" s="10">
        <v>47918</v>
      </c>
      <c r="BL7" s="10">
        <v>49142</v>
      </c>
      <c r="BM7" s="10">
        <v>50573</v>
      </c>
      <c r="BN7" s="10">
        <v>52081</v>
      </c>
      <c r="BO7" s="10">
        <v>53600</v>
      </c>
      <c r="BP7" s="10">
        <v>54866</v>
      </c>
      <c r="BQ7" s="10">
        <v>56587</v>
      </c>
      <c r="BR7" s="10">
        <v>58368</v>
      </c>
      <c r="BS7" s="10">
        <v>59745</v>
      </c>
      <c r="BT7" s="10">
        <v>61400</v>
      </c>
      <c r="BU7" s="10">
        <v>63022</v>
      </c>
      <c r="BV7" s="10">
        <v>65073</v>
      </c>
      <c r="BW7" s="10">
        <v>67024</v>
      </c>
      <c r="BX7" s="10">
        <v>68633</v>
      </c>
      <c r="BY7" s="10">
        <v>69705</v>
      </c>
      <c r="BZ7" s="10">
        <v>70275</v>
      </c>
      <c r="CA7" s="10">
        <v>71362</v>
      </c>
      <c r="CB7" s="10">
        <v>72227</v>
      </c>
      <c r="CC7" s="10">
        <v>73567</v>
      </c>
      <c r="CD7" s="10">
        <v>74440</v>
      </c>
      <c r="CE7" s="10">
        <v>75209</v>
      </c>
      <c r="CF7" s="10">
        <v>75152</v>
      </c>
      <c r="CG7" s="10">
        <v>75133</v>
      </c>
      <c r="CH7" s="10">
        <v>75419</v>
      </c>
      <c r="CI7" s="10">
        <v>75569</v>
      </c>
      <c r="CJ7" s="10">
        <v>76688</v>
      </c>
      <c r="CK7" s="10">
        <v>77806</v>
      </c>
      <c r="CL7" s="10">
        <v>78382</v>
      </c>
      <c r="CM7" s="10">
        <v>78938</v>
      </c>
      <c r="CN7" s="10">
        <v>79168</v>
      </c>
      <c r="CO7" s="10">
        <v>80425</v>
      </c>
      <c r="CP7" s="10">
        <v>81329</v>
      </c>
      <c r="CQ7" s="10">
        <v>82018</v>
      </c>
      <c r="CR7" s="10">
        <v>83079</v>
      </c>
      <c r="CS7" s="10">
        <v>83880</v>
      </c>
      <c r="CT7" s="10">
        <v>85407</v>
      </c>
      <c r="CU7" s="10">
        <v>85835</v>
      </c>
      <c r="CV7" s="10">
        <v>86705</v>
      </c>
      <c r="CW7" s="10">
        <v>88031</v>
      </c>
      <c r="CX7" s="10">
        <v>88882</v>
      </c>
      <c r="CY7" s="10">
        <v>92102</v>
      </c>
      <c r="CZ7" s="10">
        <v>94136</v>
      </c>
      <c r="DA7" s="10">
        <v>95889</v>
      </c>
      <c r="DB7" s="10">
        <v>96781</v>
      </c>
      <c r="DC7" s="10">
        <v>97162</v>
      </c>
      <c r="DD7" s="10">
        <v>98670</v>
      </c>
      <c r="DE7" s="10">
        <v>100519</v>
      </c>
      <c r="DF7" s="10">
        <v>101058</v>
      </c>
      <c r="DG7" s="10">
        <v>103815</v>
      </c>
      <c r="DH7" s="10">
        <v>106514</v>
      </c>
      <c r="DI7" s="10">
        <v>108335</v>
      </c>
      <c r="DJ7" s="10">
        <v>109919</v>
      </c>
      <c r="DK7" s="10">
        <v>110532</v>
      </c>
      <c r="DL7" s="10">
        <v>112629</v>
      </c>
      <c r="DM7" s="10">
        <v>115403</v>
      </c>
      <c r="DN7" s="10">
        <v>117809</v>
      </c>
      <c r="DO7" s="10">
        <v>120543</v>
      </c>
      <c r="DP7" s="10">
        <v>121007</v>
      </c>
      <c r="DQ7" s="10">
        <v>121622</v>
      </c>
      <c r="DR7" s="10">
        <v>122776</v>
      </c>
      <c r="DS7" s="10">
        <v>123527</v>
      </c>
      <c r="DT7" s="10">
        <v>123778</v>
      </c>
      <c r="DU7" s="10">
        <v>125016</v>
      </c>
      <c r="DV7" s="10">
        <v>126386</v>
      </c>
      <c r="DW7" s="10">
        <v>127744</v>
      </c>
      <c r="DX7" s="10">
        <v>129189</v>
      </c>
      <c r="DY7" s="10">
        <v>131275</v>
      </c>
      <c r="DZ7" s="10">
        <v>133492</v>
      </c>
      <c r="EA7" s="10">
        <v>135940</v>
      </c>
      <c r="EB7" s="10">
        <v>136348</v>
      </c>
      <c r="EC7" s="10">
        <v>139004</v>
      </c>
      <c r="ED7" s="10">
        <v>141394</v>
      </c>
      <c r="EE7" s="10">
        <v>144176</v>
      </c>
      <c r="EF7" s="10">
        <v>143428</v>
      </c>
      <c r="EG7" s="10">
        <v>145595</v>
      </c>
      <c r="EH7" s="10">
        <v>145226</v>
      </c>
      <c r="EI7" s="10">
        <v>150695</v>
      </c>
      <c r="EJ7" s="10">
        <v>151290</v>
      </c>
      <c r="EK7" s="10">
        <v>152963</v>
      </c>
      <c r="EL7" s="10">
        <v>155495</v>
      </c>
      <c r="EM7" s="10">
        <v>161456</v>
      </c>
      <c r="EN7" s="10">
        <v>160452</v>
      </c>
      <c r="EO7" s="10">
        <v>164131</v>
      </c>
      <c r="EP7" s="10">
        <v>165275</v>
      </c>
      <c r="EQ7" s="10">
        <v>168351</v>
      </c>
      <c r="ER7" s="10">
        <v>166617</v>
      </c>
      <c r="ES7" s="10">
        <v>166080</v>
      </c>
      <c r="ET7" s="10">
        <v>164352</v>
      </c>
      <c r="EU7" s="10">
        <v>161431</v>
      </c>
      <c r="EV7" s="10">
        <v>164197</v>
      </c>
      <c r="EW7" s="10">
        <v>164164</v>
      </c>
      <c r="EX7" s="10">
        <v>164349</v>
      </c>
      <c r="EY7" s="10">
        <v>164017</v>
      </c>
      <c r="EZ7" s="10">
        <v>163805</v>
      </c>
      <c r="FA7" s="10">
        <v>165789</v>
      </c>
      <c r="FB7" s="10">
        <v>166084</v>
      </c>
      <c r="FC7" s="10">
        <v>170699</v>
      </c>
      <c r="FD7" s="10">
        <v>168973</v>
      </c>
      <c r="FE7" s="10">
        <v>168143</v>
      </c>
      <c r="FF7" s="10">
        <v>168220</v>
      </c>
      <c r="FG7" s="10">
        <v>170232</v>
      </c>
      <c r="FH7" s="10">
        <v>171221</v>
      </c>
      <c r="FI7" s="10">
        <v>171212</v>
      </c>
      <c r="FJ7" s="10">
        <v>172650</v>
      </c>
      <c r="FK7" s="10">
        <v>173499</v>
      </c>
      <c r="FL7" s="10">
        <v>179878</v>
      </c>
      <c r="FM7" s="10">
        <v>180937</v>
      </c>
      <c r="FN7" s="10">
        <v>183254</v>
      </c>
      <c r="FO7" s="10">
        <v>185644</v>
      </c>
      <c r="FP7" s="10">
        <v>185557</v>
      </c>
      <c r="FQ7" s="10">
        <v>185399</v>
      </c>
      <c r="FR7" s="10">
        <v>187477</v>
      </c>
      <c r="FS7" s="10">
        <v>190040</v>
      </c>
      <c r="FT7" s="10">
        <v>190920</v>
      </c>
      <c r="FU7" s="10">
        <v>193493</v>
      </c>
      <c r="FV7" s="10">
        <v>194472</v>
      </c>
      <c r="FW7" s="10">
        <v>196738</v>
      </c>
      <c r="FX7" s="10">
        <v>198487</v>
      </c>
      <c r="FY7" s="10">
        <v>199991</v>
      </c>
      <c r="FZ7" s="10">
        <v>200011</v>
      </c>
      <c r="GA7" s="10">
        <v>203434</v>
      </c>
      <c r="GB7" s="10">
        <v>206362</v>
      </c>
      <c r="GC7" s="10">
        <v>207984</v>
      </c>
      <c r="GD7" s="10">
        <v>209502</v>
      </c>
      <c r="GE7" s="10">
        <v>213466</v>
      </c>
      <c r="GF7" s="10">
        <v>212838</v>
      </c>
      <c r="GG7" s="10">
        <v>216683</v>
      </c>
      <c r="GH7" s="10">
        <v>219523</v>
      </c>
      <c r="GI7" s="10">
        <v>220691</v>
      </c>
      <c r="GJ7" s="10">
        <v>224186</v>
      </c>
      <c r="GK7" s="10">
        <v>223552</v>
      </c>
      <c r="GL7" s="10">
        <v>223933</v>
      </c>
      <c r="GM7" s="10">
        <v>224277</v>
      </c>
      <c r="GN7" s="10">
        <v>217448</v>
      </c>
      <c r="GO7" s="10">
        <v>222275</v>
      </c>
      <c r="GP7" s="10">
        <v>228380</v>
      </c>
      <c r="GQ7" s="10">
        <v>229592</v>
      </c>
      <c r="GR7" s="10">
        <v>237180</v>
      </c>
      <c r="GS7" s="10">
        <v>239455</v>
      </c>
      <c r="GT7" s="10">
        <v>242072</v>
      </c>
      <c r="GU7" s="10">
        <v>247496</v>
      </c>
      <c r="GV7" s="10">
        <v>251376</v>
      </c>
      <c r="GW7" s="10">
        <v>256000</v>
      </c>
      <c r="GX7" s="10">
        <v>263054</v>
      </c>
      <c r="GY7" s="10">
        <v>270338</v>
      </c>
      <c r="GZ7" s="10">
        <v>276258</v>
      </c>
      <c r="HA7" s="10">
        <v>278666</v>
      </c>
      <c r="HB7" s="10">
        <v>280114</v>
      </c>
      <c r="HC7" s="10">
        <v>284929</v>
      </c>
      <c r="HD7" s="10">
        <v>290306</v>
      </c>
      <c r="HE7" s="10">
        <v>291953</v>
      </c>
      <c r="HF7" s="11">
        <v>297465.59999999998</v>
      </c>
      <c r="HG7" s="11">
        <v>300319</v>
      </c>
      <c r="HH7" s="11">
        <v>304356.3</v>
      </c>
      <c r="HI7" s="11">
        <v>307285</v>
      </c>
      <c r="HJ7" s="11">
        <v>310122.40000000002</v>
      </c>
      <c r="HK7" s="11">
        <v>312993.2</v>
      </c>
      <c r="HL7" s="11">
        <v>315829.09999999998</v>
      </c>
      <c r="HM7" s="11">
        <v>318751.90000000002</v>
      </c>
      <c r="HN7" s="11">
        <v>321690.90000000002</v>
      </c>
      <c r="HO7" s="11">
        <v>324651.90000000002</v>
      </c>
      <c r="HP7" s="11">
        <v>327547.3</v>
      </c>
      <c r="HQ7" s="11">
        <v>330438.3</v>
      </c>
      <c r="HR7" s="11">
        <v>333340.79999999999</v>
      </c>
      <c r="HS7" s="11">
        <v>336307.4</v>
      </c>
      <c r="HT7" s="11">
        <v>339466.2</v>
      </c>
      <c r="HU7" s="11">
        <v>342641.5</v>
      </c>
      <c r="HV7" s="11">
        <v>345912.5</v>
      </c>
      <c r="HW7" s="11">
        <v>349154.1</v>
      </c>
      <c r="HX7" s="11">
        <v>352332.79999999999</v>
      </c>
      <c r="HY7" s="11">
        <v>355508.2</v>
      </c>
      <c r="HZ7" s="11">
        <v>358747.3</v>
      </c>
      <c r="IA7" s="11">
        <v>362013.5</v>
      </c>
      <c r="IB7" s="11">
        <v>365299.3</v>
      </c>
      <c r="IC7" s="11">
        <v>368626.3</v>
      </c>
      <c r="ID7" s="11">
        <v>371985.9</v>
      </c>
      <c r="IE7" s="11">
        <v>375335.6</v>
      </c>
      <c r="IF7" s="11">
        <v>378717.5</v>
      </c>
      <c r="IG7" s="11">
        <v>382099.6</v>
      </c>
      <c r="IH7" s="11">
        <v>385479.1</v>
      </c>
      <c r="II7" s="11">
        <v>388884.6</v>
      </c>
      <c r="IJ7" s="11">
        <v>392328.7</v>
      </c>
      <c r="IK7" s="11">
        <v>395827.3</v>
      </c>
      <c r="IL7" s="11">
        <v>399294.8</v>
      </c>
      <c r="IM7" s="11">
        <v>402858.3</v>
      </c>
      <c r="IN7" s="11">
        <v>406400.1</v>
      </c>
      <c r="IO7" s="11">
        <v>410002.9</v>
      </c>
      <c r="IP7" s="11">
        <v>413553.7</v>
      </c>
      <c r="IQ7" s="11">
        <v>417199.9</v>
      </c>
      <c r="IR7" s="11">
        <v>420832.7</v>
      </c>
      <c r="IS7" s="11">
        <v>424507.8</v>
      </c>
      <c r="IT7" s="11">
        <v>428145.5</v>
      </c>
      <c r="IU7" s="11">
        <v>431892.9</v>
      </c>
      <c r="IV7" s="11">
        <v>435687.3</v>
      </c>
      <c r="IW7" s="11">
        <v>439534.4</v>
      </c>
      <c r="IX7" s="11">
        <v>443419.8</v>
      </c>
      <c r="IY7" s="11">
        <v>447356.2</v>
      </c>
      <c r="IZ7" s="11">
        <v>451336.6</v>
      </c>
      <c r="JA7" s="11">
        <v>455362.2</v>
      </c>
      <c r="JB7" s="11">
        <v>459434</v>
      </c>
      <c r="JC7" s="11">
        <v>463542.5</v>
      </c>
      <c r="JD7" s="11">
        <v>467688.5</v>
      </c>
      <c r="JE7" s="11">
        <v>471872</v>
      </c>
      <c r="JF7" s="11">
        <v>476093.3</v>
      </c>
      <c r="JG7" s="11">
        <v>480363</v>
      </c>
      <c r="JH7" s="11">
        <v>484681.7</v>
      </c>
      <c r="JI7" s="11">
        <v>489050.5</v>
      </c>
      <c r="JJ7" s="11">
        <v>493469.6</v>
      </c>
      <c r="JK7" s="11">
        <v>497929.8</v>
      </c>
      <c r="JL7" s="11">
        <v>502431.1</v>
      </c>
      <c r="JM7" s="11">
        <v>506974.4</v>
      </c>
      <c r="JN7" s="11">
        <v>511560.2</v>
      </c>
      <c r="JO7" s="11">
        <v>516188.5</v>
      </c>
      <c r="JP7" s="11">
        <v>520859.5</v>
      </c>
      <c r="JQ7" s="11">
        <v>525573.5</v>
      </c>
      <c r="JR7" s="11">
        <v>530330.69999999995</v>
      </c>
      <c r="JS7" s="11">
        <v>535193.30000000005</v>
      </c>
      <c r="JT7" s="11">
        <v>540093.69999999995</v>
      </c>
      <c r="JU7" s="11">
        <v>545040.19999999995</v>
      </c>
      <c r="JV7" s="11">
        <v>550024.6</v>
      </c>
      <c r="JW7" s="11">
        <v>555054.1</v>
      </c>
      <c r="JX7" s="11">
        <v>560129.6</v>
      </c>
      <c r="JY7" s="11">
        <v>565187.4</v>
      </c>
      <c r="JZ7" s="11">
        <v>570297.4</v>
      </c>
      <c r="KA7" s="11">
        <v>575460.30000000005</v>
      </c>
      <c r="KB7" s="11">
        <v>580676.1</v>
      </c>
      <c r="KC7" s="11">
        <v>585859.5</v>
      </c>
      <c r="KD7" s="11">
        <v>591096.1</v>
      </c>
      <c r="KE7" s="11">
        <v>596386.80000000005</v>
      </c>
      <c r="KF7" s="11">
        <v>601732.1</v>
      </c>
      <c r="KG7" s="11">
        <v>606972.69999999995</v>
      </c>
      <c r="KH7" s="11">
        <v>612272.69999999995</v>
      </c>
      <c r="KI7" s="11">
        <v>617631.9</v>
      </c>
      <c r="KJ7" s="11">
        <v>623051.6</v>
      </c>
      <c r="KK7" s="11">
        <v>628443.6</v>
      </c>
      <c r="KL7" s="11">
        <v>633887.1</v>
      </c>
      <c r="KM7" s="11">
        <v>639382.30000000005</v>
      </c>
      <c r="KN7" s="11">
        <v>644929.80000000005</v>
      </c>
      <c r="KO7" s="11">
        <v>650518.9</v>
      </c>
      <c r="KP7" s="11">
        <v>656153.59999999998</v>
      </c>
      <c r="KQ7" s="11">
        <v>661835.30000000005</v>
      </c>
      <c r="KR7" s="11">
        <v>667563.80000000005</v>
      </c>
      <c r="KS7" s="11">
        <v>673284.6</v>
      </c>
      <c r="KT7" s="11">
        <v>679056.6</v>
      </c>
      <c r="KU7" s="11">
        <v>684881.1</v>
      </c>
      <c r="KV7" s="11">
        <v>690757.9</v>
      </c>
      <c r="KW7" s="11">
        <v>696658.1</v>
      </c>
      <c r="KX7" s="11">
        <v>702608.2</v>
      </c>
      <c r="KY7" s="11">
        <v>708608.2</v>
      </c>
      <c r="KZ7" s="11">
        <v>714658.5</v>
      </c>
      <c r="LA7" s="11">
        <v>720680.3</v>
      </c>
      <c r="LB7" s="11">
        <v>726757.1</v>
      </c>
      <c r="LC7" s="11">
        <v>732888.6</v>
      </c>
      <c r="LD7" s="11">
        <v>739075.8</v>
      </c>
      <c r="LE7" s="11">
        <v>745284.8</v>
      </c>
      <c r="LF7" s="11">
        <v>751544.4</v>
      </c>
      <c r="LG7" s="11">
        <v>757844</v>
      </c>
      <c r="LH7" s="11">
        <v>764194.4</v>
      </c>
      <c r="LI7" s="11">
        <v>770550.7</v>
      </c>
      <c r="LJ7" s="11">
        <v>776959.9</v>
      </c>
      <c r="LK7" s="11">
        <v>783421.9</v>
      </c>
      <c r="LL7" s="11">
        <v>789937.6</v>
      </c>
      <c r="LM7" s="11">
        <v>796414.7</v>
      </c>
      <c r="LN7" s="11">
        <v>802948.6</v>
      </c>
      <c r="LO7" s="11">
        <v>809539.1</v>
      </c>
      <c r="LP7" s="11">
        <v>816187.2</v>
      </c>
      <c r="LQ7" s="11">
        <v>822883.2</v>
      </c>
      <c r="LR7" s="11">
        <v>829628.8</v>
      </c>
      <c r="LS7" s="11">
        <v>836424.5</v>
      </c>
      <c r="LT7" s="11">
        <v>843271.1</v>
      </c>
      <c r="LU7" s="11">
        <v>850128.3</v>
      </c>
      <c r="LV7" s="11">
        <v>857039.5</v>
      </c>
      <c r="LW7" s="11">
        <v>864005.2</v>
      </c>
      <c r="LX7" s="11">
        <v>871026.1</v>
      </c>
      <c r="LY7" s="11">
        <v>878058.9</v>
      </c>
      <c r="LZ7" s="11">
        <v>885147</v>
      </c>
      <c r="MA7" s="11">
        <v>892290.1</v>
      </c>
      <c r="MB7" s="11">
        <v>899488.7</v>
      </c>
      <c r="MC7" s="11">
        <v>906737.3</v>
      </c>
      <c r="MD7" s="11">
        <v>914038.6</v>
      </c>
      <c r="ME7" s="11">
        <v>921393.1</v>
      </c>
      <c r="MF7" s="11">
        <v>928801.5</v>
      </c>
      <c r="MG7" s="11">
        <v>936294.9</v>
      </c>
      <c r="MH7" s="11">
        <v>943840.5</v>
      </c>
      <c r="MI7" s="11">
        <v>951438.4</v>
      </c>
      <c r="MJ7" s="11">
        <v>959089.4</v>
      </c>
      <c r="MK7" s="11">
        <v>966769.6</v>
      </c>
      <c r="ML7" s="11">
        <v>974508.4</v>
      </c>
      <c r="MM7" s="11">
        <v>982306.6</v>
      </c>
      <c r="MN7" s="11">
        <v>990164.2</v>
      </c>
      <c r="MO7" s="11">
        <v>998110.1</v>
      </c>
      <c r="MP7" s="11">
        <v>1006111</v>
      </c>
      <c r="MQ7" s="11">
        <v>1014168</v>
      </c>
      <c r="MR7" s="11">
        <v>1022282</v>
      </c>
      <c r="MS7" s="11">
        <v>1030455</v>
      </c>
      <c r="MT7" s="11">
        <v>1038689</v>
      </c>
      <c r="MU7" t="s">
        <v>1199</v>
      </c>
      <c r="MV7" t="b">
        <v>1</v>
      </c>
      <c r="MW7" t="s">
        <v>1190</v>
      </c>
      <c r="MX7" t="s">
        <v>1190</v>
      </c>
      <c r="MY7">
        <v>2024</v>
      </c>
      <c r="MZ7">
        <v>3</v>
      </c>
      <c r="NA7" t="s">
        <v>1190</v>
      </c>
      <c r="NB7" t="s">
        <v>1222</v>
      </c>
      <c r="NC7" t="s">
        <v>1223</v>
      </c>
      <c r="ND7" t="s">
        <v>1194</v>
      </c>
      <c r="NE7" t="s">
        <v>1224</v>
      </c>
      <c r="NF7" s="1" t="s">
        <v>3023</v>
      </c>
    </row>
    <row r="8" spans="1:370" x14ac:dyDescent="0.25">
      <c r="A8" t="s">
        <v>1187</v>
      </c>
      <c r="B8" t="s">
        <v>1225</v>
      </c>
      <c r="C8" s="1" t="s">
        <v>3022</v>
      </c>
      <c r="D8" t="s">
        <v>1197</v>
      </c>
      <c r="E8" t="s">
        <v>1198</v>
      </c>
      <c r="F8" t="s">
        <v>1191</v>
      </c>
      <c r="G8" s="10">
        <v>12419</v>
      </c>
      <c r="H8" s="10">
        <v>12849</v>
      </c>
      <c r="I8" s="10">
        <v>13247</v>
      </c>
      <c r="J8" s="10">
        <v>13917</v>
      </c>
      <c r="K8" s="10">
        <v>14267</v>
      </c>
      <c r="L8" s="10">
        <v>14694</v>
      </c>
      <c r="M8" s="10">
        <v>15881</v>
      </c>
      <c r="N8" s="10">
        <v>16728</v>
      </c>
      <c r="O8" s="10">
        <v>18231</v>
      </c>
      <c r="P8" s="10">
        <v>18613</v>
      </c>
      <c r="Q8" s="10">
        <v>19564</v>
      </c>
      <c r="R8" s="10">
        <v>20194</v>
      </c>
      <c r="S8" s="10">
        <v>21295</v>
      </c>
      <c r="T8" s="10">
        <v>21568</v>
      </c>
      <c r="U8" s="10">
        <v>22876</v>
      </c>
      <c r="V8" s="10">
        <v>23450</v>
      </c>
      <c r="W8" s="10">
        <v>23884</v>
      </c>
      <c r="X8" s="10">
        <v>24509</v>
      </c>
      <c r="Y8" s="10">
        <v>25439</v>
      </c>
      <c r="Z8" s="10">
        <v>26940</v>
      </c>
      <c r="AA8" s="10">
        <v>27797</v>
      </c>
      <c r="AB8" s="10">
        <v>29144</v>
      </c>
      <c r="AC8" s="10">
        <v>30465</v>
      </c>
      <c r="AD8" s="10">
        <v>31463</v>
      </c>
      <c r="AE8" s="10">
        <v>32879</v>
      </c>
      <c r="AF8" s="10">
        <v>34157</v>
      </c>
      <c r="AG8" s="10">
        <v>36483</v>
      </c>
      <c r="AH8" s="10">
        <v>39802</v>
      </c>
      <c r="AI8" s="10">
        <v>40290</v>
      </c>
      <c r="AJ8" s="10">
        <v>41818</v>
      </c>
      <c r="AK8" s="10">
        <v>43433</v>
      </c>
      <c r="AL8" s="10">
        <v>44864</v>
      </c>
      <c r="AM8" s="10">
        <v>46552</v>
      </c>
      <c r="AN8" s="10">
        <v>47036</v>
      </c>
      <c r="AO8" s="10">
        <v>47924</v>
      </c>
      <c r="AP8" s="10">
        <v>49843</v>
      </c>
      <c r="AQ8" s="10">
        <v>50837</v>
      </c>
      <c r="AR8" s="10">
        <v>52380</v>
      </c>
      <c r="AS8" s="10">
        <v>52615</v>
      </c>
      <c r="AT8" s="10">
        <v>53960</v>
      </c>
      <c r="AU8" s="10">
        <v>54514</v>
      </c>
      <c r="AV8" s="10">
        <v>57136</v>
      </c>
      <c r="AW8" s="10">
        <v>57119</v>
      </c>
      <c r="AX8" s="10">
        <v>58206</v>
      </c>
      <c r="AY8" s="10">
        <v>59961</v>
      </c>
      <c r="AZ8" s="10">
        <v>60260</v>
      </c>
      <c r="BA8" s="10">
        <v>62678</v>
      </c>
      <c r="BB8" s="10">
        <v>64883</v>
      </c>
      <c r="BC8" s="10">
        <v>65471</v>
      </c>
      <c r="BD8" s="10">
        <v>66622</v>
      </c>
      <c r="BE8" s="10">
        <v>67715</v>
      </c>
      <c r="BF8" s="10">
        <v>69185</v>
      </c>
      <c r="BG8" s="10">
        <v>70501</v>
      </c>
      <c r="BH8" s="10">
        <v>73909</v>
      </c>
      <c r="BI8" s="10">
        <v>73297</v>
      </c>
      <c r="BJ8" s="10">
        <v>74329</v>
      </c>
      <c r="BK8" s="10">
        <v>74158</v>
      </c>
      <c r="BL8" s="10">
        <v>76563</v>
      </c>
      <c r="BM8" s="10">
        <v>78295</v>
      </c>
      <c r="BN8" s="10">
        <v>79796</v>
      </c>
      <c r="BO8" s="10">
        <v>82285</v>
      </c>
      <c r="BP8" s="10">
        <v>84810</v>
      </c>
      <c r="BQ8" s="10">
        <v>86563</v>
      </c>
      <c r="BR8" s="10">
        <v>88240</v>
      </c>
      <c r="BS8" s="10">
        <v>90548</v>
      </c>
      <c r="BT8" s="10">
        <v>93363</v>
      </c>
      <c r="BU8" s="10">
        <v>97490</v>
      </c>
      <c r="BV8" s="10">
        <v>98361</v>
      </c>
      <c r="BW8" s="10">
        <v>102928</v>
      </c>
      <c r="BX8" s="10">
        <v>103890</v>
      </c>
      <c r="BY8" s="10">
        <v>107142</v>
      </c>
      <c r="BZ8" s="10">
        <v>110535</v>
      </c>
      <c r="CA8" s="10">
        <v>113229</v>
      </c>
      <c r="CB8" s="10">
        <v>113790</v>
      </c>
      <c r="CC8" s="10">
        <v>118607</v>
      </c>
      <c r="CD8" s="10">
        <v>119800</v>
      </c>
      <c r="CE8" s="10">
        <v>121876</v>
      </c>
      <c r="CF8" s="10">
        <v>123668</v>
      </c>
      <c r="CG8" s="10">
        <v>125292</v>
      </c>
      <c r="CH8" s="10">
        <v>126339</v>
      </c>
      <c r="CI8" s="10">
        <v>127313</v>
      </c>
      <c r="CJ8" s="10">
        <v>131724</v>
      </c>
      <c r="CK8" s="10">
        <v>133457</v>
      </c>
      <c r="CL8" s="10">
        <v>135003</v>
      </c>
      <c r="CM8" s="10">
        <v>134597</v>
      </c>
      <c r="CN8" s="10">
        <v>135173</v>
      </c>
      <c r="CO8" s="10">
        <v>138183</v>
      </c>
      <c r="CP8" s="10">
        <v>138391</v>
      </c>
      <c r="CQ8" s="10">
        <v>141861</v>
      </c>
      <c r="CR8" s="10">
        <v>143287</v>
      </c>
      <c r="CS8" s="10">
        <v>146426</v>
      </c>
      <c r="CT8" s="10">
        <v>147725</v>
      </c>
      <c r="CU8" s="10">
        <v>151630</v>
      </c>
      <c r="CV8" s="10">
        <v>153565</v>
      </c>
      <c r="CW8" s="10">
        <v>156382</v>
      </c>
      <c r="CX8" s="10">
        <v>154146</v>
      </c>
      <c r="CY8" s="10">
        <v>156641</v>
      </c>
      <c r="CZ8" s="10">
        <v>159690</v>
      </c>
      <c r="DA8" s="10">
        <v>162111</v>
      </c>
      <c r="DB8" s="10">
        <v>160529</v>
      </c>
      <c r="DC8" s="10">
        <v>161179</v>
      </c>
      <c r="DD8" s="10">
        <v>163132</v>
      </c>
      <c r="DE8" s="10">
        <v>163306</v>
      </c>
      <c r="DF8" s="10">
        <v>166168</v>
      </c>
      <c r="DG8" s="10">
        <v>165049</v>
      </c>
      <c r="DH8" s="10">
        <v>172636</v>
      </c>
      <c r="DI8" s="10">
        <v>172330</v>
      </c>
      <c r="DJ8" s="10">
        <v>177162</v>
      </c>
      <c r="DK8" s="10">
        <v>178102</v>
      </c>
      <c r="DL8" s="10">
        <v>179721</v>
      </c>
      <c r="DM8" s="10">
        <v>183528</v>
      </c>
      <c r="DN8" s="10">
        <v>186259</v>
      </c>
      <c r="DO8" s="10">
        <v>189667</v>
      </c>
      <c r="DP8" s="10">
        <v>188957</v>
      </c>
      <c r="DQ8" s="10">
        <v>190102</v>
      </c>
      <c r="DR8" s="10">
        <v>191388</v>
      </c>
      <c r="DS8" s="10">
        <v>194378</v>
      </c>
      <c r="DT8" s="10">
        <v>196467</v>
      </c>
      <c r="DU8" s="10">
        <v>196149</v>
      </c>
      <c r="DV8" s="10">
        <v>198304</v>
      </c>
      <c r="DW8" s="10">
        <v>200276</v>
      </c>
      <c r="DX8" s="10">
        <v>201618</v>
      </c>
      <c r="DY8" s="10">
        <v>204034</v>
      </c>
      <c r="DZ8" s="10">
        <v>207685</v>
      </c>
      <c r="EA8" s="10">
        <v>208995</v>
      </c>
      <c r="EB8" s="10">
        <v>212236</v>
      </c>
      <c r="EC8" s="10">
        <v>214798</v>
      </c>
      <c r="ED8" s="10">
        <v>216771</v>
      </c>
      <c r="EE8" s="10">
        <v>218799</v>
      </c>
      <c r="EF8" s="10">
        <v>221465</v>
      </c>
      <c r="EG8" s="10">
        <v>224312</v>
      </c>
      <c r="EH8" s="10">
        <v>226448</v>
      </c>
      <c r="EI8" s="10">
        <v>229729</v>
      </c>
      <c r="EJ8" s="10">
        <v>231892</v>
      </c>
      <c r="EK8" s="10">
        <v>236075</v>
      </c>
      <c r="EL8" s="10">
        <v>237463</v>
      </c>
      <c r="EM8" s="10">
        <v>243111</v>
      </c>
      <c r="EN8" s="10">
        <v>244614</v>
      </c>
      <c r="EO8" s="10">
        <v>248998</v>
      </c>
      <c r="EP8" s="10">
        <v>249640</v>
      </c>
      <c r="EQ8" s="10">
        <v>249920</v>
      </c>
      <c r="ER8" s="10">
        <v>256466</v>
      </c>
      <c r="ES8" s="10">
        <v>255800</v>
      </c>
      <c r="ET8" s="10">
        <v>258834</v>
      </c>
      <c r="EU8" s="10">
        <v>256355</v>
      </c>
      <c r="EV8" s="10">
        <v>263934</v>
      </c>
      <c r="EW8" s="10">
        <v>262968</v>
      </c>
      <c r="EX8" s="10">
        <v>263925</v>
      </c>
      <c r="EY8" s="10">
        <v>264273</v>
      </c>
      <c r="EZ8" s="10">
        <v>267166</v>
      </c>
      <c r="FA8" s="10">
        <v>267993</v>
      </c>
      <c r="FB8" s="10">
        <v>268198</v>
      </c>
      <c r="FC8" s="10">
        <v>265811</v>
      </c>
      <c r="FD8" s="10">
        <v>271167</v>
      </c>
      <c r="FE8" s="10">
        <v>273285</v>
      </c>
      <c r="FF8" s="10">
        <v>273407</v>
      </c>
      <c r="FG8" s="10">
        <v>279309</v>
      </c>
      <c r="FH8" s="10">
        <v>283629</v>
      </c>
      <c r="FI8" s="10">
        <v>282123</v>
      </c>
      <c r="FJ8" s="10">
        <v>283875</v>
      </c>
      <c r="FK8" s="10">
        <v>284075</v>
      </c>
      <c r="FL8" s="10">
        <v>292417</v>
      </c>
      <c r="FM8" s="10">
        <v>298338</v>
      </c>
      <c r="FN8" s="10">
        <v>300976</v>
      </c>
      <c r="FO8" s="10">
        <v>301406</v>
      </c>
      <c r="FP8" s="10">
        <v>304476</v>
      </c>
      <c r="FQ8" s="10">
        <v>303765</v>
      </c>
      <c r="FR8" s="10">
        <v>307306</v>
      </c>
      <c r="FS8" s="10">
        <v>311832</v>
      </c>
      <c r="FT8" s="10">
        <v>319853</v>
      </c>
      <c r="FU8" s="10">
        <v>327096</v>
      </c>
      <c r="FV8" s="10">
        <v>327429</v>
      </c>
      <c r="FW8" s="10">
        <v>326493</v>
      </c>
      <c r="FX8" s="10">
        <v>328471</v>
      </c>
      <c r="FY8" s="10">
        <v>328528</v>
      </c>
      <c r="FZ8" s="10">
        <v>327875</v>
      </c>
      <c r="GA8" s="10">
        <v>328068</v>
      </c>
      <c r="GB8" s="10">
        <v>337489</v>
      </c>
      <c r="GC8" s="10">
        <v>339566</v>
      </c>
      <c r="GD8" s="10">
        <v>341950</v>
      </c>
      <c r="GE8" s="10">
        <v>347760</v>
      </c>
      <c r="GF8" s="10">
        <v>347383</v>
      </c>
      <c r="GG8" s="10">
        <v>350601</v>
      </c>
      <c r="GH8" s="10">
        <v>356695</v>
      </c>
      <c r="GI8" s="10">
        <v>356202</v>
      </c>
      <c r="GJ8" s="10">
        <v>363432</v>
      </c>
      <c r="GK8" s="10">
        <v>365191</v>
      </c>
      <c r="GL8" s="10">
        <v>368137</v>
      </c>
      <c r="GM8" s="10">
        <v>361420</v>
      </c>
      <c r="GN8" s="10">
        <v>356361</v>
      </c>
      <c r="GO8" s="10">
        <v>367470</v>
      </c>
      <c r="GP8" s="10">
        <v>369157</v>
      </c>
      <c r="GQ8" s="10">
        <v>374602</v>
      </c>
      <c r="GR8" s="10">
        <v>378013</v>
      </c>
      <c r="GS8" s="10">
        <v>380321</v>
      </c>
      <c r="GT8" s="10">
        <v>381732</v>
      </c>
      <c r="GU8" s="10">
        <v>386958</v>
      </c>
      <c r="GV8" s="10">
        <v>395902</v>
      </c>
      <c r="GW8" s="10">
        <v>403706</v>
      </c>
      <c r="GX8" s="10">
        <v>422652</v>
      </c>
      <c r="GY8" s="10">
        <v>428670</v>
      </c>
      <c r="GZ8" s="10">
        <v>439405</v>
      </c>
      <c r="HA8" s="10">
        <v>440937</v>
      </c>
      <c r="HB8" s="10">
        <v>446922</v>
      </c>
      <c r="HC8" s="10">
        <v>457594</v>
      </c>
      <c r="HD8" s="10">
        <v>468096</v>
      </c>
      <c r="HE8" s="10">
        <v>470726</v>
      </c>
      <c r="HF8" s="11">
        <v>475375.5</v>
      </c>
      <c r="HG8" s="11">
        <v>479430.6</v>
      </c>
      <c r="HH8" s="11">
        <v>484704.9</v>
      </c>
      <c r="HI8" s="11">
        <v>489565.1</v>
      </c>
      <c r="HJ8" s="11">
        <v>493999.6</v>
      </c>
      <c r="HK8" s="11">
        <v>498279.8</v>
      </c>
      <c r="HL8" s="11">
        <v>502073.59999999998</v>
      </c>
      <c r="HM8" s="11">
        <v>506054.7</v>
      </c>
      <c r="HN8" s="11">
        <v>510023.3</v>
      </c>
      <c r="HO8" s="11">
        <v>514370.9</v>
      </c>
      <c r="HP8" s="11">
        <v>519207.1</v>
      </c>
      <c r="HQ8" s="11">
        <v>524111.7</v>
      </c>
      <c r="HR8" s="11">
        <v>529300.9</v>
      </c>
      <c r="HS8" s="11">
        <v>534382.6</v>
      </c>
      <c r="HT8" s="11">
        <v>540180.6</v>
      </c>
      <c r="HU8" s="11">
        <v>545639.5</v>
      </c>
      <c r="HV8" s="11">
        <v>550859.80000000005</v>
      </c>
      <c r="HW8" s="11">
        <v>555798.80000000005</v>
      </c>
      <c r="HX8" s="11">
        <v>560897.9</v>
      </c>
      <c r="HY8" s="11">
        <v>565468.19999999995</v>
      </c>
      <c r="HZ8" s="11">
        <v>570082.5</v>
      </c>
      <c r="IA8" s="11">
        <v>574817.9</v>
      </c>
      <c r="IB8" s="11">
        <v>580056.80000000005</v>
      </c>
      <c r="IC8" s="11">
        <v>585011.6</v>
      </c>
      <c r="ID8" s="11">
        <v>589926.30000000005</v>
      </c>
      <c r="IE8" s="11">
        <v>595128</v>
      </c>
      <c r="IF8" s="11">
        <v>600786.9</v>
      </c>
      <c r="IG8" s="11">
        <v>605991.4</v>
      </c>
      <c r="IH8" s="11">
        <v>611169.80000000005</v>
      </c>
      <c r="II8" s="11">
        <v>616374.80000000005</v>
      </c>
      <c r="IJ8" s="11">
        <v>622071.9</v>
      </c>
      <c r="IK8" s="11">
        <v>627382.5</v>
      </c>
      <c r="IL8" s="11">
        <v>632727.6</v>
      </c>
      <c r="IM8" s="11">
        <v>638133</v>
      </c>
      <c r="IN8" s="11">
        <v>643989.4</v>
      </c>
      <c r="IO8" s="11">
        <v>649475.80000000005</v>
      </c>
      <c r="IP8" s="11">
        <v>654899.6</v>
      </c>
      <c r="IQ8" s="11">
        <v>660440.5</v>
      </c>
      <c r="IR8" s="11">
        <v>666458.19999999995</v>
      </c>
      <c r="IS8" s="11">
        <v>672042.5</v>
      </c>
      <c r="IT8" s="11">
        <v>677591.5</v>
      </c>
      <c r="IU8" s="11">
        <v>683295.7</v>
      </c>
      <c r="IV8" s="11">
        <v>689576.2</v>
      </c>
      <c r="IW8" s="11">
        <v>695492.3</v>
      </c>
      <c r="IX8" s="11">
        <v>701470.3</v>
      </c>
      <c r="IY8" s="11">
        <v>707553</v>
      </c>
      <c r="IZ8" s="11">
        <v>713748.4</v>
      </c>
      <c r="JA8" s="11">
        <v>719998.8</v>
      </c>
      <c r="JB8" s="11">
        <v>726305.1</v>
      </c>
      <c r="JC8" s="11">
        <v>732667.5</v>
      </c>
      <c r="JD8" s="11">
        <v>739086.4</v>
      </c>
      <c r="JE8" s="11">
        <v>745562.1</v>
      </c>
      <c r="JF8" s="11">
        <v>752096.1</v>
      </c>
      <c r="JG8" s="11">
        <v>758687.7</v>
      </c>
      <c r="JH8" s="11">
        <v>765400.8</v>
      </c>
      <c r="JI8" s="11">
        <v>772175.3</v>
      </c>
      <c r="JJ8" s="11">
        <v>779011.2</v>
      </c>
      <c r="JK8" s="11">
        <v>785909.7</v>
      </c>
      <c r="JL8" s="11">
        <v>792870.8</v>
      </c>
      <c r="JM8" s="11">
        <v>799894.8</v>
      </c>
      <c r="JN8" s="11">
        <v>806983.5</v>
      </c>
      <c r="JO8" s="11">
        <v>814136.6</v>
      </c>
      <c r="JP8" s="11">
        <v>821356.3</v>
      </c>
      <c r="JQ8" s="11">
        <v>828639.3</v>
      </c>
      <c r="JR8" s="11">
        <v>835987.8</v>
      </c>
      <c r="JS8" s="11">
        <v>843402</v>
      </c>
      <c r="JT8" s="11">
        <v>850956.80000000005</v>
      </c>
      <c r="JU8" s="11">
        <v>858579.8</v>
      </c>
      <c r="JV8" s="11">
        <v>866281.1</v>
      </c>
      <c r="JW8" s="11">
        <v>874051.8</v>
      </c>
      <c r="JX8" s="11">
        <v>881893.3</v>
      </c>
      <c r="JY8" s="11">
        <v>889805.8</v>
      </c>
      <c r="JZ8" s="11">
        <v>897713.9</v>
      </c>
      <c r="KA8" s="11">
        <v>905692.7</v>
      </c>
      <c r="KB8" s="11">
        <v>913742.3</v>
      </c>
      <c r="KC8" s="11">
        <v>921862.9</v>
      </c>
      <c r="KD8" s="11">
        <v>929961.1</v>
      </c>
      <c r="KE8" s="11">
        <v>938129.2</v>
      </c>
      <c r="KF8" s="11">
        <v>946366.9</v>
      </c>
      <c r="KG8" s="11">
        <v>954675.3</v>
      </c>
      <c r="KH8" s="11">
        <v>962878.4</v>
      </c>
      <c r="KI8" s="11">
        <v>971148.80000000005</v>
      </c>
      <c r="KJ8" s="11">
        <v>979485.9</v>
      </c>
      <c r="KK8" s="11">
        <v>987891.4</v>
      </c>
      <c r="KL8" s="11">
        <v>996281</v>
      </c>
      <c r="KM8" s="11">
        <v>1004738</v>
      </c>
      <c r="KN8" s="11">
        <v>1013262</v>
      </c>
      <c r="KO8" s="11">
        <v>1021854</v>
      </c>
      <c r="KP8" s="11">
        <v>1030510</v>
      </c>
      <c r="KQ8" s="11">
        <v>1039235</v>
      </c>
      <c r="KR8" s="11">
        <v>1048030</v>
      </c>
      <c r="KS8" s="11">
        <v>1056895</v>
      </c>
      <c r="KT8" s="11">
        <v>1065768</v>
      </c>
      <c r="KU8" s="11">
        <v>1074709</v>
      </c>
      <c r="KV8" s="11">
        <v>1083723</v>
      </c>
      <c r="KW8" s="11">
        <v>1092806</v>
      </c>
      <c r="KX8" s="11">
        <v>1101933</v>
      </c>
      <c r="KY8" s="11">
        <v>1111132</v>
      </c>
      <c r="KZ8" s="11">
        <v>1120402</v>
      </c>
      <c r="LA8" s="11">
        <v>1129744</v>
      </c>
      <c r="LB8" s="11">
        <v>1139070</v>
      </c>
      <c r="LC8" s="11">
        <v>1148466</v>
      </c>
      <c r="LD8" s="11">
        <v>1157983</v>
      </c>
      <c r="LE8" s="11">
        <v>1167572</v>
      </c>
      <c r="LF8" s="11">
        <v>1177202</v>
      </c>
      <c r="LG8" s="11">
        <v>1186905</v>
      </c>
      <c r="LH8" s="11">
        <v>1196682</v>
      </c>
      <c r="LI8" s="11">
        <v>1206532</v>
      </c>
      <c r="LJ8" s="11">
        <v>1216409</v>
      </c>
      <c r="LK8" s="11">
        <v>1226360</v>
      </c>
      <c r="LL8" s="11">
        <v>1236385</v>
      </c>
      <c r="LM8" s="11">
        <v>1246486</v>
      </c>
      <c r="LN8" s="11">
        <v>1256563</v>
      </c>
      <c r="LO8" s="11">
        <v>1266713</v>
      </c>
      <c r="LP8" s="11">
        <v>1276938</v>
      </c>
      <c r="LQ8" s="11">
        <v>1287236</v>
      </c>
      <c r="LR8" s="11">
        <v>1297608</v>
      </c>
      <c r="LS8" s="11">
        <v>1308055</v>
      </c>
      <c r="LT8" s="11">
        <v>1318578</v>
      </c>
      <c r="LU8" s="11">
        <v>1329178</v>
      </c>
      <c r="LV8" s="11">
        <v>1339810</v>
      </c>
      <c r="LW8" s="11">
        <v>1350519</v>
      </c>
      <c r="LX8" s="11">
        <v>1361304</v>
      </c>
      <c r="LY8" s="11">
        <v>1372167</v>
      </c>
      <c r="LZ8" s="11">
        <v>1383064</v>
      </c>
      <c r="MA8" s="11">
        <v>1394038</v>
      </c>
      <c r="MB8" s="11">
        <v>1405090</v>
      </c>
      <c r="MC8" s="11">
        <v>1416221</v>
      </c>
      <c r="MD8" s="11">
        <v>1427428</v>
      </c>
      <c r="ME8" s="11">
        <v>1438715</v>
      </c>
      <c r="MF8" s="11">
        <v>1450083</v>
      </c>
      <c r="MG8" s="11">
        <v>1461533</v>
      </c>
      <c r="MH8" s="11">
        <v>1473097</v>
      </c>
      <c r="MI8" s="11">
        <v>1484745</v>
      </c>
      <c r="MJ8" s="11">
        <v>1496477</v>
      </c>
      <c r="MK8" s="11">
        <v>1508294</v>
      </c>
      <c r="ML8" s="11">
        <v>1520164</v>
      </c>
      <c r="MM8" s="11">
        <v>1532121</v>
      </c>
      <c r="MN8" s="11">
        <v>1544162</v>
      </c>
      <c r="MO8" s="11">
        <v>1556289</v>
      </c>
      <c r="MP8" s="11">
        <v>1568536</v>
      </c>
      <c r="MQ8" s="11">
        <v>1580873</v>
      </c>
      <c r="MR8" s="11">
        <v>1593298</v>
      </c>
      <c r="MS8" s="11">
        <v>1605812</v>
      </c>
      <c r="MT8" s="11">
        <v>1618417</v>
      </c>
      <c r="MU8" t="s">
        <v>1199</v>
      </c>
      <c r="MV8" t="b">
        <v>1</v>
      </c>
      <c r="MW8" t="s">
        <v>1190</v>
      </c>
      <c r="MX8" t="s">
        <v>1190</v>
      </c>
      <c r="MY8">
        <v>2024</v>
      </c>
      <c r="MZ8">
        <v>3</v>
      </c>
      <c r="NA8" t="s">
        <v>1190</v>
      </c>
      <c r="NB8" t="s">
        <v>1226</v>
      </c>
      <c r="NC8" t="s">
        <v>1227</v>
      </c>
      <c r="ND8" t="s">
        <v>1194</v>
      </c>
      <c r="NE8" t="s">
        <v>1228</v>
      </c>
      <c r="NF8" s="1" t="s">
        <v>3023</v>
      </c>
    </row>
    <row r="9" spans="1:370" x14ac:dyDescent="0.25">
      <c r="A9" t="s">
        <v>1187</v>
      </c>
      <c r="B9" t="s">
        <v>1229</v>
      </c>
      <c r="C9" s="1" t="s">
        <v>3022</v>
      </c>
      <c r="D9" t="s">
        <v>1197</v>
      </c>
      <c r="E9" t="s">
        <v>1198</v>
      </c>
      <c r="F9" t="s">
        <v>1191</v>
      </c>
      <c r="G9" s="10">
        <v>137363</v>
      </c>
      <c r="H9" s="10">
        <v>140152</v>
      </c>
      <c r="I9" s="10">
        <v>141286</v>
      </c>
      <c r="J9" s="10">
        <v>141617</v>
      </c>
      <c r="K9" s="10">
        <v>137691</v>
      </c>
      <c r="L9" s="10">
        <v>136111</v>
      </c>
      <c r="M9" s="10">
        <v>141095</v>
      </c>
      <c r="N9" s="10">
        <v>140771</v>
      </c>
      <c r="O9" s="10">
        <v>143397</v>
      </c>
      <c r="P9" s="10">
        <v>138847</v>
      </c>
      <c r="Q9" s="10">
        <v>140319</v>
      </c>
      <c r="R9" s="10">
        <v>137808</v>
      </c>
      <c r="S9" s="10">
        <v>139742</v>
      </c>
      <c r="T9" s="10">
        <v>138168</v>
      </c>
      <c r="U9" s="10">
        <v>142668</v>
      </c>
      <c r="V9" s="10">
        <v>139028</v>
      </c>
      <c r="W9" s="10">
        <v>135347</v>
      </c>
      <c r="X9" s="10">
        <v>134379</v>
      </c>
      <c r="Y9" s="10">
        <v>137012</v>
      </c>
      <c r="Z9" s="10">
        <v>142669</v>
      </c>
      <c r="AA9" s="10">
        <v>142512</v>
      </c>
      <c r="AB9" s="10">
        <v>146514</v>
      </c>
      <c r="AC9" s="10">
        <v>150300</v>
      </c>
      <c r="AD9" s="10">
        <v>150197</v>
      </c>
      <c r="AE9" s="10">
        <v>152401</v>
      </c>
      <c r="AF9" s="10">
        <v>155089</v>
      </c>
      <c r="AG9" s="10">
        <v>155140</v>
      </c>
      <c r="AH9" s="10">
        <v>162173</v>
      </c>
      <c r="AI9" s="10">
        <v>157780</v>
      </c>
      <c r="AJ9" s="10">
        <v>158083</v>
      </c>
      <c r="AK9" s="10">
        <v>160445</v>
      </c>
      <c r="AL9" s="10">
        <v>158931</v>
      </c>
      <c r="AM9" s="10">
        <v>160486</v>
      </c>
      <c r="AN9" s="10">
        <v>158130</v>
      </c>
      <c r="AO9" s="10">
        <v>157598</v>
      </c>
      <c r="AP9" s="10">
        <v>158580</v>
      </c>
      <c r="AQ9" s="10">
        <v>157715</v>
      </c>
      <c r="AR9" s="10">
        <v>160483</v>
      </c>
      <c r="AS9" s="10">
        <v>159367</v>
      </c>
      <c r="AT9" s="10">
        <v>159886</v>
      </c>
      <c r="AU9" s="10">
        <v>158854</v>
      </c>
      <c r="AV9" s="10">
        <v>165111</v>
      </c>
      <c r="AW9" s="10">
        <v>163522</v>
      </c>
      <c r="AX9" s="10">
        <v>164202</v>
      </c>
      <c r="AY9" s="10">
        <v>167088</v>
      </c>
      <c r="AZ9" s="10">
        <v>165111</v>
      </c>
      <c r="BA9" s="10">
        <v>169770</v>
      </c>
      <c r="BB9" s="10">
        <v>173527</v>
      </c>
      <c r="BC9" s="10">
        <v>175208</v>
      </c>
      <c r="BD9" s="10">
        <v>175613</v>
      </c>
      <c r="BE9" s="10">
        <v>175957</v>
      </c>
      <c r="BF9" s="10">
        <v>177164</v>
      </c>
      <c r="BG9" s="10">
        <v>179729</v>
      </c>
      <c r="BH9" s="10">
        <v>186661</v>
      </c>
      <c r="BI9" s="10">
        <v>183119</v>
      </c>
      <c r="BJ9" s="10">
        <v>183388</v>
      </c>
      <c r="BK9" s="10">
        <v>180901</v>
      </c>
      <c r="BL9" s="10">
        <v>185020</v>
      </c>
      <c r="BM9" s="10">
        <v>187551</v>
      </c>
      <c r="BN9" s="10">
        <v>188860</v>
      </c>
      <c r="BO9" s="10">
        <v>191709</v>
      </c>
      <c r="BP9" s="10">
        <v>194935</v>
      </c>
      <c r="BQ9" s="10">
        <v>197179</v>
      </c>
      <c r="BR9" s="10">
        <v>198740</v>
      </c>
      <c r="BS9" s="10">
        <v>201265</v>
      </c>
      <c r="BT9" s="10">
        <v>204179</v>
      </c>
      <c r="BU9" s="10">
        <v>209872</v>
      </c>
      <c r="BV9" s="10">
        <v>207949</v>
      </c>
      <c r="BW9" s="10">
        <v>213872</v>
      </c>
      <c r="BX9" s="10">
        <v>211391</v>
      </c>
      <c r="BY9" s="10">
        <v>213462</v>
      </c>
      <c r="BZ9" s="10">
        <v>216821</v>
      </c>
      <c r="CA9" s="10">
        <v>218128</v>
      </c>
      <c r="CB9" s="10">
        <v>214176</v>
      </c>
      <c r="CC9" s="10">
        <v>220568</v>
      </c>
      <c r="CD9" s="10">
        <v>220151</v>
      </c>
      <c r="CE9" s="10">
        <v>221591</v>
      </c>
      <c r="CF9" s="10">
        <v>223785</v>
      </c>
      <c r="CG9" s="10">
        <v>225633</v>
      </c>
      <c r="CH9" s="10">
        <v>225562</v>
      </c>
      <c r="CI9" s="10">
        <v>224008</v>
      </c>
      <c r="CJ9" s="10">
        <v>230278</v>
      </c>
      <c r="CK9" s="10">
        <v>232470</v>
      </c>
      <c r="CL9" s="10">
        <v>233411</v>
      </c>
      <c r="CM9" s="10">
        <v>232541</v>
      </c>
      <c r="CN9" s="10">
        <v>232173</v>
      </c>
      <c r="CO9" s="10">
        <v>236870</v>
      </c>
      <c r="CP9" s="10">
        <v>235558</v>
      </c>
      <c r="CQ9" s="10">
        <v>239669</v>
      </c>
      <c r="CR9" s="10">
        <v>239943</v>
      </c>
      <c r="CS9" s="10">
        <v>242123</v>
      </c>
      <c r="CT9" s="10">
        <v>243427</v>
      </c>
      <c r="CU9" s="10">
        <v>247598</v>
      </c>
      <c r="CV9" s="10">
        <v>247441</v>
      </c>
      <c r="CW9" s="10">
        <v>250067</v>
      </c>
      <c r="CX9" s="10">
        <v>245800</v>
      </c>
      <c r="CY9" s="10">
        <v>249558</v>
      </c>
      <c r="CZ9" s="10">
        <v>251781</v>
      </c>
      <c r="DA9" s="10">
        <v>254358</v>
      </c>
      <c r="DB9" s="10">
        <v>253468</v>
      </c>
      <c r="DC9" s="10">
        <v>253069</v>
      </c>
      <c r="DD9" s="10">
        <v>254576</v>
      </c>
      <c r="DE9" s="10">
        <v>253636</v>
      </c>
      <c r="DF9" s="10">
        <v>257028</v>
      </c>
      <c r="DG9" s="10">
        <v>254037</v>
      </c>
      <c r="DH9" s="10">
        <v>266557</v>
      </c>
      <c r="DI9" s="10">
        <v>267871</v>
      </c>
      <c r="DJ9" s="10">
        <v>274118</v>
      </c>
      <c r="DK9" s="10">
        <v>274370</v>
      </c>
      <c r="DL9" s="10">
        <v>277466</v>
      </c>
      <c r="DM9" s="10">
        <v>283106</v>
      </c>
      <c r="DN9" s="10">
        <v>287523</v>
      </c>
      <c r="DO9" s="10">
        <v>289476</v>
      </c>
      <c r="DP9" s="10">
        <v>288052</v>
      </c>
      <c r="DQ9" s="10">
        <v>289545</v>
      </c>
      <c r="DR9" s="10">
        <v>295002</v>
      </c>
      <c r="DS9" s="10">
        <v>295976</v>
      </c>
      <c r="DT9" s="10">
        <v>298538</v>
      </c>
      <c r="DU9" s="10">
        <v>297567</v>
      </c>
      <c r="DV9" s="10">
        <v>298904</v>
      </c>
      <c r="DW9" s="10">
        <v>301081</v>
      </c>
      <c r="DX9" s="10">
        <v>302934</v>
      </c>
      <c r="DY9" s="10">
        <v>304444</v>
      </c>
      <c r="DZ9" s="10">
        <v>308695</v>
      </c>
      <c r="EA9" s="10">
        <v>309585</v>
      </c>
      <c r="EB9" s="10">
        <v>312396</v>
      </c>
      <c r="EC9" s="10">
        <v>314574</v>
      </c>
      <c r="ED9" s="10">
        <v>315137</v>
      </c>
      <c r="EE9" s="10">
        <v>317057</v>
      </c>
      <c r="EF9" s="10">
        <v>320657</v>
      </c>
      <c r="EG9" s="10">
        <v>322465</v>
      </c>
      <c r="EH9" s="10">
        <v>322562</v>
      </c>
      <c r="EI9" s="10">
        <v>325138</v>
      </c>
      <c r="EJ9" s="10">
        <v>323889</v>
      </c>
      <c r="EK9" s="10">
        <v>327580</v>
      </c>
      <c r="EL9" s="10">
        <v>328682</v>
      </c>
      <c r="EM9" s="10">
        <v>339067</v>
      </c>
      <c r="EN9" s="10">
        <v>336009</v>
      </c>
      <c r="EO9" s="10">
        <v>340647</v>
      </c>
      <c r="EP9" s="10">
        <v>340314</v>
      </c>
      <c r="EQ9" s="10">
        <v>335815</v>
      </c>
      <c r="ER9" s="10">
        <v>339732</v>
      </c>
      <c r="ES9" s="10">
        <v>333684</v>
      </c>
      <c r="ET9" s="10">
        <v>340023</v>
      </c>
      <c r="EU9" s="10">
        <v>335761</v>
      </c>
      <c r="EV9" s="10">
        <v>344826</v>
      </c>
      <c r="EW9" s="10">
        <v>343613</v>
      </c>
      <c r="EX9" s="10">
        <v>346368</v>
      </c>
      <c r="EY9" s="10">
        <v>346769</v>
      </c>
      <c r="EZ9" s="10">
        <v>347421</v>
      </c>
      <c r="FA9" s="10">
        <v>346091</v>
      </c>
      <c r="FB9" s="10">
        <v>343460</v>
      </c>
      <c r="FC9" s="10">
        <v>334416</v>
      </c>
      <c r="FD9" s="10">
        <v>339976</v>
      </c>
      <c r="FE9" s="10">
        <v>339972</v>
      </c>
      <c r="FF9" s="10">
        <v>337625</v>
      </c>
      <c r="FG9" s="10">
        <v>344680</v>
      </c>
      <c r="FH9" s="10">
        <v>348062</v>
      </c>
      <c r="FI9" s="10">
        <v>346678</v>
      </c>
      <c r="FJ9" s="10">
        <v>345765</v>
      </c>
      <c r="FK9" s="10">
        <v>342890</v>
      </c>
      <c r="FL9" s="10">
        <v>350923</v>
      </c>
      <c r="FM9" s="10">
        <v>357263</v>
      </c>
      <c r="FN9" s="10">
        <v>360126</v>
      </c>
      <c r="FO9" s="10">
        <v>359009</v>
      </c>
      <c r="FP9" s="10">
        <v>359599</v>
      </c>
      <c r="FQ9" s="10">
        <v>359708</v>
      </c>
      <c r="FR9" s="10">
        <v>364730</v>
      </c>
      <c r="FS9" s="10">
        <v>372232</v>
      </c>
      <c r="FT9" s="10">
        <v>381179</v>
      </c>
      <c r="FU9" s="10">
        <v>388638</v>
      </c>
      <c r="FV9" s="10">
        <v>388470</v>
      </c>
      <c r="FW9" s="10">
        <v>386874</v>
      </c>
      <c r="FX9" s="10">
        <v>387633</v>
      </c>
      <c r="FY9" s="10">
        <v>384657</v>
      </c>
      <c r="FZ9" s="10">
        <v>381981</v>
      </c>
      <c r="GA9" s="10">
        <v>382290</v>
      </c>
      <c r="GB9" s="10">
        <v>390332</v>
      </c>
      <c r="GC9" s="10">
        <v>390954</v>
      </c>
      <c r="GD9" s="10">
        <v>391273</v>
      </c>
      <c r="GE9" s="10">
        <v>395975</v>
      </c>
      <c r="GF9" s="10">
        <v>394175</v>
      </c>
      <c r="GG9" s="10">
        <v>395431</v>
      </c>
      <c r="GH9" s="10">
        <v>400106</v>
      </c>
      <c r="GI9" s="10">
        <v>399632</v>
      </c>
      <c r="GJ9" s="10">
        <v>405211</v>
      </c>
      <c r="GK9" s="10">
        <v>405428</v>
      </c>
      <c r="GL9" s="10">
        <v>407970</v>
      </c>
      <c r="GM9" s="10">
        <v>402584</v>
      </c>
      <c r="GN9" s="10">
        <v>394596</v>
      </c>
      <c r="GO9" s="10">
        <v>406593</v>
      </c>
      <c r="GP9" s="10">
        <v>408367</v>
      </c>
      <c r="GQ9" s="10">
        <v>411074</v>
      </c>
      <c r="GR9" s="10">
        <v>413832</v>
      </c>
      <c r="GS9" s="10">
        <v>410138</v>
      </c>
      <c r="GT9" s="10">
        <v>402842</v>
      </c>
      <c r="GU9" s="10">
        <v>401738</v>
      </c>
      <c r="GV9" s="10">
        <v>398386</v>
      </c>
      <c r="GW9" s="10">
        <v>400405</v>
      </c>
      <c r="GX9" s="10">
        <v>408689</v>
      </c>
      <c r="GY9" s="10">
        <v>405797</v>
      </c>
      <c r="GZ9" s="10">
        <v>411416</v>
      </c>
      <c r="HA9" s="10">
        <v>411131</v>
      </c>
      <c r="HB9" s="10">
        <v>415199</v>
      </c>
      <c r="HC9" s="10">
        <v>420949</v>
      </c>
      <c r="HD9" s="10">
        <v>427972</v>
      </c>
      <c r="HE9" s="10">
        <v>428682</v>
      </c>
      <c r="HF9" s="11">
        <v>429221.6</v>
      </c>
      <c r="HG9" s="11">
        <v>429024.7</v>
      </c>
      <c r="HH9" s="11">
        <v>430056.4</v>
      </c>
      <c r="HI9" s="11">
        <v>431122</v>
      </c>
      <c r="HJ9" s="11">
        <v>432355.1</v>
      </c>
      <c r="HK9" s="11">
        <v>433604.7</v>
      </c>
      <c r="HL9" s="11">
        <v>434404</v>
      </c>
      <c r="HM9" s="11">
        <v>435455.5</v>
      </c>
      <c r="HN9" s="11">
        <v>436584</v>
      </c>
      <c r="HO9" s="11">
        <v>438115.1</v>
      </c>
      <c r="HP9" s="11">
        <v>440034.8</v>
      </c>
      <c r="HQ9" s="11">
        <v>441983.8</v>
      </c>
      <c r="HR9" s="11">
        <v>443964.7</v>
      </c>
      <c r="HS9" s="11">
        <v>445798.9</v>
      </c>
      <c r="HT9" s="11">
        <v>448195</v>
      </c>
      <c r="HU9" s="11">
        <v>450294.5</v>
      </c>
      <c r="HV9" s="11">
        <v>452207.8</v>
      </c>
      <c r="HW9" s="11">
        <v>453903.6</v>
      </c>
      <c r="HX9" s="11">
        <v>455744.9</v>
      </c>
      <c r="HY9" s="11">
        <v>457128.8</v>
      </c>
      <c r="HZ9" s="11">
        <v>458567.9</v>
      </c>
      <c r="IA9" s="11">
        <v>460095.4</v>
      </c>
      <c r="IB9" s="11">
        <v>461997.7</v>
      </c>
      <c r="IC9" s="11">
        <v>463645.3</v>
      </c>
      <c r="ID9" s="11">
        <v>465233.2</v>
      </c>
      <c r="IE9" s="11">
        <v>467019.8</v>
      </c>
      <c r="IF9" s="11">
        <v>469134.2</v>
      </c>
      <c r="IG9" s="11">
        <v>470863.4</v>
      </c>
      <c r="IH9" s="11">
        <v>472543.7</v>
      </c>
      <c r="II9" s="11">
        <v>474216.6</v>
      </c>
      <c r="IJ9" s="11">
        <v>476237.8</v>
      </c>
      <c r="IK9" s="11">
        <v>477933.5</v>
      </c>
      <c r="IL9" s="11">
        <v>479627</v>
      </c>
      <c r="IM9" s="11">
        <v>481337.4</v>
      </c>
      <c r="IN9" s="11">
        <v>483358</v>
      </c>
      <c r="IO9" s="11">
        <v>485070.3</v>
      </c>
      <c r="IP9" s="11">
        <v>486707.7</v>
      </c>
      <c r="IQ9" s="11">
        <v>488403.5</v>
      </c>
      <c r="IR9" s="11">
        <v>490421.7</v>
      </c>
      <c r="IS9" s="11">
        <v>492090.5</v>
      </c>
      <c r="IT9" s="11">
        <v>493705.1</v>
      </c>
      <c r="IU9" s="11">
        <v>495404.79999999999</v>
      </c>
      <c r="IV9" s="11">
        <v>497491</v>
      </c>
      <c r="IW9" s="11">
        <v>499282.9</v>
      </c>
      <c r="IX9" s="11">
        <v>501089.4</v>
      </c>
      <c r="IY9" s="11">
        <v>502940.3</v>
      </c>
      <c r="IZ9" s="11">
        <v>504840.6</v>
      </c>
      <c r="JA9" s="11">
        <v>506748.5</v>
      </c>
      <c r="JB9" s="11">
        <v>508664.4</v>
      </c>
      <c r="JC9" s="11">
        <v>510588.1</v>
      </c>
      <c r="JD9" s="11">
        <v>512519.7</v>
      </c>
      <c r="JE9" s="11">
        <v>514458.5</v>
      </c>
      <c r="JF9" s="11">
        <v>516406</v>
      </c>
      <c r="JG9" s="11">
        <v>518361.3</v>
      </c>
      <c r="JH9" s="11">
        <v>520367.1</v>
      </c>
      <c r="JI9" s="11">
        <v>522382.3</v>
      </c>
      <c r="JJ9" s="11">
        <v>524405.80000000005</v>
      </c>
      <c r="JK9" s="11">
        <v>526438.80000000005</v>
      </c>
      <c r="JL9" s="11">
        <v>528480.9</v>
      </c>
      <c r="JM9" s="11">
        <v>530531.19999999995</v>
      </c>
      <c r="JN9" s="11">
        <v>532591.4</v>
      </c>
      <c r="JO9" s="11">
        <v>534660.5</v>
      </c>
      <c r="JP9" s="11">
        <v>536740</v>
      </c>
      <c r="JQ9" s="11">
        <v>538827</v>
      </c>
      <c r="JR9" s="11">
        <v>540922.6</v>
      </c>
      <c r="JS9" s="11">
        <v>543026.5</v>
      </c>
      <c r="JT9" s="11">
        <v>545186.69999999995</v>
      </c>
      <c r="JU9" s="11">
        <v>547355.80000000005</v>
      </c>
      <c r="JV9" s="11">
        <v>549540.1</v>
      </c>
      <c r="JW9" s="11">
        <v>551733.1</v>
      </c>
      <c r="JX9" s="11">
        <v>553935.5</v>
      </c>
      <c r="JY9" s="11">
        <v>556147.30000000005</v>
      </c>
      <c r="JZ9" s="11">
        <v>558320.9</v>
      </c>
      <c r="KA9" s="11">
        <v>560503</v>
      </c>
      <c r="KB9" s="11">
        <v>562693.6</v>
      </c>
      <c r="KC9" s="11">
        <v>564892.9</v>
      </c>
      <c r="KD9" s="11">
        <v>567042.6</v>
      </c>
      <c r="KE9" s="11">
        <v>569199.9</v>
      </c>
      <c r="KF9" s="11">
        <v>571364.30000000005</v>
      </c>
      <c r="KG9" s="11">
        <v>573535.5</v>
      </c>
      <c r="KH9" s="11">
        <v>575608.4</v>
      </c>
      <c r="KI9" s="11">
        <v>577687.30000000005</v>
      </c>
      <c r="KJ9" s="11">
        <v>579770.80000000005</v>
      </c>
      <c r="KK9" s="11">
        <v>581860.1</v>
      </c>
      <c r="KL9" s="11">
        <v>583905.19999999995</v>
      </c>
      <c r="KM9" s="11">
        <v>585955.30000000005</v>
      </c>
      <c r="KN9" s="11">
        <v>588009.6</v>
      </c>
      <c r="KO9" s="11">
        <v>590068.9</v>
      </c>
      <c r="KP9" s="11">
        <v>592130.1</v>
      </c>
      <c r="KQ9" s="11">
        <v>594196.69999999995</v>
      </c>
      <c r="KR9" s="11">
        <v>596267.30000000005</v>
      </c>
      <c r="KS9" s="11">
        <v>598343.19999999995</v>
      </c>
      <c r="KT9" s="11">
        <v>600388.5</v>
      </c>
      <c r="KU9" s="11">
        <v>602437.1</v>
      </c>
      <c r="KV9" s="11">
        <v>604491.19999999995</v>
      </c>
      <c r="KW9" s="11">
        <v>606549.1</v>
      </c>
      <c r="KX9" s="11">
        <v>608596.30000000005</v>
      </c>
      <c r="KY9" s="11">
        <v>610647.6</v>
      </c>
      <c r="KZ9" s="11">
        <v>612703.1</v>
      </c>
      <c r="LA9" s="11">
        <v>614762.4</v>
      </c>
      <c r="LB9" s="11">
        <v>616777.6</v>
      </c>
      <c r="LC9" s="11">
        <v>618796.1</v>
      </c>
      <c r="LD9" s="11">
        <v>620844.1</v>
      </c>
      <c r="LE9" s="11">
        <v>622895.19999999995</v>
      </c>
      <c r="LF9" s="11">
        <v>624933.30000000005</v>
      </c>
      <c r="LG9" s="11">
        <v>626973.6</v>
      </c>
      <c r="LH9" s="11">
        <v>629018.1</v>
      </c>
      <c r="LI9" s="11">
        <v>631064.9</v>
      </c>
      <c r="LJ9" s="11">
        <v>633090.69999999995</v>
      </c>
      <c r="LK9" s="11">
        <v>635119.30000000005</v>
      </c>
      <c r="LL9" s="11">
        <v>637150.9</v>
      </c>
      <c r="LM9" s="11">
        <v>639185.30000000005</v>
      </c>
      <c r="LN9" s="11">
        <v>641172.1</v>
      </c>
      <c r="LO9" s="11">
        <v>643160.9</v>
      </c>
      <c r="LP9" s="11">
        <v>645152.1</v>
      </c>
      <c r="LQ9" s="11">
        <v>647145.1</v>
      </c>
      <c r="LR9" s="11">
        <v>649138.80000000005</v>
      </c>
      <c r="LS9" s="11">
        <v>651135.30000000005</v>
      </c>
      <c r="LT9" s="11">
        <v>653133.69999999995</v>
      </c>
      <c r="LU9" s="11">
        <v>655134.30000000005</v>
      </c>
      <c r="LV9" s="11">
        <v>657114.69999999995</v>
      </c>
      <c r="LW9" s="11">
        <v>659097.4</v>
      </c>
      <c r="LX9" s="11">
        <v>661081.19999999995</v>
      </c>
      <c r="LY9" s="11">
        <v>663067.6</v>
      </c>
      <c r="LZ9" s="11">
        <v>665033.80000000005</v>
      </c>
      <c r="MA9" s="11">
        <v>667001.80000000005</v>
      </c>
      <c r="MB9" s="11">
        <v>668971.80000000005</v>
      </c>
      <c r="MC9" s="11">
        <v>670942.4</v>
      </c>
      <c r="MD9" s="11">
        <v>672913.9</v>
      </c>
      <c r="ME9" s="11">
        <v>674886.9</v>
      </c>
      <c r="MF9" s="11">
        <v>676861.5</v>
      </c>
      <c r="MG9" s="11">
        <v>678838.5</v>
      </c>
      <c r="MH9" s="11">
        <v>680832.1</v>
      </c>
      <c r="MI9" s="11">
        <v>682828.4</v>
      </c>
      <c r="MJ9" s="11">
        <v>684826.4</v>
      </c>
      <c r="MK9" s="11">
        <v>686826.9</v>
      </c>
      <c r="ML9" s="11">
        <v>688815.1</v>
      </c>
      <c r="MM9" s="11">
        <v>690805.8</v>
      </c>
      <c r="MN9" s="11">
        <v>692798.1</v>
      </c>
      <c r="MO9" s="11">
        <v>694792.4</v>
      </c>
      <c r="MP9" s="11">
        <v>696803.1</v>
      </c>
      <c r="MQ9" s="11">
        <v>698816.9</v>
      </c>
      <c r="MR9" s="11">
        <v>700832.6</v>
      </c>
      <c r="MS9" s="11">
        <v>702850.4</v>
      </c>
      <c r="MT9" s="11">
        <v>704870.1</v>
      </c>
      <c r="MU9" t="s">
        <v>1199</v>
      </c>
      <c r="MV9" t="b">
        <v>1</v>
      </c>
      <c r="MW9" s="1" t="s">
        <v>1230</v>
      </c>
      <c r="MX9" t="s">
        <v>1190</v>
      </c>
      <c r="MY9">
        <v>2024</v>
      </c>
      <c r="MZ9">
        <v>3</v>
      </c>
      <c r="NA9" t="s">
        <v>1190</v>
      </c>
      <c r="NB9" t="s">
        <v>1231</v>
      </c>
      <c r="NC9" s="1" t="s">
        <v>1232</v>
      </c>
      <c r="ND9" t="s">
        <v>1194</v>
      </c>
      <c r="NE9" t="s">
        <v>1233</v>
      </c>
      <c r="NF9" s="1" t="s">
        <v>3023</v>
      </c>
    </row>
    <row r="10" spans="1:370" x14ac:dyDescent="0.25">
      <c r="A10" t="s">
        <v>1187</v>
      </c>
      <c r="B10" t="s">
        <v>1234</v>
      </c>
      <c r="C10" s="1" t="s">
        <v>3022</v>
      </c>
      <c r="D10" t="s">
        <v>1189</v>
      </c>
      <c r="E10" t="s">
        <v>1190</v>
      </c>
      <c r="F10" t="s">
        <v>1191</v>
      </c>
      <c r="G10" s="10">
        <v>9.2064909999999998</v>
      </c>
      <c r="H10" s="10">
        <v>9.3221720000000001</v>
      </c>
      <c r="I10" s="10">
        <v>9.536778</v>
      </c>
      <c r="J10" s="10">
        <v>9.9904860000000006</v>
      </c>
      <c r="K10" s="10">
        <v>10.52744</v>
      </c>
      <c r="L10" s="10">
        <v>10.95538</v>
      </c>
      <c r="M10" s="10">
        <v>11.447800000000001</v>
      </c>
      <c r="N10" s="10">
        <v>12.08724</v>
      </c>
      <c r="O10" s="10">
        <v>12.905250000000001</v>
      </c>
      <c r="P10" s="10">
        <v>13.60613</v>
      </c>
      <c r="Q10" s="10">
        <v>14.14667</v>
      </c>
      <c r="R10" s="10">
        <v>14.88836</v>
      </c>
      <c r="S10" s="10">
        <v>15.45439</v>
      </c>
      <c r="T10" s="10">
        <v>15.83728</v>
      </c>
      <c r="U10" s="10">
        <v>16.26755</v>
      </c>
      <c r="V10" s="10">
        <v>17.121690000000001</v>
      </c>
      <c r="W10" s="10">
        <v>17.93</v>
      </c>
      <c r="X10" s="10">
        <v>18.505330000000001</v>
      </c>
      <c r="Y10" s="10">
        <v>18.839230000000001</v>
      </c>
      <c r="Z10" s="10">
        <v>19.160209999999999</v>
      </c>
      <c r="AA10" s="10">
        <v>19.773599999999998</v>
      </c>
      <c r="AB10" s="10">
        <v>20.218610000000002</v>
      </c>
      <c r="AC10" s="10">
        <v>20.593019999999999</v>
      </c>
      <c r="AD10" s="10">
        <v>21.29984</v>
      </c>
      <c r="AE10" s="10">
        <v>21.879709999999999</v>
      </c>
      <c r="AF10" s="10">
        <v>22.38936</v>
      </c>
      <c r="AG10" s="10">
        <v>23.94933</v>
      </c>
      <c r="AH10" s="10">
        <v>24.961680000000001</v>
      </c>
      <c r="AI10" s="10">
        <v>25.905280000000001</v>
      </c>
      <c r="AJ10" s="10">
        <v>26.888159999999999</v>
      </c>
      <c r="AK10" s="10">
        <v>27.460470000000001</v>
      </c>
      <c r="AL10" s="10">
        <v>28.66206</v>
      </c>
      <c r="AM10" s="10">
        <v>29.374320000000001</v>
      </c>
      <c r="AN10" s="10">
        <v>30.196069999999999</v>
      </c>
      <c r="AO10" s="10">
        <v>30.904209999999999</v>
      </c>
      <c r="AP10" s="10">
        <v>31.90259</v>
      </c>
      <c r="AQ10" s="10">
        <v>32.61365</v>
      </c>
      <c r="AR10" s="10">
        <v>33.174280000000003</v>
      </c>
      <c r="AS10" s="10">
        <v>33.551250000000003</v>
      </c>
      <c r="AT10" s="10">
        <v>34.331569999999999</v>
      </c>
      <c r="AU10" s="10">
        <v>34.779679999999999</v>
      </c>
      <c r="AV10" s="10">
        <v>35.153910000000003</v>
      </c>
      <c r="AW10" s="10">
        <v>35.481830000000002</v>
      </c>
      <c r="AX10" s="10">
        <v>36.030259999999998</v>
      </c>
      <c r="AY10" s="10">
        <v>36.491570000000003</v>
      </c>
      <c r="AZ10" s="10">
        <v>37.046770000000002</v>
      </c>
      <c r="BA10" s="10">
        <v>37.471260000000001</v>
      </c>
      <c r="BB10" s="10">
        <v>37.954630000000002</v>
      </c>
      <c r="BC10" s="10">
        <v>37.86</v>
      </c>
      <c r="BD10" s="10">
        <v>38.504060000000003</v>
      </c>
      <c r="BE10" s="10">
        <v>39.084150000000001</v>
      </c>
      <c r="BF10" s="10">
        <v>39.675939999999997</v>
      </c>
      <c r="BG10" s="10">
        <v>39.730350000000001</v>
      </c>
      <c r="BH10" s="10">
        <v>40.117289999999997</v>
      </c>
      <c r="BI10" s="10">
        <v>40.552900000000001</v>
      </c>
      <c r="BJ10" s="10">
        <v>41.085500000000003</v>
      </c>
      <c r="BK10" s="10">
        <v>41.470970000000001</v>
      </c>
      <c r="BL10" s="10">
        <v>41.902000000000001</v>
      </c>
      <c r="BM10" s="10">
        <v>42.296129999999998</v>
      </c>
      <c r="BN10" s="10">
        <v>42.821930000000002</v>
      </c>
      <c r="BO10" s="10">
        <v>43.419350000000001</v>
      </c>
      <c r="BP10" s="10">
        <v>44.057639999999999</v>
      </c>
      <c r="BQ10" s="10">
        <v>44.47437</v>
      </c>
      <c r="BR10" s="10">
        <v>44.994630000000001</v>
      </c>
      <c r="BS10" s="10">
        <v>45.505809999999997</v>
      </c>
      <c r="BT10" s="10">
        <v>46.23854</v>
      </c>
      <c r="BU10" s="10">
        <v>47.012500000000003</v>
      </c>
      <c r="BV10" s="10">
        <v>47.891399999999997</v>
      </c>
      <c r="BW10" s="10">
        <v>48.684229999999999</v>
      </c>
      <c r="BX10" s="10">
        <v>49.740929999999999</v>
      </c>
      <c r="BY10" s="10">
        <v>50.820700000000002</v>
      </c>
      <c r="BZ10" s="10">
        <v>51.63449</v>
      </c>
      <c r="CA10" s="10">
        <v>52.673259999999999</v>
      </c>
      <c r="CB10" s="10">
        <v>53.885460000000002</v>
      </c>
      <c r="CC10" s="10">
        <v>54.572029999999998</v>
      </c>
      <c r="CD10" s="10">
        <v>55.194969999999998</v>
      </c>
      <c r="CE10" s="10">
        <v>55.830660000000002</v>
      </c>
      <c r="CF10" s="10">
        <v>56.101179999999999</v>
      </c>
      <c r="CG10" s="10">
        <v>56.413730000000001</v>
      </c>
      <c r="CH10" s="10">
        <v>56.871429999999997</v>
      </c>
      <c r="CI10" s="10">
        <v>57.520229999999998</v>
      </c>
      <c r="CJ10" s="10">
        <v>57.92465</v>
      </c>
      <c r="CK10" s="10">
        <v>58.235169999999997</v>
      </c>
      <c r="CL10" s="10">
        <v>58.644260000000003</v>
      </c>
      <c r="CM10" s="10">
        <v>58.658009999999997</v>
      </c>
      <c r="CN10" s="10">
        <v>58.931699999999999</v>
      </c>
      <c r="CO10" s="10">
        <v>59.150840000000002</v>
      </c>
      <c r="CP10" s="10">
        <v>59.541040000000002</v>
      </c>
      <c r="CQ10" s="10">
        <v>59.871699999999997</v>
      </c>
      <c r="CR10" s="10">
        <v>60.466740000000001</v>
      </c>
      <c r="CS10" s="10">
        <v>61.436</v>
      </c>
      <c r="CT10" s="10">
        <v>61.456009999999999</v>
      </c>
      <c r="CU10" s="10">
        <v>62.042369999999998</v>
      </c>
      <c r="CV10" s="10">
        <v>62.74926</v>
      </c>
      <c r="CW10" s="10">
        <v>63.249040000000001</v>
      </c>
      <c r="CX10" s="10">
        <v>63.442030000000003</v>
      </c>
      <c r="CY10" s="10">
        <v>63.580829999999999</v>
      </c>
      <c r="CZ10" s="10">
        <v>64.262900000000002</v>
      </c>
      <c r="DA10" s="10">
        <v>64.613010000000003</v>
      </c>
      <c r="DB10" s="10">
        <v>64.192869999999999</v>
      </c>
      <c r="DC10" s="10">
        <v>64.509810000000002</v>
      </c>
      <c r="DD10" s="10">
        <v>64.882829999999998</v>
      </c>
      <c r="DE10" s="10">
        <v>65.287790000000001</v>
      </c>
      <c r="DF10" s="10">
        <v>65.436549999999997</v>
      </c>
      <c r="DG10" s="10">
        <v>65.678430000000006</v>
      </c>
      <c r="DH10" s="10">
        <v>65.559520000000006</v>
      </c>
      <c r="DI10" s="10">
        <v>65.181330000000003</v>
      </c>
      <c r="DJ10" s="10">
        <v>65.406419999999997</v>
      </c>
      <c r="DK10" s="10">
        <v>65.636089999999996</v>
      </c>
      <c r="DL10" s="10">
        <v>65.484520000000003</v>
      </c>
      <c r="DM10" s="10">
        <v>65.551580000000001</v>
      </c>
      <c r="DN10" s="10">
        <v>65.450339999999997</v>
      </c>
      <c r="DO10" s="10">
        <v>66.186490000000006</v>
      </c>
      <c r="DP10" s="10">
        <v>66.201899999999995</v>
      </c>
      <c r="DQ10" s="10">
        <v>66.264560000000003</v>
      </c>
      <c r="DR10" s="10">
        <v>65.423580000000001</v>
      </c>
      <c r="DS10" s="10">
        <v>66.208780000000004</v>
      </c>
      <c r="DT10" s="10">
        <v>66.32405</v>
      </c>
      <c r="DU10" s="10">
        <v>66.400880000000001</v>
      </c>
      <c r="DV10" s="10">
        <v>66.814509999999999</v>
      </c>
      <c r="DW10" s="10">
        <v>66.957589999999996</v>
      </c>
      <c r="DX10" s="10">
        <v>66.95881</v>
      </c>
      <c r="DY10" s="10">
        <v>67.432900000000004</v>
      </c>
      <c r="DZ10" s="10">
        <v>67.700289999999995</v>
      </c>
      <c r="EA10" s="10">
        <v>67.947680000000005</v>
      </c>
      <c r="EB10" s="10">
        <v>68.298940000000002</v>
      </c>
      <c r="EC10" s="10">
        <v>68.639510000000001</v>
      </c>
      <c r="ED10" s="10">
        <v>69.152760000000001</v>
      </c>
      <c r="EE10" s="10">
        <v>69.367230000000006</v>
      </c>
      <c r="EF10" s="10">
        <v>69.342179999999999</v>
      </c>
      <c r="EG10" s="10">
        <v>69.850290000000001</v>
      </c>
      <c r="EH10" s="10">
        <v>70.488200000000006</v>
      </c>
      <c r="EI10" s="10">
        <v>70.940950000000001</v>
      </c>
      <c r="EJ10" s="10">
        <v>71.759450000000001</v>
      </c>
      <c r="EK10" s="10">
        <v>72.252660000000006</v>
      </c>
      <c r="EL10" s="10">
        <v>72.382469999999998</v>
      </c>
      <c r="EM10" s="10">
        <v>71.805189999999996</v>
      </c>
      <c r="EN10" s="10">
        <v>72.88503</v>
      </c>
      <c r="EO10" s="10">
        <v>73.206900000000005</v>
      </c>
      <c r="EP10" s="10">
        <v>73.403729999999996</v>
      </c>
      <c r="EQ10" s="10">
        <v>74.486329999999995</v>
      </c>
      <c r="ER10" s="10">
        <v>75.595219999999998</v>
      </c>
      <c r="ES10" s="10">
        <v>76.739900000000006</v>
      </c>
      <c r="ET10" s="10">
        <v>76.126390000000001</v>
      </c>
      <c r="EU10" s="10">
        <v>76.341520000000003</v>
      </c>
      <c r="EV10" s="10">
        <v>76.476780000000005</v>
      </c>
      <c r="EW10" s="10">
        <v>76.458629999999999</v>
      </c>
      <c r="EX10" s="10">
        <v>76.089389999999995</v>
      </c>
      <c r="EY10" s="10">
        <v>76.08305</v>
      </c>
      <c r="EZ10" s="10">
        <v>76.802760000000006</v>
      </c>
      <c r="FA10" s="10">
        <v>77.31653</v>
      </c>
      <c r="FB10" s="10">
        <v>77.98997</v>
      </c>
      <c r="FC10" s="10">
        <v>79.4221</v>
      </c>
      <c r="FD10" s="10">
        <v>79.756460000000004</v>
      </c>
      <c r="FE10" s="10">
        <v>80.362750000000005</v>
      </c>
      <c r="FF10" s="10">
        <v>80.965869999999995</v>
      </c>
      <c r="FG10" s="10">
        <v>81.013279999999995</v>
      </c>
      <c r="FH10" s="10">
        <v>81.476389999999995</v>
      </c>
      <c r="FI10" s="10">
        <v>81.39188</v>
      </c>
      <c r="FJ10" s="10">
        <v>81.973290000000006</v>
      </c>
      <c r="FK10" s="10">
        <v>82.801770000000005</v>
      </c>
      <c r="FL10" s="10">
        <v>83.297870000000003</v>
      </c>
      <c r="FM10" s="10">
        <v>83.487459999999999</v>
      </c>
      <c r="FN10" s="10">
        <v>83.510570000000001</v>
      </c>
      <c r="FO10" s="10">
        <v>83.915139999999994</v>
      </c>
      <c r="FP10" s="10">
        <v>84.584509999999995</v>
      </c>
      <c r="FQ10" s="10">
        <v>84.351870000000005</v>
      </c>
      <c r="FR10" s="10">
        <v>84.100880000000004</v>
      </c>
      <c r="FS10" s="10">
        <v>83.648219999999995</v>
      </c>
      <c r="FT10" s="10">
        <v>83.837639999999993</v>
      </c>
      <c r="FU10" s="10">
        <v>84.055049999999994</v>
      </c>
      <c r="FV10" s="10">
        <v>84.16037</v>
      </c>
      <c r="FW10" s="10">
        <v>84.271649999999994</v>
      </c>
      <c r="FX10" s="10">
        <v>84.642039999999994</v>
      </c>
      <c r="FY10" s="10">
        <v>85.312160000000006</v>
      </c>
      <c r="FZ10" s="10">
        <v>85.729079999999996</v>
      </c>
      <c r="GA10" s="10">
        <v>85.749889999999994</v>
      </c>
      <c r="GB10" s="10">
        <v>86.408259999999999</v>
      </c>
      <c r="GC10" s="10">
        <v>86.781720000000007</v>
      </c>
      <c r="GD10" s="10">
        <v>87.314229999999995</v>
      </c>
      <c r="GE10" s="10">
        <v>87.805499999999995</v>
      </c>
      <c r="GF10" s="10">
        <v>88.070499999999996</v>
      </c>
      <c r="GG10" s="10">
        <v>88.574029999999993</v>
      </c>
      <c r="GH10" s="10">
        <v>89.073130000000006</v>
      </c>
      <c r="GI10" s="10">
        <v>89.182159999999996</v>
      </c>
      <c r="GJ10" s="10">
        <v>89.604060000000004</v>
      </c>
      <c r="GK10" s="10">
        <v>89.94605</v>
      </c>
      <c r="GL10" s="10">
        <v>90.039550000000006</v>
      </c>
      <c r="GM10" s="10">
        <v>89.551130000000001</v>
      </c>
      <c r="GN10" s="10">
        <v>89.435910000000007</v>
      </c>
      <c r="GO10" s="10">
        <v>89.978999999999999</v>
      </c>
      <c r="GP10" s="10">
        <v>90.053640000000001</v>
      </c>
      <c r="GQ10" s="10">
        <v>90.55059</v>
      </c>
      <c r="GR10" s="10">
        <v>91.062539999999998</v>
      </c>
      <c r="GS10" s="10">
        <v>92.470209999999994</v>
      </c>
      <c r="GT10" s="10">
        <v>94.510490000000004</v>
      </c>
      <c r="GU10" s="10">
        <v>96.103399999999993</v>
      </c>
      <c r="GV10" s="10">
        <v>99.406379999999999</v>
      </c>
      <c r="GW10" s="10">
        <v>100.8755</v>
      </c>
      <c r="GX10" s="10">
        <v>103.52200000000001</v>
      </c>
      <c r="GY10" s="10">
        <v>105.8083</v>
      </c>
      <c r="GZ10" s="10">
        <v>106.80110000000001</v>
      </c>
      <c r="HA10" s="10">
        <v>107.2646</v>
      </c>
      <c r="HB10" s="10">
        <v>107.5997</v>
      </c>
      <c r="HC10" s="10">
        <v>108.70010000000001</v>
      </c>
      <c r="HD10" s="10">
        <v>109.34010000000001</v>
      </c>
      <c r="HE10" s="10">
        <v>109.72150000000001</v>
      </c>
      <c r="HF10" s="11">
        <v>110.709</v>
      </c>
      <c r="HG10" s="11">
        <v>111.7054</v>
      </c>
      <c r="HH10" s="11">
        <v>112.6549</v>
      </c>
      <c r="HI10" s="11">
        <v>113.49979999999999</v>
      </c>
      <c r="HJ10" s="11">
        <v>114.2092</v>
      </c>
      <c r="HK10" s="11">
        <v>114.8659</v>
      </c>
      <c r="HL10" s="11">
        <v>115.52630000000001</v>
      </c>
      <c r="HM10" s="11">
        <v>116.1617</v>
      </c>
      <c r="HN10" s="11">
        <v>116.77160000000001</v>
      </c>
      <c r="HO10" s="11">
        <v>117.3554</v>
      </c>
      <c r="HP10" s="11">
        <v>117.9422</v>
      </c>
      <c r="HQ10" s="11">
        <v>118.53189999999999</v>
      </c>
      <c r="HR10" s="11">
        <v>119.172</v>
      </c>
      <c r="HS10" s="11">
        <v>119.8215</v>
      </c>
      <c r="HT10" s="11">
        <v>120.47450000000001</v>
      </c>
      <c r="HU10" s="11">
        <v>121.1251</v>
      </c>
      <c r="HV10" s="11">
        <v>121.767</v>
      </c>
      <c r="HW10" s="11">
        <v>122.4002</v>
      </c>
      <c r="HX10" s="11">
        <v>123.0245</v>
      </c>
      <c r="HY10" s="11">
        <v>123.6519</v>
      </c>
      <c r="HZ10" s="11">
        <v>124.2701</v>
      </c>
      <c r="IA10" s="11">
        <v>124.88679999999999</v>
      </c>
      <c r="IB10" s="11">
        <v>125.5065</v>
      </c>
      <c r="IC10" s="11">
        <v>126.1292</v>
      </c>
      <c r="ID10" s="11">
        <v>126.7551</v>
      </c>
      <c r="IE10" s="11">
        <v>127.384</v>
      </c>
      <c r="IF10" s="11">
        <v>128.01609999999999</v>
      </c>
      <c r="IG10" s="11">
        <v>128.65129999999999</v>
      </c>
      <c r="IH10" s="11">
        <v>129.28970000000001</v>
      </c>
      <c r="II10" s="11">
        <v>129.93119999999999</v>
      </c>
      <c r="IJ10" s="11">
        <v>130.57599999999999</v>
      </c>
      <c r="IK10" s="11">
        <v>131.22389999999999</v>
      </c>
      <c r="IL10" s="11">
        <v>131.875</v>
      </c>
      <c r="IM10" s="11">
        <v>132.52940000000001</v>
      </c>
      <c r="IN10" s="11">
        <v>133.18700000000001</v>
      </c>
      <c r="IO10" s="11">
        <v>133.84790000000001</v>
      </c>
      <c r="IP10" s="11">
        <v>134.512</v>
      </c>
      <c r="IQ10" s="11">
        <v>135.17949999999999</v>
      </c>
      <c r="IR10" s="11">
        <v>135.8502</v>
      </c>
      <c r="IS10" s="11">
        <v>136.52430000000001</v>
      </c>
      <c r="IT10" s="11">
        <v>137.20179999999999</v>
      </c>
      <c r="IU10" s="11">
        <v>137.88249999999999</v>
      </c>
      <c r="IV10" s="11">
        <v>138.5667</v>
      </c>
      <c r="IW10" s="11">
        <v>139.2543</v>
      </c>
      <c r="IX10" s="11">
        <v>139.9453</v>
      </c>
      <c r="IY10" s="11">
        <v>140.6397</v>
      </c>
      <c r="IZ10" s="11">
        <v>141.33750000000001</v>
      </c>
      <c r="JA10" s="11">
        <v>142.03880000000001</v>
      </c>
      <c r="JB10" s="11">
        <v>142.74359999999999</v>
      </c>
      <c r="JC10" s="11">
        <v>143.45189999999999</v>
      </c>
      <c r="JD10" s="11">
        <v>144.16370000000001</v>
      </c>
      <c r="JE10" s="11">
        <v>144.87909999999999</v>
      </c>
      <c r="JF10" s="11">
        <v>145.59800000000001</v>
      </c>
      <c r="JG10" s="11">
        <v>146.32040000000001</v>
      </c>
      <c r="JH10" s="11">
        <v>147.04650000000001</v>
      </c>
      <c r="JI10" s="11">
        <v>147.77610000000001</v>
      </c>
      <c r="JJ10" s="11">
        <v>148.5094</v>
      </c>
      <c r="JK10" s="11">
        <v>149.24629999999999</v>
      </c>
      <c r="JL10" s="11">
        <v>149.98679999999999</v>
      </c>
      <c r="JM10" s="11">
        <v>150.7311</v>
      </c>
      <c r="JN10" s="11">
        <v>151.47900000000001</v>
      </c>
      <c r="JO10" s="11">
        <v>152.23070000000001</v>
      </c>
      <c r="JP10" s="11">
        <v>152.98599999999999</v>
      </c>
      <c r="JQ10" s="11">
        <v>153.74510000000001</v>
      </c>
      <c r="JR10" s="11">
        <v>154.50800000000001</v>
      </c>
      <c r="JS10" s="11">
        <v>155.2747</v>
      </c>
      <c r="JT10" s="11">
        <v>156.04519999999999</v>
      </c>
      <c r="JU10" s="11">
        <v>156.81950000000001</v>
      </c>
      <c r="JV10" s="11">
        <v>157.5976</v>
      </c>
      <c r="JW10" s="11">
        <v>158.37960000000001</v>
      </c>
      <c r="JX10" s="11">
        <v>159.16550000000001</v>
      </c>
      <c r="JY10" s="11">
        <v>159.95519999999999</v>
      </c>
      <c r="JZ10" s="11">
        <v>160.74889999999999</v>
      </c>
      <c r="KA10" s="11">
        <v>161.54660000000001</v>
      </c>
      <c r="KB10" s="11">
        <v>162.34819999999999</v>
      </c>
      <c r="KC10" s="11">
        <v>163.15369999999999</v>
      </c>
      <c r="KD10" s="11">
        <v>163.9633</v>
      </c>
      <c r="KE10" s="11">
        <v>164.77690000000001</v>
      </c>
      <c r="KF10" s="11">
        <v>165.59450000000001</v>
      </c>
      <c r="KG10" s="11">
        <v>166.4162</v>
      </c>
      <c r="KH10" s="11">
        <v>167.24199999999999</v>
      </c>
      <c r="KI10" s="11">
        <v>168.0718</v>
      </c>
      <c r="KJ10" s="11">
        <v>168.9058</v>
      </c>
      <c r="KK10" s="11">
        <v>169.7439</v>
      </c>
      <c r="KL10" s="11">
        <v>170.58619999999999</v>
      </c>
      <c r="KM10" s="11">
        <v>171.43260000000001</v>
      </c>
      <c r="KN10" s="11">
        <v>172.2833</v>
      </c>
      <c r="KO10" s="11">
        <v>173.13810000000001</v>
      </c>
      <c r="KP10" s="11">
        <v>173.9973</v>
      </c>
      <c r="KQ10" s="11">
        <v>174.86060000000001</v>
      </c>
      <c r="KR10" s="11">
        <v>175.72829999999999</v>
      </c>
      <c r="KS10" s="11">
        <v>176.6003</v>
      </c>
      <c r="KT10" s="11">
        <v>177.47649999999999</v>
      </c>
      <c r="KU10" s="11">
        <v>178.35720000000001</v>
      </c>
      <c r="KV10" s="11">
        <v>179.2422</v>
      </c>
      <c r="KW10" s="11">
        <v>180.13159999999999</v>
      </c>
      <c r="KX10" s="11">
        <v>181.02539999999999</v>
      </c>
      <c r="KY10" s="11">
        <v>181.92359999999999</v>
      </c>
      <c r="KZ10" s="11">
        <v>182.8263</v>
      </c>
      <c r="LA10" s="11">
        <v>183.73349999999999</v>
      </c>
      <c r="LB10" s="11">
        <v>184.64519999999999</v>
      </c>
      <c r="LC10" s="11">
        <v>185.56139999999999</v>
      </c>
      <c r="LD10" s="11">
        <v>186.48220000000001</v>
      </c>
      <c r="LE10" s="11">
        <v>187.4075</v>
      </c>
      <c r="LF10" s="11">
        <v>188.3374</v>
      </c>
      <c r="LG10" s="11">
        <v>189.27199999999999</v>
      </c>
      <c r="LH10" s="11">
        <v>190.21109999999999</v>
      </c>
      <c r="LI10" s="11">
        <v>191.155</v>
      </c>
      <c r="LJ10" s="11">
        <v>192.1035</v>
      </c>
      <c r="LK10" s="11">
        <v>193.05670000000001</v>
      </c>
      <c r="LL10" s="11">
        <v>194.0146</v>
      </c>
      <c r="LM10" s="11">
        <v>194.97730000000001</v>
      </c>
      <c r="LN10" s="11">
        <v>195.94479999999999</v>
      </c>
      <c r="LO10" s="11">
        <v>196.9171</v>
      </c>
      <c r="LP10" s="11">
        <v>197.89420000000001</v>
      </c>
      <c r="LQ10" s="11">
        <v>198.87610000000001</v>
      </c>
      <c r="LR10" s="11">
        <v>199.863</v>
      </c>
      <c r="LS10" s="11">
        <v>200.85470000000001</v>
      </c>
      <c r="LT10" s="11">
        <v>201.85130000000001</v>
      </c>
      <c r="LU10" s="11">
        <v>202.85290000000001</v>
      </c>
      <c r="LV10" s="11">
        <v>203.8595</v>
      </c>
      <c r="LW10" s="11">
        <v>204.87100000000001</v>
      </c>
      <c r="LX10" s="11">
        <v>205.88759999999999</v>
      </c>
      <c r="LY10" s="11">
        <v>206.9092</v>
      </c>
      <c r="LZ10" s="11">
        <v>207.9359</v>
      </c>
      <c r="MA10" s="11">
        <v>208.96770000000001</v>
      </c>
      <c r="MB10" s="11">
        <v>210.00450000000001</v>
      </c>
      <c r="MC10" s="11">
        <v>211.04660000000001</v>
      </c>
      <c r="MD10" s="11">
        <v>212.09379999999999</v>
      </c>
      <c r="ME10" s="11">
        <v>213.14619999999999</v>
      </c>
      <c r="MF10" s="11">
        <v>214.2039</v>
      </c>
      <c r="MG10" s="11">
        <v>215.26669999999999</v>
      </c>
      <c r="MH10" s="11">
        <v>216.3349</v>
      </c>
      <c r="MI10" s="11">
        <v>217.4083</v>
      </c>
      <c r="MJ10" s="11">
        <v>218.4871</v>
      </c>
      <c r="MK10" s="11">
        <v>219.5712</v>
      </c>
      <c r="ML10" s="11">
        <v>220.66079999999999</v>
      </c>
      <c r="MM10" s="11">
        <v>221.75569999999999</v>
      </c>
      <c r="MN10" s="11">
        <v>222.85599999999999</v>
      </c>
      <c r="MO10" s="11">
        <v>223.96180000000001</v>
      </c>
      <c r="MP10" s="11">
        <v>225.07320000000001</v>
      </c>
      <c r="MQ10" s="11">
        <v>226.19</v>
      </c>
      <c r="MR10" s="11">
        <v>227.31229999999999</v>
      </c>
      <c r="MS10" s="11">
        <v>228.4402</v>
      </c>
      <c r="MT10" s="11">
        <v>229.57380000000001</v>
      </c>
      <c r="MU10" t="s">
        <v>1199</v>
      </c>
      <c r="MV10" t="b">
        <v>1</v>
      </c>
      <c r="MW10" t="s">
        <v>1190</v>
      </c>
      <c r="MX10">
        <v>2022</v>
      </c>
      <c r="MY10">
        <v>2024</v>
      </c>
      <c r="MZ10">
        <v>3</v>
      </c>
      <c r="NA10" t="s">
        <v>1190</v>
      </c>
      <c r="NB10" s="1" t="s">
        <v>1235</v>
      </c>
      <c r="NC10" t="s">
        <v>1190</v>
      </c>
      <c r="ND10" t="s">
        <v>1194</v>
      </c>
      <c r="NE10" t="s">
        <v>1236</v>
      </c>
      <c r="NF10" s="1" t="s">
        <v>3023</v>
      </c>
    </row>
    <row r="11" spans="1:370" x14ac:dyDescent="0.25">
      <c r="A11" t="s">
        <v>1187</v>
      </c>
      <c r="B11" s="1" t="s">
        <v>1336</v>
      </c>
      <c r="C11" s="1" t="s">
        <v>3022</v>
      </c>
      <c r="D11" t="s">
        <v>1337</v>
      </c>
      <c r="E11" t="s">
        <v>1338</v>
      </c>
      <c r="F11" t="s">
        <v>1191</v>
      </c>
      <c r="G11" s="10">
        <v>24903</v>
      </c>
      <c r="H11" s="10">
        <v>24986</v>
      </c>
      <c r="I11" s="10">
        <v>24972</v>
      </c>
      <c r="J11" s="10">
        <v>24999</v>
      </c>
      <c r="K11" s="10">
        <v>24984</v>
      </c>
      <c r="L11" s="10">
        <v>25002</v>
      </c>
      <c r="M11" s="10">
        <v>25066</v>
      </c>
      <c r="N11" s="10">
        <v>25065</v>
      </c>
      <c r="O11" s="10">
        <v>24996</v>
      </c>
      <c r="P11" s="10">
        <v>24955</v>
      </c>
      <c r="Q11" s="10">
        <v>24918</v>
      </c>
      <c r="R11" s="10">
        <v>24864</v>
      </c>
      <c r="S11" s="10">
        <v>24809</v>
      </c>
      <c r="T11" s="10">
        <v>24779</v>
      </c>
      <c r="U11" s="10">
        <v>24768</v>
      </c>
      <c r="V11" s="10">
        <v>24788</v>
      </c>
      <c r="W11" s="10">
        <v>24803</v>
      </c>
      <c r="X11" s="10">
        <v>24802</v>
      </c>
      <c r="Y11" s="10">
        <v>24809</v>
      </c>
      <c r="Z11" s="10">
        <v>24822</v>
      </c>
      <c r="AA11" s="10">
        <v>24862</v>
      </c>
      <c r="AB11" s="10">
        <v>24897</v>
      </c>
      <c r="AC11" s="10">
        <v>24941</v>
      </c>
      <c r="AD11" s="10">
        <v>25059</v>
      </c>
      <c r="AE11" s="10">
        <v>25113</v>
      </c>
      <c r="AF11" s="10">
        <v>25159</v>
      </c>
      <c r="AG11" s="10">
        <v>25229</v>
      </c>
      <c r="AH11" s="10">
        <v>25280</v>
      </c>
      <c r="AI11" s="10">
        <v>25250</v>
      </c>
      <c r="AJ11" s="10">
        <v>25190</v>
      </c>
      <c r="AK11" s="10">
        <v>25050</v>
      </c>
      <c r="AL11" s="10">
        <v>24855</v>
      </c>
      <c r="AM11" s="10">
        <v>24661</v>
      </c>
      <c r="AN11" s="10">
        <v>24495</v>
      </c>
      <c r="AO11" s="10">
        <v>24355</v>
      </c>
      <c r="AP11" s="10">
        <v>24209</v>
      </c>
      <c r="AQ11" s="10">
        <v>24120</v>
      </c>
      <c r="AR11" s="10">
        <v>24027</v>
      </c>
      <c r="AS11" s="10">
        <v>23901</v>
      </c>
      <c r="AT11" s="10">
        <v>23755</v>
      </c>
      <c r="AU11" s="10">
        <v>23651</v>
      </c>
      <c r="AV11" s="10">
        <v>23647</v>
      </c>
      <c r="AW11" s="10">
        <v>23809</v>
      </c>
      <c r="AX11" s="10">
        <v>23994</v>
      </c>
      <c r="AY11" s="10">
        <v>24125</v>
      </c>
      <c r="AZ11" s="10">
        <v>24245</v>
      </c>
      <c r="BA11" s="10">
        <v>24335</v>
      </c>
      <c r="BB11" s="10">
        <v>24435</v>
      </c>
      <c r="BC11" s="10">
        <v>24515</v>
      </c>
      <c r="BD11" s="10">
        <v>24570</v>
      </c>
      <c r="BE11" s="10">
        <v>24625</v>
      </c>
      <c r="BF11" s="10">
        <v>24660</v>
      </c>
      <c r="BG11" s="10">
        <v>24670</v>
      </c>
      <c r="BH11" s="10">
        <v>24695</v>
      </c>
      <c r="BI11" s="10">
        <v>24770</v>
      </c>
      <c r="BJ11" s="10">
        <v>24850</v>
      </c>
      <c r="BK11" s="10">
        <v>24925</v>
      </c>
      <c r="BL11" s="10">
        <v>25110</v>
      </c>
      <c r="BM11" s="10">
        <v>25345</v>
      </c>
      <c r="BN11" s="10">
        <v>25575</v>
      </c>
      <c r="BO11" s="10">
        <v>25795</v>
      </c>
      <c r="BP11" s="10">
        <v>25970</v>
      </c>
      <c r="BQ11" s="10">
        <v>26160</v>
      </c>
      <c r="BR11" s="10">
        <v>26355</v>
      </c>
      <c r="BS11" s="10">
        <v>26590</v>
      </c>
      <c r="BT11" s="10">
        <v>26730</v>
      </c>
      <c r="BU11" s="10">
        <v>26795</v>
      </c>
      <c r="BV11" s="10">
        <v>26880</v>
      </c>
      <c r="BW11" s="10">
        <v>26900</v>
      </c>
      <c r="BX11" s="10">
        <v>26935</v>
      </c>
      <c r="BY11" s="10">
        <v>26900</v>
      </c>
      <c r="BZ11" s="10">
        <v>26750</v>
      </c>
      <c r="CA11" s="10">
        <v>26530</v>
      </c>
      <c r="CB11" s="10">
        <v>26275</v>
      </c>
      <c r="CC11" s="10">
        <v>26025</v>
      </c>
      <c r="CD11" s="10">
        <v>25820</v>
      </c>
      <c r="CE11" s="10">
        <v>25710</v>
      </c>
      <c r="CF11" s="10">
        <v>25605</v>
      </c>
      <c r="CG11" s="10">
        <v>25509</v>
      </c>
      <c r="CH11" s="10">
        <v>25336</v>
      </c>
      <c r="CI11" s="10">
        <v>25282</v>
      </c>
      <c r="CJ11" s="10">
        <v>25293</v>
      </c>
      <c r="CK11" s="10">
        <v>25316</v>
      </c>
      <c r="CL11" s="10">
        <v>25320</v>
      </c>
      <c r="CM11" s="10">
        <v>25408</v>
      </c>
      <c r="CN11" s="10">
        <v>25451</v>
      </c>
      <c r="CO11" s="10">
        <v>25559</v>
      </c>
      <c r="CP11" s="10">
        <v>25600</v>
      </c>
      <c r="CQ11" s="10">
        <v>25670</v>
      </c>
      <c r="CR11" s="10">
        <v>25770</v>
      </c>
      <c r="CS11" s="10">
        <v>25852</v>
      </c>
      <c r="CT11" s="10">
        <v>25982</v>
      </c>
      <c r="CU11" s="10">
        <v>25970</v>
      </c>
      <c r="CV11" s="10">
        <v>26009</v>
      </c>
      <c r="CW11" s="10">
        <v>26062</v>
      </c>
      <c r="CX11" s="10">
        <v>26198</v>
      </c>
      <c r="CY11" s="10">
        <v>26381</v>
      </c>
      <c r="CZ11" s="10">
        <v>26514</v>
      </c>
      <c r="DA11" s="10">
        <v>26572</v>
      </c>
      <c r="DB11" s="10">
        <v>26636</v>
      </c>
      <c r="DC11" s="10">
        <v>26677</v>
      </c>
      <c r="DD11" s="10">
        <v>26714</v>
      </c>
      <c r="DE11" s="10">
        <v>26834</v>
      </c>
      <c r="DF11" s="10">
        <v>26955</v>
      </c>
      <c r="DG11" s="10">
        <v>27036</v>
      </c>
      <c r="DH11" s="10">
        <v>27095</v>
      </c>
      <c r="DI11" s="10">
        <v>27218</v>
      </c>
      <c r="DJ11" s="10">
        <v>27322</v>
      </c>
      <c r="DK11" s="10">
        <v>27362</v>
      </c>
      <c r="DL11" s="10">
        <v>27468</v>
      </c>
      <c r="DM11" s="10">
        <v>27555</v>
      </c>
      <c r="DN11" s="10">
        <v>27549</v>
      </c>
      <c r="DO11" s="10">
        <v>27623</v>
      </c>
      <c r="DP11" s="10">
        <v>27707</v>
      </c>
      <c r="DQ11" s="10">
        <v>27715</v>
      </c>
      <c r="DR11" s="10">
        <v>27803</v>
      </c>
      <c r="DS11" s="10">
        <v>27797</v>
      </c>
      <c r="DT11" s="10">
        <v>27933</v>
      </c>
      <c r="DU11" s="10">
        <v>27935</v>
      </c>
      <c r="DV11" s="10">
        <v>28110</v>
      </c>
      <c r="DW11" s="10">
        <v>28099</v>
      </c>
      <c r="DX11" s="10">
        <v>28226</v>
      </c>
      <c r="DY11" s="10">
        <v>28256</v>
      </c>
      <c r="DZ11" s="10">
        <v>28304</v>
      </c>
      <c r="EA11" s="10">
        <v>28459</v>
      </c>
      <c r="EB11" s="10">
        <v>28470</v>
      </c>
      <c r="EC11" s="10">
        <v>28518</v>
      </c>
      <c r="ED11" s="10">
        <v>28673</v>
      </c>
      <c r="EE11" s="10">
        <v>28789</v>
      </c>
      <c r="EF11" s="10">
        <v>28802</v>
      </c>
      <c r="EG11" s="10">
        <v>28928</v>
      </c>
      <c r="EH11" s="10">
        <v>28880</v>
      </c>
      <c r="EI11" s="10">
        <v>29048</v>
      </c>
      <c r="EJ11" s="10">
        <v>29106</v>
      </c>
      <c r="EK11" s="10">
        <v>29183</v>
      </c>
      <c r="EL11" s="10">
        <v>29214</v>
      </c>
      <c r="EM11" s="10">
        <v>29194</v>
      </c>
      <c r="EN11" s="10">
        <v>29322</v>
      </c>
      <c r="EO11" s="10">
        <v>29420</v>
      </c>
      <c r="EP11" s="10">
        <v>29576</v>
      </c>
      <c r="EQ11" s="10">
        <v>29684</v>
      </c>
      <c r="ER11" s="10">
        <v>29722</v>
      </c>
      <c r="ES11" s="10">
        <v>29580</v>
      </c>
      <c r="ET11" s="10">
        <v>29528</v>
      </c>
      <c r="EU11" s="10">
        <v>29366</v>
      </c>
      <c r="EV11" s="10">
        <v>29087</v>
      </c>
      <c r="EW11" s="10">
        <v>29069</v>
      </c>
      <c r="EX11" s="10">
        <v>29102</v>
      </c>
      <c r="EY11" s="10">
        <v>29013</v>
      </c>
      <c r="EZ11" s="10">
        <v>29192</v>
      </c>
      <c r="FA11" s="10">
        <v>29385</v>
      </c>
      <c r="FB11" s="10">
        <v>29324</v>
      </c>
      <c r="FC11" s="10">
        <v>29441</v>
      </c>
      <c r="FD11" s="10">
        <v>29447</v>
      </c>
      <c r="FE11" s="10">
        <v>29284</v>
      </c>
      <c r="FF11" s="10">
        <v>29352</v>
      </c>
      <c r="FG11" s="10">
        <v>29470</v>
      </c>
      <c r="FH11" s="10">
        <v>29689</v>
      </c>
      <c r="FI11" s="10">
        <v>29788</v>
      </c>
      <c r="FJ11" s="10">
        <v>29945</v>
      </c>
      <c r="FK11" s="10">
        <v>29884</v>
      </c>
      <c r="FL11" s="10">
        <v>29990</v>
      </c>
      <c r="FM11" s="10">
        <v>30163</v>
      </c>
      <c r="FN11" s="10">
        <v>30350</v>
      </c>
      <c r="FO11" s="10">
        <v>30595</v>
      </c>
      <c r="FP11" s="10">
        <v>30771</v>
      </c>
      <c r="FQ11" s="10">
        <v>30899</v>
      </c>
      <c r="FR11" s="10">
        <v>31008</v>
      </c>
      <c r="FS11" s="10">
        <v>31218</v>
      </c>
      <c r="FT11" s="10">
        <v>31170</v>
      </c>
      <c r="FU11" s="10">
        <v>31393</v>
      </c>
      <c r="FV11" s="10">
        <v>31602</v>
      </c>
      <c r="FW11" s="10">
        <v>31636</v>
      </c>
      <c r="FX11" s="10">
        <v>31813</v>
      </c>
      <c r="FY11" s="10">
        <v>31878</v>
      </c>
      <c r="FZ11" s="10">
        <v>31914</v>
      </c>
      <c r="GA11" s="10">
        <v>32017</v>
      </c>
      <c r="GB11" s="10">
        <v>32138</v>
      </c>
      <c r="GC11" s="10">
        <v>32134</v>
      </c>
      <c r="GD11" s="10">
        <v>32222</v>
      </c>
      <c r="GE11" s="10">
        <v>32410</v>
      </c>
      <c r="GF11" s="10">
        <v>32451</v>
      </c>
      <c r="GG11" s="10">
        <v>32497</v>
      </c>
      <c r="GH11" s="10">
        <v>32669</v>
      </c>
      <c r="GI11" s="10">
        <v>32773</v>
      </c>
      <c r="GJ11" s="10">
        <v>32965</v>
      </c>
      <c r="GK11" s="10">
        <v>32894</v>
      </c>
      <c r="GL11" s="10">
        <v>33055</v>
      </c>
      <c r="GM11" s="10">
        <v>32972</v>
      </c>
      <c r="GN11" s="10">
        <v>32636</v>
      </c>
      <c r="GO11" s="10">
        <v>32352</v>
      </c>
      <c r="GP11" s="10">
        <v>32266</v>
      </c>
      <c r="GQ11" s="10">
        <v>32308</v>
      </c>
      <c r="GR11" s="10">
        <v>32454</v>
      </c>
      <c r="GS11" s="10">
        <v>32712</v>
      </c>
      <c r="GT11" s="10">
        <v>32729</v>
      </c>
      <c r="GU11" s="10">
        <v>32784</v>
      </c>
      <c r="GV11" s="10">
        <v>33007</v>
      </c>
      <c r="GW11" s="10">
        <v>32904</v>
      </c>
      <c r="GX11" s="10">
        <v>33114</v>
      </c>
      <c r="GY11" s="10">
        <v>33320</v>
      </c>
      <c r="GZ11" s="10">
        <v>33356</v>
      </c>
      <c r="HA11" s="10">
        <v>33326</v>
      </c>
      <c r="HB11" s="10">
        <v>33377</v>
      </c>
      <c r="HC11" s="10">
        <v>33331</v>
      </c>
      <c r="HD11" s="10">
        <v>33496</v>
      </c>
      <c r="HE11" s="10">
        <v>33749</v>
      </c>
      <c r="HF11" s="11">
        <v>33775.699999999997</v>
      </c>
      <c r="HG11" s="11">
        <v>33755.699999999997</v>
      </c>
      <c r="HH11" s="11">
        <v>33817.199999999997</v>
      </c>
      <c r="HI11" s="11">
        <v>33891.79</v>
      </c>
      <c r="HJ11" s="11">
        <v>33987.769999999997</v>
      </c>
      <c r="HK11" s="11">
        <v>34094.86</v>
      </c>
      <c r="HL11" s="11">
        <v>34192.07</v>
      </c>
      <c r="HM11" s="11">
        <v>34296.36</v>
      </c>
      <c r="HN11" s="11">
        <v>34399.230000000003</v>
      </c>
      <c r="HO11" s="11">
        <v>34506.910000000003</v>
      </c>
      <c r="HP11" s="11">
        <v>34617.35</v>
      </c>
      <c r="HQ11" s="11">
        <v>34725.69</v>
      </c>
      <c r="HR11" s="11">
        <v>34830.730000000003</v>
      </c>
      <c r="HS11" s="11">
        <v>34932.61</v>
      </c>
      <c r="HT11" s="11">
        <v>35036.53</v>
      </c>
      <c r="HU11" s="11">
        <v>35134.629999999997</v>
      </c>
      <c r="HV11" s="11">
        <v>35229.54</v>
      </c>
      <c r="HW11" s="11">
        <v>35314.080000000002</v>
      </c>
      <c r="HX11" s="11">
        <v>35391.769999999997</v>
      </c>
      <c r="HY11" s="11">
        <v>35467.870000000003</v>
      </c>
      <c r="HZ11" s="11">
        <v>35548.379999999997</v>
      </c>
      <c r="IA11" s="11">
        <v>35628.400000000001</v>
      </c>
      <c r="IB11" s="11">
        <v>35708.559999999998</v>
      </c>
      <c r="IC11" s="11">
        <v>35788.910000000003</v>
      </c>
      <c r="ID11" s="11">
        <v>35869.61</v>
      </c>
      <c r="IE11" s="11">
        <v>35946.730000000003</v>
      </c>
      <c r="IF11" s="11">
        <v>36024.019999999997</v>
      </c>
      <c r="IG11" s="11">
        <v>36097.86</v>
      </c>
      <c r="IH11" s="11">
        <v>36170.06</v>
      </c>
      <c r="II11" s="11">
        <v>36242.400000000001</v>
      </c>
      <c r="IJ11" s="11">
        <v>36314.879999999997</v>
      </c>
      <c r="IK11" s="11">
        <v>36387.519999999997</v>
      </c>
      <c r="IL11" s="11">
        <v>36453.01</v>
      </c>
      <c r="IM11" s="11">
        <v>36521.5</v>
      </c>
      <c r="IN11" s="11">
        <v>36581.32</v>
      </c>
      <c r="IO11" s="11">
        <v>36640.5</v>
      </c>
      <c r="IP11" s="11">
        <v>36690.300000000003</v>
      </c>
      <c r="IQ11" s="11">
        <v>36743.730000000003</v>
      </c>
      <c r="IR11" s="11">
        <v>36791.300000000003</v>
      </c>
      <c r="IS11" s="11">
        <v>36837.269999999997</v>
      </c>
      <c r="IT11" s="11">
        <v>36877.269999999997</v>
      </c>
      <c r="IU11" s="11">
        <v>36923.019999999997</v>
      </c>
      <c r="IV11" s="11">
        <v>36968.769999999997</v>
      </c>
      <c r="IW11" s="11">
        <v>37014.519999999997</v>
      </c>
      <c r="IX11" s="11">
        <v>37060.28</v>
      </c>
      <c r="IY11" s="11">
        <v>37106.03</v>
      </c>
      <c r="IZ11" s="11">
        <v>37151.78</v>
      </c>
      <c r="JA11" s="11">
        <v>37197.54</v>
      </c>
      <c r="JB11" s="11">
        <v>37243.29</v>
      </c>
      <c r="JC11" s="11">
        <v>37289.040000000001</v>
      </c>
      <c r="JD11" s="11">
        <v>37334.79</v>
      </c>
      <c r="JE11" s="11">
        <v>37380.550000000003</v>
      </c>
      <c r="JF11" s="11">
        <v>37426.300000000003</v>
      </c>
      <c r="JG11" s="11">
        <v>37472.050000000003</v>
      </c>
      <c r="JH11" s="11">
        <v>37517.800000000003</v>
      </c>
      <c r="JI11" s="11">
        <v>37563.56</v>
      </c>
      <c r="JJ11" s="11">
        <v>37609.31</v>
      </c>
      <c r="JK11" s="11">
        <v>37655.07</v>
      </c>
      <c r="JL11" s="11">
        <v>37700.82</v>
      </c>
      <c r="JM11" s="11">
        <v>37746.57</v>
      </c>
      <c r="JN11" s="11">
        <v>37792.32</v>
      </c>
      <c r="JO11" s="11">
        <v>37838.080000000002</v>
      </c>
      <c r="JP11" s="11">
        <v>37883.83</v>
      </c>
      <c r="JQ11" s="11">
        <v>37929.58</v>
      </c>
      <c r="JR11" s="11">
        <v>37975.339999999997</v>
      </c>
      <c r="JS11" s="11">
        <v>38026.42</v>
      </c>
      <c r="JT11" s="11">
        <v>38077.5</v>
      </c>
      <c r="JU11" s="11">
        <v>38129.21</v>
      </c>
      <c r="JV11" s="11">
        <v>38180.93</v>
      </c>
      <c r="JW11" s="11">
        <v>38232.639999999999</v>
      </c>
      <c r="JX11" s="11">
        <v>38284.35</v>
      </c>
      <c r="JY11" s="11">
        <v>38331.129999999997</v>
      </c>
      <c r="JZ11" s="11">
        <v>38377.910000000003</v>
      </c>
      <c r="KA11" s="11">
        <v>38424.68</v>
      </c>
      <c r="KB11" s="11">
        <v>38471.46</v>
      </c>
      <c r="KC11" s="11">
        <v>38512.300000000003</v>
      </c>
      <c r="KD11" s="11">
        <v>38553.14</v>
      </c>
      <c r="KE11" s="11">
        <v>38593.97</v>
      </c>
      <c r="KF11" s="11">
        <v>38634.81</v>
      </c>
      <c r="KG11" s="11">
        <v>38664.75</v>
      </c>
      <c r="KH11" s="11">
        <v>38694.68</v>
      </c>
      <c r="KI11" s="11">
        <v>38724.61</v>
      </c>
      <c r="KJ11" s="11">
        <v>38754.550000000003</v>
      </c>
      <c r="KK11" s="11">
        <v>38779.410000000003</v>
      </c>
      <c r="KL11" s="11">
        <v>38804.269999999997</v>
      </c>
      <c r="KM11" s="11">
        <v>38829.14</v>
      </c>
      <c r="KN11" s="11">
        <v>38854</v>
      </c>
      <c r="KO11" s="11">
        <v>38878.61</v>
      </c>
      <c r="KP11" s="11">
        <v>38903.21</v>
      </c>
      <c r="KQ11" s="11">
        <v>38927.82</v>
      </c>
      <c r="KR11" s="11">
        <v>38952.43</v>
      </c>
      <c r="KS11" s="11">
        <v>38973.46</v>
      </c>
      <c r="KT11" s="11">
        <v>38994.5</v>
      </c>
      <c r="KU11" s="11">
        <v>39015.54</v>
      </c>
      <c r="KV11" s="11">
        <v>39036.58</v>
      </c>
      <c r="KW11" s="11">
        <v>39056.11</v>
      </c>
      <c r="KX11" s="11">
        <v>39075.65</v>
      </c>
      <c r="KY11" s="11">
        <v>39095.18</v>
      </c>
      <c r="KZ11" s="11">
        <v>39114.720000000001</v>
      </c>
      <c r="LA11" s="11">
        <v>39129.53</v>
      </c>
      <c r="LB11" s="11">
        <v>39144.339999999997</v>
      </c>
      <c r="LC11" s="11">
        <v>39159.15</v>
      </c>
      <c r="LD11" s="11">
        <v>39173.96</v>
      </c>
      <c r="LE11" s="11">
        <v>39187.25</v>
      </c>
      <c r="LF11" s="11">
        <v>39200.54</v>
      </c>
      <c r="LG11" s="11">
        <v>39213.839999999997</v>
      </c>
      <c r="LH11" s="11">
        <v>39227.129999999997</v>
      </c>
      <c r="LI11" s="11">
        <v>39238.050000000003</v>
      </c>
      <c r="LJ11" s="11">
        <v>39248.97</v>
      </c>
      <c r="LK11" s="11">
        <v>39259.89</v>
      </c>
      <c r="LL11" s="11">
        <v>39270.81</v>
      </c>
      <c r="LM11" s="11">
        <v>39276.980000000003</v>
      </c>
      <c r="LN11" s="11">
        <v>39283.160000000003</v>
      </c>
      <c r="LO11" s="11">
        <v>39289.33</v>
      </c>
      <c r="LP11" s="11">
        <v>39295.5</v>
      </c>
      <c r="LQ11" s="11">
        <v>39301.589999999997</v>
      </c>
      <c r="LR11" s="11">
        <v>39307.67</v>
      </c>
      <c r="LS11" s="11">
        <v>39313.75</v>
      </c>
      <c r="LT11" s="11">
        <v>39319.83</v>
      </c>
      <c r="LU11" s="11">
        <v>39323.870000000003</v>
      </c>
      <c r="LV11" s="11">
        <v>39327.910000000003</v>
      </c>
      <c r="LW11" s="11">
        <v>39331.96</v>
      </c>
      <c r="LX11" s="11">
        <v>39336</v>
      </c>
      <c r="LY11" s="11">
        <v>39338.11</v>
      </c>
      <c r="LZ11" s="11">
        <v>39340.230000000003</v>
      </c>
      <c r="MA11" s="11">
        <v>39342.339999999997</v>
      </c>
      <c r="MB11" s="11">
        <v>39344.46</v>
      </c>
      <c r="MC11" s="11">
        <v>39346.44</v>
      </c>
      <c r="MD11" s="11">
        <v>39348.43</v>
      </c>
      <c r="ME11" s="11">
        <v>39350.410000000003</v>
      </c>
      <c r="MF11" s="11">
        <v>39352.39</v>
      </c>
      <c r="MG11" s="11">
        <v>39355.769999999997</v>
      </c>
      <c r="MH11" s="11">
        <v>39359.14</v>
      </c>
      <c r="MI11" s="11">
        <v>39362.519999999997</v>
      </c>
      <c r="MJ11" s="11">
        <v>39365.89</v>
      </c>
      <c r="MK11" s="11">
        <v>39368.04</v>
      </c>
      <c r="ML11" s="11">
        <v>39370.18</v>
      </c>
      <c r="MM11" s="11">
        <v>39372.32</v>
      </c>
      <c r="MN11" s="11">
        <v>39374.46</v>
      </c>
      <c r="MO11" s="11">
        <v>39377.89</v>
      </c>
      <c r="MP11" s="11">
        <v>39381.31</v>
      </c>
      <c r="MQ11" s="11">
        <v>39384.730000000003</v>
      </c>
      <c r="MR11" s="11">
        <v>39388.15</v>
      </c>
      <c r="MS11" s="11">
        <v>39391.57</v>
      </c>
      <c r="MT11" s="11">
        <v>39394.99</v>
      </c>
      <c r="MU11" t="s">
        <v>1199</v>
      </c>
      <c r="MV11" t="b">
        <v>1</v>
      </c>
      <c r="MW11" t="s">
        <v>1190</v>
      </c>
      <c r="MX11" t="s">
        <v>1190</v>
      </c>
      <c r="MY11">
        <v>2024</v>
      </c>
      <c r="MZ11">
        <v>3</v>
      </c>
      <c r="NA11" t="s">
        <v>1190</v>
      </c>
      <c r="NB11" t="s">
        <v>1320</v>
      </c>
      <c r="NC11" s="1" t="s">
        <v>1339</v>
      </c>
      <c r="ND11" t="s">
        <v>1194</v>
      </c>
      <c r="NE11" t="s">
        <v>1340</v>
      </c>
      <c r="NF11" s="1" t="s">
        <v>3023</v>
      </c>
    </row>
    <row r="12" spans="1:370" x14ac:dyDescent="0.25">
      <c r="A12" t="s">
        <v>1187</v>
      </c>
      <c r="B12" t="s">
        <v>1341</v>
      </c>
      <c r="C12" s="1" t="s">
        <v>3022</v>
      </c>
      <c r="D12" t="s">
        <v>1342</v>
      </c>
      <c r="E12" t="s">
        <v>1190</v>
      </c>
      <c r="F12" t="s">
        <v>1191</v>
      </c>
      <c r="G12" s="10">
        <v>3.9</v>
      </c>
      <c r="H12" s="10">
        <v>3.7</v>
      </c>
      <c r="I12" s="10">
        <v>3.6</v>
      </c>
      <c r="J12" s="10">
        <v>3.4</v>
      </c>
      <c r="K12" s="10">
        <v>3.6</v>
      </c>
      <c r="L12" s="10">
        <v>3.6</v>
      </c>
      <c r="M12" s="10">
        <v>3.7</v>
      </c>
      <c r="N12" s="10">
        <v>3.7</v>
      </c>
      <c r="O12" s="10">
        <v>4</v>
      </c>
      <c r="P12" s="10">
        <v>4.3</v>
      </c>
      <c r="Q12" s="10">
        <v>4.7</v>
      </c>
      <c r="R12" s="10">
        <v>5</v>
      </c>
      <c r="S12" s="10">
        <v>5.3</v>
      </c>
      <c r="T12" s="10">
        <v>5.4</v>
      </c>
      <c r="U12" s="10">
        <v>5.5</v>
      </c>
      <c r="V12" s="10">
        <v>5.5</v>
      </c>
      <c r="W12" s="10">
        <v>5.5</v>
      </c>
      <c r="X12" s="10">
        <v>5.5</v>
      </c>
      <c r="Y12" s="10">
        <v>5.7</v>
      </c>
      <c r="Z12" s="10">
        <v>5.7</v>
      </c>
      <c r="AA12" s="10">
        <v>5.6</v>
      </c>
      <c r="AB12" s="10">
        <v>5.6</v>
      </c>
      <c r="AC12" s="10">
        <v>5.5</v>
      </c>
      <c r="AD12" s="10">
        <v>5.4</v>
      </c>
      <c r="AE12" s="10">
        <v>5.4</v>
      </c>
      <c r="AF12" s="10">
        <v>5.3</v>
      </c>
      <c r="AG12" s="10">
        <v>5.4</v>
      </c>
      <c r="AH12" s="10">
        <v>5.5</v>
      </c>
      <c r="AI12" s="10">
        <v>5.8</v>
      </c>
      <c r="AJ12" s="10">
        <v>6.3</v>
      </c>
      <c r="AK12" s="10">
        <v>7.1</v>
      </c>
      <c r="AL12" s="10">
        <v>8</v>
      </c>
      <c r="AM12" s="10">
        <v>8.9</v>
      </c>
      <c r="AN12" s="10">
        <v>9.6</v>
      </c>
      <c r="AO12" s="10">
        <v>9.9</v>
      </c>
      <c r="AP12" s="10">
        <v>10.199999999999999</v>
      </c>
      <c r="AQ12" s="10">
        <v>10.4</v>
      </c>
      <c r="AR12" s="10">
        <v>10.6</v>
      </c>
      <c r="AS12" s="10">
        <v>10.8</v>
      </c>
      <c r="AT12" s="10">
        <v>11.1</v>
      </c>
      <c r="AU12" s="10">
        <v>11.3</v>
      </c>
      <c r="AV12" s="10">
        <v>11.4</v>
      </c>
      <c r="AW12" s="10">
        <v>11.5</v>
      </c>
      <c r="AX12" s="10">
        <v>11.7</v>
      </c>
      <c r="AY12" s="10">
        <v>11.8</v>
      </c>
      <c r="AZ12" s="10">
        <v>11.9</v>
      </c>
      <c r="BA12" s="10">
        <v>11.7</v>
      </c>
      <c r="BB12" s="10">
        <v>11.6</v>
      </c>
      <c r="BC12" s="10">
        <v>11.5</v>
      </c>
      <c r="BD12" s="10">
        <v>11.4</v>
      </c>
      <c r="BE12" s="10">
        <v>11.3</v>
      </c>
      <c r="BF12" s="10">
        <v>11.3</v>
      </c>
      <c r="BG12" s="10">
        <v>11.3</v>
      </c>
      <c r="BH12" s="10">
        <v>11.3</v>
      </c>
      <c r="BI12" s="10">
        <v>11.4</v>
      </c>
      <c r="BJ12" s="10">
        <v>11.3</v>
      </c>
      <c r="BK12" s="10">
        <v>11.1</v>
      </c>
      <c r="BL12" s="10">
        <v>10.7</v>
      </c>
      <c r="BM12" s="10">
        <v>10.199999999999999</v>
      </c>
      <c r="BN12" s="10">
        <v>9.6999999999999993</v>
      </c>
      <c r="BO12" s="10">
        <v>9.1999999999999993</v>
      </c>
      <c r="BP12" s="10">
        <v>8.6999999999999993</v>
      </c>
      <c r="BQ12" s="10">
        <v>8.4</v>
      </c>
      <c r="BR12" s="10">
        <v>8</v>
      </c>
      <c r="BS12" s="10">
        <v>7.6</v>
      </c>
      <c r="BT12" s="10">
        <v>7.2</v>
      </c>
      <c r="BU12" s="10">
        <v>7.1</v>
      </c>
      <c r="BV12" s="10">
        <v>7</v>
      </c>
      <c r="BW12" s="10">
        <v>6.9</v>
      </c>
      <c r="BX12" s="10">
        <v>6.9</v>
      </c>
      <c r="BY12" s="10">
        <v>7.1</v>
      </c>
      <c r="BZ12" s="10">
        <v>7.5</v>
      </c>
      <c r="CA12" s="10">
        <v>8</v>
      </c>
      <c r="CB12" s="10">
        <v>8.6999999999999993</v>
      </c>
      <c r="CC12" s="10">
        <v>9.1999999999999993</v>
      </c>
      <c r="CD12" s="10">
        <v>9.5</v>
      </c>
      <c r="CE12" s="10">
        <v>9.6999999999999993</v>
      </c>
      <c r="CF12" s="10">
        <v>9.8000000000000007</v>
      </c>
      <c r="CG12" s="10">
        <v>9.9</v>
      </c>
      <c r="CH12" s="10">
        <v>10.4</v>
      </c>
      <c r="CI12" s="10">
        <v>10.6</v>
      </c>
      <c r="CJ12" s="10">
        <v>10.4</v>
      </c>
      <c r="CK12" s="10">
        <v>10.199999999999999</v>
      </c>
      <c r="CL12" s="10">
        <v>10.3</v>
      </c>
      <c r="CM12" s="10">
        <v>9.9</v>
      </c>
      <c r="CN12" s="10">
        <v>9.6999999999999993</v>
      </c>
      <c r="CO12" s="10">
        <v>9.4</v>
      </c>
      <c r="CP12" s="10">
        <v>9</v>
      </c>
      <c r="CQ12" s="10">
        <v>8.9</v>
      </c>
      <c r="CR12" s="10">
        <v>8.6999999999999993</v>
      </c>
      <c r="CS12" s="10">
        <v>8.6</v>
      </c>
      <c r="CT12" s="10">
        <v>8.3000000000000007</v>
      </c>
      <c r="CU12" s="10">
        <v>8.1999999999999993</v>
      </c>
      <c r="CV12" s="10">
        <v>8.3000000000000007</v>
      </c>
      <c r="CW12" s="10">
        <v>8.1</v>
      </c>
      <c r="CX12" s="10">
        <v>7.8</v>
      </c>
      <c r="CY12" s="10">
        <v>7.3</v>
      </c>
      <c r="CZ12" s="10">
        <v>7.2</v>
      </c>
      <c r="DA12" s="10">
        <v>6.8</v>
      </c>
      <c r="DB12" s="10">
        <v>6.5</v>
      </c>
      <c r="DC12" s="10">
        <v>6.4</v>
      </c>
      <c r="DD12" s="10">
        <v>6.3</v>
      </c>
      <c r="DE12" s="10">
        <v>6.2</v>
      </c>
      <c r="DF12" s="10">
        <v>6.1</v>
      </c>
      <c r="DG12" s="10">
        <v>6.2</v>
      </c>
      <c r="DH12" s="10">
        <v>6</v>
      </c>
      <c r="DI12" s="10">
        <v>5.9</v>
      </c>
      <c r="DJ12" s="10">
        <v>5.8</v>
      </c>
      <c r="DK12" s="10">
        <v>5.8</v>
      </c>
      <c r="DL12" s="10">
        <v>5.5</v>
      </c>
      <c r="DM12" s="10">
        <v>5.3</v>
      </c>
      <c r="DN12" s="10">
        <v>5.2</v>
      </c>
      <c r="DO12" s="10">
        <v>5.0999999999999996</v>
      </c>
      <c r="DP12" s="10">
        <v>5</v>
      </c>
      <c r="DQ12" s="10">
        <v>5.0999999999999996</v>
      </c>
      <c r="DR12" s="10">
        <v>5.2</v>
      </c>
      <c r="DS12" s="10">
        <v>5.2</v>
      </c>
      <c r="DT12" s="10">
        <v>5.2</v>
      </c>
      <c r="DU12" s="10">
        <v>5.3</v>
      </c>
      <c r="DV12" s="10">
        <v>5.0999999999999996</v>
      </c>
      <c r="DW12" s="10">
        <v>5.2</v>
      </c>
      <c r="DX12" s="10">
        <v>4.9000000000000004</v>
      </c>
      <c r="DY12" s="10">
        <v>5</v>
      </c>
      <c r="DZ12" s="10">
        <v>4.9000000000000004</v>
      </c>
      <c r="EA12" s="10">
        <v>4.8</v>
      </c>
      <c r="EB12" s="10">
        <v>4.8</v>
      </c>
      <c r="EC12" s="10">
        <v>4.7</v>
      </c>
      <c r="ED12" s="10">
        <v>4.7</v>
      </c>
      <c r="EE12" s="10">
        <v>4.7</v>
      </c>
      <c r="EF12" s="10">
        <v>4.8</v>
      </c>
      <c r="EG12" s="10">
        <v>4.7</v>
      </c>
      <c r="EH12" s="10">
        <v>5.0999999999999996</v>
      </c>
      <c r="EI12" s="10">
        <v>5.2</v>
      </c>
      <c r="EJ12" s="10">
        <v>5.5</v>
      </c>
      <c r="EK12" s="10">
        <v>5.5</v>
      </c>
      <c r="EL12" s="10">
        <v>5.5</v>
      </c>
      <c r="EM12" s="10">
        <v>5.5</v>
      </c>
      <c r="EN12" s="10">
        <v>5.4</v>
      </c>
      <c r="EO12" s="10">
        <v>5.3</v>
      </c>
      <c r="EP12" s="10">
        <v>5.2</v>
      </c>
      <c r="EQ12" s="10">
        <v>5.2</v>
      </c>
      <c r="ER12" s="10">
        <v>5.4</v>
      </c>
      <c r="ES12" s="10">
        <v>5.9</v>
      </c>
      <c r="ET12" s="10">
        <v>6.4</v>
      </c>
      <c r="EU12" s="10">
        <v>7.1</v>
      </c>
      <c r="EV12" s="10">
        <v>7.8</v>
      </c>
      <c r="EW12" s="10">
        <v>7.8</v>
      </c>
      <c r="EX12" s="10">
        <v>7.8</v>
      </c>
      <c r="EY12" s="10">
        <v>8</v>
      </c>
      <c r="EZ12" s="10">
        <v>7.9</v>
      </c>
      <c r="FA12" s="10">
        <v>7.8</v>
      </c>
      <c r="FB12" s="10">
        <v>7.9</v>
      </c>
      <c r="FC12" s="10">
        <v>7.8</v>
      </c>
      <c r="FD12" s="10">
        <v>7.9</v>
      </c>
      <c r="FE12" s="10">
        <v>8.3000000000000007</v>
      </c>
      <c r="FF12" s="10">
        <v>8.4</v>
      </c>
      <c r="FG12" s="10">
        <v>8.1999999999999993</v>
      </c>
      <c r="FH12" s="10">
        <v>8</v>
      </c>
      <c r="FI12" s="10">
        <v>7.8</v>
      </c>
      <c r="FJ12" s="10">
        <v>7.8</v>
      </c>
      <c r="FK12" s="10">
        <v>7.8</v>
      </c>
      <c r="FL12" s="10">
        <v>7.7</v>
      </c>
      <c r="FM12" s="10">
        <v>7.6</v>
      </c>
      <c r="FN12" s="10">
        <v>7.2</v>
      </c>
      <c r="FO12" s="10">
        <v>6.7</v>
      </c>
      <c r="FP12" s="10">
        <v>6.3</v>
      </c>
      <c r="FQ12" s="10">
        <v>6</v>
      </c>
      <c r="FR12" s="10">
        <v>5.7</v>
      </c>
      <c r="FS12" s="10">
        <v>5.5</v>
      </c>
      <c r="FT12" s="10">
        <v>5.6</v>
      </c>
      <c r="FU12" s="10">
        <v>5.3</v>
      </c>
      <c r="FV12" s="10">
        <v>5.0999999999999996</v>
      </c>
      <c r="FW12" s="10">
        <v>5.0999999999999996</v>
      </c>
      <c r="FX12" s="10">
        <v>4.9000000000000004</v>
      </c>
      <c r="FY12" s="10">
        <v>4.8</v>
      </c>
      <c r="FZ12" s="10">
        <v>4.7</v>
      </c>
      <c r="GA12" s="10">
        <v>4.5999999999999996</v>
      </c>
      <c r="GB12" s="10">
        <v>4.4000000000000004</v>
      </c>
      <c r="GC12" s="10">
        <v>4.3</v>
      </c>
      <c r="GD12" s="10">
        <v>4.4000000000000004</v>
      </c>
      <c r="GE12" s="10">
        <v>4.2</v>
      </c>
      <c r="GF12" s="10">
        <v>4</v>
      </c>
      <c r="GG12" s="10">
        <v>4.0999999999999996</v>
      </c>
      <c r="GH12" s="10">
        <v>4</v>
      </c>
      <c r="GI12" s="10">
        <v>3.8</v>
      </c>
      <c r="GJ12" s="10">
        <v>3.9</v>
      </c>
      <c r="GK12" s="10">
        <v>3.9</v>
      </c>
      <c r="GL12" s="10">
        <v>3.7</v>
      </c>
      <c r="GM12" s="10">
        <v>4.0999999999999996</v>
      </c>
      <c r="GN12" s="10">
        <v>4.0999999999999996</v>
      </c>
      <c r="GO12" s="10">
        <v>5</v>
      </c>
      <c r="GP12" s="10">
        <v>5.3</v>
      </c>
      <c r="GQ12" s="10">
        <v>4.9000000000000004</v>
      </c>
      <c r="GR12" s="10">
        <v>4.7</v>
      </c>
      <c r="GS12" s="10">
        <v>4.4000000000000004</v>
      </c>
      <c r="GT12" s="10">
        <v>4.2</v>
      </c>
      <c r="GU12" s="10">
        <v>3.8</v>
      </c>
      <c r="GV12" s="10">
        <v>3.8</v>
      </c>
      <c r="GW12" s="10">
        <v>3.7</v>
      </c>
      <c r="GX12" s="10">
        <v>3.9</v>
      </c>
      <c r="GY12" s="10">
        <v>4</v>
      </c>
      <c r="GZ12" s="10">
        <v>4.2</v>
      </c>
      <c r="HA12" s="10">
        <v>4.0999999999999996</v>
      </c>
      <c r="HB12" s="10">
        <v>3.9</v>
      </c>
      <c r="HC12" s="10">
        <v>4.3</v>
      </c>
      <c r="HD12" s="10">
        <v>4.2</v>
      </c>
      <c r="HE12" s="10">
        <v>4.3</v>
      </c>
      <c r="HF12" s="11">
        <v>4.4083839999999999</v>
      </c>
      <c r="HG12" s="11">
        <v>4.492019</v>
      </c>
      <c r="HH12" s="11">
        <v>4.5025069999999996</v>
      </c>
      <c r="HI12" s="11">
        <v>4.5120149999999999</v>
      </c>
      <c r="HJ12" s="11">
        <v>4.5025310000000003</v>
      </c>
      <c r="HK12" s="11">
        <v>4.4834519999999998</v>
      </c>
      <c r="HL12" s="11">
        <v>4.4739440000000004</v>
      </c>
      <c r="HM12" s="11">
        <v>4.4596780000000003</v>
      </c>
      <c r="HN12" s="11">
        <v>4.435829</v>
      </c>
      <c r="HO12" s="11">
        <v>4.4043850000000004</v>
      </c>
      <c r="HP12" s="11">
        <v>4.3567140000000002</v>
      </c>
      <c r="HQ12" s="11">
        <v>4.3013789999999998</v>
      </c>
      <c r="HR12" s="11">
        <v>4.2512549999999996</v>
      </c>
      <c r="HS12" s="11">
        <v>4.2011289999999999</v>
      </c>
      <c r="HT12" s="11">
        <v>4.1509390000000002</v>
      </c>
      <c r="HU12" s="11">
        <v>4.1174999999999997</v>
      </c>
      <c r="HV12" s="11">
        <v>4.0886899999999997</v>
      </c>
      <c r="HW12" s="11">
        <v>4.0695810000000003</v>
      </c>
      <c r="HX12" s="11">
        <v>4.0599949999999998</v>
      </c>
      <c r="HY12" s="11">
        <v>4.0504090000000001</v>
      </c>
      <c r="HZ12" s="11">
        <v>4.0389160000000004</v>
      </c>
      <c r="IA12" s="11">
        <v>4.0292310000000002</v>
      </c>
      <c r="IB12" s="11">
        <v>4.0196719999999999</v>
      </c>
      <c r="IC12" s="11">
        <v>4.010084</v>
      </c>
      <c r="ID12" s="11">
        <v>4.0000390000000001</v>
      </c>
      <c r="IE12" s="11">
        <v>4.0000220000000004</v>
      </c>
      <c r="IF12" s="11">
        <v>4.0000280000000004</v>
      </c>
      <c r="IG12" s="11">
        <v>4.0000309999999999</v>
      </c>
      <c r="IH12" s="11">
        <v>4.0000400000000003</v>
      </c>
      <c r="II12" s="11">
        <v>4.0000340000000003</v>
      </c>
      <c r="IJ12" s="11">
        <v>4.0000520000000002</v>
      </c>
      <c r="IK12" s="11">
        <v>4.0000340000000003</v>
      </c>
      <c r="IL12" s="11">
        <v>4.0000289999999996</v>
      </c>
      <c r="IM12" s="11">
        <v>4.0000229999999997</v>
      </c>
      <c r="IN12" s="11">
        <v>4.0000220000000004</v>
      </c>
      <c r="IO12" s="11">
        <v>4.0000299999999998</v>
      </c>
      <c r="IP12" s="11">
        <v>4.0000369999999998</v>
      </c>
      <c r="IQ12" s="11">
        <v>4.0000280000000004</v>
      </c>
      <c r="IR12" s="11">
        <v>4.0000439999999999</v>
      </c>
      <c r="IS12" s="11">
        <v>4.0000400000000003</v>
      </c>
      <c r="IT12" s="11">
        <v>3.9999950000000002</v>
      </c>
      <c r="IU12" s="11">
        <v>4.0000049999999998</v>
      </c>
      <c r="IV12" s="11">
        <v>4.0000140000000002</v>
      </c>
      <c r="IW12" s="11">
        <v>4.0000239999999998</v>
      </c>
      <c r="IX12" s="11">
        <v>4.0000030000000004</v>
      </c>
      <c r="IY12" s="11">
        <v>3.999984</v>
      </c>
      <c r="IZ12" s="11">
        <v>3.999994</v>
      </c>
      <c r="JA12" s="11">
        <v>3.9999829999999998</v>
      </c>
      <c r="JB12" s="11">
        <v>3.9999929999999999</v>
      </c>
      <c r="JC12" s="11">
        <v>4.0000020000000003</v>
      </c>
      <c r="JD12" s="11">
        <v>4.0000119999999999</v>
      </c>
      <c r="JE12" s="11">
        <v>3.9999920000000002</v>
      </c>
      <c r="JF12" s="11">
        <v>4.0000010000000001</v>
      </c>
      <c r="JG12" s="11">
        <v>4.0000099999999996</v>
      </c>
      <c r="JH12" s="11">
        <v>4.0000210000000003</v>
      </c>
      <c r="JI12" s="11">
        <v>4.0000099999999996</v>
      </c>
      <c r="JJ12" s="11">
        <v>4.0000200000000001</v>
      </c>
      <c r="JK12" s="11">
        <v>3.9999989999999999</v>
      </c>
      <c r="JL12" s="11">
        <v>4.0000090000000004</v>
      </c>
      <c r="JM12" s="11">
        <v>3.9999899999999999</v>
      </c>
      <c r="JN12" s="11">
        <v>3.9999989999999999</v>
      </c>
      <c r="JO12" s="11">
        <v>3.9999889999999998</v>
      </c>
      <c r="JP12" s="11">
        <v>3.9999989999999999</v>
      </c>
      <c r="JQ12" s="11">
        <v>4.0000080000000002</v>
      </c>
      <c r="JR12" s="11">
        <v>3.9999880000000001</v>
      </c>
      <c r="JS12" s="11">
        <v>3.9999889999999998</v>
      </c>
      <c r="JT12" s="11">
        <v>4.000019</v>
      </c>
      <c r="JU12" s="11">
        <v>4.0000039999999997</v>
      </c>
      <c r="JV12" s="11">
        <v>3.9999980000000002</v>
      </c>
      <c r="JW12" s="11">
        <v>4.0000109999999998</v>
      </c>
      <c r="JX12" s="11">
        <v>4.0000150000000003</v>
      </c>
      <c r="JY12" s="11">
        <v>4.000006</v>
      </c>
      <c r="JZ12" s="11">
        <v>3.999997</v>
      </c>
      <c r="KA12" s="11">
        <v>4.0000070000000001</v>
      </c>
      <c r="KB12" s="11">
        <v>4.0000070000000001</v>
      </c>
      <c r="KC12" s="11">
        <v>4.0000010000000001</v>
      </c>
      <c r="KD12" s="11">
        <v>3.9999950000000002</v>
      </c>
      <c r="KE12" s="11">
        <v>4</v>
      </c>
      <c r="KF12" s="11">
        <v>3.999994</v>
      </c>
      <c r="KG12" s="11">
        <v>4</v>
      </c>
      <c r="KH12" s="11">
        <v>4.0000070000000001</v>
      </c>
      <c r="KI12" s="11">
        <v>4.0000140000000002</v>
      </c>
      <c r="KJ12" s="11">
        <v>3.9999920000000002</v>
      </c>
      <c r="KK12" s="11">
        <v>4</v>
      </c>
      <c r="KL12" s="11">
        <v>4.0000169999999997</v>
      </c>
      <c r="KM12" s="11">
        <v>3.9999950000000002</v>
      </c>
      <c r="KN12" s="11">
        <v>3.9999850000000001</v>
      </c>
      <c r="KO12" s="11">
        <v>3.9999980000000002</v>
      </c>
      <c r="KP12" s="11">
        <v>4.0000039999999997</v>
      </c>
      <c r="KQ12" s="11">
        <v>3.9999899999999999</v>
      </c>
      <c r="KR12" s="11">
        <v>4.0000039999999997</v>
      </c>
      <c r="KS12" s="11">
        <v>4.0000099999999996</v>
      </c>
      <c r="KT12" s="11">
        <v>3.999997</v>
      </c>
      <c r="KU12" s="11">
        <v>4.0000109999999998</v>
      </c>
      <c r="KV12" s="11">
        <v>3.9999989999999999</v>
      </c>
      <c r="KW12" s="11">
        <v>4.0000049999999998</v>
      </c>
      <c r="KX12" s="11">
        <v>4.0000010000000001</v>
      </c>
      <c r="KY12" s="11">
        <v>4.0000070000000001</v>
      </c>
      <c r="KZ12" s="11">
        <v>4.0000030000000004</v>
      </c>
      <c r="LA12" s="11">
        <v>4.0000030000000004</v>
      </c>
      <c r="LB12" s="11">
        <v>4.000013</v>
      </c>
      <c r="LC12" s="11">
        <v>4.0000039999999997</v>
      </c>
      <c r="LD12" s="11">
        <v>4.0000039999999997</v>
      </c>
      <c r="LE12" s="11">
        <v>3.999997</v>
      </c>
      <c r="LF12" s="11">
        <v>4.0000080000000002</v>
      </c>
      <c r="LG12" s="11">
        <v>4</v>
      </c>
      <c r="LH12" s="11">
        <v>3.999994</v>
      </c>
      <c r="LI12" s="11">
        <v>3.9999790000000002</v>
      </c>
      <c r="LJ12" s="11">
        <v>3.999994</v>
      </c>
      <c r="LK12" s="11">
        <v>3.9999989999999999</v>
      </c>
      <c r="LL12" s="11">
        <v>3.999994</v>
      </c>
      <c r="LM12" s="11">
        <v>3.9999959999999999</v>
      </c>
      <c r="LN12" s="11">
        <v>4.000006</v>
      </c>
      <c r="LO12" s="11">
        <v>4.0000169999999997</v>
      </c>
      <c r="LP12" s="11">
        <v>4.0000179999999999</v>
      </c>
      <c r="LQ12" s="11">
        <v>3.9999820000000001</v>
      </c>
      <c r="LR12" s="11">
        <v>3.9999920000000002</v>
      </c>
      <c r="LS12" s="11">
        <v>3.999994</v>
      </c>
      <c r="LT12" s="11">
        <v>4.0000140000000002</v>
      </c>
      <c r="LU12" s="11">
        <v>4.0000119999999999</v>
      </c>
      <c r="LV12" s="11">
        <v>4.0000119999999999</v>
      </c>
      <c r="LW12" s="11">
        <v>3.9999910000000001</v>
      </c>
      <c r="LX12" s="11">
        <v>4</v>
      </c>
      <c r="LY12" s="11">
        <v>4.0000039999999997</v>
      </c>
      <c r="LZ12" s="11">
        <v>3.9999799999999999</v>
      </c>
      <c r="MA12" s="11">
        <v>4.000013</v>
      </c>
      <c r="MB12" s="11">
        <v>3.9999889999999998</v>
      </c>
      <c r="MC12" s="11">
        <v>4.000006</v>
      </c>
      <c r="MD12" s="11">
        <v>3.9999850000000001</v>
      </c>
      <c r="ME12" s="11">
        <v>4.0000030000000004</v>
      </c>
      <c r="MF12" s="11">
        <v>3.9999920000000002</v>
      </c>
      <c r="MG12" s="11">
        <v>3.9999920000000002</v>
      </c>
      <c r="MH12" s="11">
        <v>4.0000109999999998</v>
      </c>
      <c r="MI12" s="11">
        <v>4.0000099999999996</v>
      </c>
      <c r="MJ12" s="11">
        <v>4.0000099999999996</v>
      </c>
      <c r="MK12" s="11">
        <v>3.9999929999999999</v>
      </c>
      <c r="ML12" s="11">
        <v>4.000013</v>
      </c>
      <c r="MM12" s="11">
        <v>4.0000150000000003</v>
      </c>
      <c r="MN12" s="11">
        <v>4.0000159999999996</v>
      </c>
      <c r="MO12" s="11">
        <v>3.9999829999999998</v>
      </c>
      <c r="MP12" s="11">
        <v>4.000006</v>
      </c>
      <c r="MQ12" s="11">
        <v>4.0000020000000003</v>
      </c>
      <c r="MR12" s="11">
        <v>3.9999980000000002</v>
      </c>
      <c r="MS12" s="11">
        <v>3.999984</v>
      </c>
      <c r="MT12" s="11">
        <v>4.0000070000000001</v>
      </c>
      <c r="MU12" t="s">
        <v>1199</v>
      </c>
      <c r="MV12" t="b">
        <v>1</v>
      </c>
      <c r="MW12" t="s">
        <v>1190</v>
      </c>
      <c r="MX12" t="s">
        <v>1190</v>
      </c>
      <c r="MY12">
        <v>2024</v>
      </c>
      <c r="MZ12">
        <v>3</v>
      </c>
      <c r="NA12" t="s">
        <v>1190</v>
      </c>
      <c r="NB12" t="s">
        <v>1304</v>
      </c>
      <c r="NC12" s="1" t="s">
        <v>1343</v>
      </c>
      <c r="ND12" t="s">
        <v>1194</v>
      </c>
      <c r="NE12" t="s">
        <v>1344</v>
      </c>
      <c r="NF12" s="1" t="s">
        <v>3023</v>
      </c>
    </row>
    <row r="13" spans="1:370" x14ac:dyDescent="0.25">
      <c r="A13" t="s">
        <v>1187</v>
      </c>
      <c r="B13" t="s">
        <v>1345</v>
      </c>
      <c r="C13" s="1" t="s">
        <v>3022</v>
      </c>
      <c r="D13" t="s">
        <v>1212</v>
      </c>
      <c r="E13" t="s">
        <v>1190</v>
      </c>
      <c r="F13" t="s">
        <v>1191</v>
      </c>
      <c r="G13" s="10">
        <v>422.94130000000001</v>
      </c>
      <c r="H13" s="10">
        <v>437.9837</v>
      </c>
      <c r="I13" s="10">
        <v>450.7047</v>
      </c>
      <c r="J13" s="10">
        <v>466.57260000000002</v>
      </c>
      <c r="K13" s="10">
        <v>477.0573</v>
      </c>
      <c r="L13" s="10">
        <v>498.78399999999999</v>
      </c>
      <c r="M13" s="10">
        <v>539.79989999999998</v>
      </c>
      <c r="N13" s="10">
        <v>578.12270000000001</v>
      </c>
      <c r="O13" s="10">
        <v>647.09130000000005</v>
      </c>
      <c r="P13" s="10">
        <v>659.83810000000005</v>
      </c>
      <c r="Q13" s="10">
        <v>702.04330000000004</v>
      </c>
      <c r="R13" s="10">
        <v>716.82809999999995</v>
      </c>
      <c r="S13" s="10">
        <v>738.07280000000003</v>
      </c>
      <c r="T13" s="10">
        <v>758.95640000000003</v>
      </c>
      <c r="U13" s="10">
        <v>780.03769999999997</v>
      </c>
      <c r="V13" s="10">
        <v>800.90989999999999</v>
      </c>
      <c r="W13" s="10">
        <v>823.06899999999996</v>
      </c>
      <c r="X13" s="10">
        <v>836.28859999999997</v>
      </c>
      <c r="Y13" s="10">
        <v>853.28279999999995</v>
      </c>
      <c r="Z13" s="10">
        <v>882.3682</v>
      </c>
      <c r="AA13" s="10">
        <v>915.48540000000003</v>
      </c>
      <c r="AB13" s="10">
        <v>958.6979</v>
      </c>
      <c r="AC13" s="10">
        <v>979.16189999999995</v>
      </c>
      <c r="AD13" s="10">
        <v>1002.336</v>
      </c>
      <c r="AE13" s="10">
        <v>1040.548</v>
      </c>
      <c r="AF13" s="10">
        <v>1083.067</v>
      </c>
      <c r="AG13" s="10">
        <v>1139.682</v>
      </c>
      <c r="AH13" s="10">
        <v>1198.3510000000001</v>
      </c>
      <c r="AI13" s="10">
        <v>1256.6559999999999</v>
      </c>
      <c r="AJ13" s="10">
        <v>1320.788</v>
      </c>
      <c r="AK13" s="10">
        <v>1377.7919999999999</v>
      </c>
      <c r="AL13" s="10">
        <v>1419.0419999999999</v>
      </c>
      <c r="AM13" s="10">
        <v>1445.7460000000001</v>
      </c>
      <c r="AN13" s="10">
        <v>1481.0730000000001</v>
      </c>
      <c r="AO13" s="10">
        <v>1519.57</v>
      </c>
      <c r="AP13" s="10">
        <v>1560.4280000000001</v>
      </c>
      <c r="AQ13" s="10">
        <v>1588.787</v>
      </c>
      <c r="AR13" s="10">
        <v>1621.8520000000001</v>
      </c>
      <c r="AS13" s="10">
        <v>1645.3019999999999</v>
      </c>
      <c r="AT13" s="10">
        <v>1677.567</v>
      </c>
      <c r="AU13" s="10">
        <v>1736.0740000000001</v>
      </c>
      <c r="AV13" s="10">
        <v>1757.27</v>
      </c>
      <c r="AW13" s="10">
        <v>1777.298</v>
      </c>
      <c r="AX13" s="10">
        <v>1805.25</v>
      </c>
      <c r="AY13" s="10">
        <v>1833.021</v>
      </c>
      <c r="AZ13" s="10">
        <v>1859.884</v>
      </c>
      <c r="BA13" s="10">
        <v>1877.0640000000001</v>
      </c>
      <c r="BB13" s="10">
        <v>1935.799</v>
      </c>
      <c r="BC13" s="10">
        <v>1996.1610000000001</v>
      </c>
      <c r="BD13" s="10">
        <v>2015.9390000000001</v>
      </c>
      <c r="BE13" s="10">
        <v>2043.473</v>
      </c>
      <c r="BF13" s="10">
        <v>2093.2809999999999</v>
      </c>
      <c r="BG13" s="10">
        <v>2142.5010000000002</v>
      </c>
      <c r="BH13" s="10">
        <v>2185.8229999999999</v>
      </c>
      <c r="BI13" s="10">
        <v>2220.5300000000002</v>
      </c>
      <c r="BJ13" s="10">
        <v>2251.2330000000002</v>
      </c>
      <c r="BK13" s="10">
        <v>2282.797</v>
      </c>
      <c r="BL13" s="10">
        <v>2321.694</v>
      </c>
      <c r="BM13" s="10">
        <v>2370.15</v>
      </c>
      <c r="BN13" s="10">
        <v>2418.279</v>
      </c>
      <c r="BO13" s="10">
        <v>2470.5340000000001</v>
      </c>
      <c r="BP13" s="10">
        <v>2512.3130000000001</v>
      </c>
      <c r="BQ13" s="10">
        <v>2569.828</v>
      </c>
      <c r="BR13" s="10">
        <v>2641.6390000000001</v>
      </c>
      <c r="BS13" s="10">
        <v>2684.0590000000002</v>
      </c>
      <c r="BT13" s="10">
        <v>2756.404</v>
      </c>
      <c r="BU13" s="10">
        <v>2816.9270000000001</v>
      </c>
      <c r="BV13" s="10">
        <v>2895.3209999999999</v>
      </c>
      <c r="BW13" s="10">
        <v>2978.192</v>
      </c>
      <c r="BX13" s="10">
        <v>3042.5079999999998</v>
      </c>
      <c r="BY13" s="10">
        <v>3096.826</v>
      </c>
      <c r="BZ13" s="10">
        <v>3142.1289999999999</v>
      </c>
      <c r="CA13" s="10">
        <v>3224.3409999999999</v>
      </c>
      <c r="CB13" s="10">
        <v>3293.6979999999999</v>
      </c>
      <c r="CC13" s="10">
        <v>3373.6379999999999</v>
      </c>
      <c r="CD13" s="10">
        <v>3431.377</v>
      </c>
      <c r="CE13" s="10">
        <v>3467.1120000000001</v>
      </c>
      <c r="CF13" s="10">
        <v>3483.1289999999999</v>
      </c>
      <c r="CG13" s="10">
        <v>3486.288</v>
      </c>
      <c r="CH13" s="10">
        <v>3519.4830000000002</v>
      </c>
      <c r="CI13" s="10">
        <v>3533.2429999999999</v>
      </c>
      <c r="CJ13" s="10">
        <v>3585.3939999999998</v>
      </c>
      <c r="CK13" s="10">
        <v>3630.5349999999999</v>
      </c>
      <c r="CL13" s="10">
        <v>3662.1970000000001</v>
      </c>
      <c r="CM13" s="10">
        <v>3681.2950000000001</v>
      </c>
      <c r="CN13" s="10">
        <v>3682.5749999999998</v>
      </c>
      <c r="CO13" s="10">
        <v>3730.634</v>
      </c>
      <c r="CP13" s="10">
        <v>3764.5340000000001</v>
      </c>
      <c r="CQ13" s="10">
        <v>3784.6889999999999</v>
      </c>
      <c r="CR13" s="10">
        <v>3813.2370000000001</v>
      </c>
      <c r="CS13" s="10">
        <v>3825.77</v>
      </c>
      <c r="CT13" s="10">
        <v>3869.8229999999999</v>
      </c>
      <c r="CU13" s="10">
        <v>3882.18</v>
      </c>
      <c r="CV13" s="10">
        <v>3914.6239999999998</v>
      </c>
      <c r="CW13" s="10">
        <v>3968.22</v>
      </c>
      <c r="CX13" s="10">
        <v>3978.2469999999998</v>
      </c>
      <c r="CY13" s="10">
        <v>4081.9929999999999</v>
      </c>
      <c r="CZ13" s="10">
        <v>4143.857</v>
      </c>
      <c r="DA13" s="10">
        <v>4207.8729999999996</v>
      </c>
      <c r="DB13" s="10">
        <v>4225.6909999999998</v>
      </c>
      <c r="DC13" s="10">
        <v>4229.5839999999998</v>
      </c>
      <c r="DD13" s="10">
        <v>4273.2780000000002</v>
      </c>
      <c r="DE13" s="10">
        <v>4319.6819999999998</v>
      </c>
      <c r="DF13" s="10">
        <v>4319.2709999999997</v>
      </c>
      <c r="DG13" s="10">
        <v>4422.741</v>
      </c>
      <c r="DH13" s="10">
        <v>4529.62</v>
      </c>
      <c r="DI13" s="10">
        <v>4579.0190000000002</v>
      </c>
      <c r="DJ13" s="10">
        <v>4624.2740000000003</v>
      </c>
      <c r="DK13" s="10">
        <v>4637.7709999999997</v>
      </c>
      <c r="DL13" s="10">
        <v>4701.4949999999999</v>
      </c>
      <c r="DM13" s="10">
        <v>4802.4549999999999</v>
      </c>
      <c r="DN13" s="10">
        <v>4890.7749999999996</v>
      </c>
      <c r="DO13" s="10">
        <v>5001.3689999999997</v>
      </c>
      <c r="DP13" s="10">
        <v>5002.7700000000004</v>
      </c>
      <c r="DQ13" s="10">
        <v>5029.6509999999998</v>
      </c>
      <c r="DR13" s="10">
        <v>5057.9219999999996</v>
      </c>
      <c r="DS13" s="10">
        <v>5089.49</v>
      </c>
      <c r="DT13" s="10">
        <v>5073.9089999999997</v>
      </c>
      <c r="DU13" s="10">
        <v>5126.5479999999998</v>
      </c>
      <c r="DV13" s="10">
        <v>5142.66</v>
      </c>
      <c r="DW13" s="10">
        <v>5215.1049999999996</v>
      </c>
      <c r="DX13" s="10">
        <v>5274.7430000000004</v>
      </c>
      <c r="DY13" s="10">
        <v>5382.1080000000002</v>
      </c>
      <c r="DZ13" s="10">
        <v>5458.2330000000002</v>
      </c>
      <c r="EA13" s="10">
        <v>5521.0789999999997</v>
      </c>
      <c r="EB13" s="10">
        <v>5546.8860000000004</v>
      </c>
      <c r="EC13" s="10">
        <v>5624.5039999999999</v>
      </c>
      <c r="ED13" s="10">
        <v>5694.482</v>
      </c>
      <c r="EE13" s="10">
        <v>5778.8289999999997</v>
      </c>
      <c r="EF13" s="10">
        <v>5743.0929999999998</v>
      </c>
      <c r="EG13" s="10">
        <v>5808.4660000000003</v>
      </c>
      <c r="EH13" s="10">
        <v>5809.2719999999999</v>
      </c>
      <c r="EI13" s="10">
        <v>5993.5169999999998</v>
      </c>
      <c r="EJ13" s="10">
        <v>6001.19</v>
      </c>
      <c r="EK13" s="10">
        <v>6067.3119999999999</v>
      </c>
      <c r="EL13" s="10">
        <v>6166.277</v>
      </c>
      <c r="EM13" s="10">
        <v>6414.875</v>
      </c>
      <c r="EN13" s="10">
        <v>6339.4709999999995</v>
      </c>
      <c r="EO13" s="10">
        <v>6466.942</v>
      </c>
      <c r="EP13" s="10">
        <v>6476.04</v>
      </c>
      <c r="EQ13" s="10">
        <v>6580.8379999999997</v>
      </c>
      <c r="ER13" s="10">
        <v>6498.0690000000004</v>
      </c>
      <c r="ES13" s="10">
        <v>6496.1270000000004</v>
      </c>
      <c r="ET13" s="10">
        <v>6443.4080000000004</v>
      </c>
      <c r="EU13" s="10">
        <v>6371.857</v>
      </c>
      <c r="EV13" s="10">
        <v>6556.6030000000001</v>
      </c>
      <c r="EW13" s="10">
        <v>6566.0349999999999</v>
      </c>
      <c r="EX13" s="10">
        <v>6577.1170000000002</v>
      </c>
      <c r="EY13" s="10">
        <v>6601.875</v>
      </c>
      <c r="EZ13" s="10">
        <v>6547.2240000000002</v>
      </c>
      <c r="FA13" s="10">
        <v>6603.5609999999997</v>
      </c>
      <c r="FB13" s="10">
        <v>6617.42</v>
      </c>
      <c r="FC13" s="10">
        <v>6764.375</v>
      </c>
      <c r="FD13" s="10">
        <v>6692.7950000000001</v>
      </c>
      <c r="FE13" s="10">
        <v>6733.2610000000004</v>
      </c>
      <c r="FF13" s="10">
        <v>6724.4960000000001</v>
      </c>
      <c r="FG13" s="10">
        <v>6797.8590000000004</v>
      </c>
      <c r="FH13" s="10">
        <v>6797.991</v>
      </c>
      <c r="FI13" s="10">
        <v>6779.3310000000001</v>
      </c>
      <c r="FJ13" s="10">
        <v>6805.55</v>
      </c>
      <c r="FK13" s="10">
        <v>6831.2070000000003</v>
      </c>
      <c r="FL13" s="10">
        <v>7064.567</v>
      </c>
      <c r="FM13" s="10">
        <v>7073.6540000000005</v>
      </c>
      <c r="FN13" s="10">
        <v>7154.1670000000004</v>
      </c>
      <c r="FO13" s="10">
        <v>7221.8159999999998</v>
      </c>
      <c r="FP13" s="10">
        <v>7176</v>
      </c>
      <c r="FQ13" s="10">
        <v>7114.8590000000004</v>
      </c>
      <c r="FR13" s="10">
        <v>7151.2439999999997</v>
      </c>
      <c r="FS13" s="10">
        <v>7196.0320000000002</v>
      </c>
      <c r="FT13" s="10">
        <v>7235.93</v>
      </c>
      <c r="FU13" s="10">
        <v>7286.7740000000003</v>
      </c>
      <c r="FV13" s="10">
        <v>7292.8819999999996</v>
      </c>
      <c r="FW13" s="10">
        <v>7378.1360000000004</v>
      </c>
      <c r="FX13" s="10">
        <v>7418.134</v>
      </c>
      <c r="FY13" s="10">
        <v>7455.1180000000004</v>
      </c>
      <c r="FZ13" s="10">
        <v>7453.085</v>
      </c>
      <c r="GA13" s="10">
        <v>7552.2139999999999</v>
      </c>
      <c r="GB13" s="10">
        <v>7621.8649999999998</v>
      </c>
      <c r="GC13" s="10">
        <v>7682.0569999999998</v>
      </c>
      <c r="GD13" s="10">
        <v>7709.6490000000003</v>
      </c>
      <c r="GE13" s="10">
        <v>7783.6279999999997</v>
      </c>
      <c r="GF13" s="10">
        <v>7753.0959999999995</v>
      </c>
      <c r="GG13" s="10">
        <v>7876.518</v>
      </c>
      <c r="GH13" s="10">
        <v>7956.6149999999998</v>
      </c>
      <c r="GI13" s="10">
        <v>7969.4859999999999</v>
      </c>
      <c r="GJ13" s="10">
        <v>8060.7650000000003</v>
      </c>
      <c r="GK13" s="10">
        <v>8052.4459999999999</v>
      </c>
      <c r="GL13" s="10">
        <v>8039.2389999999996</v>
      </c>
      <c r="GM13" s="10">
        <v>8044.6570000000002</v>
      </c>
      <c r="GN13" s="10">
        <v>7812.5969999999998</v>
      </c>
      <c r="GO13" s="10">
        <v>7995.7910000000002</v>
      </c>
      <c r="GP13" s="10">
        <v>8201.8320000000003</v>
      </c>
      <c r="GQ13" s="10">
        <v>8215.8529999999992</v>
      </c>
      <c r="GR13" s="10">
        <v>8446.5810000000001</v>
      </c>
      <c r="GS13" s="10">
        <v>8452.9439999999995</v>
      </c>
      <c r="GT13" s="10">
        <v>8517.9629999999997</v>
      </c>
      <c r="GU13" s="10">
        <v>8707.2900000000009</v>
      </c>
      <c r="GV13" s="10">
        <v>8783.5349999999999</v>
      </c>
      <c r="GW13" s="10">
        <v>8975.527</v>
      </c>
      <c r="GX13" s="10">
        <v>9173.3150000000005</v>
      </c>
      <c r="GY13" s="10">
        <v>9397.8310000000001</v>
      </c>
      <c r="GZ13" s="10">
        <v>9575.0040000000008</v>
      </c>
      <c r="HA13" s="10">
        <v>9666.17</v>
      </c>
      <c r="HB13" s="10">
        <v>9719.7690000000002</v>
      </c>
      <c r="HC13" s="10">
        <v>9849.9330000000009</v>
      </c>
      <c r="HD13" s="10">
        <v>10002.620000000001</v>
      </c>
      <c r="HE13" s="10">
        <v>9985.0550000000003</v>
      </c>
      <c r="HF13" s="11">
        <v>10184.76</v>
      </c>
      <c r="HG13" s="11">
        <v>10286.6</v>
      </c>
      <c r="HH13" s="11">
        <v>10410.040000000001</v>
      </c>
      <c r="HI13" s="11">
        <v>10493.32</v>
      </c>
      <c r="HJ13" s="11">
        <v>10566.78</v>
      </c>
      <c r="HK13" s="11">
        <v>10640.74</v>
      </c>
      <c r="HL13" s="11">
        <v>10713.1</v>
      </c>
      <c r="HM13" s="11">
        <v>10785.95</v>
      </c>
      <c r="HN13" s="11">
        <v>10859.47</v>
      </c>
      <c r="HO13" s="11">
        <v>10932.98</v>
      </c>
      <c r="HP13" s="11">
        <v>11005.73</v>
      </c>
      <c r="HQ13" s="11">
        <v>11078.73</v>
      </c>
      <c r="HR13" s="11">
        <v>11151.83</v>
      </c>
      <c r="HS13" s="11">
        <v>11226.73</v>
      </c>
      <c r="HT13" s="11">
        <v>11303.1</v>
      </c>
      <c r="HU13" s="11">
        <v>11381.48</v>
      </c>
      <c r="HV13" s="11">
        <v>11460.97</v>
      </c>
      <c r="HW13" s="11">
        <v>11540.08</v>
      </c>
      <c r="HX13" s="11">
        <v>11619.08</v>
      </c>
      <c r="HY13" s="11">
        <v>11698.13</v>
      </c>
      <c r="HZ13" s="11">
        <v>11777.51</v>
      </c>
      <c r="IA13" s="11">
        <v>11857.57</v>
      </c>
      <c r="IB13" s="11">
        <v>11938.23</v>
      </c>
      <c r="IC13" s="11">
        <v>12019.85</v>
      </c>
      <c r="ID13" s="11">
        <v>12102.05</v>
      </c>
      <c r="IE13" s="11">
        <v>12184.73</v>
      </c>
      <c r="IF13" s="11">
        <v>12268.04</v>
      </c>
      <c r="IG13" s="11">
        <v>12352.16</v>
      </c>
      <c r="IH13" s="11">
        <v>12436.42</v>
      </c>
      <c r="II13" s="11">
        <v>12521.13</v>
      </c>
      <c r="IJ13" s="11">
        <v>12606.74</v>
      </c>
      <c r="IK13" s="11">
        <v>12693.7</v>
      </c>
      <c r="IL13" s="11">
        <v>12781.83</v>
      </c>
      <c r="IM13" s="11">
        <v>12871.66</v>
      </c>
      <c r="IN13" s="11">
        <v>12963.5</v>
      </c>
      <c r="IO13" s="11">
        <v>13057.24</v>
      </c>
      <c r="IP13" s="11">
        <v>13152.35</v>
      </c>
      <c r="IQ13" s="11">
        <v>13248.91</v>
      </c>
      <c r="IR13" s="11">
        <v>13346.95</v>
      </c>
      <c r="IS13" s="11">
        <v>13446.67</v>
      </c>
      <c r="IT13" s="11">
        <v>13547.12</v>
      </c>
      <c r="IU13" s="11">
        <v>13648.74</v>
      </c>
      <c r="IV13" s="11">
        <v>13751.59</v>
      </c>
      <c r="IW13" s="11">
        <v>13855.85</v>
      </c>
      <c r="IX13" s="11">
        <v>13961.05</v>
      </c>
      <c r="IY13" s="11">
        <v>14067.6</v>
      </c>
      <c r="IZ13" s="11">
        <v>14175.27</v>
      </c>
      <c r="JA13" s="11">
        <v>14284.09</v>
      </c>
      <c r="JB13" s="11">
        <v>14394.09</v>
      </c>
      <c r="JC13" s="11">
        <v>14504.97</v>
      </c>
      <c r="JD13" s="11">
        <v>14616.75</v>
      </c>
      <c r="JE13" s="11">
        <v>14729.42</v>
      </c>
      <c r="JF13" s="11">
        <v>14843</v>
      </c>
      <c r="JG13" s="11">
        <v>14957.81</v>
      </c>
      <c r="JH13" s="11">
        <v>15073.86</v>
      </c>
      <c r="JI13" s="11">
        <v>15191.18</v>
      </c>
      <c r="JJ13" s="11">
        <v>15309.78</v>
      </c>
      <c r="JK13" s="11">
        <v>15429.36</v>
      </c>
      <c r="JL13" s="11">
        <v>15549.93</v>
      </c>
      <c r="JM13" s="11">
        <v>15671.5</v>
      </c>
      <c r="JN13" s="11">
        <v>15794.09</v>
      </c>
      <c r="JO13" s="11">
        <v>15917.69</v>
      </c>
      <c r="JP13" s="11">
        <v>16042.31</v>
      </c>
      <c r="JQ13" s="11">
        <v>16167.95</v>
      </c>
      <c r="JR13" s="11">
        <v>16294.61</v>
      </c>
      <c r="JS13" s="11">
        <v>16422.080000000002</v>
      </c>
      <c r="JT13" s="11">
        <v>16550.37</v>
      </c>
      <c r="JU13" s="11">
        <v>16679.46</v>
      </c>
      <c r="JV13" s="11">
        <v>16809.36</v>
      </c>
      <c r="JW13" s="11">
        <v>16940.29</v>
      </c>
      <c r="JX13" s="11">
        <v>17072.27</v>
      </c>
      <c r="JY13" s="11">
        <v>17205.5</v>
      </c>
      <c r="JZ13" s="11">
        <v>17340</v>
      </c>
      <c r="KA13" s="11">
        <v>17475.78</v>
      </c>
      <c r="KB13" s="11">
        <v>17612.830000000002</v>
      </c>
      <c r="KC13" s="11">
        <v>17751.22</v>
      </c>
      <c r="KD13" s="11">
        <v>17890.93</v>
      </c>
      <c r="KE13" s="11">
        <v>18031.98</v>
      </c>
      <c r="KF13" s="11">
        <v>18174.38</v>
      </c>
      <c r="KG13" s="11">
        <v>18318.32</v>
      </c>
      <c r="KH13" s="11">
        <v>18463.830000000002</v>
      </c>
      <c r="KI13" s="11">
        <v>18610.900000000001</v>
      </c>
      <c r="KJ13" s="11">
        <v>18759.55</v>
      </c>
      <c r="KK13" s="11">
        <v>18909.54</v>
      </c>
      <c r="KL13" s="11">
        <v>19060.88</v>
      </c>
      <c r="KM13" s="11">
        <v>19213.57</v>
      </c>
      <c r="KN13" s="11">
        <v>19367.64</v>
      </c>
      <c r="KO13" s="11">
        <v>19522.88</v>
      </c>
      <c r="KP13" s="11">
        <v>19679.29</v>
      </c>
      <c r="KQ13" s="11">
        <v>19836.900000000001</v>
      </c>
      <c r="KR13" s="11">
        <v>19995.71</v>
      </c>
      <c r="KS13" s="11">
        <v>20155.88</v>
      </c>
      <c r="KT13" s="11">
        <v>20317.400000000001</v>
      </c>
      <c r="KU13" s="11">
        <v>20480.310000000001</v>
      </c>
      <c r="KV13" s="11">
        <v>20644.599999999999</v>
      </c>
      <c r="KW13" s="11">
        <v>20810.189999999999</v>
      </c>
      <c r="KX13" s="11">
        <v>20977.09</v>
      </c>
      <c r="KY13" s="11">
        <v>21145.31</v>
      </c>
      <c r="KZ13" s="11">
        <v>21314.86</v>
      </c>
      <c r="LA13" s="11">
        <v>21485.89</v>
      </c>
      <c r="LB13" s="11">
        <v>21658.43</v>
      </c>
      <c r="LC13" s="11">
        <v>21832.46</v>
      </c>
      <c r="LD13" s="11">
        <v>22008.01</v>
      </c>
      <c r="LE13" s="11">
        <v>22184.9</v>
      </c>
      <c r="LF13" s="11">
        <v>22363.17</v>
      </c>
      <c r="LG13" s="11">
        <v>22542.799999999999</v>
      </c>
      <c r="LH13" s="11">
        <v>22723.82</v>
      </c>
      <c r="LI13" s="11">
        <v>22906.28</v>
      </c>
      <c r="LJ13" s="11">
        <v>23090.21</v>
      </c>
      <c r="LK13" s="11">
        <v>23275.599999999999</v>
      </c>
      <c r="LL13" s="11">
        <v>23462.48</v>
      </c>
      <c r="LM13" s="11">
        <v>23650.97</v>
      </c>
      <c r="LN13" s="11">
        <v>23841.08</v>
      </c>
      <c r="LO13" s="11">
        <v>24032.81</v>
      </c>
      <c r="LP13" s="11">
        <v>24226.19</v>
      </c>
      <c r="LQ13" s="11">
        <v>24420.97</v>
      </c>
      <c r="LR13" s="11">
        <v>24617.17</v>
      </c>
      <c r="LS13" s="11">
        <v>24814.79</v>
      </c>
      <c r="LT13" s="11">
        <v>25013.86</v>
      </c>
      <c r="LU13" s="11">
        <v>25214.48</v>
      </c>
      <c r="LV13" s="11">
        <v>25416.67</v>
      </c>
      <c r="LW13" s="11">
        <v>25620.42</v>
      </c>
      <c r="LX13" s="11">
        <v>25825.77</v>
      </c>
      <c r="LY13" s="11">
        <v>26032.7</v>
      </c>
      <c r="LZ13" s="11">
        <v>26241.24</v>
      </c>
      <c r="MA13" s="11">
        <v>26451.39</v>
      </c>
      <c r="MB13" s="11">
        <v>26663.15</v>
      </c>
      <c r="MC13" s="11">
        <v>26876.46</v>
      </c>
      <c r="MD13" s="11">
        <v>27091.3</v>
      </c>
      <c r="ME13" s="11">
        <v>27307.7</v>
      </c>
      <c r="MF13" s="11">
        <v>27525.67</v>
      </c>
      <c r="MG13" s="11">
        <v>27745.13</v>
      </c>
      <c r="MH13" s="11">
        <v>27966.1</v>
      </c>
      <c r="MI13" s="11">
        <v>28188.57</v>
      </c>
      <c r="MJ13" s="11">
        <v>28412.58</v>
      </c>
      <c r="MK13" s="11">
        <v>28638.29</v>
      </c>
      <c r="ML13" s="11">
        <v>28865.71</v>
      </c>
      <c r="MM13" s="11">
        <v>29094.86</v>
      </c>
      <c r="MN13" s="11">
        <v>29325.74</v>
      </c>
      <c r="MO13" s="11">
        <v>29558.21</v>
      </c>
      <c r="MP13" s="11">
        <v>29792.28</v>
      </c>
      <c r="MQ13" s="11">
        <v>30027.96</v>
      </c>
      <c r="MR13" s="11">
        <v>30265.279999999999</v>
      </c>
      <c r="MS13" s="11">
        <v>30504.31</v>
      </c>
      <c r="MT13" s="11">
        <v>30745.08</v>
      </c>
      <c r="MU13" t="s">
        <v>1192</v>
      </c>
      <c r="MV13" t="b">
        <v>1</v>
      </c>
      <c r="MW13" t="s">
        <v>1190</v>
      </c>
      <c r="MX13" t="s">
        <v>1190</v>
      </c>
      <c r="MY13">
        <v>2024</v>
      </c>
      <c r="MZ13">
        <v>3</v>
      </c>
      <c r="NA13" t="s">
        <v>1190</v>
      </c>
      <c r="NB13" t="s">
        <v>1192</v>
      </c>
      <c r="NC13" t="s">
        <v>1190</v>
      </c>
      <c r="ND13" t="s">
        <v>1194</v>
      </c>
      <c r="NE13" t="s">
        <v>1346</v>
      </c>
      <c r="NF13" s="1" t="s">
        <v>3023</v>
      </c>
    </row>
    <row r="14" spans="1:370" x14ac:dyDescent="0.25">
      <c r="A14" t="s">
        <v>1187</v>
      </c>
      <c r="B14" t="s">
        <v>3079</v>
      </c>
      <c r="C14" s="1" t="s">
        <v>3022</v>
      </c>
      <c r="D14" t="s">
        <v>1337</v>
      </c>
      <c r="E14" t="s">
        <v>1338</v>
      </c>
      <c r="F14" t="s">
        <v>1191</v>
      </c>
      <c r="G14" s="10">
        <v>27035</v>
      </c>
      <c r="H14" s="10">
        <v>27023</v>
      </c>
      <c r="I14" s="10">
        <v>27055</v>
      </c>
      <c r="J14" s="10">
        <v>27083</v>
      </c>
      <c r="K14" s="10">
        <v>27055</v>
      </c>
      <c r="L14" s="10">
        <v>27113</v>
      </c>
      <c r="M14" s="10">
        <v>27211</v>
      </c>
      <c r="N14" s="10">
        <v>27154</v>
      </c>
      <c r="O14" s="10">
        <v>27066</v>
      </c>
      <c r="P14" s="10">
        <v>27023</v>
      </c>
      <c r="Q14" s="10">
        <v>26954</v>
      </c>
      <c r="R14" s="10">
        <v>26881</v>
      </c>
      <c r="S14" s="10">
        <v>26804</v>
      </c>
      <c r="T14" s="10">
        <v>26784</v>
      </c>
      <c r="U14" s="10">
        <v>26775</v>
      </c>
      <c r="V14" s="10">
        <v>26816</v>
      </c>
      <c r="W14" s="10">
        <v>26823</v>
      </c>
      <c r="X14" s="10">
        <v>26823</v>
      </c>
      <c r="Y14" s="10">
        <v>26846</v>
      </c>
      <c r="Z14" s="10">
        <v>26872</v>
      </c>
      <c r="AA14" s="10">
        <v>26943</v>
      </c>
      <c r="AB14" s="10">
        <v>26988</v>
      </c>
      <c r="AC14" s="10">
        <v>27092</v>
      </c>
      <c r="AD14" s="10">
        <v>27274</v>
      </c>
      <c r="AE14" s="10">
        <v>27303</v>
      </c>
      <c r="AF14" s="10">
        <v>27413</v>
      </c>
      <c r="AG14" s="10">
        <v>27493</v>
      </c>
      <c r="AH14" s="10">
        <v>27542</v>
      </c>
      <c r="AI14" s="10">
        <v>27465</v>
      </c>
      <c r="AJ14" s="10">
        <v>27369</v>
      </c>
      <c r="AK14" s="10">
        <v>27108</v>
      </c>
      <c r="AL14" s="10">
        <v>26813</v>
      </c>
      <c r="AM14" s="10">
        <v>26551</v>
      </c>
      <c r="AN14" s="10">
        <v>26348</v>
      </c>
      <c r="AO14" s="10">
        <v>26240</v>
      </c>
      <c r="AP14" s="10">
        <v>26046</v>
      </c>
      <c r="AQ14" s="10">
        <v>25997</v>
      </c>
      <c r="AR14" s="10">
        <v>25900</v>
      </c>
      <c r="AS14" s="10">
        <v>25779</v>
      </c>
      <c r="AT14" s="10">
        <v>25588</v>
      </c>
      <c r="AU14" s="10">
        <v>25528</v>
      </c>
      <c r="AV14" s="10">
        <v>25593</v>
      </c>
      <c r="AW14" s="10">
        <v>25869</v>
      </c>
      <c r="AX14" s="10">
        <v>26044</v>
      </c>
      <c r="AY14" s="10">
        <v>26180</v>
      </c>
      <c r="AZ14" s="10">
        <v>26296</v>
      </c>
      <c r="BA14" s="10">
        <v>26406</v>
      </c>
      <c r="BB14" s="10">
        <v>26508</v>
      </c>
      <c r="BC14" s="10">
        <v>26566</v>
      </c>
      <c r="BD14" s="10">
        <v>26610</v>
      </c>
      <c r="BE14" s="10">
        <v>26667</v>
      </c>
      <c r="BF14" s="10">
        <v>26655</v>
      </c>
      <c r="BG14" s="10">
        <v>26622</v>
      </c>
      <c r="BH14" s="10">
        <v>26654</v>
      </c>
      <c r="BI14" s="10">
        <v>26754</v>
      </c>
      <c r="BJ14" s="10">
        <v>26818</v>
      </c>
      <c r="BK14" s="10">
        <v>26886</v>
      </c>
      <c r="BL14" s="10">
        <v>27187</v>
      </c>
      <c r="BM14" s="10">
        <v>27468</v>
      </c>
      <c r="BN14" s="10">
        <v>27735</v>
      </c>
      <c r="BO14" s="10">
        <v>27956</v>
      </c>
      <c r="BP14" s="10">
        <v>28157</v>
      </c>
      <c r="BQ14" s="10">
        <v>28435</v>
      </c>
      <c r="BR14" s="10">
        <v>28644</v>
      </c>
      <c r="BS14" s="10">
        <v>28955</v>
      </c>
      <c r="BT14" s="10">
        <v>29046</v>
      </c>
      <c r="BU14" s="10">
        <v>29152</v>
      </c>
      <c r="BV14" s="10">
        <v>29267</v>
      </c>
      <c r="BW14" s="10">
        <v>29291</v>
      </c>
      <c r="BX14" s="10">
        <v>29370</v>
      </c>
      <c r="BY14" s="10">
        <v>29254</v>
      </c>
      <c r="BZ14" s="10">
        <v>29046</v>
      </c>
      <c r="CA14" s="10">
        <v>28742</v>
      </c>
      <c r="CB14" s="10">
        <v>28445</v>
      </c>
      <c r="CC14" s="10">
        <v>28265</v>
      </c>
      <c r="CD14" s="10">
        <v>28129</v>
      </c>
      <c r="CE14" s="10">
        <v>28124</v>
      </c>
      <c r="CF14" s="10">
        <v>27966</v>
      </c>
      <c r="CG14" s="10">
        <v>27542</v>
      </c>
      <c r="CH14" s="10">
        <v>27417</v>
      </c>
      <c r="CI14" s="10">
        <v>27533</v>
      </c>
      <c r="CJ14" s="10">
        <v>27519</v>
      </c>
      <c r="CK14" s="10">
        <v>27576</v>
      </c>
      <c r="CL14" s="10">
        <v>27649</v>
      </c>
      <c r="CM14" s="10">
        <v>27630</v>
      </c>
      <c r="CN14" s="10">
        <v>27678</v>
      </c>
      <c r="CO14" s="10">
        <v>27874</v>
      </c>
      <c r="CP14" s="10">
        <v>27941</v>
      </c>
      <c r="CQ14" s="10">
        <v>27930</v>
      </c>
      <c r="CR14" s="10">
        <v>28047</v>
      </c>
      <c r="CS14" s="10">
        <v>28046</v>
      </c>
      <c r="CT14" s="10">
        <v>28192</v>
      </c>
      <c r="CU14" s="10">
        <v>28105</v>
      </c>
      <c r="CV14" s="10">
        <v>28248</v>
      </c>
      <c r="CW14" s="10">
        <v>28394</v>
      </c>
      <c r="CX14" s="10">
        <v>28493</v>
      </c>
      <c r="CY14" s="10">
        <v>28505</v>
      </c>
      <c r="CZ14" s="10">
        <v>28760</v>
      </c>
      <c r="DA14" s="10">
        <v>28897</v>
      </c>
      <c r="DB14" s="10">
        <v>29022</v>
      </c>
      <c r="DC14" s="10">
        <v>29045</v>
      </c>
      <c r="DD14" s="10">
        <v>28948</v>
      </c>
      <c r="DE14" s="10">
        <v>29049</v>
      </c>
      <c r="DF14" s="10">
        <v>29213</v>
      </c>
      <c r="DG14" s="10">
        <v>29237</v>
      </c>
      <c r="DH14" s="10">
        <v>29327</v>
      </c>
      <c r="DI14" s="10">
        <v>29584</v>
      </c>
      <c r="DJ14" s="10">
        <v>29715</v>
      </c>
      <c r="DK14" s="10">
        <v>29644</v>
      </c>
      <c r="DL14" s="10">
        <v>29775</v>
      </c>
      <c r="DM14" s="10">
        <v>29957</v>
      </c>
      <c r="DN14" s="10">
        <v>30012</v>
      </c>
      <c r="DO14" s="10">
        <v>30026</v>
      </c>
      <c r="DP14" s="10">
        <v>30136</v>
      </c>
      <c r="DQ14" s="10">
        <v>30316</v>
      </c>
      <c r="DR14" s="10">
        <v>30322</v>
      </c>
      <c r="DS14" s="10">
        <v>30313</v>
      </c>
      <c r="DT14" s="10">
        <v>30419</v>
      </c>
      <c r="DU14" s="10">
        <v>30507</v>
      </c>
      <c r="DV14" s="10">
        <v>30487</v>
      </c>
      <c r="DW14" s="10">
        <v>30533</v>
      </c>
      <c r="DX14" s="10">
        <v>30706</v>
      </c>
      <c r="DY14" s="10">
        <v>30878</v>
      </c>
      <c r="DZ14" s="10">
        <v>30898</v>
      </c>
      <c r="EA14" s="10">
        <v>30976</v>
      </c>
      <c r="EB14" s="10">
        <v>31030</v>
      </c>
      <c r="EC14" s="10">
        <v>31065</v>
      </c>
      <c r="ED14" s="10">
        <v>31215</v>
      </c>
      <c r="EE14" s="10">
        <v>31353</v>
      </c>
      <c r="EF14" s="10">
        <v>31401</v>
      </c>
      <c r="EG14" s="10">
        <v>31543</v>
      </c>
      <c r="EH14" s="10">
        <v>31633</v>
      </c>
      <c r="EI14" s="10">
        <v>31702</v>
      </c>
      <c r="EJ14" s="10">
        <v>31807</v>
      </c>
      <c r="EK14" s="10">
        <v>31951</v>
      </c>
      <c r="EL14" s="10">
        <v>32071</v>
      </c>
      <c r="EM14" s="10">
        <v>31996</v>
      </c>
      <c r="EN14" s="10">
        <v>32084</v>
      </c>
      <c r="EO14" s="10">
        <v>32221</v>
      </c>
      <c r="EP14" s="10">
        <v>32259</v>
      </c>
      <c r="EQ14" s="10">
        <v>32277</v>
      </c>
      <c r="ER14" s="10">
        <v>32347</v>
      </c>
      <c r="ES14" s="10">
        <v>32317</v>
      </c>
      <c r="ET14" s="10">
        <v>32130</v>
      </c>
      <c r="EU14" s="10">
        <v>31906</v>
      </c>
      <c r="EV14" s="10">
        <v>31728</v>
      </c>
      <c r="EW14" s="10">
        <v>31613</v>
      </c>
      <c r="EX14" s="10">
        <v>31478</v>
      </c>
      <c r="EY14" s="10">
        <v>31476</v>
      </c>
      <c r="EZ14" s="10">
        <v>31558</v>
      </c>
      <c r="FA14" s="10">
        <v>31514</v>
      </c>
      <c r="FB14" s="10">
        <v>31567</v>
      </c>
      <c r="FC14" s="10">
        <v>31634</v>
      </c>
      <c r="FD14" s="10">
        <v>31557</v>
      </c>
      <c r="FE14" s="10">
        <v>31785</v>
      </c>
      <c r="FF14" s="10">
        <v>31803</v>
      </c>
      <c r="FG14" s="10">
        <v>32147</v>
      </c>
      <c r="FH14" s="10">
        <v>32093</v>
      </c>
      <c r="FI14" s="10">
        <v>32035</v>
      </c>
      <c r="FJ14" s="10">
        <v>31990</v>
      </c>
      <c r="FK14" s="10">
        <v>32173</v>
      </c>
      <c r="FL14" s="10">
        <v>32236</v>
      </c>
      <c r="FM14" s="10">
        <v>32464</v>
      </c>
      <c r="FN14" s="10">
        <v>32836</v>
      </c>
      <c r="FO14" s="10">
        <v>33134</v>
      </c>
      <c r="FP14" s="10">
        <v>33446</v>
      </c>
      <c r="FQ14" s="10">
        <v>33575</v>
      </c>
      <c r="FR14" s="10">
        <v>33686</v>
      </c>
      <c r="FS14" s="10">
        <v>33806</v>
      </c>
      <c r="FT14" s="10">
        <v>33892</v>
      </c>
      <c r="FU14" s="10">
        <v>34083</v>
      </c>
      <c r="FV14" s="10">
        <v>34157</v>
      </c>
      <c r="FW14" s="10">
        <v>34369</v>
      </c>
      <c r="FX14" s="10">
        <v>34562</v>
      </c>
      <c r="FY14" s="10">
        <v>34595</v>
      </c>
      <c r="FZ14" s="10">
        <v>34669</v>
      </c>
      <c r="GA14" s="10">
        <v>34846</v>
      </c>
      <c r="GB14" s="10">
        <v>34856</v>
      </c>
      <c r="GC14" s="10">
        <v>34960</v>
      </c>
      <c r="GD14" s="10">
        <v>34874</v>
      </c>
      <c r="GE14" s="10">
        <v>34946</v>
      </c>
      <c r="GF14" s="10">
        <v>34972</v>
      </c>
      <c r="GG14" s="10">
        <v>35075</v>
      </c>
      <c r="GH14" s="10">
        <v>35244</v>
      </c>
      <c r="GI14" s="10">
        <v>35438</v>
      </c>
      <c r="GJ14" s="10">
        <v>35546</v>
      </c>
      <c r="GK14" s="10">
        <v>35615</v>
      </c>
      <c r="GL14" s="10">
        <v>35661</v>
      </c>
      <c r="GM14" s="10">
        <v>35609</v>
      </c>
      <c r="GN14" s="10">
        <v>35135</v>
      </c>
      <c r="GO14" s="10">
        <v>34594</v>
      </c>
      <c r="GP14" s="10">
        <v>34522</v>
      </c>
      <c r="GQ14" s="10">
        <v>34734</v>
      </c>
      <c r="GR14" s="10">
        <v>35072</v>
      </c>
      <c r="GS14" s="10">
        <v>35286</v>
      </c>
      <c r="GT14" s="10">
        <v>35328</v>
      </c>
      <c r="GU14" s="10">
        <v>35712</v>
      </c>
      <c r="GV14" s="10">
        <v>35920</v>
      </c>
      <c r="GW14" s="10">
        <v>35985</v>
      </c>
      <c r="GX14" s="10">
        <v>36181</v>
      </c>
      <c r="GY14" s="10">
        <v>36537</v>
      </c>
      <c r="GZ14" s="10">
        <v>36304</v>
      </c>
      <c r="HA14" s="10">
        <v>36429</v>
      </c>
      <c r="HB14" s="10">
        <v>36506</v>
      </c>
      <c r="HC14" s="10">
        <v>36791</v>
      </c>
      <c r="HD14" s="10">
        <v>36720</v>
      </c>
      <c r="HE14" s="10">
        <v>36793</v>
      </c>
      <c r="HF14" s="11">
        <v>36930.339999999997</v>
      </c>
      <c r="HG14" s="11">
        <v>37002.629999999997</v>
      </c>
      <c r="HH14" s="11">
        <v>37068.86</v>
      </c>
      <c r="HI14" s="11">
        <v>37149.06</v>
      </c>
      <c r="HJ14" s="11">
        <v>37253.74</v>
      </c>
      <c r="HK14" s="11">
        <v>37367.39</v>
      </c>
      <c r="HL14" s="11">
        <v>37466.46</v>
      </c>
      <c r="HM14" s="11">
        <v>37575.120000000003</v>
      </c>
      <c r="HN14" s="11">
        <v>37685.96</v>
      </c>
      <c r="HO14" s="11">
        <v>37799.01</v>
      </c>
      <c r="HP14" s="11">
        <v>37917.35</v>
      </c>
      <c r="HQ14" s="11">
        <v>38034.129999999997</v>
      </c>
      <c r="HR14" s="11">
        <v>38145.56</v>
      </c>
      <c r="HS14" s="11">
        <v>38252.36</v>
      </c>
      <c r="HT14" s="11">
        <v>38361.379999999997</v>
      </c>
      <c r="HU14" s="11">
        <v>38466.89</v>
      </c>
      <c r="HV14" s="11">
        <v>38570.74</v>
      </c>
      <c r="HW14" s="11">
        <v>38667.39</v>
      </c>
      <c r="HX14" s="11">
        <v>38754.400000000001</v>
      </c>
      <c r="HY14" s="11">
        <v>38839.68</v>
      </c>
      <c r="HZ14" s="11">
        <v>38929</v>
      </c>
      <c r="IA14" s="11">
        <v>39018.54</v>
      </c>
      <c r="IB14" s="11">
        <v>39108.28</v>
      </c>
      <c r="IC14" s="11">
        <v>39194.31</v>
      </c>
      <c r="ID14" s="11">
        <v>39280.54</v>
      </c>
      <c r="IE14" s="11">
        <v>39366.959999999999</v>
      </c>
      <c r="IF14" s="11">
        <v>39453.57</v>
      </c>
      <c r="IG14" s="11">
        <v>39538.379999999997</v>
      </c>
      <c r="IH14" s="11">
        <v>39621.410000000003</v>
      </c>
      <c r="II14" s="11">
        <v>39704.629999999997</v>
      </c>
      <c r="IJ14" s="11">
        <v>39784.019999999997</v>
      </c>
      <c r="IK14" s="11">
        <v>39863.589999999997</v>
      </c>
      <c r="IL14" s="11">
        <v>39935.360000000001</v>
      </c>
      <c r="IM14" s="11">
        <v>40009.94</v>
      </c>
      <c r="IN14" s="11">
        <v>40078.839999999997</v>
      </c>
      <c r="IO14" s="11">
        <v>40144.44</v>
      </c>
      <c r="IP14" s="11">
        <v>40202.46</v>
      </c>
      <c r="IQ14" s="11">
        <v>40264.480000000003</v>
      </c>
      <c r="IR14" s="11">
        <v>40318.03</v>
      </c>
      <c r="IS14" s="11">
        <v>40365.269999999997</v>
      </c>
      <c r="IT14" s="11">
        <v>40408.69</v>
      </c>
      <c r="IU14" s="11">
        <v>40458.82</v>
      </c>
      <c r="IV14" s="11">
        <v>40508.949999999997</v>
      </c>
      <c r="IW14" s="11">
        <v>40559.08</v>
      </c>
      <c r="IX14" s="11">
        <v>40609.22</v>
      </c>
      <c r="IY14" s="11">
        <v>40659.360000000001</v>
      </c>
      <c r="IZ14" s="11">
        <v>40709.480000000003</v>
      </c>
      <c r="JA14" s="11">
        <v>40759.629999999997</v>
      </c>
      <c r="JB14" s="11">
        <v>40809.760000000002</v>
      </c>
      <c r="JC14" s="11">
        <v>40859.89</v>
      </c>
      <c r="JD14" s="11">
        <v>40910.019999999997</v>
      </c>
      <c r="JE14" s="11">
        <v>40960.17</v>
      </c>
      <c r="JF14" s="11">
        <v>41010.300000000003</v>
      </c>
      <c r="JG14" s="11">
        <v>41060.43</v>
      </c>
      <c r="JH14" s="11">
        <v>41110.559999999998</v>
      </c>
      <c r="JI14" s="11">
        <v>41160.699999999997</v>
      </c>
      <c r="JJ14" s="11">
        <v>41210.839999999997</v>
      </c>
      <c r="JK14" s="11">
        <v>41260.980000000003</v>
      </c>
      <c r="JL14" s="11">
        <v>41311.11</v>
      </c>
      <c r="JM14" s="11">
        <v>41361.24</v>
      </c>
      <c r="JN14" s="11">
        <v>41411.370000000003</v>
      </c>
      <c r="JO14" s="11">
        <v>41461.51</v>
      </c>
      <c r="JP14" s="11">
        <v>41511.64</v>
      </c>
      <c r="JQ14" s="11">
        <v>41561.769999999997</v>
      </c>
      <c r="JR14" s="11">
        <v>41611.919999999998</v>
      </c>
      <c r="JS14" s="11">
        <v>41667.89</v>
      </c>
      <c r="JT14" s="11">
        <v>41723.86</v>
      </c>
      <c r="JU14" s="11">
        <v>41780.53</v>
      </c>
      <c r="JV14" s="11">
        <v>41837.199999999997</v>
      </c>
      <c r="JW14" s="11">
        <v>41893.86</v>
      </c>
      <c r="JX14" s="11">
        <v>41950.52</v>
      </c>
      <c r="JY14" s="11">
        <v>42001.78</v>
      </c>
      <c r="JZ14" s="11">
        <v>42053.04</v>
      </c>
      <c r="KA14" s="11">
        <v>42104.29</v>
      </c>
      <c r="KB14" s="11">
        <v>42155.55</v>
      </c>
      <c r="KC14" s="11">
        <v>42200.3</v>
      </c>
      <c r="KD14" s="11">
        <v>42245.05</v>
      </c>
      <c r="KE14" s="11">
        <v>42289.79</v>
      </c>
      <c r="KF14" s="11">
        <v>42334.54</v>
      </c>
      <c r="KG14" s="11">
        <v>42367.35</v>
      </c>
      <c r="KH14" s="11">
        <v>42400.14</v>
      </c>
      <c r="KI14" s="11">
        <v>42432.94</v>
      </c>
      <c r="KJ14" s="11">
        <v>42465.75</v>
      </c>
      <c r="KK14" s="11">
        <v>42492.99</v>
      </c>
      <c r="KL14" s="11">
        <v>42520.23</v>
      </c>
      <c r="KM14" s="11">
        <v>42547.48</v>
      </c>
      <c r="KN14" s="11">
        <v>42574.73</v>
      </c>
      <c r="KO14" s="11">
        <v>42601.7</v>
      </c>
      <c r="KP14" s="11">
        <v>42628.65</v>
      </c>
      <c r="KQ14" s="11">
        <v>42655.62</v>
      </c>
      <c r="KR14" s="11">
        <v>42682.58</v>
      </c>
      <c r="KS14" s="11">
        <v>42705.63</v>
      </c>
      <c r="KT14" s="11">
        <v>42728.68</v>
      </c>
      <c r="KU14" s="11">
        <v>42751.74</v>
      </c>
      <c r="KV14" s="11">
        <v>42774.79</v>
      </c>
      <c r="KW14" s="11">
        <v>42796.19</v>
      </c>
      <c r="KX14" s="11">
        <v>42817.599999999999</v>
      </c>
      <c r="KY14" s="11">
        <v>42839</v>
      </c>
      <c r="KZ14" s="11">
        <v>42860.41</v>
      </c>
      <c r="LA14" s="11">
        <v>42876.639999999999</v>
      </c>
      <c r="LB14" s="11">
        <v>42892.88</v>
      </c>
      <c r="LC14" s="11">
        <v>42909.11</v>
      </c>
      <c r="LD14" s="11">
        <v>42925.34</v>
      </c>
      <c r="LE14" s="11">
        <v>42939.9</v>
      </c>
      <c r="LF14" s="11">
        <v>42954.46</v>
      </c>
      <c r="LG14" s="11">
        <v>42969.04</v>
      </c>
      <c r="LH14" s="11">
        <v>42983.6</v>
      </c>
      <c r="LI14" s="11">
        <v>42995.57</v>
      </c>
      <c r="LJ14" s="11">
        <v>43007.53</v>
      </c>
      <c r="LK14" s="11">
        <v>43019.5</v>
      </c>
      <c r="LL14" s="11">
        <v>43031.46</v>
      </c>
      <c r="LM14" s="11">
        <v>43038.23</v>
      </c>
      <c r="LN14" s="11">
        <v>43045</v>
      </c>
      <c r="LO14" s="11">
        <v>43051.76</v>
      </c>
      <c r="LP14" s="11">
        <v>43058.52</v>
      </c>
      <c r="LQ14" s="11">
        <v>43065.2</v>
      </c>
      <c r="LR14" s="11">
        <v>43071.86</v>
      </c>
      <c r="LS14" s="11">
        <v>43078.52</v>
      </c>
      <c r="LT14" s="11">
        <v>43085.18</v>
      </c>
      <c r="LU14" s="11">
        <v>43089.61</v>
      </c>
      <c r="LV14" s="11">
        <v>43094.04</v>
      </c>
      <c r="LW14" s="11">
        <v>43098.47</v>
      </c>
      <c r="LX14" s="11">
        <v>43102.89</v>
      </c>
      <c r="LY14" s="11">
        <v>43105.21</v>
      </c>
      <c r="LZ14" s="11">
        <v>43107.54</v>
      </c>
      <c r="MA14" s="11">
        <v>43109.85</v>
      </c>
      <c r="MB14" s="11">
        <v>43112.17</v>
      </c>
      <c r="MC14" s="11">
        <v>43114.34</v>
      </c>
      <c r="MD14" s="11">
        <v>43116.52</v>
      </c>
      <c r="ME14" s="11">
        <v>43118.69</v>
      </c>
      <c r="MF14" s="11">
        <v>43120.86</v>
      </c>
      <c r="MG14" s="11">
        <v>43124.56</v>
      </c>
      <c r="MH14" s="11">
        <v>43128.25</v>
      </c>
      <c r="MI14" s="11">
        <v>43131.96</v>
      </c>
      <c r="MJ14" s="11">
        <v>43135.65</v>
      </c>
      <c r="MK14" s="11">
        <v>43138</v>
      </c>
      <c r="ML14" s="11">
        <v>43140.35</v>
      </c>
      <c r="MM14" s="11">
        <v>43142.69</v>
      </c>
      <c r="MN14" s="11">
        <v>43145.04</v>
      </c>
      <c r="MO14" s="11">
        <v>43148.800000000003</v>
      </c>
      <c r="MP14" s="11">
        <v>43152.54</v>
      </c>
      <c r="MQ14" s="11">
        <v>43156.29</v>
      </c>
      <c r="MR14" s="11">
        <v>43160.04</v>
      </c>
      <c r="MS14" s="11">
        <v>43163.79</v>
      </c>
      <c r="MT14" s="11">
        <v>43167.53</v>
      </c>
      <c r="MU14" t="s">
        <v>1199</v>
      </c>
      <c r="MV14" t="b">
        <v>1</v>
      </c>
      <c r="MW14" t="s">
        <v>1190</v>
      </c>
      <c r="MX14" t="s">
        <v>1190</v>
      </c>
      <c r="MY14">
        <v>2024</v>
      </c>
      <c r="MZ14">
        <v>3</v>
      </c>
      <c r="NA14" t="s">
        <v>1190</v>
      </c>
      <c r="NB14" t="s">
        <v>772</v>
      </c>
      <c r="NC14" t="s">
        <v>3080</v>
      </c>
      <c r="ND14" t="s">
        <v>1194</v>
      </c>
      <c r="NE14" t="s">
        <v>3081</v>
      </c>
      <c r="NF14" s="1" t="s">
        <v>3023</v>
      </c>
    </row>
    <row r="15" spans="1:370" x14ac:dyDescent="0.25">
      <c r="A15" t="s">
        <v>1187</v>
      </c>
      <c r="B15" t="s">
        <v>1196</v>
      </c>
      <c r="C15" s="1" t="s">
        <v>1330</v>
      </c>
      <c r="D15" t="s">
        <v>1197</v>
      </c>
      <c r="E15" t="s">
        <v>1198</v>
      </c>
      <c r="F15" t="s">
        <v>1191</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2203.6559999999999</v>
      </c>
      <c r="AJ15" s="10">
        <v>2273.364</v>
      </c>
      <c r="AK15" s="10">
        <v>2332.9520000000002</v>
      </c>
      <c r="AL15" s="10">
        <v>2420.6489999999999</v>
      </c>
      <c r="AM15" s="10">
        <v>2498.2269999999999</v>
      </c>
      <c r="AN15" s="10">
        <v>2399.2869999999998</v>
      </c>
      <c r="AO15" s="10">
        <v>2452.13</v>
      </c>
      <c r="AP15" s="10">
        <v>2560.0639999999999</v>
      </c>
      <c r="AQ15" s="10">
        <v>2665.75</v>
      </c>
      <c r="AR15" s="10">
        <v>2569.0590000000002</v>
      </c>
      <c r="AS15" s="10">
        <v>2582.5500000000002</v>
      </c>
      <c r="AT15" s="10">
        <v>2688.2359999999999</v>
      </c>
      <c r="AU15" s="10">
        <v>2872.623</v>
      </c>
      <c r="AV15" s="10">
        <v>2925.4659999999999</v>
      </c>
      <c r="AW15" s="10">
        <v>2987.3029999999999</v>
      </c>
      <c r="AX15" s="10">
        <v>3060.384</v>
      </c>
      <c r="AY15" s="10">
        <v>3088.4920000000002</v>
      </c>
      <c r="AZ15" s="10">
        <v>3128.9670000000001</v>
      </c>
      <c r="BA15" s="10">
        <v>3185.183</v>
      </c>
      <c r="BB15" s="10">
        <v>3267.2579999999998</v>
      </c>
      <c r="BC15" s="10">
        <v>3359.4520000000002</v>
      </c>
      <c r="BD15" s="10">
        <v>3403.3</v>
      </c>
      <c r="BE15" s="10">
        <v>3447.1480000000001</v>
      </c>
      <c r="BF15" s="10">
        <v>3557.3310000000001</v>
      </c>
      <c r="BG15" s="10">
        <v>3637.1570000000002</v>
      </c>
      <c r="BH15" s="10">
        <v>3792.3130000000001</v>
      </c>
      <c r="BI15" s="10">
        <v>3863.145</v>
      </c>
      <c r="BJ15" s="10">
        <v>3930.6030000000001</v>
      </c>
      <c r="BK15" s="10">
        <v>4305</v>
      </c>
      <c r="BL15" s="10">
        <v>4334</v>
      </c>
      <c r="BM15" s="10">
        <v>4487</v>
      </c>
      <c r="BN15" s="10">
        <v>4632</v>
      </c>
      <c r="BO15" s="10">
        <v>4640</v>
      </c>
      <c r="BP15" s="10">
        <v>4879</v>
      </c>
      <c r="BQ15" s="10">
        <v>5040</v>
      </c>
      <c r="BR15" s="10">
        <v>5234</v>
      </c>
      <c r="BS15" s="10">
        <v>5239</v>
      </c>
      <c r="BT15" s="10">
        <v>5247</v>
      </c>
      <c r="BU15" s="10">
        <v>5405</v>
      </c>
      <c r="BV15" s="10">
        <v>5609</v>
      </c>
      <c r="BW15" s="10">
        <v>5594</v>
      </c>
      <c r="BX15" s="10">
        <v>5782</v>
      </c>
      <c r="BY15" s="10">
        <v>5930</v>
      </c>
      <c r="BZ15" s="10">
        <v>6012</v>
      </c>
      <c r="CA15" s="10">
        <v>5974</v>
      </c>
      <c r="CB15" s="10">
        <v>6126</v>
      </c>
      <c r="CC15" s="10">
        <v>6125</v>
      </c>
      <c r="CD15" s="10">
        <v>6492</v>
      </c>
      <c r="CE15" s="10">
        <v>6453</v>
      </c>
      <c r="CF15" s="10">
        <v>6234</v>
      </c>
      <c r="CG15" s="10">
        <v>6198</v>
      </c>
      <c r="CH15" s="10">
        <v>6517</v>
      </c>
      <c r="CI15" s="10">
        <v>6477</v>
      </c>
      <c r="CJ15" s="10">
        <v>6646</v>
      </c>
      <c r="CK15" s="10">
        <v>6727</v>
      </c>
      <c r="CL15" s="10">
        <v>6997</v>
      </c>
      <c r="CM15" s="10">
        <v>6841</v>
      </c>
      <c r="CN15" s="10">
        <v>6602</v>
      </c>
      <c r="CO15" s="10">
        <v>6704</v>
      </c>
      <c r="CP15" s="10">
        <v>6891</v>
      </c>
      <c r="CQ15" s="10">
        <v>6872</v>
      </c>
      <c r="CR15" s="10">
        <v>6901</v>
      </c>
      <c r="CS15" s="10">
        <v>6999</v>
      </c>
      <c r="CT15" s="10">
        <v>7120</v>
      </c>
      <c r="CU15" s="10">
        <v>7100</v>
      </c>
      <c r="CV15" s="10">
        <v>7308</v>
      </c>
      <c r="CW15" s="10">
        <v>7377</v>
      </c>
      <c r="CX15" s="10">
        <v>7428</v>
      </c>
      <c r="CY15" s="10">
        <v>7219</v>
      </c>
      <c r="CZ15" s="10">
        <v>7704</v>
      </c>
      <c r="DA15" s="10">
        <v>8050</v>
      </c>
      <c r="DB15" s="10">
        <v>8065</v>
      </c>
      <c r="DC15" s="10">
        <v>7887</v>
      </c>
      <c r="DD15" s="10">
        <v>8048</v>
      </c>
      <c r="DE15" s="10">
        <v>8448</v>
      </c>
      <c r="DF15" s="10">
        <v>8468</v>
      </c>
      <c r="DG15" s="10">
        <v>8757</v>
      </c>
      <c r="DH15" s="10">
        <v>8818</v>
      </c>
      <c r="DI15" s="10">
        <v>9094</v>
      </c>
      <c r="DJ15" s="10">
        <v>9184</v>
      </c>
      <c r="DK15" s="10">
        <v>9313</v>
      </c>
      <c r="DL15" s="10">
        <v>9861</v>
      </c>
      <c r="DM15" s="10">
        <v>9826</v>
      </c>
      <c r="DN15" s="10">
        <v>10195</v>
      </c>
      <c r="DO15" s="10">
        <v>10811</v>
      </c>
      <c r="DP15" s="10">
        <v>9870</v>
      </c>
      <c r="DQ15" s="10">
        <v>10189</v>
      </c>
      <c r="DR15" s="10">
        <v>10298</v>
      </c>
      <c r="DS15" s="10">
        <v>10629</v>
      </c>
      <c r="DT15" s="10">
        <v>10379</v>
      </c>
      <c r="DU15" s="10">
        <v>10146</v>
      </c>
      <c r="DV15" s="10">
        <v>10703</v>
      </c>
      <c r="DW15" s="10">
        <v>10366</v>
      </c>
      <c r="DX15" s="10">
        <v>11989</v>
      </c>
      <c r="DY15" s="10">
        <v>12409</v>
      </c>
      <c r="DZ15" s="10">
        <v>12408</v>
      </c>
      <c r="EA15" s="10">
        <v>12662</v>
      </c>
      <c r="EB15" s="10">
        <v>12920</v>
      </c>
      <c r="EC15" s="10">
        <v>13279</v>
      </c>
      <c r="ED15" s="10">
        <v>13669</v>
      </c>
      <c r="EE15" s="10">
        <v>13668</v>
      </c>
      <c r="EF15" s="10">
        <v>14205</v>
      </c>
      <c r="EG15" s="10">
        <v>14681</v>
      </c>
      <c r="EH15" s="10">
        <v>14643</v>
      </c>
      <c r="EI15" s="10">
        <v>14713</v>
      </c>
      <c r="EJ15" s="10">
        <v>14863</v>
      </c>
      <c r="EK15" s="10">
        <v>15292</v>
      </c>
      <c r="EL15" s="10">
        <v>15652</v>
      </c>
      <c r="EM15" s="10">
        <v>15661</v>
      </c>
      <c r="EN15" s="10">
        <v>16295</v>
      </c>
      <c r="EO15" s="10">
        <v>16680</v>
      </c>
      <c r="EP15" s="10">
        <v>17084</v>
      </c>
      <c r="EQ15" s="10">
        <v>17891</v>
      </c>
      <c r="ER15" s="10">
        <v>17172</v>
      </c>
      <c r="ES15" s="10">
        <v>17328</v>
      </c>
      <c r="ET15" s="10">
        <v>17305</v>
      </c>
      <c r="EU15" s="10">
        <v>16825</v>
      </c>
      <c r="EV15" s="10">
        <v>17195</v>
      </c>
      <c r="EW15" s="10">
        <v>17157</v>
      </c>
      <c r="EX15" s="10">
        <v>17618</v>
      </c>
      <c r="EY15" s="10">
        <v>18831</v>
      </c>
      <c r="EZ15" s="10">
        <v>17422</v>
      </c>
      <c r="FA15" s="10">
        <v>17548</v>
      </c>
      <c r="FB15" s="10">
        <v>17762</v>
      </c>
      <c r="FC15" s="10">
        <v>18475</v>
      </c>
      <c r="FD15" s="10">
        <v>18242</v>
      </c>
      <c r="FE15" s="10">
        <v>18350</v>
      </c>
      <c r="FF15" s="10">
        <v>18382</v>
      </c>
      <c r="FG15" s="10">
        <v>18603</v>
      </c>
      <c r="FH15" s="10">
        <v>19029</v>
      </c>
      <c r="FI15" s="10">
        <v>19095</v>
      </c>
      <c r="FJ15" s="10">
        <v>18982</v>
      </c>
      <c r="FK15" s="10">
        <v>18597</v>
      </c>
      <c r="FL15" s="10">
        <v>19598</v>
      </c>
      <c r="FM15" s="10">
        <v>19195</v>
      </c>
      <c r="FN15" s="10">
        <v>19482</v>
      </c>
      <c r="FO15" s="10">
        <v>19571</v>
      </c>
      <c r="FP15" s="10">
        <v>19575</v>
      </c>
      <c r="FQ15" s="10">
        <v>19825</v>
      </c>
      <c r="FR15" s="10">
        <v>19993</v>
      </c>
      <c r="FS15" s="10">
        <v>20426</v>
      </c>
      <c r="FT15" s="10">
        <v>20839</v>
      </c>
      <c r="FU15" s="10">
        <v>20846</v>
      </c>
      <c r="FV15" s="10">
        <v>21129</v>
      </c>
      <c r="FW15" s="10">
        <v>20549</v>
      </c>
      <c r="FX15" s="10">
        <v>22462</v>
      </c>
      <c r="FY15" s="10">
        <v>22802</v>
      </c>
      <c r="FZ15" s="10">
        <v>23011</v>
      </c>
      <c r="GA15" s="10">
        <v>23425</v>
      </c>
      <c r="GB15" s="10">
        <v>23645</v>
      </c>
      <c r="GC15" s="10">
        <v>23594</v>
      </c>
      <c r="GD15" s="10">
        <v>23997</v>
      </c>
      <c r="GE15" s="10">
        <v>24296</v>
      </c>
      <c r="GF15" s="10">
        <v>24403</v>
      </c>
      <c r="GG15" s="10">
        <v>24535</v>
      </c>
      <c r="GH15" s="10">
        <v>24830</v>
      </c>
      <c r="GI15" s="10">
        <v>25806</v>
      </c>
      <c r="GJ15" s="10">
        <v>26406</v>
      </c>
      <c r="GK15" s="10">
        <v>27085</v>
      </c>
      <c r="GL15" s="10">
        <v>27639</v>
      </c>
      <c r="GM15" s="10">
        <v>27453</v>
      </c>
      <c r="GN15" s="10">
        <v>27064</v>
      </c>
      <c r="GO15" s="10">
        <v>27978</v>
      </c>
      <c r="GP15" s="10">
        <v>28812</v>
      </c>
      <c r="GQ15" s="10">
        <v>28828</v>
      </c>
      <c r="GR15" s="10">
        <v>29940</v>
      </c>
      <c r="GS15" s="10">
        <v>30764</v>
      </c>
      <c r="GT15" s="10">
        <v>31560</v>
      </c>
      <c r="GU15" s="10">
        <v>32437</v>
      </c>
      <c r="GV15" s="10">
        <v>35271</v>
      </c>
      <c r="GW15" s="10">
        <v>35446</v>
      </c>
      <c r="GX15" s="10">
        <v>34778</v>
      </c>
      <c r="GY15" s="10">
        <v>34923</v>
      </c>
      <c r="GZ15" s="10">
        <v>35305</v>
      </c>
      <c r="HA15" s="10">
        <v>35835</v>
      </c>
      <c r="HB15" s="10">
        <v>37193</v>
      </c>
      <c r="HC15" s="10">
        <v>38998</v>
      </c>
      <c r="HD15" s="10">
        <v>37308</v>
      </c>
      <c r="HE15" s="11">
        <v>38127.699999999997</v>
      </c>
      <c r="HF15" s="11">
        <v>38385.24</v>
      </c>
      <c r="HG15" s="11">
        <v>38842.31</v>
      </c>
      <c r="HH15" s="11">
        <v>39239.57</v>
      </c>
      <c r="HI15" s="11">
        <v>39638.699999999997</v>
      </c>
      <c r="HJ15" s="11">
        <v>40042.660000000003</v>
      </c>
      <c r="HK15" s="11">
        <v>40448.050000000003</v>
      </c>
      <c r="HL15" s="11">
        <v>40902.629999999997</v>
      </c>
      <c r="HM15" s="11">
        <v>41359.82</v>
      </c>
      <c r="HN15" s="11">
        <v>41814.050000000003</v>
      </c>
      <c r="HO15" s="11">
        <v>42274.95</v>
      </c>
      <c r="HP15" s="11">
        <v>42725.16</v>
      </c>
      <c r="HQ15" s="11">
        <v>43178.239999999998</v>
      </c>
      <c r="HR15" s="11">
        <v>43638.85</v>
      </c>
      <c r="HS15" s="11">
        <v>44019.07</v>
      </c>
      <c r="HT15" s="11">
        <v>44443.03</v>
      </c>
      <c r="HU15" s="11">
        <v>44874.239999999998</v>
      </c>
      <c r="HV15" s="11">
        <v>45316.12</v>
      </c>
      <c r="HW15" s="11">
        <v>45756.86</v>
      </c>
      <c r="HX15" s="11">
        <v>46168.63</v>
      </c>
      <c r="HY15" s="11">
        <v>46582.28</v>
      </c>
      <c r="HZ15" s="11">
        <v>47000.28</v>
      </c>
      <c r="IA15" s="11">
        <v>47418.720000000001</v>
      </c>
      <c r="IB15" s="11">
        <v>47843.01</v>
      </c>
      <c r="IC15" s="11">
        <v>48273.440000000002</v>
      </c>
      <c r="ID15" s="11">
        <v>48708.08</v>
      </c>
      <c r="IE15" s="11">
        <v>49143.27</v>
      </c>
      <c r="IF15" s="11">
        <v>49578.85</v>
      </c>
      <c r="IG15" s="11">
        <v>50016.92</v>
      </c>
      <c r="IH15" s="11">
        <v>50460.12</v>
      </c>
      <c r="II15" s="11">
        <v>50902.11</v>
      </c>
      <c r="IJ15" s="11">
        <v>51349.21</v>
      </c>
      <c r="IK15" s="11">
        <v>51794.98</v>
      </c>
      <c r="IL15" s="11">
        <v>52243.39</v>
      </c>
      <c r="IM15" s="11">
        <v>52706.59</v>
      </c>
      <c r="IN15" s="11">
        <v>53175.45</v>
      </c>
      <c r="IO15" s="11">
        <v>53638.03</v>
      </c>
      <c r="IP15" s="11">
        <v>54107.59</v>
      </c>
      <c r="IQ15" s="11">
        <v>54582.06</v>
      </c>
      <c r="IR15" s="11">
        <v>55058.46</v>
      </c>
      <c r="IS15" s="11">
        <v>55528.46</v>
      </c>
      <c r="IT15" s="11">
        <v>56004.32</v>
      </c>
      <c r="IU15" s="11">
        <v>0</v>
      </c>
      <c r="IV15" s="11">
        <v>0</v>
      </c>
      <c r="IW15" s="11">
        <v>0</v>
      </c>
      <c r="IX15" s="11">
        <v>0</v>
      </c>
      <c r="IY15" s="11">
        <v>0</v>
      </c>
      <c r="IZ15" s="11">
        <v>0</v>
      </c>
      <c r="JA15" s="11">
        <v>0</v>
      </c>
      <c r="JB15" s="11">
        <v>0</v>
      </c>
      <c r="JC15" s="11">
        <v>0</v>
      </c>
      <c r="JD15" s="11">
        <v>0</v>
      </c>
      <c r="JE15" s="11">
        <v>0</v>
      </c>
      <c r="JF15" s="11">
        <v>0</v>
      </c>
      <c r="JG15" s="11">
        <v>0</v>
      </c>
      <c r="JH15" s="11">
        <v>0</v>
      </c>
      <c r="JI15" s="11">
        <v>0</v>
      </c>
      <c r="JJ15" s="11">
        <v>0</v>
      </c>
      <c r="JK15" s="11">
        <v>0</v>
      </c>
      <c r="JL15" s="11">
        <v>0</v>
      </c>
      <c r="JM15" s="11">
        <v>0</v>
      </c>
      <c r="JN15" s="11">
        <v>0</v>
      </c>
      <c r="JO15" s="11">
        <v>0</v>
      </c>
      <c r="JP15" s="11">
        <v>0</v>
      </c>
      <c r="JQ15" s="11">
        <v>0</v>
      </c>
      <c r="JR15" s="11">
        <v>0</v>
      </c>
      <c r="JS15" s="11">
        <v>0</v>
      </c>
      <c r="JT15" s="11">
        <v>0</v>
      </c>
      <c r="JU15" s="11">
        <v>0</v>
      </c>
      <c r="JV15" s="11">
        <v>0</v>
      </c>
      <c r="JW15" s="11">
        <v>0</v>
      </c>
      <c r="JX15" s="11">
        <v>0</v>
      </c>
      <c r="JY15" s="11">
        <v>0</v>
      </c>
      <c r="JZ15" s="11">
        <v>0</v>
      </c>
      <c r="KA15" s="11">
        <v>0</v>
      </c>
      <c r="KB15" s="11">
        <v>0</v>
      </c>
      <c r="KC15" s="11">
        <v>0</v>
      </c>
      <c r="KD15" s="11">
        <v>0</v>
      </c>
      <c r="KE15" s="11">
        <v>0</v>
      </c>
      <c r="KF15" s="11">
        <v>0</v>
      </c>
      <c r="KG15" s="11">
        <v>0</v>
      </c>
      <c r="KH15" s="11">
        <v>0</v>
      </c>
      <c r="KI15" s="11">
        <v>0</v>
      </c>
      <c r="KJ15" s="11">
        <v>0</v>
      </c>
      <c r="KK15" s="11">
        <v>0</v>
      </c>
      <c r="KL15" s="11">
        <v>0</v>
      </c>
      <c r="KM15" s="11">
        <v>0</v>
      </c>
      <c r="KN15" s="11">
        <v>0</v>
      </c>
      <c r="KO15" s="11">
        <v>0</v>
      </c>
      <c r="KP15" s="11">
        <v>0</v>
      </c>
      <c r="KQ15" s="11">
        <v>0</v>
      </c>
      <c r="KR15" s="11">
        <v>0</v>
      </c>
      <c r="KS15" s="11">
        <v>0</v>
      </c>
      <c r="KT15" s="11">
        <v>0</v>
      </c>
      <c r="KU15" s="11">
        <v>0</v>
      </c>
      <c r="KV15" s="11">
        <v>0</v>
      </c>
      <c r="KW15" s="11">
        <v>0</v>
      </c>
      <c r="KX15" s="11">
        <v>0</v>
      </c>
      <c r="KY15" s="11">
        <v>0</v>
      </c>
      <c r="KZ15" s="11">
        <v>0</v>
      </c>
      <c r="LA15" s="11">
        <v>0</v>
      </c>
      <c r="LB15" s="11">
        <v>0</v>
      </c>
      <c r="LC15" s="11">
        <v>0</v>
      </c>
      <c r="LD15" s="11">
        <v>0</v>
      </c>
      <c r="LE15" s="11">
        <v>0</v>
      </c>
      <c r="LF15" s="11">
        <v>0</v>
      </c>
      <c r="LG15" s="11">
        <v>0</v>
      </c>
      <c r="LH15" s="11">
        <v>0</v>
      </c>
      <c r="LI15" s="11">
        <v>0</v>
      </c>
      <c r="LJ15" s="11">
        <v>0</v>
      </c>
      <c r="LK15" s="11">
        <v>0</v>
      </c>
      <c r="LL15" s="11">
        <v>0</v>
      </c>
      <c r="LM15" s="11">
        <v>0</v>
      </c>
      <c r="LN15" s="11">
        <v>0</v>
      </c>
      <c r="LO15" s="11">
        <v>0</v>
      </c>
      <c r="LP15" s="11">
        <v>0</v>
      </c>
      <c r="LQ15" s="11">
        <v>0</v>
      </c>
      <c r="LR15" s="11">
        <v>0</v>
      </c>
      <c r="LS15" s="11">
        <v>0</v>
      </c>
      <c r="LT15" s="11">
        <v>0</v>
      </c>
      <c r="LU15" s="11">
        <v>0</v>
      </c>
      <c r="LV15" s="11">
        <v>0</v>
      </c>
      <c r="LW15" s="11">
        <v>0</v>
      </c>
      <c r="LX15" s="11">
        <v>0</v>
      </c>
      <c r="LY15" s="11">
        <v>0</v>
      </c>
      <c r="LZ15" s="11">
        <v>0</v>
      </c>
      <c r="MA15" s="11">
        <v>0</v>
      </c>
      <c r="MB15" s="11">
        <v>0</v>
      </c>
      <c r="MC15" s="11">
        <v>0</v>
      </c>
      <c r="MD15" s="11">
        <v>0</v>
      </c>
      <c r="ME15" s="11">
        <v>0</v>
      </c>
      <c r="MF15" s="11">
        <v>0</v>
      </c>
      <c r="MG15" s="11">
        <v>0</v>
      </c>
      <c r="MH15" s="11">
        <v>0</v>
      </c>
      <c r="MI15" s="11">
        <v>0</v>
      </c>
      <c r="MJ15" s="11">
        <v>0</v>
      </c>
      <c r="MK15" s="11">
        <v>0</v>
      </c>
      <c r="ML15" s="11">
        <v>0</v>
      </c>
      <c r="MM15" s="11">
        <v>0</v>
      </c>
      <c r="MN15" s="11">
        <v>0</v>
      </c>
      <c r="MO15" s="11">
        <v>0</v>
      </c>
      <c r="MP15" s="11">
        <v>0</v>
      </c>
      <c r="MQ15" s="11">
        <v>0</v>
      </c>
      <c r="MR15" s="11">
        <v>0</v>
      </c>
      <c r="MS15" s="11">
        <v>0</v>
      </c>
      <c r="MT15" s="11">
        <v>0</v>
      </c>
      <c r="MU15" t="s">
        <v>1199</v>
      </c>
      <c r="MV15" t="b">
        <v>1</v>
      </c>
      <c r="MW15" t="s">
        <v>1190</v>
      </c>
      <c r="MX15" t="s">
        <v>1190</v>
      </c>
      <c r="MY15">
        <v>2024</v>
      </c>
      <c r="MZ15">
        <v>2</v>
      </c>
      <c r="NA15" t="s">
        <v>1190</v>
      </c>
      <c r="NB15" t="s">
        <v>1200</v>
      </c>
      <c r="NC15" t="s">
        <v>1201</v>
      </c>
      <c r="ND15" t="s">
        <v>1194</v>
      </c>
      <c r="NE15" t="s">
        <v>1202</v>
      </c>
      <c r="NF15" s="1" t="s">
        <v>1331</v>
      </c>
    </row>
    <row r="16" spans="1:370" x14ac:dyDescent="0.25">
      <c r="A16" t="s">
        <v>1187</v>
      </c>
      <c r="B16" t="s">
        <v>1332</v>
      </c>
      <c r="C16" s="1" t="s">
        <v>1330</v>
      </c>
      <c r="D16" t="s">
        <v>1197</v>
      </c>
      <c r="E16" t="s">
        <v>1198</v>
      </c>
      <c r="F16" t="s">
        <v>1191</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269776</v>
      </c>
      <c r="AJ16" s="10">
        <v>264448</v>
      </c>
      <c r="AK16" s="10">
        <v>264139</v>
      </c>
      <c r="AL16" s="10">
        <v>261297</v>
      </c>
      <c r="AM16" s="10">
        <v>261131</v>
      </c>
      <c r="AN16" s="10">
        <v>261739</v>
      </c>
      <c r="AO16" s="10">
        <v>264602</v>
      </c>
      <c r="AP16" s="10">
        <v>264902</v>
      </c>
      <c r="AQ16" s="10">
        <v>265408</v>
      </c>
      <c r="AR16" s="10">
        <v>268196</v>
      </c>
      <c r="AS16" s="10">
        <v>268798</v>
      </c>
      <c r="AT16" s="10">
        <v>270653</v>
      </c>
      <c r="AU16" s="10">
        <v>275877</v>
      </c>
      <c r="AV16" s="10">
        <v>277790</v>
      </c>
      <c r="AW16" s="10">
        <v>280996</v>
      </c>
      <c r="AX16" s="10">
        <v>283096</v>
      </c>
      <c r="AY16" s="10">
        <v>285469</v>
      </c>
      <c r="AZ16" s="10">
        <v>282605</v>
      </c>
      <c r="BA16" s="10">
        <v>284676</v>
      </c>
      <c r="BB16" s="10">
        <v>289829</v>
      </c>
      <c r="BC16" s="10">
        <v>292612</v>
      </c>
      <c r="BD16" s="10">
        <v>298873</v>
      </c>
      <c r="BE16" s="10">
        <v>298814</v>
      </c>
      <c r="BF16" s="10">
        <v>298979</v>
      </c>
      <c r="BG16" s="10">
        <v>302117</v>
      </c>
      <c r="BH16" s="10">
        <v>304797</v>
      </c>
      <c r="BI16" s="10">
        <v>306708</v>
      </c>
      <c r="BJ16" s="10">
        <v>312615</v>
      </c>
      <c r="BK16" s="10">
        <v>314804</v>
      </c>
      <c r="BL16" s="10">
        <v>319478</v>
      </c>
      <c r="BM16" s="10">
        <v>327346</v>
      </c>
      <c r="BN16" s="10">
        <v>331075</v>
      </c>
      <c r="BO16" s="10">
        <v>336442</v>
      </c>
      <c r="BP16" s="10">
        <v>338186</v>
      </c>
      <c r="BQ16" s="10">
        <v>342414</v>
      </c>
      <c r="BR16" s="10">
        <v>345162</v>
      </c>
      <c r="BS16" s="10">
        <v>346836</v>
      </c>
      <c r="BT16" s="10">
        <v>348997</v>
      </c>
      <c r="BU16" s="10">
        <v>349572</v>
      </c>
      <c r="BV16" s="10">
        <v>349523</v>
      </c>
      <c r="BW16" s="10">
        <v>351299</v>
      </c>
      <c r="BX16" s="10">
        <v>353663</v>
      </c>
      <c r="BY16" s="10">
        <v>349780</v>
      </c>
      <c r="BZ16" s="10">
        <v>348006</v>
      </c>
      <c r="CA16" s="10">
        <v>346292</v>
      </c>
      <c r="CB16" s="10">
        <v>345892</v>
      </c>
      <c r="CC16" s="10">
        <v>345216</v>
      </c>
      <c r="CD16" s="10">
        <v>345643</v>
      </c>
      <c r="CE16" s="10">
        <v>345523</v>
      </c>
      <c r="CF16" s="10">
        <v>344987</v>
      </c>
      <c r="CG16" s="10">
        <v>346628</v>
      </c>
      <c r="CH16" s="10">
        <v>349299</v>
      </c>
      <c r="CI16" s="10">
        <v>351046</v>
      </c>
      <c r="CJ16" s="10">
        <v>352612</v>
      </c>
      <c r="CK16" s="10">
        <v>355841</v>
      </c>
      <c r="CL16" s="10">
        <v>358264</v>
      </c>
      <c r="CM16" s="10">
        <v>361793</v>
      </c>
      <c r="CN16" s="10">
        <v>365109</v>
      </c>
      <c r="CO16" s="10">
        <v>368798</v>
      </c>
      <c r="CP16" s="10">
        <v>370401</v>
      </c>
      <c r="CQ16" s="10">
        <v>372307</v>
      </c>
      <c r="CR16" s="10">
        <v>373090</v>
      </c>
      <c r="CS16" s="10">
        <v>377249</v>
      </c>
      <c r="CT16" s="10">
        <v>378442</v>
      </c>
      <c r="CU16" s="10">
        <v>380976</v>
      </c>
      <c r="CV16" s="10">
        <v>382146</v>
      </c>
      <c r="CW16" s="10">
        <v>385671</v>
      </c>
      <c r="CX16" s="10">
        <v>391053</v>
      </c>
      <c r="CY16" s="10">
        <v>397303</v>
      </c>
      <c r="CZ16" s="10">
        <v>401790</v>
      </c>
      <c r="DA16" s="10">
        <v>405233</v>
      </c>
      <c r="DB16" s="10">
        <v>411352</v>
      </c>
      <c r="DC16" s="10">
        <v>414377</v>
      </c>
      <c r="DD16" s="10">
        <v>416909</v>
      </c>
      <c r="DE16" s="10">
        <v>418294</v>
      </c>
      <c r="DF16" s="10">
        <v>421074</v>
      </c>
      <c r="DG16" s="10">
        <v>423875</v>
      </c>
      <c r="DH16" s="10">
        <v>425920</v>
      </c>
      <c r="DI16" s="10">
        <v>432860</v>
      </c>
      <c r="DJ16" s="10">
        <v>439093</v>
      </c>
      <c r="DK16" s="10">
        <v>444540</v>
      </c>
      <c r="DL16" s="10">
        <v>447825</v>
      </c>
      <c r="DM16" s="10">
        <v>450688</v>
      </c>
      <c r="DN16" s="10">
        <v>453447</v>
      </c>
      <c r="DO16" s="10">
        <v>457680</v>
      </c>
      <c r="DP16" s="10">
        <v>459620</v>
      </c>
      <c r="DQ16" s="10">
        <v>462016</v>
      </c>
      <c r="DR16" s="10">
        <v>463404</v>
      </c>
      <c r="DS16" s="10">
        <v>464698</v>
      </c>
      <c r="DT16" s="10">
        <v>466935</v>
      </c>
      <c r="DU16" s="10">
        <v>470277</v>
      </c>
      <c r="DV16" s="10">
        <v>473899</v>
      </c>
      <c r="DW16" s="10">
        <v>477357</v>
      </c>
      <c r="DX16" s="10">
        <v>481552</v>
      </c>
      <c r="DY16" s="10">
        <v>485973</v>
      </c>
      <c r="DZ16" s="10">
        <v>490059</v>
      </c>
      <c r="EA16" s="10">
        <v>492014</v>
      </c>
      <c r="EB16" s="10">
        <v>494824</v>
      </c>
      <c r="EC16" s="10">
        <v>496642</v>
      </c>
      <c r="ED16" s="10">
        <v>499020</v>
      </c>
      <c r="EE16" s="10">
        <v>502702</v>
      </c>
      <c r="EF16" s="10">
        <v>506906</v>
      </c>
      <c r="EG16" s="10">
        <v>511132</v>
      </c>
      <c r="EH16" s="10">
        <v>515935</v>
      </c>
      <c r="EI16" s="10">
        <v>518495</v>
      </c>
      <c r="EJ16" s="10">
        <v>520318</v>
      </c>
      <c r="EK16" s="10">
        <v>521780</v>
      </c>
      <c r="EL16" s="10">
        <v>524569</v>
      </c>
      <c r="EM16" s="10">
        <v>529398</v>
      </c>
      <c r="EN16" s="10">
        <v>533187</v>
      </c>
      <c r="EO16" s="10">
        <v>537052</v>
      </c>
      <c r="EP16" s="10">
        <v>540258</v>
      </c>
      <c r="EQ16" s="10">
        <v>542804</v>
      </c>
      <c r="ER16" s="10">
        <v>539918</v>
      </c>
      <c r="ES16" s="10">
        <v>531619</v>
      </c>
      <c r="ET16" s="10">
        <v>520230</v>
      </c>
      <c r="EU16" s="10">
        <v>509646</v>
      </c>
      <c r="EV16" s="10">
        <v>508009</v>
      </c>
      <c r="EW16" s="10">
        <v>508398</v>
      </c>
      <c r="EX16" s="10">
        <v>509889</v>
      </c>
      <c r="EY16" s="10">
        <v>514595</v>
      </c>
      <c r="EZ16" s="10">
        <v>520128</v>
      </c>
      <c r="FA16" s="10">
        <v>523173</v>
      </c>
      <c r="FB16" s="10">
        <v>523515</v>
      </c>
      <c r="FC16" s="10">
        <v>524955</v>
      </c>
      <c r="FD16" s="10">
        <v>525418</v>
      </c>
      <c r="FE16" s="10">
        <v>527034</v>
      </c>
      <c r="FF16" s="10">
        <v>527698</v>
      </c>
      <c r="FG16" s="10">
        <v>532300</v>
      </c>
      <c r="FH16" s="10">
        <v>531663</v>
      </c>
      <c r="FI16" s="10">
        <v>536720</v>
      </c>
      <c r="FJ16" s="10">
        <v>536188</v>
      </c>
      <c r="FK16" s="10">
        <v>537974</v>
      </c>
      <c r="FL16" s="10">
        <v>541586</v>
      </c>
      <c r="FM16" s="10">
        <v>546064</v>
      </c>
      <c r="FN16" s="10">
        <v>549709</v>
      </c>
      <c r="FO16" s="10">
        <v>554183</v>
      </c>
      <c r="FP16" s="10">
        <v>559331</v>
      </c>
      <c r="FQ16" s="10">
        <v>563694</v>
      </c>
      <c r="FR16" s="10">
        <v>567619</v>
      </c>
      <c r="FS16" s="10">
        <v>569150</v>
      </c>
      <c r="FT16" s="10">
        <v>572673</v>
      </c>
      <c r="FU16" s="10">
        <v>574836</v>
      </c>
      <c r="FV16" s="10">
        <v>578068</v>
      </c>
      <c r="FW16" s="10">
        <v>580110</v>
      </c>
      <c r="FX16" s="10">
        <v>583383</v>
      </c>
      <c r="FY16" s="10">
        <v>585856</v>
      </c>
      <c r="FZ16" s="10">
        <v>589476</v>
      </c>
      <c r="GA16" s="10">
        <v>594423</v>
      </c>
      <c r="GB16" s="10">
        <v>598176</v>
      </c>
      <c r="GC16" s="10">
        <v>601961</v>
      </c>
      <c r="GD16" s="10">
        <v>606396</v>
      </c>
      <c r="GE16" s="10">
        <v>606785</v>
      </c>
      <c r="GF16" s="10">
        <v>607775</v>
      </c>
      <c r="GG16" s="10">
        <v>609653</v>
      </c>
      <c r="GH16" s="10">
        <v>610481</v>
      </c>
      <c r="GI16" s="10">
        <v>614936</v>
      </c>
      <c r="GJ16" s="10">
        <v>616853</v>
      </c>
      <c r="GK16" s="10">
        <v>621227</v>
      </c>
      <c r="GL16" s="10">
        <v>621229</v>
      </c>
      <c r="GM16" s="10">
        <v>604719</v>
      </c>
      <c r="GN16" s="10">
        <v>481769</v>
      </c>
      <c r="GO16" s="10">
        <v>562648</v>
      </c>
      <c r="GP16" s="10">
        <v>570338</v>
      </c>
      <c r="GQ16" s="10">
        <v>564411</v>
      </c>
      <c r="GR16" s="10">
        <v>605353</v>
      </c>
      <c r="GS16" s="10">
        <v>615459</v>
      </c>
      <c r="GT16" s="10">
        <v>624592</v>
      </c>
      <c r="GU16" s="10">
        <v>629149</v>
      </c>
      <c r="GV16" s="10">
        <v>631258</v>
      </c>
      <c r="GW16" s="10">
        <v>631977</v>
      </c>
      <c r="GX16" s="10">
        <v>634044</v>
      </c>
      <c r="GY16" s="10">
        <v>634612</v>
      </c>
      <c r="GZ16" s="10">
        <v>634624</v>
      </c>
      <c r="HA16" s="10">
        <v>633956</v>
      </c>
      <c r="HB16" s="10">
        <v>631825</v>
      </c>
      <c r="HC16" s="10">
        <v>636222</v>
      </c>
      <c r="HD16" s="10">
        <v>639095</v>
      </c>
      <c r="HE16" s="11">
        <v>640741.9</v>
      </c>
      <c r="HF16" s="11">
        <v>643868.9</v>
      </c>
      <c r="HG16" s="11">
        <v>646136.9</v>
      </c>
      <c r="HH16" s="11">
        <v>648529.69999999995</v>
      </c>
      <c r="HI16" s="11">
        <v>650983.9</v>
      </c>
      <c r="HJ16" s="11">
        <v>653549.4</v>
      </c>
      <c r="HK16" s="11">
        <v>656294.30000000005</v>
      </c>
      <c r="HL16" s="11">
        <v>659051.30000000005</v>
      </c>
      <c r="HM16" s="11">
        <v>661754</v>
      </c>
      <c r="HN16" s="11">
        <v>664499.80000000005</v>
      </c>
      <c r="HO16" s="11">
        <v>667225.59999999998</v>
      </c>
      <c r="HP16" s="11">
        <v>669961.6</v>
      </c>
      <c r="HQ16" s="11">
        <v>672674.9</v>
      </c>
      <c r="HR16" s="11">
        <v>675499.9</v>
      </c>
      <c r="HS16" s="11">
        <v>678268.4</v>
      </c>
      <c r="HT16" s="11">
        <v>681049.5</v>
      </c>
      <c r="HU16" s="11">
        <v>683773.6</v>
      </c>
      <c r="HV16" s="11">
        <v>686508.3</v>
      </c>
      <c r="HW16" s="11">
        <v>689254.8</v>
      </c>
      <c r="HX16" s="11">
        <v>692011.6</v>
      </c>
      <c r="HY16" s="11">
        <v>694780.4</v>
      </c>
      <c r="HZ16" s="11">
        <v>697559.3</v>
      </c>
      <c r="IA16" s="11">
        <v>700349.6</v>
      </c>
      <c r="IB16" s="11">
        <v>703151.1</v>
      </c>
      <c r="IC16" s="11">
        <v>705964.2</v>
      </c>
      <c r="ID16" s="11">
        <v>708788.1</v>
      </c>
      <c r="IE16" s="11">
        <v>711552.5</v>
      </c>
      <c r="IF16" s="11">
        <v>714327.4</v>
      </c>
      <c r="IG16" s="11">
        <v>717078.6</v>
      </c>
      <c r="IH16" s="11">
        <v>719838.9</v>
      </c>
      <c r="II16" s="11">
        <v>722574.5</v>
      </c>
      <c r="IJ16" s="11">
        <v>725319.4</v>
      </c>
      <c r="IK16" s="11">
        <v>728039</v>
      </c>
      <c r="IL16" s="11">
        <v>730715.2</v>
      </c>
      <c r="IM16" s="11">
        <v>733598.9</v>
      </c>
      <c r="IN16" s="11">
        <v>736489.4</v>
      </c>
      <c r="IO16" s="11">
        <v>739277.4</v>
      </c>
      <c r="IP16" s="11">
        <v>742079.1</v>
      </c>
      <c r="IQ16" s="11">
        <v>744939.1</v>
      </c>
      <c r="IR16" s="11">
        <v>747766.6</v>
      </c>
      <c r="IS16" s="11">
        <v>750491.8</v>
      </c>
      <c r="IT16" s="11">
        <v>753210.3</v>
      </c>
      <c r="IU16" s="11">
        <v>0</v>
      </c>
      <c r="IV16" s="11">
        <v>0</v>
      </c>
      <c r="IW16" s="11">
        <v>0</v>
      </c>
      <c r="IX16" s="11">
        <v>0</v>
      </c>
      <c r="IY16" s="11">
        <v>0</v>
      </c>
      <c r="IZ16" s="11">
        <v>0</v>
      </c>
      <c r="JA16" s="11">
        <v>0</v>
      </c>
      <c r="JB16" s="11">
        <v>0</v>
      </c>
      <c r="JC16" s="11">
        <v>0</v>
      </c>
      <c r="JD16" s="11">
        <v>0</v>
      </c>
      <c r="JE16" s="11">
        <v>0</v>
      </c>
      <c r="JF16" s="11">
        <v>0</v>
      </c>
      <c r="JG16" s="11">
        <v>0</v>
      </c>
      <c r="JH16" s="11">
        <v>0</v>
      </c>
      <c r="JI16" s="11">
        <v>0</v>
      </c>
      <c r="JJ16" s="11">
        <v>0</v>
      </c>
      <c r="JK16" s="11">
        <v>0</v>
      </c>
      <c r="JL16" s="11">
        <v>0</v>
      </c>
      <c r="JM16" s="11">
        <v>0</v>
      </c>
      <c r="JN16" s="11">
        <v>0</v>
      </c>
      <c r="JO16" s="11">
        <v>0</v>
      </c>
      <c r="JP16" s="11">
        <v>0</v>
      </c>
      <c r="JQ16" s="11">
        <v>0</v>
      </c>
      <c r="JR16" s="11">
        <v>0</v>
      </c>
      <c r="JS16" s="11">
        <v>0</v>
      </c>
      <c r="JT16" s="11">
        <v>0</v>
      </c>
      <c r="JU16" s="11">
        <v>0</v>
      </c>
      <c r="JV16" s="11">
        <v>0</v>
      </c>
      <c r="JW16" s="11">
        <v>0</v>
      </c>
      <c r="JX16" s="11">
        <v>0</v>
      </c>
      <c r="JY16" s="11">
        <v>0</v>
      </c>
      <c r="JZ16" s="11">
        <v>0</v>
      </c>
      <c r="KA16" s="11">
        <v>0</v>
      </c>
      <c r="KB16" s="11">
        <v>0</v>
      </c>
      <c r="KC16" s="11">
        <v>0</v>
      </c>
      <c r="KD16" s="11">
        <v>0</v>
      </c>
      <c r="KE16" s="11">
        <v>0</v>
      </c>
      <c r="KF16" s="11">
        <v>0</v>
      </c>
      <c r="KG16" s="11">
        <v>0</v>
      </c>
      <c r="KH16" s="11">
        <v>0</v>
      </c>
      <c r="KI16" s="11">
        <v>0</v>
      </c>
      <c r="KJ16" s="11">
        <v>0</v>
      </c>
      <c r="KK16" s="11">
        <v>0</v>
      </c>
      <c r="KL16" s="11">
        <v>0</v>
      </c>
      <c r="KM16" s="11">
        <v>0</v>
      </c>
      <c r="KN16" s="11">
        <v>0</v>
      </c>
      <c r="KO16" s="11">
        <v>0</v>
      </c>
      <c r="KP16" s="11">
        <v>0</v>
      </c>
      <c r="KQ16" s="11">
        <v>0</v>
      </c>
      <c r="KR16" s="11">
        <v>0</v>
      </c>
      <c r="KS16" s="11">
        <v>0</v>
      </c>
      <c r="KT16" s="11">
        <v>0</v>
      </c>
      <c r="KU16" s="11">
        <v>0</v>
      </c>
      <c r="KV16" s="11">
        <v>0</v>
      </c>
      <c r="KW16" s="11">
        <v>0</v>
      </c>
      <c r="KX16" s="11">
        <v>0</v>
      </c>
      <c r="KY16" s="11">
        <v>0</v>
      </c>
      <c r="KZ16" s="11">
        <v>0</v>
      </c>
      <c r="LA16" s="11">
        <v>0</v>
      </c>
      <c r="LB16" s="11">
        <v>0</v>
      </c>
      <c r="LC16" s="11">
        <v>0</v>
      </c>
      <c r="LD16" s="11">
        <v>0</v>
      </c>
      <c r="LE16" s="11">
        <v>0</v>
      </c>
      <c r="LF16" s="11">
        <v>0</v>
      </c>
      <c r="LG16" s="11">
        <v>0</v>
      </c>
      <c r="LH16" s="11">
        <v>0</v>
      </c>
      <c r="LI16" s="11">
        <v>0</v>
      </c>
      <c r="LJ16" s="11">
        <v>0</v>
      </c>
      <c r="LK16" s="11">
        <v>0</v>
      </c>
      <c r="LL16" s="11">
        <v>0</v>
      </c>
      <c r="LM16" s="11">
        <v>0</v>
      </c>
      <c r="LN16" s="11">
        <v>0</v>
      </c>
      <c r="LO16" s="11">
        <v>0</v>
      </c>
      <c r="LP16" s="11">
        <v>0</v>
      </c>
      <c r="LQ16" s="11">
        <v>0</v>
      </c>
      <c r="LR16" s="11">
        <v>0</v>
      </c>
      <c r="LS16" s="11">
        <v>0</v>
      </c>
      <c r="LT16" s="11">
        <v>0</v>
      </c>
      <c r="LU16" s="11">
        <v>0</v>
      </c>
      <c r="LV16" s="11">
        <v>0</v>
      </c>
      <c r="LW16" s="11">
        <v>0</v>
      </c>
      <c r="LX16" s="11">
        <v>0</v>
      </c>
      <c r="LY16" s="11">
        <v>0</v>
      </c>
      <c r="LZ16" s="11">
        <v>0</v>
      </c>
      <c r="MA16" s="11">
        <v>0</v>
      </c>
      <c r="MB16" s="11">
        <v>0</v>
      </c>
      <c r="MC16" s="11">
        <v>0</v>
      </c>
      <c r="MD16" s="11">
        <v>0</v>
      </c>
      <c r="ME16" s="11">
        <v>0</v>
      </c>
      <c r="MF16" s="11">
        <v>0</v>
      </c>
      <c r="MG16" s="11">
        <v>0</v>
      </c>
      <c r="MH16" s="11">
        <v>0</v>
      </c>
      <c r="MI16" s="11">
        <v>0</v>
      </c>
      <c r="MJ16" s="11">
        <v>0</v>
      </c>
      <c r="MK16" s="11">
        <v>0</v>
      </c>
      <c r="ML16" s="11">
        <v>0</v>
      </c>
      <c r="MM16" s="11">
        <v>0</v>
      </c>
      <c r="MN16" s="11">
        <v>0</v>
      </c>
      <c r="MO16" s="11">
        <v>0</v>
      </c>
      <c r="MP16" s="11">
        <v>0</v>
      </c>
      <c r="MQ16" s="11">
        <v>0</v>
      </c>
      <c r="MR16" s="11">
        <v>0</v>
      </c>
      <c r="MS16" s="11">
        <v>0</v>
      </c>
      <c r="MT16" s="11">
        <v>0</v>
      </c>
      <c r="MU16" t="s">
        <v>1199</v>
      </c>
      <c r="MV16" t="b">
        <v>1</v>
      </c>
      <c r="MW16" s="1" t="s">
        <v>1230</v>
      </c>
      <c r="MX16" t="s">
        <v>1190</v>
      </c>
      <c r="MY16">
        <v>2024</v>
      </c>
      <c r="MZ16">
        <v>2</v>
      </c>
      <c r="NA16" t="s">
        <v>1190</v>
      </c>
      <c r="NB16" t="s">
        <v>1333</v>
      </c>
      <c r="NC16" s="1" t="s">
        <v>1334</v>
      </c>
      <c r="ND16" t="s">
        <v>1194</v>
      </c>
      <c r="NE16" t="s">
        <v>1335</v>
      </c>
      <c r="NF16" s="1" t="s">
        <v>1331</v>
      </c>
    </row>
    <row r="17" spans="1:370" x14ac:dyDescent="0.25">
      <c r="A17" t="s">
        <v>1187</v>
      </c>
      <c r="B17" s="1" t="s">
        <v>1336</v>
      </c>
      <c r="C17" s="1" t="s">
        <v>1330</v>
      </c>
      <c r="D17" t="s">
        <v>1337</v>
      </c>
      <c r="E17" t="s">
        <v>1338</v>
      </c>
      <c r="F17" t="s">
        <v>1191</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25250</v>
      </c>
      <c r="AJ17" s="10">
        <v>25190</v>
      </c>
      <c r="AK17" s="10">
        <v>25050</v>
      </c>
      <c r="AL17" s="10">
        <v>24855</v>
      </c>
      <c r="AM17" s="10">
        <v>24661</v>
      </c>
      <c r="AN17" s="10">
        <v>24495</v>
      </c>
      <c r="AO17" s="10">
        <v>24355</v>
      </c>
      <c r="AP17" s="10">
        <v>24209</v>
      </c>
      <c r="AQ17" s="10">
        <v>24120</v>
      </c>
      <c r="AR17" s="10">
        <v>24027</v>
      </c>
      <c r="AS17" s="10">
        <v>23901</v>
      </c>
      <c r="AT17" s="10">
        <v>23755</v>
      </c>
      <c r="AU17" s="10">
        <v>23651</v>
      </c>
      <c r="AV17" s="10">
        <v>23647</v>
      </c>
      <c r="AW17" s="10">
        <v>23809</v>
      </c>
      <c r="AX17" s="10">
        <v>23994</v>
      </c>
      <c r="AY17" s="10">
        <v>24125</v>
      </c>
      <c r="AZ17" s="10">
        <v>24245</v>
      </c>
      <c r="BA17" s="10">
        <v>24335</v>
      </c>
      <c r="BB17" s="10">
        <v>24435</v>
      </c>
      <c r="BC17" s="10">
        <v>24515</v>
      </c>
      <c r="BD17" s="10">
        <v>24570</v>
      </c>
      <c r="BE17" s="10">
        <v>24625</v>
      </c>
      <c r="BF17" s="10">
        <v>24660</v>
      </c>
      <c r="BG17" s="10">
        <v>24670</v>
      </c>
      <c r="BH17" s="10">
        <v>24695</v>
      </c>
      <c r="BI17" s="10">
        <v>24770</v>
      </c>
      <c r="BJ17" s="10">
        <v>24850</v>
      </c>
      <c r="BK17" s="10">
        <v>24925</v>
      </c>
      <c r="BL17" s="10">
        <v>25110</v>
      </c>
      <c r="BM17" s="10">
        <v>25345</v>
      </c>
      <c r="BN17" s="10">
        <v>25575</v>
      </c>
      <c r="BO17" s="10">
        <v>25795</v>
      </c>
      <c r="BP17" s="10">
        <v>25970</v>
      </c>
      <c r="BQ17" s="10">
        <v>26160</v>
      </c>
      <c r="BR17" s="10">
        <v>26355</v>
      </c>
      <c r="BS17" s="10">
        <v>26590</v>
      </c>
      <c r="BT17" s="10">
        <v>26730</v>
      </c>
      <c r="BU17" s="10">
        <v>26795</v>
      </c>
      <c r="BV17" s="10">
        <v>26880</v>
      </c>
      <c r="BW17" s="10">
        <v>26900</v>
      </c>
      <c r="BX17" s="10">
        <v>26935</v>
      </c>
      <c r="BY17" s="10">
        <v>26900</v>
      </c>
      <c r="BZ17" s="10">
        <v>26750</v>
      </c>
      <c r="CA17" s="10">
        <v>26530</v>
      </c>
      <c r="CB17" s="10">
        <v>26275</v>
      </c>
      <c r="CC17" s="10">
        <v>26025</v>
      </c>
      <c r="CD17" s="10">
        <v>25820</v>
      </c>
      <c r="CE17" s="10">
        <v>25710</v>
      </c>
      <c r="CF17" s="10">
        <v>25605</v>
      </c>
      <c r="CG17" s="10">
        <v>25509</v>
      </c>
      <c r="CH17" s="10">
        <v>25336</v>
      </c>
      <c r="CI17" s="10">
        <v>25282</v>
      </c>
      <c r="CJ17" s="10">
        <v>25293</v>
      </c>
      <c r="CK17" s="10">
        <v>25316</v>
      </c>
      <c r="CL17" s="10">
        <v>25320</v>
      </c>
      <c r="CM17" s="10">
        <v>25408</v>
      </c>
      <c r="CN17" s="10">
        <v>25451</v>
      </c>
      <c r="CO17" s="10">
        <v>25559</v>
      </c>
      <c r="CP17" s="10">
        <v>25600</v>
      </c>
      <c r="CQ17" s="10">
        <v>25670</v>
      </c>
      <c r="CR17" s="10">
        <v>25770</v>
      </c>
      <c r="CS17" s="10">
        <v>25852</v>
      </c>
      <c r="CT17" s="10">
        <v>25982</v>
      </c>
      <c r="CU17" s="10">
        <v>25970</v>
      </c>
      <c r="CV17" s="10">
        <v>26009</v>
      </c>
      <c r="CW17" s="10">
        <v>26062</v>
      </c>
      <c r="CX17" s="10">
        <v>26198</v>
      </c>
      <c r="CY17" s="10">
        <v>26381</v>
      </c>
      <c r="CZ17" s="10">
        <v>26514</v>
      </c>
      <c r="DA17" s="10">
        <v>26572</v>
      </c>
      <c r="DB17" s="10">
        <v>26636</v>
      </c>
      <c r="DC17" s="10">
        <v>26677</v>
      </c>
      <c r="DD17" s="10">
        <v>26714</v>
      </c>
      <c r="DE17" s="10">
        <v>26834</v>
      </c>
      <c r="DF17" s="10">
        <v>26955</v>
      </c>
      <c r="DG17" s="10">
        <v>27036</v>
      </c>
      <c r="DH17" s="10">
        <v>27095</v>
      </c>
      <c r="DI17" s="10">
        <v>27218</v>
      </c>
      <c r="DJ17" s="10">
        <v>27322</v>
      </c>
      <c r="DK17" s="10">
        <v>27362</v>
      </c>
      <c r="DL17" s="10">
        <v>27468</v>
      </c>
      <c r="DM17" s="10">
        <v>27555</v>
      </c>
      <c r="DN17" s="10">
        <v>27549</v>
      </c>
      <c r="DO17" s="10">
        <v>27623</v>
      </c>
      <c r="DP17" s="10">
        <v>27707</v>
      </c>
      <c r="DQ17" s="10">
        <v>27715</v>
      </c>
      <c r="DR17" s="10">
        <v>27803</v>
      </c>
      <c r="DS17" s="10">
        <v>27797</v>
      </c>
      <c r="DT17" s="10">
        <v>27933</v>
      </c>
      <c r="DU17" s="10">
        <v>27935</v>
      </c>
      <c r="DV17" s="10">
        <v>28110</v>
      </c>
      <c r="DW17" s="10">
        <v>28099</v>
      </c>
      <c r="DX17" s="10">
        <v>28226</v>
      </c>
      <c r="DY17" s="10">
        <v>28256</v>
      </c>
      <c r="DZ17" s="10">
        <v>28304</v>
      </c>
      <c r="EA17" s="10">
        <v>28459</v>
      </c>
      <c r="EB17" s="10">
        <v>28470</v>
      </c>
      <c r="EC17" s="10">
        <v>28518</v>
      </c>
      <c r="ED17" s="10">
        <v>28673</v>
      </c>
      <c r="EE17" s="10">
        <v>28789</v>
      </c>
      <c r="EF17" s="10">
        <v>28802</v>
      </c>
      <c r="EG17" s="10">
        <v>28928</v>
      </c>
      <c r="EH17" s="10">
        <v>28880</v>
      </c>
      <c r="EI17" s="10">
        <v>29048</v>
      </c>
      <c r="EJ17" s="10">
        <v>29106</v>
      </c>
      <c r="EK17" s="10">
        <v>29183</v>
      </c>
      <c r="EL17" s="10">
        <v>29214</v>
      </c>
      <c r="EM17" s="10">
        <v>29194</v>
      </c>
      <c r="EN17" s="10">
        <v>29322</v>
      </c>
      <c r="EO17" s="10">
        <v>29420</v>
      </c>
      <c r="EP17" s="10">
        <v>29576</v>
      </c>
      <c r="EQ17" s="10">
        <v>29684</v>
      </c>
      <c r="ER17" s="10">
        <v>29722</v>
      </c>
      <c r="ES17" s="10">
        <v>29580</v>
      </c>
      <c r="ET17" s="10">
        <v>29528</v>
      </c>
      <c r="EU17" s="10">
        <v>29366</v>
      </c>
      <c r="EV17" s="10">
        <v>29087</v>
      </c>
      <c r="EW17" s="10">
        <v>29069</v>
      </c>
      <c r="EX17" s="10">
        <v>29102</v>
      </c>
      <c r="EY17" s="10">
        <v>29013</v>
      </c>
      <c r="EZ17" s="10">
        <v>29192</v>
      </c>
      <c r="FA17" s="10">
        <v>29385</v>
      </c>
      <c r="FB17" s="10">
        <v>29324</v>
      </c>
      <c r="FC17" s="10">
        <v>29441</v>
      </c>
      <c r="FD17" s="10">
        <v>29447</v>
      </c>
      <c r="FE17" s="10">
        <v>29283</v>
      </c>
      <c r="FF17" s="10">
        <v>29349</v>
      </c>
      <c r="FG17" s="10">
        <v>29464</v>
      </c>
      <c r="FH17" s="10">
        <v>29681</v>
      </c>
      <c r="FI17" s="10">
        <v>29778</v>
      </c>
      <c r="FJ17" s="10">
        <v>29932</v>
      </c>
      <c r="FK17" s="10">
        <v>29869</v>
      </c>
      <c r="FL17" s="10">
        <v>29974</v>
      </c>
      <c r="FM17" s="10">
        <v>30144</v>
      </c>
      <c r="FN17" s="10">
        <v>30330</v>
      </c>
      <c r="FO17" s="10">
        <v>30573</v>
      </c>
      <c r="FP17" s="10">
        <v>30747</v>
      </c>
      <c r="FQ17" s="10">
        <v>30873</v>
      </c>
      <c r="FR17" s="10">
        <v>30981</v>
      </c>
      <c r="FS17" s="10">
        <v>31188</v>
      </c>
      <c r="FT17" s="10">
        <v>31140</v>
      </c>
      <c r="FU17" s="10">
        <v>31361</v>
      </c>
      <c r="FV17" s="10">
        <v>31569</v>
      </c>
      <c r="FW17" s="10">
        <v>31603</v>
      </c>
      <c r="FX17" s="10">
        <v>31778</v>
      </c>
      <c r="FY17" s="10">
        <v>31843</v>
      </c>
      <c r="FZ17" s="10">
        <v>31877</v>
      </c>
      <c r="GA17" s="10">
        <v>31978</v>
      </c>
      <c r="GB17" s="10">
        <v>32098</v>
      </c>
      <c r="GC17" s="10">
        <v>32093</v>
      </c>
      <c r="GD17" s="10">
        <v>32179</v>
      </c>
      <c r="GE17" s="10">
        <v>32364</v>
      </c>
      <c r="GF17" s="10">
        <v>32403</v>
      </c>
      <c r="GG17" s="10">
        <v>32448</v>
      </c>
      <c r="GH17" s="10">
        <v>32618</v>
      </c>
      <c r="GI17" s="10">
        <v>32721</v>
      </c>
      <c r="GJ17" s="10">
        <v>32839</v>
      </c>
      <c r="GK17" s="10">
        <v>32779</v>
      </c>
      <c r="GL17" s="10">
        <v>32954</v>
      </c>
      <c r="GM17" s="10">
        <v>33000</v>
      </c>
      <c r="GN17" s="10">
        <v>32571</v>
      </c>
      <c r="GO17" s="10">
        <v>32354</v>
      </c>
      <c r="GP17" s="10">
        <v>32198</v>
      </c>
      <c r="GQ17" s="10">
        <v>32221</v>
      </c>
      <c r="GR17" s="10">
        <v>32377</v>
      </c>
      <c r="GS17" s="10">
        <v>32687</v>
      </c>
      <c r="GT17" s="10">
        <v>32686</v>
      </c>
      <c r="GU17" s="10">
        <v>32775</v>
      </c>
      <c r="GV17" s="10">
        <v>32958</v>
      </c>
      <c r="GW17" s="10">
        <v>32916</v>
      </c>
      <c r="GX17" s="10">
        <v>33067</v>
      </c>
      <c r="GY17" s="10">
        <v>33201</v>
      </c>
      <c r="GZ17" s="10">
        <v>33163</v>
      </c>
      <c r="HA17" s="10">
        <v>33102</v>
      </c>
      <c r="HB17" s="10">
        <v>33174</v>
      </c>
      <c r="HC17" s="10">
        <v>32997</v>
      </c>
      <c r="HD17" s="10">
        <v>33094</v>
      </c>
      <c r="HE17" s="11">
        <v>33306.910000000003</v>
      </c>
      <c r="HF17" s="11">
        <v>33156.910000000003</v>
      </c>
      <c r="HG17" s="11">
        <v>33260.839999999997</v>
      </c>
      <c r="HH17" s="11">
        <v>33375.050000000003</v>
      </c>
      <c r="HI17" s="11">
        <v>33484.89</v>
      </c>
      <c r="HJ17" s="11">
        <v>33600.57</v>
      </c>
      <c r="HK17" s="11">
        <v>33714.82</v>
      </c>
      <c r="HL17" s="11">
        <v>33826.11</v>
      </c>
      <c r="HM17" s="11">
        <v>33927.58</v>
      </c>
      <c r="HN17" s="11">
        <v>34027.660000000003</v>
      </c>
      <c r="HO17" s="11">
        <v>34126.33</v>
      </c>
      <c r="HP17" s="11">
        <v>34225.339999999997</v>
      </c>
      <c r="HQ17" s="11">
        <v>34322.92</v>
      </c>
      <c r="HR17" s="11">
        <v>34425.94</v>
      </c>
      <c r="HS17" s="11">
        <v>34525.75</v>
      </c>
      <c r="HT17" s="11">
        <v>34625.879999999997</v>
      </c>
      <c r="HU17" s="11">
        <v>34718.879999999997</v>
      </c>
      <c r="HV17" s="11">
        <v>34809.08</v>
      </c>
      <c r="HW17" s="11">
        <v>34896.14</v>
      </c>
      <c r="HX17" s="11">
        <v>34979.910000000003</v>
      </c>
      <c r="HY17" s="11">
        <v>35060.370000000003</v>
      </c>
      <c r="HZ17" s="11">
        <v>35141.01</v>
      </c>
      <c r="IA17" s="11">
        <v>35218.32</v>
      </c>
      <c r="IB17" s="11">
        <v>35295.800000000003</v>
      </c>
      <c r="IC17" s="11">
        <v>35373.449999999997</v>
      </c>
      <c r="ID17" s="11">
        <v>35451.269999999997</v>
      </c>
      <c r="IE17" s="11">
        <v>35525.72</v>
      </c>
      <c r="IF17" s="11">
        <v>35596.79</v>
      </c>
      <c r="IG17" s="11">
        <v>35666.22</v>
      </c>
      <c r="IH17" s="11">
        <v>35735.79</v>
      </c>
      <c r="II17" s="11">
        <v>35800.11</v>
      </c>
      <c r="IJ17" s="11">
        <v>35864.53</v>
      </c>
      <c r="IK17" s="11">
        <v>35923.67</v>
      </c>
      <c r="IL17" s="11">
        <v>35980.28</v>
      </c>
      <c r="IM17" s="11">
        <v>36042.57</v>
      </c>
      <c r="IN17" s="11">
        <v>36104.32</v>
      </c>
      <c r="IO17" s="11">
        <v>36157.29</v>
      </c>
      <c r="IP17" s="11">
        <v>36210.5</v>
      </c>
      <c r="IQ17" s="11">
        <v>36262.53</v>
      </c>
      <c r="IR17" s="11">
        <v>36311.22</v>
      </c>
      <c r="IS17" s="11">
        <v>36351.39</v>
      </c>
      <c r="IT17" s="11">
        <v>36390.35</v>
      </c>
      <c r="IU17" s="11">
        <v>0</v>
      </c>
      <c r="IV17" s="11">
        <v>0</v>
      </c>
      <c r="IW17" s="11">
        <v>0</v>
      </c>
      <c r="IX17" s="11">
        <v>0</v>
      </c>
      <c r="IY17" s="11">
        <v>0</v>
      </c>
      <c r="IZ17" s="11">
        <v>0</v>
      </c>
      <c r="JA17" s="11">
        <v>0</v>
      </c>
      <c r="JB17" s="11">
        <v>0</v>
      </c>
      <c r="JC17" s="11">
        <v>0</v>
      </c>
      <c r="JD17" s="11">
        <v>0</v>
      </c>
      <c r="JE17" s="11">
        <v>0</v>
      </c>
      <c r="JF17" s="11">
        <v>0</v>
      </c>
      <c r="JG17" s="11">
        <v>0</v>
      </c>
      <c r="JH17" s="11">
        <v>0</v>
      </c>
      <c r="JI17" s="11">
        <v>0</v>
      </c>
      <c r="JJ17" s="11">
        <v>0</v>
      </c>
      <c r="JK17" s="11">
        <v>0</v>
      </c>
      <c r="JL17" s="11">
        <v>0</v>
      </c>
      <c r="JM17" s="11">
        <v>0</v>
      </c>
      <c r="JN17" s="11">
        <v>0</v>
      </c>
      <c r="JO17" s="11">
        <v>0</v>
      </c>
      <c r="JP17" s="11">
        <v>0</v>
      </c>
      <c r="JQ17" s="11">
        <v>0</v>
      </c>
      <c r="JR17" s="11">
        <v>0</v>
      </c>
      <c r="JS17" s="11">
        <v>0</v>
      </c>
      <c r="JT17" s="11">
        <v>0</v>
      </c>
      <c r="JU17" s="11">
        <v>0</v>
      </c>
      <c r="JV17" s="11">
        <v>0</v>
      </c>
      <c r="JW17" s="11">
        <v>0</v>
      </c>
      <c r="JX17" s="11">
        <v>0</v>
      </c>
      <c r="JY17" s="11">
        <v>0</v>
      </c>
      <c r="JZ17" s="11">
        <v>0</v>
      </c>
      <c r="KA17" s="11">
        <v>0</v>
      </c>
      <c r="KB17" s="11">
        <v>0</v>
      </c>
      <c r="KC17" s="11">
        <v>0</v>
      </c>
      <c r="KD17" s="11">
        <v>0</v>
      </c>
      <c r="KE17" s="11">
        <v>0</v>
      </c>
      <c r="KF17" s="11">
        <v>0</v>
      </c>
      <c r="KG17" s="11">
        <v>0</v>
      </c>
      <c r="KH17" s="11">
        <v>0</v>
      </c>
      <c r="KI17" s="11">
        <v>0</v>
      </c>
      <c r="KJ17" s="11">
        <v>0</v>
      </c>
      <c r="KK17" s="11">
        <v>0</v>
      </c>
      <c r="KL17" s="11">
        <v>0</v>
      </c>
      <c r="KM17" s="11">
        <v>0</v>
      </c>
      <c r="KN17" s="11">
        <v>0</v>
      </c>
      <c r="KO17" s="11">
        <v>0</v>
      </c>
      <c r="KP17" s="11">
        <v>0</v>
      </c>
      <c r="KQ17" s="11">
        <v>0</v>
      </c>
      <c r="KR17" s="11">
        <v>0</v>
      </c>
      <c r="KS17" s="11">
        <v>0</v>
      </c>
      <c r="KT17" s="11">
        <v>0</v>
      </c>
      <c r="KU17" s="11">
        <v>0</v>
      </c>
      <c r="KV17" s="11">
        <v>0</v>
      </c>
      <c r="KW17" s="11">
        <v>0</v>
      </c>
      <c r="KX17" s="11">
        <v>0</v>
      </c>
      <c r="KY17" s="11">
        <v>0</v>
      </c>
      <c r="KZ17" s="11">
        <v>0</v>
      </c>
      <c r="LA17" s="11">
        <v>0</v>
      </c>
      <c r="LB17" s="11">
        <v>0</v>
      </c>
      <c r="LC17" s="11">
        <v>0</v>
      </c>
      <c r="LD17" s="11">
        <v>0</v>
      </c>
      <c r="LE17" s="11">
        <v>0</v>
      </c>
      <c r="LF17" s="11">
        <v>0</v>
      </c>
      <c r="LG17" s="11">
        <v>0</v>
      </c>
      <c r="LH17" s="11">
        <v>0</v>
      </c>
      <c r="LI17" s="11">
        <v>0</v>
      </c>
      <c r="LJ17" s="11">
        <v>0</v>
      </c>
      <c r="LK17" s="11">
        <v>0</v>
      </c>
      <c r="LL17" s="11">
        <v>0</v>
      </c>
      <c r="LM17" s="11">
        <v>0</v>
      </c>
      <c r="LN17" s="11">
        <v>0</v>
      </c>
      <c r="LO17" s="11">
        <v>0</v>
      </c>
      <c r="LP17" s="11">
        <v>0</v>
      </c>
      <c r="LQ17" s="11">
        <v>0</v>
      </c>
      <c r="LR17" s="11">
        <v>0</v>
      </c>
      <c r="LS17" s="11">
        <v>0</v>
      </c>
      <c r="LT17" s="11">
        <v>0</v>
      </c>
      <c r="LU17" s="11">
        <v>0</v>
      </c>
      <c r="LV17" s="11">
        <v>0</v>
      </c>
      <c r="LW17" s="11">
        <v>0</v>
      </c>
      <c r="LX17" s="11">
        <v>0</v>
      </c>
      <c r="LY17" s="11">
        <v>0</v>
      </c>
      <c r="LZ17" s="11">
        <v>0</v>
      </c>
      <c r="MA17" s="11">
        <v>0</v>
      </c>
      <c r="MB17" s="11">
        <v>0</v>
      </c>
      <c r="MC17" s="11">
        <v>0</v>
      </c>
      <c r="MD17" s="11">
        <v>0</v>
      </c>
      <c r="ME17" s="11">
        <v>0</v>
      </c>
      <c r="MF17" s="11">
        <v>0</v>
      </c>
      <c r="MG17" s="11">
        <v>0</v>
      </c>
      <c r="MH17" s="11">
        <v>0</v>
      </c>
      <c r="MI17" s="11">
        <v>0</v>
      </c>
      <c r="MJ17" s="11">
        <v>0</v>
      </c>
      <c r="MK17" s="11">
        <v>0</v>
      </c>
      <c r="ML17" s="11">
        <v>0</v>
      </c>
      <c r="MM17" s="11">
        <v>0</v>
      </c>
      <c r="MN17" s="11">
        <v>0</v>
      </c>
      <c r="MO17" s="11">
        <v>0</v>
      </c>
      <c r="MP17" s="11">
        <v>0</v>
      </c>
      <c r="MQ17" s="11">
        <v>0</v>
      </c>
      <c r="MR17" s="11">
        <v>0</v>
      </c>
      <c r="MS17" s="11">
        <v>0</v>
      </c>
      <c r="MT17" s="11">
        <v>0</v>
      </c>
      <c r="MU17" t="s">
        <v>1199</v>
      </c>
      <c r="MV17" t="b">
        <v>1</v>
      </c>
      <c r="MW17" t="s">
        <v>1190</v>
      </c>
      <c r="MX17" t="s">
        <v>1190</v>
      </c>
      <c r="MY17">
        <v>2024</v>
      </c>
      <c r="MZ17">
        <v>2</v>
      </c>
      <c r="NA17" t="s">
        <v>1190</v>
      </c>
      <c r="NB17" t="s">
        <v>1320</v>
      </c>
      <c r="NC17" s="1" t="s">
        <v>1339</v>
      </c>
      <c r="ND17" t="s">
        <v>1194</v>
      </c>
      <c r="NE17" t="s">
        <v>1340</v>
      </c>
      <c r="NF17" s="1" t="s">
        <v>1331</v>
      </c>
    </row>
    <row r="18" spans="1:370" x14ac:dyDescent="0.25">
      <c r="A18" t="s">
        <v>1187</v>
      </c>
      <c r="B18" t="s">
        <v>1341</v>
      </c>
      <c r="C18" s="1" t="s">
        <v>1330</v>
      </c>
      <c r="D18" t="s">
        <v>1342</v>
      </c>
      <c r="E18" t="s">
        <v>1190</v>
      </c>
      <c r="F18" t="s">
        <v>1191</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5.8</v>
      </c>
      <c r="AJ18" s="10">
        <v>6.3</v>
      </c>
      <c r="AK18" s="10">
        <v>7.1</v>
      </c>
      <c r="AL18" s="10">
        <v>8</v>
      </c>
      <c r="AM18" s="10">
        <v>8.9</v>
      </c>
      <c r="AN18" s="10">
        <v>9.6</v>
      </c>
      <c r="AO18" s="10">
        <v>9.9</v>
      </c>
      <c r="AP18" s="10">
        <v>10.199999999999999</v>
      </c>
      <c r="AQ18" s="10">
        <v>10.4</v>
      </c>
      <c r="AR18" s="10">
        <v>10.6</v>
      </c>
      <c r="AS18" s="10">
        <v>10.8</v>
      </c>
      <c r="AT18" s="10">
        <v>11.1</v>
      </c>
      <c r="AU18" s="10">
        <v>11.3</v>
      </c>
      <c r="AV18" s="10">
        <v>11.4</v>
      </c>
      <c r="AW18" s="10">
        <v>11.5</v>
      </c>
      <c r="AX18" s="10">
        <v>11.7</v>
      </c>
      <c r="AY18" s="10">
        <v>11.8</v>
      </c>
      <c r="AZ18" s="10">
        <v>11.9</v>
      </c>
      <c r="BA18" s="10">
        <v>11.7</v>
      </c>
      <c r="BB18" s="10">
        <v>11.6</v>
      </c>
      <c r="BC18" s="10">
        <v>11.5</v>
      </c>
      <c r="BD18" s="10">
        <v>11.4</v>
      </c>
      <c r="BE18" s="10">
        <v>11.3</v>
      </c>
      <c r="BF18" s="10">
        <v>11.3</v>
      </c>
      <c r="BG18" s="10">
        <v>11.3</v>
      </c>
      <c r="BH18" s="10">
        <v>11.3</v>
      </c>
      <c r="BI18" s="10">
        <v>11.4</v>
      </c>
      <c r="BJ18" s="10">
        <v>11.3</v>
      </c>
      <c r="BK18" s="10">
        <v>11.1</v>
      </c>
      <c r="BL18" s="10">
        <v>10.7</v>
      </c>
      <c r="BM18" s="10">
        <v>10.199999999999999</v>
      </c>
      <c r="BN18" s="10">
        <v>9.6999999999999993</v>
      </c>
      <c r="BO18" s="10">
        <v>9.1999999999999993</v>
      </c>
      <c r="BP18" s="10">
        <v>8.6999999999999993</v>
      </c>
      <c r="BQ18" s="10">
        <v>8.4</v>
      </c>
      <c r="BR18" s="10">
        <v>8</v>
      </c>
      <c r="BS18" s="10">
        <v>7.6</v>
      </c>
      <c r="BT18" s="10">
        <v>7.2</v>
      </c>
      <c r="BU18" s="10">
        <v>7.1</v>
      </c>
      <c r="BV18" s="10">
        <v>7</v>
      </c>
      <c r="BW18" s="10">
        <v>6.9</v>
      </c>
      <c r="BX18" s="10">
        <v>6.9</v>
      </c>
      <c r="BY18" s="10">
        <v>7.1</v>
      </c>
      <c r="BZ18" s="10">
        <v>7.5</v>
      </c>
      <c r="CA18" s="10">
        <v>8</v>
      </c>
      <c r="CB18" s="10">
        <v>8.6999999999999993</v>
      </c>
      <c r="CC18" s="10">
        <v>9.1999999999999993</v>
      </c>
      <c r="CD18" s="10">
        <v>9.5</v>
      </c>
      <c r="CE18" s="10">
        <v>9.6999999999999993</v>
      </c>
      <c r="CF18" s="10">
        <v>9.8000000000000007</v>
      </c>
      <c r="CG18" s="10">
        <v>9.9</v>
      </c>
      <c r="CH18" s="10">
        <v>10.4</v>
      </c>
      <c r="CI18" s="10">
        <v>10.6</v>
      </c>
      <c r="CJ18" s="10">
        <v>10.4</v>
      </c>
      <c r="CK18" s="10">
        <v>10.199999999999999</v>
      </c>
      <c r="CL18" s="10">
        <v>10.3</v>
      </c>
      <c r="CM18" s="10">
        <v>9.9</v>
      </c>
      <c r="CN18" s="10">
        <v>9.6999999999999993</v>
      </c>
      <c r="CO18" s="10">
        <v>9.4</v>
      </c>
      <c r="CP18" s="10">
        <v>9</v>
      </c>
      <c r="CQ18" s="10">
        <v>8.9</v>
      </c>
      <c r="CR18" s="10">
        <v>8.6999999999999993</v>
      </c>
      <c r="CS18" s="10">
        <v>8.6</v>
      </c>
      <c r="CT18" s="10">
        <v>8.3000000000000007</v>
      </c>
      <c r="CU18" s="10">
        <v>8.1999999999999993</v>
      </c>
      <c r="CV18" s="10">
        <v>8.3000000000000007</v>
      </c>
      <c r="CW18" s="10">
        <v>8.1</v>
      </c>
      <c r="CX18" s="10">
        <v>7.8</v>
      </c>
      <c r="CY18" s="10">
        <v>7.3</v>
      </c>
      <c r="CZ18" s="10">
        <v>7.2</v>
      </c>
      <c r="DA18" s="10">
        <v>6.8</v>
      </c>
      <c r="DB18" s="10">
        <v>6.5</v>
      </c>
      <c r="DC18" s="10">
        <v>6.4</v>
      </c>
      <c r="DD18" s="10">
        <v>6.3</v>
      </c>
      <c r="DE18" s="10">
        <v>6.2</v>
      </c>
      <c r="DF18" s="10">
        <v>6.1</v>
      </c>
      <c r="DG18" s="10">
        <v>6.2</v>
      </c>
      <c r="DH18" s="10">
        <v>6</v>
      </c>
      <c r="DI18" s="10">
        <v>5.9</v>
      </c>
      <c r="DJ18" s="10">
        <v>5.8</v>
      </c>
      <c r="DK18" s="10">
        <v>5.8</v>
      </c>
      <c r="DL18" s="10">
        <v>5.5</v>
      </c>
      <c r="DM18" s="10">
        <v>5.3</v>
      </c>
      <c r="DN18" s="10">
        <v>5.2</v>
      </c>
      <c r="DO18" s="10">
        <v>5.0999999999999996</v>
      </c>
      <c r="DP18" s="10">
        <v>5</v>
      </c>
      <c r="DQ18" s="10">
        <v>5.0999999999999996</v>
      </c>
      <c r="DR18" s="10">
        <v>5.2</v>
      </c>
      <c r="DS18" s="10">
        <v>5.2</v>
      </c>
      <c r="DT18" s="10">
        <v>5.2</v>
      </c>
      <c r="DU18" s="10">
        <v>5.3</v>
      </c>
      <c r="DV18" s="10">
        <v>5.0999999999999996</v>
      </c>
      <c r="DW18" s="10">
        <v>5.2</v>
      </c>
      <c r="DX18" s="10">
        <v>4.9000000000000004</v>
      </c>
      <c r="DY18" s="10">
        <v>5</v>
      </c>
      <c r="DZ18" s="10">
        <v>4.9000000000000004</v>
      </c>
      <c r="EA18" s="10">
        <v>4.8</v>
      </c>
      <c r="EB18" s="10">
        <v>4.8</v>
      </c>
      <c r="EC18" s="10">
        <v>4.7</v>
      </c>
      <c r="ED18" s="10">
        <v>4.7</v>
      </c>
      <c r="EE18" s="10">
        <v>4.7</v>
      </c>
      <c r="EF18" s="10">
        <v>4.8</v>
      </c>
      <c r="EG18" s="10">
        <v>4.7</v>
      </c>
      <c r="EH18" s="10">
        <v>5.0999999999999996</v>
      </c>
      <c r="EI18" s="10">
        <v>5.2</v>
      </c>
      <c r="EJ18" s="10">
        <v>5.5</v>
      </c>
      <c r="EK18" s="10">
        <v>5.5</v>
      </c>
      <c r="EL18" s="10">
        <v>5.5</v>
      </c>
      <c r="EM18" s="10">
        <v>5.5</v>
      </c>
      <c r="EN18" s="10">
        <v>5.4</v>
      </c>
      <c r="EO18" s="10">
        <v>5.3</v>
      </c>
      <c r="EP18" s="10">
        <v>5.2</v>
      </c>
      <c r="EQ18" s="10">
        <v>5.2</v>
      </c>
      <c r="ER18" s="10">
        <v>5.4</v>
      </c>
      <c r="ES18" s="10">
        <v>5.9</v>
      </c>
      <c r="ET18" s="10">
        <v>6.4</v>
      </c>
      <c r="EU18" s="10">
        <v>7.1</v>
      </c>
      <c r="EV18" s="10">
        <v>7.8</v>
      </c>
      <c r="EW18" s="10">
        <v>7.8</v>
      </c>
      <c r="EX18" s="10">
        <v>7.8</v>
      </c>
      <c r="EY18" s="10">
        <v>8</v>
      </c>
      <c r="EZ18" s="10">
        <v>7.9</v>
      </c>
      <c r="FA18" s="10">
        <v>7.8</v>
      </c>
      <c r="FB18" s="10">
        <v>7.9</v>
      </c>
      <c r="FC18" s="10">
        <v>7.8</v>
      </c>
      <c r="FD18" s="10">
        <v>7.9</v>
      </c>
      <c r="FE18" s="10">
        <v>8.3000000000000007</v>
      </c>
      <c r="FF18" s="10">
        <v>8.4</v>
      </c>
      <c r="FG18" s="10">
        <v>8.1999999999999993</v>
      </c>
      <c r="FH18" s="10">
        <v>8</v>
      </c>
      <c r="FI18" s="10">
        <v>7.9</v>
      </c>
      <c r="FJ18" s="10">
        <v>7.8</v>
      </c>
      <c r="FK18" s="10">
        <v>7.9</v>
      </c>
      <c r="FL18" s="10">
        <v>7.8</v>
      </c>
      <c r="FM18" s="10">
        <v>7.6</v>
      </c>
      <c r="FN18" s="10">
        <v>7.2</v>
      </c>
      <c r="FO18" s="10">
        <v>6.8</v>
      </c>
      <c r="FP18" s="10">
        <v>6.3</v>
      </c>
      <c r="FQ18" s="10">
        <v>6</v>
      </c>
      <c r="FR18" s="10">
        <v>5.7</v>
      </c>
      <c r="FS18" s="10">
        <v>5.6</v>
      </c>
      <c r="FT18" s="10">
        <v>5.6</v>
      </c>
      <c r="FU18" s="10">
        <v>5.4</v>
      </c>
      <c r="FV18" s="10">
        <v>5.0999999999999996</v>
      </c>
      <c r="FW18" s="10">
        <v>5.0999999999999996</v>
      </c>
      <c r="FX18" s="10">
        <v>5</v>
      </c>
      <c r="FY18" s="10">
        <v>4.9000000000000004</v>
      </c>
      <c r="FZ18" s="10">
        <v>4.8</v>
      </c>
      <c r="GA18" s="10">
        <v>4.5999999999999996</v>
      </c>
      <c r="GB18" s="10">
        <v>4.5</v>
      </c>
      <c r="GC18" s="10">
        <v>4.3</v>
      </c>
      <c r="GD18" s="10">
        <v>4.4000000000000004</v>
      </c>
      <c r="GE18" s="10">
        <v>4.3</v>
      </c>
      <c r="GF18" s="10">
        <v>4.0999999999999996</v>
      </c>
      <c r="GG18" s="10">
        <v>4.2</v>
      </c>
      <c r="GH18" s="10">
        <v>4.0999999999999996</v>
      </c>
      <c r="GI18" s="10">
        <v>3.9</v>
      </c>
      <c r="GJ18" s="10">
        <v>4</v>
      </c>
      <c r="GK18" s="10">
        <v>3.9</v>
      </c>
      <c r="GL18" s="10">
        <v>3.9</v>
      </c>
      <c r="GM18" s="10">
        <v>4.0999999999999996</v>
      </c>
      <c r="GN18" s="10">
        <v>4.2</v>
      </c>
      <c r="GO18" s="10">
        <v>5</v>
      </c>
      <c r="GP18" s="10">
        <v>5.3</v>
      </c>
      <c r="GQ18" s="10">
        <v>5.0999999999999996</v>
      </c>
      <c r="GR18" s="10">
        <v>4.8</v>
      </c>
      <c r="GS18" s="10">
        <v>4.4000000000000004</v>
      </c>
      <c r="GT18" s="10">
        <v>4.2</v>
      </c>
      <c r="GU18" s="10">
        <v>3.9</v>
      </c>
      <c r="GV18" s="10">
        <v>3.9</v>
      </c>
      <c r="GW18" s="10">
        <v>3.8</v>
      </c>
      <c r="GX18" s="10">
        <v>3.9</v>
      </c>
      <c r="GY18" s="10">
        <v>4</v>
      </c>
      <c r="GZ18" s="10">
        <v>4.2</v>
      </c>
      <c r="HA18" s="10">
        <v>4.0999999999999996</v>
      </c>
      <c r="HB18" s="10">
        <v>3.8</v>
      </c>
      <c r="HC18" s="10">
        <v>4.3</v>
      </c>
      <c r="HD18" s="10">
        <v>4.2</v>
      </c>
      <c r="HE18" s="11">
        <v>4.2431080000000003</v>
      </c>
      <c r="HF18" s="11">
        <v>4.4086790000000002</v>
      </c>
      <c r="HG18" s="11">
        <v>4.3800910000000002</v>
      </c>
      <c r="HH18" s="11">
        <v>4.3514749999999998</v>
      </c>
      <c r="HI18" s="11">
        <v>4.3228929999999997</v>
      </c>
      <c r="HJ18" s="11">
        <v>4.284726</v>
      </c>
      <c r="HK18" s="11">
        <v>4.2179000000000002</v>
      </c>
      <c r="HL18" s="11">
        <v>4.1510920000000002</v>
      </c>
      <c r="HM18" s="11">
        <v>4.0937590000000004</v>
      </c>
      <c r="HN18" s="11">
        <v>4.0458970000000001</v>
      </c>
      <c r="HO18" s="11">
        <v>3.998046</v>
      </c>
      <c r="HP18" s="11">
        <v>3.9596619999999998</v>
      </c>
      <c r="HQ18" s="11">
        <v>3.9212379999999998</v>
      </c>
      <c r="HR18" s="11">
        <v>3.882746</v>
      </c>
      <c r="HS18" s="11">
        <v>3.8444630000000002</v>
      </c>
      <c r="HT18" s="11">
        <v>3.8061060000000002</v>
      </c>
      <c r="HU18" s="11">
        <v>3.778645</v>
      </c>
      <c r="HV18" s="11">
        <v>3.7596400000000001</v>
      </c>
      <c r="HW18" s="11">
        <v>3.7499479999999998</v>
      </c>
      <c r="HX18" s="11">
        <v>3.74987</v>
      </c>
      <c r="HY18" s="11">
        <v>3.7498649999999998</v>
      </c>
      <c r="HZ18" s="11">
        <v>3.749873</v>
      </c>
      <c r="IA18" s="11">
        <v>3.7498719999999999</v>
      </c>
      <c r="IB18" s="11">
        <v>3.7498749999999998</v>
      </c>
      <c r="IC18" s="11">
        <v>3.7498800000000001</v>
      </c>
      <c r="ID18" s="11">
        <v>3.749879</v>
      </c>
      <c r="IE18" s="11">
        <v>3.749873</v>
      </c>
      <c r="IF18" s="11">
        <v>3.7498140000000002</v>
      </c>
      <c r="IG18" s="11">
        <v>3.7497889999999998</v>
      </c>
      <c r="IH18" s="11">
        <v>3.7497400000000001</v>
      </c>
      <c r="II18" s="11">
        <v>3.7497349999999998</v>
      </c>
      <c r="IJ18" s="11">
        <v>3.7498010000000002</v>
      </c>
      <c r="IK18" s="11">
        <v>3.7498830000000001</v>
      </c>
      <c r="IL18" s="11">
        <v>3.7498689999999999</v>
      </c>
      <c r="IM18" s="11">
        <v>3.7497940000000001</v>
      </c>
      <c r="IN18" s="11">
        <v>3.7498049999999998</v>
      </c>
      <c r="IO18" s="11">
        <v>3.7499020000000001</v>
      </c>
      <c r="IP18" s="11">
        <v>3.749876</v>
      </c>
      <c r="IQ18" s="11">
        <v>3.749876</v>
      </c>
      <c r="IR18" s="11">
        <v>3.74987</v>
      </c>
      <c r="IS18" s="11">
        <v>3.7498840000000002</v>
      </c>
      <c r="IT18" s="11">
        <v>3.7499380000000002</v>
      </c>
      <c r="IU18" s="11">
        <v>0</v>
      </c>
      <c r="IV18" s="11">
        <v>0</v>
      </c>
      <c r="IW18" s="11">
        <v>0</v>
      </c>
      <c r="IX18" s="11">
        <v>0</v>
      </c>
      <c r="IY18" s="11">
        <v>0</v>
      </c>
      <c r="IZ18" s="11">
        <v>0</v>
      </c>
      <c r="JA18" s="11">
        <v>0</v>
      </c>
      <c r="JB18" s="11">
        <v>0</v>
      </c>
      <c r="JC18" s="11">
        <v>0</v>
      </c>
      <c r="JD18" s="11">
        <v>0</v>
      </c>
      <c r="JE18" s="11">
        <v>0</v>
      </c>
      <c r="JF18" s="11">
        <v>0</v>
      </c>
      <c r="JG18" s="11">
        <v>0</v>
      </c>
      <c r="JH18" s="11">
        <v>0</v>
      </c>
      <c r="JI18" s="11">
        <v>0</v>
      </c>
      <c r="JJ18" s="11">
        <v>0</v>
      </c>
      <c r="JK18" s="11">
        <v>0</v>
      </c>
      <c r="JL18" s="11">
        <v>0</v>
      </c>
      <c r="JM18" s="11">
        <v>0</v>
      </c>
      <c r="JN18" s="11">
        <v>0</v>
      </c>
      <c r="JO18" s="11">
        <v>0</v>
      </c>
      <c r="JP18" s="11">
        <v>0</v>
      </c>
      <c r="JQ18" s="11">
        <v>0</v>
      </c>
      <c r="JR18" s="11">
        <v>0</v>
      </c>
      <c r="JS18" s="11">
        <v>0</v>
      </c>
      <c r="JT18" s="11">
        <v>0</v>
      </c>
      <c r="JU18" s="11">
        <v>0</v>
      </c>
      <c r="JV18" s="11">
        <v>0</v>
      </c>
      <c r="JW18" s="11">
        <v>0</v>
      </c>
      <c r="JX18" s="11">
        <v>0</v>
      </c>
      <c r="JY18" s="11">
        <v>0</v>
      </c>
      <c r="JZ18" s="11">
        <v>0</v>
      </c>
      <c r="KA18" s="11">
        <v>0</v>
      </c>
      <c r="KB18" s="11">
        <v>0</v>
      </c>
      <c r="KC18" s="11">
        <v>0</v>
      </c>
      <c r="KD18" s="11">
        <v>0</v>
      </c>
      <c r="KE18" s="11">
        <v>0</v>
      </c>
      <c r="KF18" s="11">
        <v>0</v>
      </c>
      <c r="KG18" s="11">
        <v>0</v>
      </c>
      <c r="KH18" s="11">
        <v>0</v>
      </c>
      <c r="KI18" s="11">
        <v>0</v>
      </c>
      <c r="KJ18" s="11">
        <v>0</v>
      </c>
      <c r="KK18" s="11">
        <v>0</v>
      </c>
      <c r="KL18" s="11">
        <v>0</v>
      </c>
      <c r="KM18" s="11">
        <v>0</v>
      </c>
      <c r="KN18" s="11">
        <v>0</v>
      </c>
      <c r="KO18" s="11">
        <v>0</v>
      </c>
      <c r="KP18" s="11">
        <v>0</v>
      </c>
      <c r="KQ18" s="11">
        <v>0</v>
      </c>
      <c r="KR18" s="11">
        <v>0</v>
      </c>
      <c r="KS18" s="11">
        <v>0</v>
      </c>
      <c r="KT18" s="11">
        <v>0</v>
      </c>
      <c r="KU18" s="11">
        <v>0</v>
      </c>
      <c r="KV18" s="11">
        <v>0</v>
      </c>
      <c r="KW18" s="11">
        <v>0</v>
      </c>
      <c r="KX18" s="11">
        <v>0</v>
      </c>
      <c r="KY18" s="11">
        <v>0</v>
      </c>
      <c r="KZ18" s="11">
        <v>0</v>
      </c>
      <c r="LA18" s="11">
        <v>0</v>
      </c>
      <c r="LB18" s="11">
        <v>0</v>
      </c>
      <c r="LC18" s="11">
        <v>0</v>
      </c>
      <c r="LD18" s="11">
        <v>0</v>
      </c>
      <c r="LE18" s="11">
        <v>0</v>
      </c>
      <c r="LF18" s="11">
        <v>0</v>
      </c>
      <c r="LG18" s="11">
        <v>0</v>
      </c>
      <c r="LH18" s="11">
        <v>0</v>
      </c>
      <c r="LI18" s="11">
        <v>0</v>
      </c>
      <c r="LJ18" s="11">
        <v>0</v>
      </c>
      <c r="LK18" s="11">
        <v>0</v>
      </c>
      <c r="LL18" s="11">
        <v>0</v>
      </c>
      <c r="LM18" s="11">
        <v>0</v>
      </c>
      <c r="LN18" s="11">
        <v>0</v>
      </c>
      <c r="LO18" s="11">
        <v>0</v>
      </c>
      <c r="LP18" s="11">
        <v>0</v>
      </c>
      <c r="LQ18" s="11">
        <v>0</v>
      </c>
      <c r="LR18" s="11">
        <v>0</v>
      </c>
      <c r="LS18" s="11">
        <v>0</v>
      </c>
      <c r="LT18" s="11">
        <v>0</v>
      </c>
      <c r="LU18" s="11">
        <v>0</v>
      </c>
      <c r="LV18" s="11">
        <v>0</v>
      </c>
      <c r="LW18" s="11">
        <v>0</v>
      </c>
      <c r="LX18" s="11">
        <v>0</v>
      </c>
      <c r="LY18" s="11">
        <v>0</v>
      </c>
      <c r="LZ18" s="11">
        <v>0</v>
      </c>
      <c r="MA18" s="11">
        <v>0</v>
      </c>
      <c r="MB18" s="11">
        <v>0</v>
      </c>
      <c r="MC18" s="11">
        <v>0</v>
      </c>
      <c r="MD18" s="11">
        <v>0</v>
      </c>
      <c r="ME18" s="11">
        <v>0</v>
      </c>
      <c r="MF18" s="11">
        <v>0</v>
      </c>
      <c r="MG18" s="11">
        <v>0</v>
      </c>
      <c r="MH18" s="11">
        <v>0</v>
      </c>
      <c r="MI18" s="11">
        <v>0</v>
      </c>
      <c r="MJ18" s="11">
        <v>0</v>
      </c>
      <c r="MK18" s="11">
        <v>0</v>
      </c>
      <c r="ML18" s="11">
        <v>0</v>
      </c>
      <c r="MM18" s="11">
        <v>0</v>
      </c>
      <c r="MN18" s="11">
        <v>0</v>
      </c>
      <c r="MO18" s="11">
        <v>0</v>
      </c>
      <c r="MP18" s="11">
        <v>0</v>
      </c>
      <c r="MQ18" s="11">
        <v>0</v>
      </c>
      <c r="MR18" s="11">
        <v>0</v>
      </c>
      <c r="MS18" s="11">
        <v>0</v>
      </c>
      <c r="MT18" s="11">
        <v>0</v>
      </c>
      <c r="MU18" t="s">
        <v>1199</v>
      </c>
      <c r="MV18" t="b">
        <v>1</v>
      </c>
      <c r="MW18" t="s">
        <v>1190</v>
      </c>
      <c r="MX18" t="s">
        <v>1190</v>
      </c>
      <c r="MY18">
        <v>2024</v>
      </c>
      <c r="MZ18">
        <v>2</v>
      </c>
      <c r="NA18" t="s">
        <v>1190</v>
      </c>
      <c r="NB18" t="s">
        <v>1304</v>
      </c>
      <c r="NC18" s="1" t="s">
        <v>1343</v>
      </c>
      <c r="ND18" t="s">
        <v>1194</v>
      </c>
      <c r="NE18" t="s">
        <v>1344</v>
      </c>
      <c r="NF18" s="1" t="s">
        <v>1331</v>
      </c>
    </row>
    <row r="19" spans="1:370" x14ac:dyDescent="0.25">
      <c r="A19" t="s">
        <v>1187</v>
      </c>
      <c r="B19" t="s">
        <v>1229</v>
      </c>
      <c r="C19" s="1" t="s">
        <v>1330</v>
      </c>
      <c r="D19" t="s">
        <v>1197</v>
      </c>
      <c r="E19" t="s">
        <v>1198</v>
      </c>
      <c r="F19" t="s">
        <v>1191</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157780</v>
      </c>
      <c r="AJ19" s="10">
        <v>158083</v>
      </c>
      <c r="AK19" s="10">
        <v>160445</v>
      </c>
      <c r="AL19" s="10">
        <v>158931</v>
      </c>
      <c r="AM19" s="10">
        <v>160486</v>
      </c>
      <c r="AN19" s="10">
        <v>158130</v>
      </c>
      <c r="AO19" s="10">
        <v>157598</v>
      </c>
      <c r="AP19" s="10">
        <v>158580</v>
      </c>
      <c r="AQ19" s="10">
        <v>157715</v>
      </c>
      <c r="AR19" s="10">
        <v>160483</v>
      </c>
      <c r="AS19" s="10">
        <v>159367</v>
      </c>
      <c r="AT19" s="10">
        <v>159886</v>
      </c>
      <c r="AU19" s="10">
        <v>158854</v>
      </c>
      <c r="AV19" s="10">
        <v>165111</v>
      </c>
      <c r="AW19" s="10">
        <v>163522</v>
      </c>
      <c r="AX19" s="10">
        <v>164202</v>
      </c>
      <c r="AY19" s="10">
        <v>167088</v>
      </c>
      <c r="AZ19" s="10">
        <v>165111</v>
      </c>
      <c r="BA19" s="10">
        <v>169770</v>
      </c>
      <c r="BB19" s="10">
        <v>173527</v>
      </c>
      <c r="BC19" s="10">
        <v>175208</v>
      </c>
      <c r="BD19" s="10">
        <v>175613</v>
      </c>
      <c r="BE19" s="10">
        <v>175957</v>
      </c>
      <c r="BF19" s="10">
        <v>177164</v>
      </c>
      <c r="BG19" s="10">
        <v>179729</v>
      </c>
      <c r="BH19" s="10">
        <v>186661</v>
      </c>
      <c r="BI19" s="10">
        <v>183119</v>
      </c>
      <c r="BJ19" s="10">
        <v>183388</v>
      </c>
      <c r="BK19" s="10">
        <v>180901</v>
      </c>
      <c r="BL19" s="10">
        <v>185020</v>
      </c>
      <c r="BM19" s="10">
        <v>187551</v>
      </c>
      <c r="BN19" s="10">
        <v>188860</v>
      </c>
      <c r="BO19" s="10">
        <v>191709</v>
      </c>
      <c r="BP19" s="10">
        <v>194935</v>
      </c>
      <c r="BQ19" s="10">
        <v>197179</v>
      </c>
      <c r="BR19" s="10">
        <v>198740</v>
      </c>
      <c r="BS19" s="10">
        <v>201265</v>
      </c>
      <c r="BT19" s="10">
        <v>204179</v>
      </c>
      <c r="BU19" s="10">
        <v>209872</v>
      </c>
      <c r="BV19" s="10">
        <v>207949</v>
      </c>
      <c r="BW19" s="10">
        <v>213872</v>
      </c>
      <c r="BX19" s="10">
        <v>211391</v>
      </c>
      <c r="BY19" s="10">
        <v>213462</v>
      </c>
      <c r="BZ19" s="10">
        <v>216821</v>
      </c>
      <c r="CA19" s="10">
        <v>218128</v>
      </c>
      <c r="CB19" s="10">
        <v>214176</v>
      </c>
      <c r="CC19" s="10">
        <v>220568</v>
      </c>
      <c r="CD19" s="10">
        <v>220151</v>
      </c>
      <c r="CE19" s="10">
        <v>221591</v>
      </c>
      <c r="CF19" s="10">
        <v>223785</v>
      </c>
      <c r="CG19" s="10">
        <v>225633</v>
      </c>
      <c r="CH19" s="10">
        <v>225562</v>
      </c>
      <c r="CI19" s="10">
        <v>224008</v>
      </c>
      <c r="CJ19" s="10">
        <v>230278</v>
      </c>
      <c r="CK19" s="10">
        <v>232470</v>
      </c>
      <c r="CL19" s="10">
        <v>233411</v>
      </c>
      <c r="CM19" s="10">
        <v>232541</v>
      </c>
      <c r="CN19" s="10">
        <v>232173</v>
      </c>
      <c r="CO19" s="10">
        <v>236870</v>
      </c>
      <c r="CP19" s="10">
        <v>235558</v>
      </c>
      <c r="CQ19" s="10">
        <v>239669</v>
      </c>
      <c r="CR19" s="10">
        <v>239943</v>
      </c>
      <c r="CS19" s="10">
        <v>242123</v>
      </c>
      <c r="CT19" s="10">
        <v>243427</v>
      </c>
      <c r="CU19" s="10">
        <v>247598</v>
      </c>
      <c r="CV19" s="10">
        <v>247441</v>
      </c>
      <c r="CW19" s="10">
        <v>250067</v>
      </c>
      <c r="CX19" s="10">
        <v>245800</v>
      </c>
      <c r="CY19" s="10">
        <v>249558</v>
      </c>
      <c r="CZ19" s="10">
        <v>251781</v>
      </c>
      <c r="DA19" s="10">
        <v>254358</v>
      </c>
      <c r="DB19" s="10">
        <v>253468</v>
      </c>
      <c r="DC19" s="10">
        <v>253069</v>
      </c>
      <c r="DD19" s="10">
        <v>254576</v>
      </c>
      <c r="DE19" s="10">
        <v>253636</v>
      </c>
      <c r="DF19" s="10">
        <v>257028</v>
      </c>
      <c r="DG19" s="10">
        <v>254037</v>
      </c>
      <c r="DH19" s="10">
        <v>266557</v>
      </c>
      <c r="DI19" s="10">
        <v>267871</v>
      </c>
      <c r="DJ19" s="10">
        <v>274118</v>
      </c>
      <c r="DK19" s="10">
        <v>274370</v>
      </c>
      <c r="DL19" s="10">
        <v>277466</v>
      </c>
      <c r="DM19" s="10">
        <v>283106</v>
      </c>
      <c r="DN19" s="10">
        <v>287523</v>
      </c>
      <c r="DO19" s="10">
        <v>289476</v>
      </c>
      <c r="DP19" s="10">
        <v>288052</v>
      </c>
      <c r="DQ19" s="10">
        <v>289545</v>
      </c>
      <c r="DR19" s="10">
        <v>295002</v>
      </c>
      <c r="DS19" s="10">
        <v>295976</v>
      </c>
      <c r="DT19" s="10">
        <v>298538</v>
      </c>
      <c r="DU19" s="10">
        <v>297567</v>
      </c>
      <c r="DV19" s="10">
        <v>298904</v>
      </c>
      <c r="DW19" s="10">
        <v>301081</v>
      </c>
      <c r="DX19" s="10">
        <v>302934</v>
      </c>
      <c r="DY19" s="10">
        <v>304444</v>
      </c>
      <c r="DZ19" s="10">
        <v>308695</v>
      </c>
      <c r="EA19" s="10">
        <v>309585</v>
      </c>
      <c r="EB19" s="10">
        <v>312396</v>
      </c>
      <c r="EC19" s="10">
        <v>314574</v>
      </c>
      <c r="ED19" s="10">
        <v>315137</v>
      </c>
      <c r="EE19" s="10">
        <v>317057</v>
      </c>
      <c r="EF19" s="10">
        <v>320657</v>
      </c>
      <c r="EG19" s="10">
        <v>322465</v>
      </c>
      <c r="EH19" s="10">
        <v>322562</v>
      </c>
      <c r="EI19" s="10">
        <v>325138</v>
      </c>
      <c r="EJ19" s="10">
        <v>323889</v>
      </c>
      <c r="EK19" s="10">
        <v>327580</v>
      </c>
      <c r="EL19" s="10">
        <v>328682</v>
      </c>
      <c r="EM19" s="10">
        <v>339067</v>
      </c>
      <c r="EN19" s="10">
        <v>336009</v>
      </c>
      <c r="EO19" s="10">
        <v>340647</v>
      </c>
      <c r="EP19" s="10">
        <v>340314</v>
      </c>
      <c r="EQ19" s="10">
        <v>335815</v>
      </c>
      <c r="ER19" s="10">
        <v>339732</v>
      </c>
      <c r="ES19" s="10">
        <v>333684</v>
      </c>
      <c r="ET19" s="10">
        <v>340023</v>
      </c>
      <c r="EU19" s="10">
        <v>335761</v>
      </c>
      <c r="EV19" s="10">
        <v>344826</v>
      </c>
      <c r="EW19" s="10">
        <v>343613</v>
      </c>
      <c r="EX19" s="10">
        <v>346368</v>
      </c>
      <c r="EY19" s="10">
        <v>346769</v>
      </c>
      <c r="EZ19" s="10">
        <v>347421</v>
      </c>
      <c r="FA19" s="10">
        <v>346091</v>
      </c>
      <c r="FB19" s="10">
        <v>343460</v>
      </c>
      <c r="FC19" s="10">
        <v>334416</v>
      </c>
      <c r="FD19" s="10">
        <v>339976</v>
      </c>
      <c r="FE19" s="10">
        <v>339972</v>
      </c>
      <c r="FF19" s="10">
        <v>337625</v>
      </c>
      <c r="FG19" s="10">
        <v>344680</v>
      </c>
      <c r="FH19" s="10">
        <v>348062</v>
      </c>
      <c r="FI19" s="10">
        <v>346678</v>
      </c>
      <c r="FJ19" s="10">
        <v>345765</v>
      </c>
      <c r="FK19" s="10">
        <v>342890</v>
      </c>
      <c r="FL19" s="10">
        <v>350923</v>
      </c>
      <c r="FM19" s="10">
        <v>357263</v>
      </c>
      <c r="FN19" s="10">
        <v>360126</v>
      </c>
      <c r="FO19" s="10">
        <v>359009</v>
      </c>
      <c r="FP19" s="10">
        <v>359599</v>
      </c>
      <c r="FQ19" s="10">
        <v>359708</v>
      </c>
      <c r="FR19" s="10">
        <v>364730</v>
      </c>
      <c r="FS19" s="10">
        <v>372232</v>
      </c>
      <c r="FT19" s="10">
        <v>381179</v>
      </c>
      <c r="FU19" s="10">
        <v>388638</v>
      </c>
      <c r="FV19" s="10">
        <v>388470</v>
      </c>
      <c r="FW19" s="10">
        <v>386874</v>
      </c>
      <c r="FX19" s="10">
        <v>387633</v>
      </c>
      <c r="FY19" s="10">
        <v>384657</v>
      </c>
      <c r="FZ19" s="10">
        <v>381981</v>
      </c>
      <c r="GA19" s="10">
        <v>382290</v>
      </c>
      <c r="GB19" s="10">
        <v>390332</v>
      </c>
      <c r="GC19" s="10">
        <v>390954</v>
      </c>
      <c r="GD19" s="10">
        <v>391273</v>
      </c>
      <c r="GE19" s="10">
        <v>395975</v>
      </c>
      <c r="GF19" s="10">
        <v>394175</v>
      </c>
      <c r="GG19" s="10">
        <v>395431</v>
      </c>
      <c r="GH19" s="10">
        <v>400106</v>
      </c>
      <c r="GI19" s="10">
        <v>399632</v>
      </c>
      <c r="GJ19" s="10">
        <v>405211</v>
      </c>
      <c r="GK19" s="10">
        <v>405428</v>
      </c>
      <c r="GL19" s="10">
        <v>407970</v>
      </c>
      <c r="GM19" s="10">
        <v>402584</v>
      </c>
      <c r="GN19" s="10">
        <v>394596</v>
      </c>
      <c r="GO19" s="10">
        <v>406593</v>
      </c>
      <c r="GP19" s="10">
        <v>408367</v>
      </c>
      <c r="GQ19" s="10">
        <v>411074</v>
      </c>
      <c r="GR19" s="10">
        <v>413832</v>
      </c>
      <c r="GS19" s="10">
        <v>410138</v>
      </c>
      <c r="GT19" s="10">
        <v>402842</v>
      </c>
      <c r="GU19" s="10">
        <v>401738</v>
      </c>
      <c r="GV19" s="10">
        <v>398386</v>
      </c>
      <c r="GW19" s="10">
        <v>400405</v>
      </c>
      <c r="GX19" s="10">
        <v>408689</v>
      </c>
      <c r="GY19" s="10">
        <v>407362</v>
      </c>
      <c r="GZ19" s="10">
        <v>412328</v>
      </c>
      <c r="HA19" s="10">
        <v>413001</v>
      </c>
      <c r="HB19" s="10">
        <v>415159</v>
      </c>
      <c r="HC19" s="10">
        <v>420689</v>
      </c>
      <c r="HD19" s="10">
        <v>426221</v>
      </c>
      <c r="HE19" s="11">
        <v>427151.4</v>
      </c>
      <c r="HF19" s="11">
        <v>427205.6</v>
      </c>
      <c r="HG19" s="11">
        <v>429422.1</v>
      </c>
      <c r="HH19" s="11">
        <v>431072.3</v>
      </c>
      <c r="HI19" s="11">
        <v>432818.3</v>
      </c>
      <c r="HJ19" s="11">
        <v>434694.7</v>
      </c>
      <c r="HK19" s="11">
        <v>436515.1</v>
      </c>
      <c r="HL19" s="11">
        <v>437864.4</v>
      </c>
      <c r="HM19" s="11">
        <v>439188.4</v>
      </c>
      <c r="HN19" s="11">
        <v>440408.8</v>
      </c>
      <c r="HO19" s="11">
        <v>441787.5</v>
      </c>
      <c r="HP19" s="11">
        <v>443258.1</v>
      </c>
      <c r="HQ19" s="11">
        <v>444859.4</v>
      </c>
      <c r="HR19" s="11">
        <v>446391.8</v>
      </c>
      <c r="HS19" s="11">
        <v>448363</v>
      </c>
      <c r="HT19" s="11">
        <v>450539.2</v>
      </c>
      <c r="HU19" s="11">
        <v>452477.2</v>
      </c>
      <c r="HV19" s="11">
        <v>454341.6</v>
      </c>
      <c r="HW19" s="11">
        <v>456201.8</v>
      </c>
      <c r="HX19" s="11">
        <v>458220.1</v>
      </c>
      <c r="HY19" s="11">
        <v>459983.9</v>
      </c>
      <c r="HZ19" s="11">
        <v>461695.3</v>
      </c>
      <c r="IA19" s="11">
        <v>463445.7</v>
      </c>
      <c r="IB19" s="11">
        <v>465447</v>
      </c>
      <c r="IC19" s="11">
        <v>467184.9</v>
      </c>
      <c r="ID19" s="11">
        <v>468872.6</v>
      </c>
      <c r="IE19" s="11">
        <v>470740.9</v>
      </c>
      <c r="IF19" s="11">
        <v>472822.2</v>
      </c>
      <c r="IG19" s="11">
        <v>474629.2</v>
      </c>
      <c r="IH19" s="11">
        <v>476389.3</v>
      </c>
      <c r="II19" s="11">
        <v>478178.4</v>
      </c>
      <c r="IJ19" s="11">
        <v>480216.3</v>
      </c>
      <c r="IK19" s="11">
        <v>481943.2</v>
      </c>
      <c r="IL19" s="11">
        <v>483599</v>
      </c>
      <c r="IM19" s="11">
        <v>485414.1</v>
      </c>
      <c r="IN19" s="11">
        <v>487493.4</v>
      </c>
      <c r="IO19" s="11">
        <v>489235.7</v>
      </c>
      <c r="IP19" s="11">
        <v>490945.1</v>
      </c>
      <c r="IQ19" s="11">
        <v>492739.2</v>
      </c>
      <c r="IR19" s="11">
        <v>494768</v>
      </c>
      <c r="IS19" s="11">
        <v>496437.3</v>
      </c>
      <c r="IT19" s="11">
        <v>498061.8</v>
      </c>
      <c r="IU19" s="11">
        <v>0</v>
      </c>
      <c r="IV19" s="11">
        <v>0</v>
      </c>
      <c r="IW19" s="11">
        <v>0</v>
      </c>
      <c r="IX19" s="11">
        <v>0</v>
      </c>
      <c r="IY19" s="11">
        <v>0</v>
      </c>
      <c r="IZ19" s="11">
        <v>0</v>
      </c>
      <c r="JA19" s="11">
        <v>0</v>
      </c>
      <c r="JB19" s="11">
        <v>0</v>
      </c>
      <c r="JC19" s="11">
        <v>0</v>
      </c>
      <c r="JD19" s="11">
        <v>0</v>
      </c>
      <c r="JE19" s="11">
        <v>0</v>
      </c>
      <c r="JF19" s="11">
        <v>0</v>
      </c>
      <c r="JG19" s="11">
        <v>0</v>
      </c>
      <c r="JH19" s="11">
        <v>0</v>
      </c>
      <c r="JI19" s="11">
        <v>0</v>
      </c>
      <c r="JJ19" s="11">
        <v>0</v>
      </c>
      <c r="JK19" s="11">
        <v>0</v>
      </c>
      <c r="JL19" s="11">
        <v>0</v>
      </c>
      <c r="JM19" s="11">
        <v>0</v>
      </c>
      <c r="JN19" s="11">
        <v>0</v>
      </c>
      <c r="JO19" s="11">
        <v>0</v>
      </c>
      <c r="JP19" s="11">
        <v>0</v>
      </c>
      <c r="JQ19" s="11">
        <v>0</v>
      </c>
      <c r="JR19" s="11">
        <v>0</v>
      </c>
      <c r="JS19" s="11">
        <v>0</v>
      </c>
      <c r="JT19" s="11">
        <v>0</v>
      </c>
      <c r="JU19" s="11">
        <v>0</v>
      </c>
      <c r="JV19" s="11">
        <v>0</v>
      </c>
      <c r="JW19" s="11">
        <v>0</v>
      </c>
      <c r="JX19" s="11">
        <v>0</v>
      </c>
      <c r="JY19" s="11">
        <v>0</v>
      </c>
      <c r="JZ19" s="11">
        <v>0</v>
      </c>
      <c r="KA19" s="11">
        <v>0</v>
      </c>
      <c r="KB19" s="11">
        <v>0</v>
      </c>
      <c r="KC19" s="11">
        <v>0</v>
      </c>
      <c r="KD19" s="11">
        <v>0</v>
      </c>
      <c r="KE19" s="11">
        <v>0</v>
      </c>
      <c r="KF19" s="11">
        <v>0</v>
      </c>
      <c r="KG19" s="11">
        <v>0</v>
      </c>
      <c r="KH19" s="11">
        <v>0</v>
      </c>
      <c r="KI19" s="11">
        <v>0</v>
      </c>
      <c r="KJ19" s="11">
        <v>0</v>
      </c>
      <c r="KK19" s="11">
        <v>0</v>
      </c>
      <c r="KL19" s="11">
        <v>0</v>
      </c>
      <c r="KM19" s="11">
        <v>0</v>
      </c>
      <c r="KN19" s="11">
        <v>0</v>
      </c>
      <c r="KO19" s="11">
        <v>0</v>
      </c>
      <c r="KP19" s="11">
        <v>0</v>
      </c>
      <c r="KQ19" s="11">
        <v>0</v>
      </c>
      <c r="KR19" s="11">
        <v>0</v>
      </c>
      <c r="KS19" s="11">
        <v>0</v>
      </c>
      <c r="KT19" s="11">
        <v>0</v>
      </c>
      <c r="KU19" s="11">
        <v>0</v>
      </c>
      <c r="KV19" s="11">
        <v>0</v>
      </c>
      <c r="KW19" s="11">
        <v>0</v>
      </c>
      <c r="KX19" s="11">
        <v>0</v>
      </c>
      <c r="KY19" s="11">
        <v>0</v>
      </c>
      <c r="KZ19" s="11">
        <v>0</v>
      </c>
      <c r="LA19" s="11">
        <v>0</v>
      </c>
      <c r="LB19" s="11">
        <v>0</v>
      </c>
      <c r="LC19" s="11">
        <v>0</v>
      </c>
      <c r="LD19" s="11">
        <v>0</v>
      </c>
      <c r="LE19" s="11">
        <v>0</v>
      </c>
      <c r="LF19" s="11">
        <v>0</v>
      </c>
      <c r="LG19" s="11">
        <v>0</v>
      </c>
      <c r="LH19" s="11">
        <v>0</v>
      </c>
      <c r="LI19" s="11">
        <v>0</v>
      </c>
      <c r="LJ19" s="11">
        <v>0</v>
      </c>
      <c r="LK19" s="11">
        <v>0</v>
      </c>
      <c r="LL19" s="11">
        <v>0</v>
      </c>
      <c r="LM19" s="11">
        <v>0</v>
      </c>
      <c r="LN19" s="11">
        <v>0</v>
      </c>
      <c r="LO19" s="11">
        <v>0</v>
      </c>
      <c r="LP19" s="11">
        <v>0</v>
      </c>
      <c r="LQ19" s="11">
        <v>0</v>
      </c>
      <c r="LR19" s="11">
        <v>0</v>
      </c>
      <c r="LS19" s="11">
        <v>0</v>
      </c>
      <c r="LT19" s="11">
        <v>0</v>
      </c>
      <c r="LU19" s="11">
        <v>0</v>
      </c>
      <c r="LV19" s="11">
        <v>0</v>
      </c>
      <c r="LW19" s="11">
        <v>0</v>
      </c>
      <c r="LX19" s="11">
        <v>0</v>
      </c>
      <c r="LY19" s="11">
        <v>0</v>
      </c>
      <c r="LZ19" s="11">
        <v>0</v>
      </c>
      <c r="MA19" s="11">
        <v>0</v>
      </c>
      <c r="MB19" s="11">
        <v>0</v>
      </c>
      <c r="MC19" s="11">
        <v>0</v>
      </c>
      <c r="MD19" s="11">
        <v>0</v>
      </c>
      <c r="ME19" s="11">
        <v>0</v>
      </c>
      <c r="MF19" s="11">
        <v>0</v>
      </c>
      <c r="MG19" s="11">
        <v>0</v>
      </c>
      <c r="MH19" s="11">
        <v>0</v>
      </c>
      <c r="MI19" s="11">
        <v>0</v>
      </c>
      <c r="MJ19" s="11">
        <v>0</v>
      </c>
      <c r="MK19" s="11">
        <v>0</v>
      </c>
      <c r="ML19" s="11">
        <v>0</v>
      </c>
      <c r="MM19" s="11">
        <v>0</v>
      </c>
      <c r="MN19" s="11">
        <v>0</v>
      </c>
      <c r="MO19" s="11">
        <v>0</v>
      </c>
      <c r="MP19" s="11">
        <v>0</v>
      </c>
      <c r="MQ19" s="11">
        <v>0</v>
      </c>
      <c r="MR19" s="11">
        <v>0</v>
      </c>
      <c r="MS19" s="11">
        <v>0</v>
      </c>
      <c r="MT19" s="11">
        <v>0</v>
      </c>
      <c r="MU19" t="s">
        <v>1199</v>
      </c>
      <c r="MV19" t="b">
        <v>1</v>
      </c>
      <c r="MW19" s="1" t="s">
        <v>1230</v>
      </c>
      <c r="MX19" t="s">
        <v>1190</v>
      </c>
      <c r="MY19">
        <v>2024</v>
      </c>
      <c r="MZ19">
        <v>2</v>
      </c>
      <c r="NA19" t="s">
        <v>1190</v>
      </c>
      <c r="NB19" t="s">
        <v>1231</v>
      </c>
      <c r="NC19" s="1" t="s">
        <v>1232</v>
      </c>
      <c r="ND19" t="s">
        <v>1194</v>
      </c>
      <c r="NE19" t="s">
        <v>1233</v>
      </c>
      <c r="NF19" s="1" t="s">
        <v>1331</v>
      </c>
    </row>
    <row r="20" spans="1:370" x14ac:dyDescent="0.25">
      <c r="A20" t="s">
        <v>1187</v>
      </c>
      <c r="B20" t="s">
        <v>1345</v>
      </c>
      <c r="C20" s="1" t="s">
        <v>1330</v>
      </c>
      <c r="D20" t="s">
        <v>1212</v>
      </c>
      <c r="E20" t="s">
        <v>1190</v>
      </c>
      <c r="F20" t="s">
        <v>1191</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1256.6559999999999</v>
      </c>
      <c r="AJ20" s="10">
        <v>1320.788</v>
      </c>
      <c r="AK20" s="10">
        <v>1377.7919999999999</v>
      </c>
      <c r="AL20" s="10">
        <v>1419.0419999999999</v>
      </c>
      <c r="AM20" s="10">
        <v>1445.7460000000001</v>
      </c>
      <c r="AN20" s="10">
        <v>1481.0730000000001</v>
      </c>
      <c r="AO20" s="10">
        <v>1519.57</v>
      </c>
      <c r="AP20" s="10">
        <v>1560.4949999999999</v>
      </c>
      <c r="AQ20" s="10">
        <v>1588.7190000000001</v>
      </c>
      <c r="AR20" s="10">
        <v>1621.8520000000001</v>
      </c>
      <c r="AS20" s="10">
        <v>1645.3019999999999</v>
      </c>
      <c r="AT20" s="10">
        <v>1677.7139999999999</v>
      </c>
      <c r="AU20" s="10">
        <v>1735.998</v>
      </c>
      <c r="AV20" s="10">
        <v>1757.346</v>
      </c>
      <c r="AW20" s="10">
        <v>1777.221</v>
      </c>
      <c r="AX20" s="10">
        <v>1805.329</v>
      </c>
      <c r="AY20" s="10">
        <v>1833.021</v>
      </c>
      <c r="AZ20" s="10">
        <v>1859.9649999999999</v>
      </c>
      <c r="BA20" s="10">
        <v>1876.902</v>
      </c>
      <c r="BB20" s="10">
        <v>1935.8820000000001</v>
      </c>
      <c r="BC20" s="10">
        <v>1996.2460000000001</v>
      </c>
      <c r="BD20" s="10">
        <v>2015.9390000000001</v>
      </c>
      <c r="BE20" s="10">
        <v>2043.298</v>
      </c>
      <c r="BF20" s="10">
        <v>2093.2809999999999</v>
      </c>
      <c r="BG20" s="10">
        <v>2142.5929999999998</v>
      </c>
      <c r="BH20" s="10">
        <v>2185.8229999999999</v>
      </c>
      <c r="BI20" s="10">
        <v>2220.4349999999999</v>
      </c>
      <c r="BJ20" s="10">
        <v>2251.2330000000002</v>
      </c>
      <c r="BK20" s="10">
        <v>2282.895</v>
      </c>
      <c r="BL20" s="10">
        <v>2321.7919999999999</v>
      </c>
      <c r="BM20" s="10">
        <v>2369.9499999999998</v>
      </c>
      <c r="BN20" s="10">
        <v>2418.279</v>
      </c>
      <c r="BO20" s="10">
        <v>2470.636</v>
      </c>
      <c r="BP20" s="10">
        <v>2512.3130000000001</v>
      </c>
      <c r="BQ20" s="10">
        <v>2569.6179999999999</v>
      </c>
      <c r="BR20" s="10">
        <v>2641.6390000000001</v>
      </c>
      <c r="BS20" s="10">
        <v>2684.4940000000001</v>
      </c>
      <c r="BT20" s="10">
        <v>2756.2930000000001</v>
      </c>
      <c r="BU20" s="10">
        <v>2816.473</v>
      </c>
      <c r="BV20" s="10">
        <v>2895.6689999999999</v>
      </c>
      <c r="BW20" s="10">
        <v>2978.6680000000001</v>
      </c>
      <c r="BX20" s="10">
        <v>3042.386</v>
      </c>
      <c r="BY20" s="10">
        <v>3096.3310000000001</v>
      </c>
      <c r="BZ20" s="10">
        <v>3142.5079999999998</v>
      </c>
      <c r="CA20" s="10">
        <v>3224.9960000000001</v>
      </c>
      <c r="CB20" s="10">
        <v>3293.2919999999999</v>
      </c>
      <c r="CC20" s="10">
        <v>3373.0810000000001</v>
      </c>
      <c r="CD20" s="10">
        <v>3431.9459999999999</v>
      </c>
      <c r="CE20" s="10">
        <v>3467.9760000000001</v>
      </c>
      <c r="CF20" s="10">
        <v>3483.1289999999999</v>
      </c>
      <c r="CG20" s="10">
        <v>3486.288</v>
      </c>
      <c r="CH20" s="10">
        <v>3519.4830000000002</v>
      </c>
      <c r="CI20" s="10">
        <v>3533.2429999999999</v>
      </c>
      <c r="CJ20" s="10">
        <v>3585.3939999999998</v>
      </c>
      <c r="CK20" s="10">
        <v>3630.5349999999999</v>
      </c>
      <c r="CL20" s="10">
        <v>3662.1970000000001</v>
      </c>
      <c r="CM20" s="10">
        <v>3681.2950000000001</v>
      </c>
      <c r="CN20" s="10">
        <v>3682.5749999999998</v>
      </c>
      <c r="CO20" s="10">
        <v>3730.634</v>
      </c>
      <c r="CP20" s="10">
        <v>3764.5340000000001</v>
      </c>
      <c r="CQ20" s="10">
        <v>3784.6889999999999</v>
      </c>
      <c r="CR20" s="10">
        <v>3813.2370000000001</v>
      </c>
      <c r="CS20" s="10">
        <v>3825.77</v>
      </c>
      <c r="CT20" s="10">
        <v>3869.8229999999999</v>
      </c>
      <c r="CU20" s="10">
        <v>3882.18</v>
      </c>
      <c r="CV20" s="10">
        <v>3914.6239999999998</v>
      </c>
      <c r="CW20" s="10">
        <v>3968.22</v>
      </c>
      <c r="CX20" s="10">
        <v>3978.2469999999998</v>
      </c>
      <c r="CY20" s="10">
        <v>4081.9929999999999</v>
      </c>
      <c r="CZ20" s="10">
        <v>4143.857</v>
      </c>
      <c r="DA20" s="10">
        <v>4207.8729999999996</v>
      </c>
      <c r="DB20" s="10">
        <v>4225.6909999999998</v>
      </c>
      <c r="DC20" s="10">
        <v>4229.5839999999998</v>
      </c>
      <c r="DD20" s="10">
        <v>4273.2780000000002</v>
      </c>
      <c r="DE20" s="10">
        <v>4319.6819999999998</v>
      </c>
      <c r="DF20" s="10">
        <v>4319.2709999999997</v>
      </c>
      <c r="DG20" s="10">
        <v>4422.741</v>
      </c>
      <c r="DH20" s="10">
        <v>4529.62</v>
      </c>
      <c r="DI20" s="10">
        <v>4579.0190000000002</v>
      </c>
      <c r="DJ20" s="10">
        <v>4624.2740000000003</v>
      </c>
      <c r="DK20" s="10">
        <v>4637.7709999999997</v>
      </c>
      <c r="DL20" s="10">
        <v>4701.4949999999999</v>
      </c>
      <c r="DM20" s="10">
        <v>4802.4549999999999</v>
      </c>
      <c r="DN20" s="10">
        <v>4890.7749999999996</v>
      </c>
      <c r="DO20" s="10">
        <v>5001.3689999999997</v>
      </c>
      <c r="DP20" s="10">
        <v>5002.7700000000004</v>
      </c>
      <c r="DQ20" s="10">
        <v>5029.6509999999998</v>
      </c>
      <c r="DR20" s="10">
        <v>5057.9219999999996</v>
      </c>
      <c r="DS20" s="10">
        <v>5089.49</v>
      </c>
      <c r="DT20" s="10">
        <v>5073.9089999999997</v>
      </c>
      <c r="DU20" s="10">
        <v>5126.5479999999998</v>
      </c>
      <c r="DV20" s="10">
        <v>5142.66</v>
      </c>
      <c r="DW20" s="10">
        <v>5215.1049999999996</v>
      </c>
      <c r="DX20" s="10">
        <v>5274.7430000000004</v>
      </c>
      <c r="DY20" s="10">
        <v>5382.1080000000002</v>
      </c>
      <c r="DZ20" s="10">
        <v>5458.2330000000002</v>
      </c>
      <c r="EA20" s="10">
        <v>5521.0789999999997</v>
      </c>
      <c r="EB20" s="10">
        <v>5546.8860000000004</v>
      </c>
      <c r="EC20" s="10">
        <v>5624.5039999999999</v>
      </c>
      <c r="ED20" s="10">
        <v>5694.482</v>
      </c>
      <c r="EE20" s="10">
        <v>5778.8289999999997</v>
      </c>
      <c r="EF20" s="10">
        <v>5743.0929999999998</v>
      </c>
      <c r="EG20" s="10">
        <v>5808.4660000000003</v>
      </c>
      <c r="EH20" s="10">
        <v>5809.2719999999999</v>
      </c>
      <c r="EI20" s="10">
        <v>5993.5169999999998</v>
      </c>
      <c r="EJ20" s="10">
        <v>6001.19</v>
      </c>
      <c r="EK20" s="10">
        <v>6067.3119999999999</v>
      </c>
      <c r="EL20" s="10">
        <v>6166.277</v>
      </c>
      <c r="EM20" s="10">
        <v>6414.875</v>
      </c>
      <c r="EN20" s="10">
        <v>6339.4709999999995</v>
      </c>
      <c r="EO20" s="10">
        <v>6466.942</v>
      </c>
      <c r="EP20" s="10">
        <v>6476.04</v>
      </c>
      <c r="EQ20" s="10">
        <v>6580.8379999999997</v>
      </c>
      <c r="ER20" s="10">
        <v>6498.0690000000004</v>
      </c>
      <c r="ES20" s="10">
        <v>6496.1270000000004</v>
      </c>
      <c r="ET20" s="10">
        <v>6443.4080000000004</v>
      </c>
      <c r="EU20" s="10">
        <v>6371.857</v>
      </c>
      <c r="EV20" s="10">
        <v>6556.6030000000001</v>
      </c>
      <c r="EW20" s="10">
        <v>6566.0349999999999</v>
      </c>
      <c r="EX20" s="10">
        <v>6577.1170000000002</v>
      </c>
      <c r="EY20" s="10">
        <v>6601.875</v>
      </c>
      <c r="EZ20" s="10">
        <v>6547.2240000000002</v>
      </c>
      <c r="FA20" s="10">
        <v>6603.5609999999997</v>
      </c>
      <c r="FB20" s="10">
        <v>6617.42</v>
      </c>
      <c r="FC20" s="10">
        <v>6764.375</v>
      </c>
      <c r="FD20" s="10">
        <v>6692.7950000000001</v>
      </c>
      <c r="FE20" s="10">
        <v>6733.2610000000004</v>
      </c>
      <c r="FF20" s="10">
        <v>6724.4960000000001</v>
      </c>
      <c r="FG20" s="10">
        <v>6797.8590000000004</v>
      </c>
      <c r="FH20" s="10">
        <v>6797.991</v>
      </c>
      <c r="FI20" s="10">
        <v>6779.3310000000001</v>
      </c>
      <c r="FJ20" s="10">
        <v>6805.55</v>
      </c>
      <c r="FK20" s="10">
        <v>6831.2070000000003</v>
      </c>
      <c r="FL20" s="10">
        <v>7064.567</v>
      </c>
      <c r="FM20" s="10">
        <v>7073.6540000000005</v>
      </c>
      <c r="FN20" s="10">
        <v>7154.1670000000004</v>
      </c>
      <c r="FO20" s="10">
        <v>7221.8159999999998</v>
      </c>
      <c r="FP20" s="10">
        <v>7176</v>
      </c>
      <c r="FQ20" s="10">
        <v>7114.8590000000004</v>
      </c>
      <c r="FR20" s="10">
        <v>7151.2439999999997</v>
      </c>
      <c r="FS20" s="10">
        <v>7196.0320000000002</v>
      </c>
      <c r="FT20" s="10">
        <v>7235.93</v>
      </c>
      <c r="FU20" s="10">
        <v>7286.7740000000003</v>
      </c>
      <c r="FV20" s="10">
        <v>7292.8819999999996</v>
      </c>
      <c r="FW20" s="10">
        <v>7378.1360000000004</v>
      </c>
      <c r="FX20" s="10">
        <v>7418.134</v>
      </c>
      <c r="FY20" s="10">
        <v>7455.1180000000004</v>
      </c>
      <c r="FZ20" s="10">
        <v>7453.085</v>
      </c>
      <c r="GA20" s="10">
        <v>7552.2139999999999</v>
      </c>
      <c r="GB20" s="10">
        <v>7621.8649999999998</v>
      </c>
      <c r="GC20" s="10">
        <v>7682.0569999999998</v>
      </c>
      <c r="GD20" s="10">
        <v>7709.6490000000003</v>
      </c>
      <c r="GE20" s="10">
        <v>7783.6279999999997</v>
      </c>
      <c r="GF20" s="10">
        <v>7753.0959999999995</v>
      </c>
      <c r="GG20" s="10">
        <v>7876.518</v>
      </c>
      <c r="GH20" s="10">
        <v>7956.6149999999998</v>
      </c>
      <c r="GI20" s="10">
        <v>7998.0789999999997</v>
      </c>
      <c r="GJ20" s="10">
        <v>8102.4250000000002</v>
      </c>
      <c r="GK20" s="10">
        <v>8093.8450000000003</v>
      </c>
      <c r="GL20" s="10">
        <v>8076.643</v>
      </c>
      <c r="GM20" s="10">
        <v>8056.7950000000001</v>
      </c>
      <c r="GN20" s="10">
        <v>7842.4639999999999</v>
      </c>
      <c r="GO20" s="10">
        <v>8014.82</v>
      </c>
      <c r="GP20" s="10">
        <v>8241.4920000000002</v>
      </c>
      <c r="GQ20" s="10">
        <v>8267.3289999999997</v>
      </c>
      <c r="GR20" s="10">
        <v>8500.1610000000001</v>
      </c>
      <c r="GS20" s="10">
        <v>8499.4500000000007</v>
      </c>
      <c r="GT20" s="10">
        <v>8570.4380000000001</v>
      </c>
      <c r="GU20" s="10">
        <v>8762.1610000000001</v>
      </c>
      <c r="GV20" s="10">
        <v>8858.7540000000008</v>
      </c>
      <c r="GW20" s="10">
        <v>8972.3819999999996</v>
      </c>
      <c r="GX20" s="10">
        <v>9187.0920000000006</v>
      </c>
      <c r="GY20" s="10">
        <v>9460.3019999999997</v>
      </c>
      <c r="GZ20" s="10">
        <v>9660.59</v>
      </c>
      <c r="HA20" s="10">
        <v>9771.0329999999994</v>
      </c>
      <c r="HB20" s="10">
        <v>9774.9840000000004</v>
      </c>
      <c r="HC20" s="10">
        <v>9898.7260000000006</v>
      </c>
      <c r="HD20" s="10">
        <v>10025.209999999999</v>
      </c>
      <c r="HE20" s="11">
        <v>10139.5</v>
      </c>
      <c r="HF20" s="11">
        <v>10244.950000000001</v>
      </c>
      <c r="HG20" s="11">
        <v>10327.93</v>
      </c>
      <c r="HH20" s="11">
        <v>10399.200000000001</v>
      </c>
      <c r="HI20" s="11">
        <v>10470.950000000001</v>
      </c>
      <c r="HJ20" s="11">
        <v>10541.84</v>
      </c>
      <c r="HK20" s="11">
        <v>10611.65</v>
      </c>
      <c r="HL20" s="11">
        <v>10680.9</v>
      </c>
      <c r="HM20" s="11">
        <v>10750.04</v>
      </c>
      <c r="HN20" s="11">
        <v>10818.11</v>
      </c>
      <c r="HO20" s="11">
        <v>10887.61</v>
      </c>
      <c r="HP20" s="11">
        <v>10957.44</v>
      </c>
      <c r="HQ20" s="11">
        <v>11027.81</v>
      </c>
      <c r="HR20" s="11">
        <v>11097.76</v>
      </c>
      <c r="HS20" s="11">
        <v>11168.61</v>
      </c>
      <c r="HT20" s="11">
        <v>11240.3</v>
      </c>
      <c r="HU20" s="11">
        <v>11313.43</v>
      </c>
      <c r="HV20" s="11">
        <v>11387.67</v>
      </c>
      <c r="HW20" s="11">
        <v>11462.16</v>
      </c>
      <c r="HX20" s="11">
        <v>11537.54</v>
      </c>
      <c r="HY20" s="11">
        <v>11614.13</v>
      </c>
      <c r="HZ20" s="11">
        <v>11691.39</v>
      </c>
      <c r="IA20" s="11">
        <v>11769.48</v>
      </c>
      <c r="IB20" s="11">
        <v>11848.68</v>
      </c>
      <c r="IC20" s="11">
        <v>11928.99</v>
      </c>
      <c r="ID20" s="11">
        <v>12009.94</v>
      </c>
      <c r="IE20" s="11">
        <v>12091.8</v>
      </c>
      <c r="IF20" s="11">
        <v>12174.54</v>
      </c>
      <c r="IG20" s="11">
        <v>12258.16</v>
      </c>
      <c r="IH20" s="11">
        <v>12342.65</v>
      </c>
      <c r="II20" s="11">
        <v>12428.34</v>
      </c>
      <c r="IJ20" s="11">
        <v>12514.92</v>
      </c>
      <c r="IK20" s="11">
        <v>12602.74</v>
      </c>
      <c r="IL20" s="11">
        <v>12691.79</v>
      </c>
      <c r="IM20" s="11">
        <v>12782.12</v>
      </c>
      <c r="IN20" s="11">
        <v>12873.73</v>
      </c>
      <c r="IO20" s="11">
        <v>12966.65</v>
      </c>
      <c r="IP20" s="11">
        <v>13060.9</v>
      </c>
      <c r="IQ20" s="11">
        <v>13156.48</v>
      </c>
      <c r="IR20" s="11">
        <v>13253.43</v>
      </c>
      <c r="IS20" s="11">
        <v>13351.75</v>
      </c>
      <c r="IT20" s="11">
        <v>13451.69</v>
      </c>
      <c r="IU20" s="11">
        <v>0</v>
      </c>
      <c r="IV20" s="11">
        <v>0</v>
      </c>
      <c r="IW20" s="11">
        <v>0</v>
      </c>
      <c r="IX20" s="11">
        <v>0</v>
      </c>
      <c r="IY20" s="11">
        <v>0</v>
      </c>
      <c r="IZ20" s="11">
        <v>0</v>
      </c>
      <c r="JA20" s="11">
        <v>0</v>
      </c>
      <c r="JB20" s="11">
        <v>0</v>
      </c>
      <c r="JC20" s="11">
        <v>0</v>
      </c>
      <c r="JD20" s="11">
        <v>0</v>
      </c>
      <c r="JE20" s="11">
        <v>0</v>
      </c>
      <c r="JF20" s="11">
        <v>0</v>
      </c>
      <c r="JG20" s="11">
        <v>0</v>
      </c>
      <c r="JH20" s="11">
        <v>0</v>
      </c>
      <c r="JI20" s="11">
        <v>0</v>
      </c>
      <c r="JJ20" s="11">
        <v>0</v>
      </c>
      <c r="JK20" s="11">
        <v>0</v>
      </c>
      <c r="JL20" s="11">
        <v>0</v>
      </c>
      <c r="JM20" s="11">
        <v>0</v>
      </c>
      <c r="JN20" s="11">
        <v>0</v>
      </c>
      <c r="JO20" s="11">
        <v>0</v>
      </c>
      <c r="JP20" s="11">
        <v>0</v>
      </c>
      <c r="JQ20" s="11">
        <v>0</v>
      </c>
      <c r="JR20" s="11">
        <v>0</v>
      </c>
      <c r="JS20" s="11">
        <v>0</v>
      </c>
      <c r="JT20" s="11">
        <v>0</v>
      </c>
      <c r="JU20" s="11">
        <v>0</v>
      </c>
      <c r="JV20" s="11">
        <v>0</v>
      </c>
      <c r="JW20" s="11">
        <v>0</v>
      </c>
      <c r="JX20" s="11">
        <v>0</v>
      </c>
      <c r="JY20" s="11">
        <v>0</v>
      </c>
      <c r="JZ20" s="11">
        <v>0</v>
      </c>
      <c r="KA20" s="11">
        <v>0</v>
      </c>
      <c r="KB20" s="11">
        <v>0</v>
      </c>
      <c r="KC20" s="11">
        <v>0</v>
      </c>
      <c r="KD20" s="11">
        <v>0</v>
      </c>
      <c r="KE20" s="11">
        <v>0</v>
      </c>
      <c r="KF20" s="11">
        <v>0</v>
      </c>
      <c r="KG20" s="11">
        <v>0</v>
      </c>
      <c r="KH20" s="11">
        <v>0</v>
      </c>
      <c r="KI20" s="11">
        <v>0</v>
      </c>
      <c r="KJ20" s="11">
        <v>0</v>
      </c>
      <c r="KK20" s="11">
        <v>0</v>
      </c>
      <c r="KL20" s="11">
        <v>0</v>
      </c>
      <c r="KM20" s="11">
        <v>0</v>
      </c>
      <c r="KN20" s="11">
        <v>0</v>
      </c>
      <c r="KO20" s="11">
        <v>0</v>
      </c>
      <c r="KP20" s="11">
        <v>0</v>
      </c>
      <c r="KQ20" s="11">
        <v>0</v>
      </c>
      <c r="KR20" s="11">
        <v>0</v>
      </c>
      <c r="KS20" s="11">
        <v>0</v>
      </c>
      <c r="KT20" s="11">
        <v>0</v>
      </c>
      <c r="KU20" s="11">
        <v>0</v>
      </c>
      <c r="KV20" s="11">
        <v>0</v>
      </c>
      <c r="KW20" s="11">
        <v>0</v>
      </c>
      <c r="KX20" s="11">
        <v>0</v>
      </c>
      <c r="KY20" s="11">
        <v>0</v>
      </c>
      <c r="KZ20" s="11">
        <v>0</v>
      </c>
      <c r="LA20" s="11">
        <v>0</v>
      </c>
      <c r="LB20" s="11">
        <v>0</v>
      </c>
      <c r="LC20" s="11">
        <v>0</v>
      </c>
      <c r="LD20" s="11">
        <v>0</v>
      </c>
      <c r="LE20" s="11">
        <v>0</v>
      </c>
      <c r="LF20" s="11">
        <v>0</v>
      </c>
      <c r="LG20" s="11">
        <v>0</v>
      </c>
      <c r="LH20" s="11">
        <v>0</v>
      </c>
      <c r="LI20" s="11">
        <v>0</v>
      </c>
      <c r="LJ20" s="11">
        <v>0</v>
      </c>
      <c r="LK20" s="11">
        <v>0</v>
      </c>
      <c r="LL20" s="11">
        <v>0</v>
      </c>
      <c r="LM20" s="11">
        <v>0</v>
      </c>
      <c r="LN20" s="11">
        <v>0</v>
      </c>
      <c r="LO20" s="11">
        <v>0</v>
      </c>
      <c r="LP20" s="11">
        <v>0</v>
      </c>
      <c r="LQ20" s="11">
        <v>0</v>
      </c>
      <c r="LR20" s="11">
        <v>0</v>
      </c>
      <c r="LS20" s="11">
        <v>0</v>
      </c>
      <c r="LT20" s="11">
        <v>0</v>
      </c>
      <c r="LU20" s="11">
        <v>0</v>
      </c>
      <c r="LV20" s="11">
        <v>0</v>
      </c>
      <c r="LW20" s="11">
        <v>0</v>
      </c>
      <c r="LX20" s="11">
        <v>0</v>
      </c>
      <c r="LY20" s="11">
        <v>0</v>
      </c>
      <c r="LZ20" s="11">
        <v>0</v>
      </c>
      <c r="MA20" s="11">
        <v>0</v>
      </c>
      <c r="MB20" s="11">
        <v>0</v>
      </c>
      <c r="MC20" s="11">
        <v>0</v>
      </c>
      <c r="MD20" s="11">
        <v>0</v>
      </c>
      <c r="ME20" s="11">
        <v>0</v>
      </c>
      <c r="MF20" s="11">
        <v>0</v>
      </c>
      <c r="MG20" s="11">
        <v>0</v>
      </c>
      <c r="MH20" s="11">
        <v>0</v>
      </c>
      <c r="MI20" s="11">
        <v>0</v>
      </c>
      <c r="MJ20" s="11">
        <v>0</v>
      </c>
      <c r="MK20" s="11">
        <v>0</v>
      </c>
      <c r="ML20" s="11">
        <v>0</v>
      </c>
      <c r="MM20" s="11">
        <v>0</v>
      </c>
      <c r="MN20" s="11">
        <v>0</v>
      </c>
      <c r="MO20" s="11">
        <v>0</v>
      </c>
      <c r="MP20" s="11">
        <v>0</v>
      </c>
      <c r="MQ20" s="11">
        <v>0</v>
      </c>
      <c r="MR20" s="11">
        <v>0</v>
      </c>
      <c r="MS20" s="11">
        <v>0</v>
      </c>
      <c r="MT20" s="11">
        <v>0</v>
      </c>
      <c r="MU20" t="s">
        <v>1192</v>
      </c>
      <c r="MV20" t="b">
        <v>1</v>
      </c>
      <c r="MW20" t="s">
        <v>1190</v>
      </c>
      <c r="MX20" t="s">
        <v>1190</v>
      </c>
      <c r="MY20">
        <v>2024</v>
      </c>
      <c r="MZ20">
        <v>2</v>
      </c>
      <c r="NA20" t="s">
        <v>1190</v>
      </c>
      <c r="NB20" t="s">
        <v>1192</v>
      </c>
      <c r="NC20" t="s">
        <v>1190</v>
      </c>
      <c r="ND20" t="s">
        <v>1194</v>
      </c>
      <c r="NE20" t="s">
        <v>1346</v>
      </c>
      <c r="NF20" s="1" t="s">
        <v>1331</v>
      </c>
    </row>
    <row r="21" spans="1:370" x14ac:dyDescent="0.25">
      <c r="A21" t="s">
        <v>1187</v>
      </c>
      <c r="B21" t="s">
        <v>1196</v>
      </c>
      <c r="C21" t="s">
        <v>1347</v>
      </c>
      <c r="D21" t="s">
        <v>1197</v>
      </c>
      <c r="E21" t="s">
        <v>1198</v>
      </c>
      <c r="F21" t="s">
        <v>1191</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2203.6559999999999</v>
      </c>
      <c r="AJ21" s="10">
        <v>2273.364</v>
      </c>
      <c r="AK21" s="10">
        <v>2332.9520000000002</v>
      </c>
      <c r="AL21" s="10">
        <v>2420.6489999999999</v>
      </c>
      <c r="AM21" s="10">
        <v>2498.2269999999999</v>
      </c>
      <c r="AN21" s="10">
        <v>2399.2869999999998</v>
      </c>
      <c r="AO21" s="10">
        <v>2452.13</v>
      </c>
      <c r="AP21" s="10">
        <v>2560.0639999999999</v>
      </c>
      <c r="AQ21" s="10">
        <v>2665.75</v>
      </c>
      <c r="AR21" s="10">
        <v>2569.0590000000002</v>
      </c>
      <c r="AS21" s="10">
        <v>2582.5500000000002</v>
      </c>
      <c r="AT21" s="10">
        <v>2688.2359999999999</v>
      </c>
      <c r="AU21" s="10">
        <v>2872.623</v>
      </c>
      <c r="AV21" s="10">
        <v>2925.4659999999999</v>
      </c>
      <c r="AW21" s="10">
        <v>2987.3029999999999</v>
      </c>
      <c r="AX21" s="10">
        <v>3060.384</v>
      </c>
      <c r="AY21" s="10">
        <v>3088.4920000000002</v>
      </c>
      <c r="AZ21" s="10">
        <v>3128.9670000000001</v>
      </c>
      <c r="BA21" s="10">
        <v>3185.183</v>
      </c>
      <c r="BB21" s="10">
        <v>3267.2579999999998</v>
      </c>
      <c r="BC21" s="10">
        <v>3359.4520000000002</v>
      </c>
      <c r="BD21" s="10">
        <v>3403.3</v>
      </c>
      <c r="BE21" s="10">
        <v>3447.1480000000001</v>
      </c>
      <c r="BF21" s="10">
        <v>3557.3310000000001</v>
      </c>
      <c r="BG21" s="10">
        <v>3637.1570000000002</v>
      </c>
      <c r="BH21" s="10">
        <v>3792.3130000000001</v>
      </c>
      <c r="BI21" s="10">
        <v>3863.145</v>
      </c>
      <c r="BJ21" s="10">
        <v>3930.6030000000001</v>
      </c>
      <c r="BK21" s="10">
        <v>4305</v>
      </c>
      <c r="BL21" s="10">
        <v>4334</v>
      </c>
      <c r="BM21" s="10">
        <v>4487</v>
      </c>
      <c r="BN21" s="10">
        <v>4632</v>
      </c>
      <c r="BO21" s="10">
        <v>4640</v>
      </c>
      <c r="BP21" s="10">
        <v>4879</v>
      </c>
      <c r="BQ21" s="10">
        <v>5040</v>
      </c>
      <c r="BR21" s="10">
        <v>5234</v>
      </c>
      <c r="BS21" s="10">
        <v>5239</v>
      </c>
      <c r="BT21" s="10">
        <v>5247</v>
      </c>
      <c r="BU21" s="10">
        <v>5405</v>
      </c>
      <c r="BV21" s="10">
        <v>5609</v>
      </c>
      <c r="BW21" s="10">
        <v>5594</v>
      </c>
      <c r="BX21" s="10">
        <v>5782</v>
      </c>
      <c r="BY21" s="10">
        <v>5930</v>
      </c>
      <c r="BZ21" s="10">
        <v>6012</v>
      </c>
      <c r="CA21" s="10">
        <v>5974</v>
      </c>
      <c r="CB21" s="10">
        <v>6126</v>
      </c>
      <c r="CC21" s="10">
        <v>6125</v>
      </c>
      <c r="CD21" s="10">
        <v>6492</v>
      </c>
      <c r="CE21" s="10">
        <v>6453</v>
      </c>
      <c r="CF21" s="10">
        <v>6234</v>
      </c>
      <c r="CG21" s="10">
        <v>6198</v>
      </c>
      <c r="CH21" s="10">
        <v>6517</v>
      </c>
      <c r="CI21" s="10">
        <v>6477</v>
      </c>
      <c r="CJ21" s="10">
        <v>6646</v>
      </c>
      <c r="CK21" s="10">
        <v>6727</v>
      </c>
      <c r="CL21" s="10">
        <v>6997</v>
      </c>
      <c r="CM21" s="10">
        <v>6841</v>
      </c>
      <c r="CN21" s="10">
        <v>6602</v>
      </c>
      <c r="CO21" s="10">
        <v>6704</v>
      </c>
      <c r="CP21" s="10">
        <v>6891</v>
      </c>
      <c r="CQ21" s="10">
        <v>6872</v>
      </c>
      <c r="CR21" s="10">
        <v>6901</v>
      </c>
      <c r="CS21" s="10">
        <v>6999</v>
      </c>
      <c r="CT21" s="10">
        <v>7120</v>
      </c>
      <c r="CU21" s="10">
        <v>7100</v>
      </c>
      <c r="CV21" s="10">
        <v>7308</v>
      </c>
      <c r="CW21" s="10">
        <v>7377</v>
      </c>
      <c r="CX21" s="10">
        <v>7428</v>
      </c>
      <c r="CY21" s="10">
        <v>7219</v>
      </c>
      <c r="CZ21" s="10">
        <v>7704</v>
      </c>
      <c r="DA21" s="10">
        <v>8050</v>
      </c>
      <c r="DB21" s="10">
        <v>8065</v>
      </c>
      <c r="DC21" s="10">
        <v>7887</v>
      </c>
      <c r="DD21" s="10">
        <v>8048</v>
      </c>
      <c r="DE21" s="10">
        <v>8448</v>
      </c>
      <c r="DF21" s="10">
        <v>8468</v>
      </c>
      <c r="DG21" s="10">
        <v>8757</v>
      </c>
      <c r="DH21" s="10">
        <v>8818</v>
      </c>
      <c r="DI21" s="10">
        <v>9094</v>
      </c>
      <c r="DJ21" s="10">
        <v>9184</v>
      </c>
      <c r="DK21" s="10">
        <v>9313</v>
      </c>
      <c r="DL21" s="10">
        <v>9861</v>
      </c>
      <c r="DM21" s="10">
        <v>9826</v>
      </c>
      <c r="DN21" s="10">
        <v>10195</v>
      </c>
      <c r="DO21" s="10">
        <v>10811</v>
      </c>
      <c r="DP21" s="10">
        <v>9870</v>
      </c>
      <c r="DQ21" s="10">
        <v>10189</v>
      </c>
      <c r="DR21" s="10">
        <v>10298</v>
      </c>
      <c r="DS21" s="10">
        <v>10629</v>
      </c>
      <c r="DT21" s="10">
        <v>10379</v>
      </c>
      <c r="DU21" s="10">
        <v>10146</v>
      </c>
      <c r="DV21" s="10">
        <v>10703</v>
      </c>
      <c r="DW21" s="10">
        <v>10366</v>
      </c>
      <c r="DX21" s="10">
        <v>11989</v>
      </c>
      <c r="DY21" s="10">
        <v>12409</v>
      </c>
      <c r="DZ21" s="10">
        <v>12408</v>
      </c>
      <c r="EA21" s="10">
        <v>12662</v>
      </c>
      <c r="EB21" s="10">
        <v>12920</v>
      </c>
      <c r="EC21" s="10">
        <v>13279</v>
      </c>
      <c r="ED21" s="10">
        <v>13669</v>
      </c>
      <c r="EE21" s="10">
        <v>13668</v>
      </c>
      <c r="EF21" s="10">
        <v>14205</v>
      </c>
      <c r="EG21" s="10">
        <v>14681</v>
      </c>
      <c r="EH21" s="10">
        <v>14643</v>
      </c>
      <c r="EI21" s="10">
        <v>14713</v>
      </c>
      <c r="EJ21" s="10">
        <v>14863</v>
      </c>
      <c r="EK21" s="10">
        <v>15292</v>
      </c>
      <c r="EL21" s="10">
        <v>15652</v>
      </c>
      <c r="EM21" s="10">
        <v>15661</v>
      </c>
      <c r="EN21" s="10">
        <v>16295</v>
      </c>
      <c r="EO21" s="10">
        <v>16680</v>
      </c>
      <c r="EP21" s="10">
        <v>17084</v>
      </c>
      <c r="EQ21" s="10">
        <v>17891</v>
      </c>
      <c r="ER21" s="10">
        <v>17172</v>
      </c>
      <c r="ES21" s="10">
        <v>17328</v>
      </c>
      <c r="ET21" s="10">
        <v>17305</v>
      </c>
      <c r="EU21" s="10">
        <v>16825</v>
      </c>
      <c r="EV21" s="10">
        <v>17195</v>
      </c>
      <c r="EW21" s="10">
        <v>17157</v>
      </c>
      <c r="EX21" s="10">
        <v>17618</v>
      </c>
      <c r="EY21" s="10">
        <v>18831</v>
      </c>
      <c r="EZ21" s="10">
        <v>17422</v>
      </c>
      <c r="FA21" s="10">
        <v>17548</v>
      </c>
      <c r="FB21" s="10">
        <v>17762</v>
      </c>
      <c r="FC21" s="10">
        <v>18475</v>
      </c>
      <c r="FD21" s="10">
        <v>18242</v>
      </c>
      <c r="FE21" s="10">
        <v>18350</v>
      </c>
      <c r="FF21" s="10">
        <v>18382</v>
      </c>
      <c r="FG21" s="10">
        <v>18603</v>
      </c>
      <c r="FH21" s="10">
        <v>19029</v>
      </c>
      <c r="FI21" s="10">
        <v>19095</v>
      </c>
      <c r="FJ21" s="10">
        <v>18982</v>
      </c>
      <c r="FK21" s="10">
        <v>18597</v>
      </c>
      <c r="FL21" s="10">
        <v>19598</v>
      </c>
      <c r="FM21" s="10">
        <v>19195</v>
      </c>
      <c r="FN21" s="10">
        <v>19482</v>
      </c>
      <c r="FO21" s="10">
        <v>19571</v>
      </c>
      <c r="FP21" s="10">
        <v>19575</v>
      </c>
      <c r="FQ21" s="10">
        <v>19825</v>
      </c>
      <c r="FR21" s="10">
        <v>19993</v>
      </c>
      <c r="FS21" s="10">
        <v>20426</v>
      </c>
      <c r="FT21" s="10">
        <v>20839</v>
      </c>
      <c r="FU21" s="10">
        <v>20846</v>
      </c>
      <c r="FV21" s="10">
        <v>21129</v>
      </c>
      <c r="FW21" s="10">
        <v>20549</v>
      </c>
      <c r="FX21" s="10">
        <v>22462</v>
      </c>
      <c r="FY21" s="10">
        <v>22802</v>
      </c>
      <c r="FZ21" s="10">
        <v>23011</v>
      </c>
      <c r="GA21" s="10">
        <v>23425</v>
      </c>
      <c r="GB21" s="10">
        <v>23645</v>
      </c>
      <c r="GC21" s="10">
        <v>23594</v>
      </c>
      <c r="GD21" s="10">
        <v>23997</v>
      </c>
      <c r="GE21" s="10">
        <v>24296</v>
      </c>
      <c r="GF21" s="10">
        <v>24403</v>
      </c>
      <c r="GG21" s="10">
        <v>24535</v>
      </c>
      <c r="GH21" s="10">
        <v>24830</v>
      </c>
      <c r="GI21" s="10">
        <v>25806</v>
      </c>
      <c r="GJ21" s="10">
        <v>26406</v>
      </c>
      <c r="GK21" s="10">
        <v>27085</v>
      </c>
      <c r="GL21" s="10">
        <v>27639</v>
      </c>
      <c r="GM21" s="10">
        <v>27453</v>
      </c>
      <c r="GN21" s="10">
        <v>27064</v>
      </c>
      <c r="GO21" s="10">
        <v>27978</v>
      </c>
      <c r="GP21" s="10">
        <v>28812</v>
      </c>
      <c r="GQ21" s="10">
        <v>28828</v>
      </c>
      <c r="GR21" s="10">
        <v>29940</v>
      </c>
      <c r="GS21" s="10">
        <v>30764</v>
      </c>
      <c r="GT21" s="10">
        <v>31560</v>
      </c>
      <c r="GU21" s="10">
        <v>32437</v>
      </c>
      <c r="GV21" s="10">
        <v>35271</v>
      </c>
      <c r="GW21" s="10">
        <v>35446</v>
      </c>
      <c r="GX21" s="10">
        <v>34778</v>
      </c>
      <c r="GY21" s="10">
        <v>34923</v>
      </c>
      <c r="GZ21" s="10">
        <v>35305</v>
      </c>
      <c r="HA21" s="10">
        <v>35835</v>
      </c>
      <c r="HB21" s="10">
        <v>37193</v>
      </c>
      <c r="HC21" s="10">
        <v>38998</v>
      </c>
      <c r="HD21" s="10">
        <v>37308</v>
      </c>
      <c r="HE21" s="11">
        <v>38127.699999999997</v>
      </c>
      <c r="HF21" s="11">
        <v>38385.24</v>
      </c>
      <c r="HG21" s="11">
        <v>38842.31</v>
      </c>
      <c r="HH21" s="11">
        <v>45125.97</v>
      </c>
      <c r="HI21" s="11">
        <v>45491.81</v>
      </c>
      <c r="HJ21" s="11">
        <v>45860.71</v>
      </c>
      <c r="HK21" s="11">
        <v>46241.94</v>
      </c>
      <c r="HL21" s="11">
        <v>46661.97</v>
      </c>
      <c r="HM21" s="11">
        <v>47114.59</v>
      </c>
      <c r="HN21" s="11">
        <v>47570.96</v>
      </c>
      <c r="HO21" s="11">
        <v>48037.53</v>
      </c>
      <c r="HP21" s="11">
        <v>48613.55</v>
      </c>
      <c r="HQ21" s="11">
        <v>49073.86</v>
      </c>
      <c r="HR21" s="11">
        <v>49541.79</v>
      </c>
      <c r="HS21" s="11">
        <v>49929.760000000002</v>
      </c>
      <c r="HT21" s="11">
        <v>50549.02</v>
      </c>
      <c r="HU21" s="11">
        <v>50986.99</v>
      </c>
      <c r="HV21" s="11">
        <v>51435.8</v>
      </c>
      <c r="HW21" s="11">
        <v>51884.1</v>
      </c>
      <c r="HX21" s="11">
        <v>52496.83</v>
      </c>
      <c r="HY21" s="11">
        <v>52918.27</v>
      </c>
      <c r="HZ21" s="11">
        <v>53344.36</v>
      </c>
      <c r="IA21" s="11">
        <v>53771.22</v>
      </c>
      <c r="IB21" s="11">
        <v>54261.23</v>
      </c>
      <c r="IC21" s="11">
        <v>54758.03</v>
      </c>
      <c r="ID21" s="11">
        <v>55259.360000000001</v>
      </c>
      <c r="IE21" s="11">
        <v>49160.78</v>
      </c>
      <c r="IF21" s="11">
        <v>49636.83</v>
      </c>
      <c r="IG21" s="11">
        <v>50117.03</v>
      </c>
      <c r="IH21" s="11">
        <v>50590.97</v>
      </c>
      <c r="II21" s="11">
        <v>51054.13</v>
      </c>
      <c r="IJ21" s="11">
        <v>51512.33</v>
      </c>
      <c r="IK21" s="11">
        <v>51962.29</v>
      </c>
      <c r="IL21" s="11">
        <v>52411.07</v>
      </c>
      <c r="IM21" s="11">
        <v>52872.63</v>
      </c>
      <c r="IN21" s="11">
        <v>53339.12</v>
      </c>
      <c r="IO21" s="11">
        <v>53799.28</v>
      </c>
      <c r="IP21" s="11">
        <v>54266.65</v>
      </c>
      <c r="IQ21" s="11">
        <v>54739.13</v>
      </c>
      <c r="IR21" s="11">
        <v>55213.96</v>
      </c>
      <c r="IS21" s="11">
        <v>55682.49</v>
      </c>
      <c r="IT21" s="11">
        <v>56156.7</v>
      </c>
      <c r="IU21" s="11">
        <v>0</v>
      </c>
      <c r="IV21" s="11">
        <v>0</v>
      </c>
      <c r="IW21" s="11">
        <v>0</v>
      </c>
      <c r="IX21" s="11">
        <v>0</v>
      </c>
      <c r="IY21" s="11">
        <v>0</v>
      </c>
      <c r="IZ21" s="11">
        <v>0</v>
      </c>
      <c r="JA21" s="11">
        <v>0</v>
      </c>
      <c r="JB21" s="11">
        <v>0</v>
      </c>
      <c r="JC21" s="11">
        <v>0</v>
      </c>
      <c r="JD21" s="11">
        <v>0</v>
      </c>
      <c r="JE21" s="11">
        <v>0</v>
      </c>
      <c r="JF21" s="11">
        <v>0</v>
      </c>
      <c r="JG21" s="11">
        <v>0</v>
      </c>
      <c r="JH21" s="11">
        <v>0</v>
      </c>
      <c r="JI21" s="11">
        <v>0</v>
      </c>
      <c r="JJ21" s="11">
        <v>0</v>
      </c>
      <c r="JK21" s="11">
        <v>0</v>
      </c>
      <c r="JL21" s="11">
        <v>0</v>
      </c>
      <c r="JM21" s="11">
        <v>0</v>
      </c>
      <c r="JN21" s="11">
        <v>0</v>
      </c>
      <c r="JO21" s="11">
        <v>0</v>
      </c>
      <c r="JP21" s="11">
        <v>0</v>
      </c>
      <c r="JQ21" s="11">
        <v>0</v>
      </c>
      <c r="JR21" s="11">
        <v>0</v>
      </c>
      <c r="JS21" s="11">
        <v>0</v>
      </c>
      <c r="JT21" s="11">
        <v>0</v>
      </c>
      <c r="JU21" s="11">
        <v>0</v>
      </c>
      <c r="JV21" s="11">
        <v>0</v>
      </c>
      <c r="JW21" s="11">
        <v>0</v>
      </c>
      <c r="JX21" s="11">
        <v>0</v>
      </c>
      <c r="JY21" s="11">
        <v>0</v>
      </c>
      <c r="JZ21" s="11">
        <v>0</v>
      </c>
      <c r="KA21" s="11">
        <v>0</v>
      </c>
      <c r="KB21" s="11">
        <v>0</v>
      </c>
      <c r="KC21" s="11">
        <v>0</v>
      </c>
      <c r="KD21" s="11">
        <v>0</v>
      </c>
      <c r="KE21" s="11">
        <v>0</v>
      </c>
      <c r="KF21" s="11">
        <v>0</v>
      </c>
      <c r="KG21" s="11">
        <v>0</v>
      </c>
      <c r="KH21" s="11">
        <v>0</v>
      </c>
      <c r="KI21" s="11">
        <v>0</v>
      </c>
      <c r="KJ21" s="11">
        <v>0</v>
      </c>
      <c r="KK21" s="11">
        <v>0</v>
      </c>
      <c r="KL21" s="11">
        <v>0</v>
      </c>
      <c r="KM21" s="11">
        <v>0</v>
      </c>
      <c r="KN21" s="11">
        <v>0</v>
      </c>
      <c r="KO21" s="11">
        <v>0</v>
      </c>
      <c r="KP21" s="11">
        <v>0</v>
      </c>
      <c r="KQ21" s="11">
        <v>0</v>
      </c>
      <c r="KR21" s="11">
        <v>0</v>
      </c>
      <c r="KS21" s="11">
        <v>0</v>
      </c>
      <c r="KT21" s="11">
        <v>0</v>
      </c>
      <c r="KU21" s="11">
        <v>0</v>
      </c>
      <c r="KV21" s="11">
        <v>0</v>
      </c>
      <c r="KW21" s="11">
        <v>0</v>
      </c>
      <c r="KX21" s="11">
        <v>0</v>
      </c>
      <c r="KY21" s="11">
        <v>0</v>
      </c>
      <c r="KZ21" s="11">
        <v>0</v>
      </c>
      <c r="LA21" s="11">
        <v>0</v>
      </c>
      <c r="LB21" s="11">
        <v>0</v>
      </c>
      <c r="LC21" s="11">
        <v>0</v>
      </c>
      <c r="LD21" s="11">
        <v>0</v>
      </c>
      <c r="LE21" s="11">
        <v>0</v>
      </c>
      <c r="LF21" s="11">
        <v>0</v>
      </c>
      <c r="LG21" s="11">
        <v>0</v>
      </c>
      <c r="LH21" s="11">
        <v>0</v>
      </c>
      <c r="LI21" s="11">
        <v>0</v>
      </c>
      <c r="LJ21" s="11">
        <v>0</v>
      </c>
      <c r="LK21" s="11">
        <v>0</v>
      </c>
      <c r="LL21" s="11">
        <v>0</v>
      </c>
      <c r="LM21" s="11">
        <v>0</v>
      </c>
      <c r="LN21" s="11">
        <v>0</v>
      </c>
      <c r="LO21" s="11">
        <v>0</v>
      </c>
      <c r="LP21" s="11">
        <v>0</v>
      </c>
      <c r="LQ21" s="11">
        <v>0</v>
      </c>
      <c r="LR21" s="11">
        <v>0</v>
      </c>
      <c r="LS21" s="11">
        <v>0</v>
      </c>
      <c r="LT21" s="11">
        <v>0</v>
      </c>
      <c r="LU21" s="11">
        <v>0</v>
      </c>
      <c r="LV21" s="11">
        <v>0</v>
      </c>
      <c r="LW21" s="11">
        <v>0</v>
      </c>
      <c r="LX21" s="11">
        <v>0</v>
      </c>
      <c r="LY21" s="11">
        <v>0</v>
      </c>
      <c r="LZ21" s="11">
        <v>0</v>
      </c>
      <c r="MA21" s="11">
        <v>0</v>
      </c>
      <c r="MB21" s="11">
        <v>0</v>
      </c>
      <c r="MC21" s="11">
        <v>0</v>
      </c>
      <c r="MD21" s="11">
        <v>0</v>
      </c>
      <c r="ME21" s="11">
        <v>0</v>
      </c>
      <c r="MF21" s="11">
        <v>0</v>
      </c>
      <c r="MG21" s="11">
        <v>0</v>
      </c>
      <c r="MH21" s="11">
        <v>0</v>
      </c>
      <c r="MI21" s="11">
        <v>0</v>
      </c>
      <c r="MJ21" s="11">
        <v>0</v>
      </c>
      <c r="MK21" s="11">
        <v>0</v>
      </c>
      <c r="ML21" s="11">
        <v>0</v>
      </c>
      <c r="MM21" s="11">
        <v>0</v>
      </c>
      <c r="MN21" s="11">
        <v>0</v>
      </c>
      <c r="MO21" s="11">
        <v>0</v>
      </c>
      <c r="MP21" s="11">
        <v>0</v>
      </c>
      <c r="MQ21" s="11">
        <v>0</v>
      </c>
      <c r="MR21" s="11">
        <v>0</v>
      </c>
      <c r="MS21" s="11">
        <v>0</v>
      </c>
      <c r="MT21" s="11">
        <v>0</v>
      </c>
      <c r="MU21" t="s">
        <v>1199</v>
      </c>
      <c r="MV21" t="b">
        <v>1</v>
      </c>
      <c r="MW21" t="s">
        <v>1190</v>
      </c>
      <c r="MX21" t="s">
        <v>1190</v>
      </c>
      <c r="MY21">
        <v>2024</v>
      </c>
      <c r="MZ21">
        <v>2</v>
      </c>
      <c r="NA21" t="s">
        <v>1190</v>
      </c>
      <c r="NB21" t="s">
        <v>1200</v>
      </c>
      <c r="NC21" t="s">
        <v>1201</v>
      </c>
      <c r="ND21" t="s">
        <v>1194</v>
      </c>
      <c r="NE21" t="s">
        <v>1202</v>
      </c>
      <c r="NF21" t="s">
        <v>1348</v>
      </c>
    </row>
    <row r="22" spans="1:370" x14ac:dyDescent="0.25">
      <c r="A22" t="s">
        <v>1187</v>
      </c>
      <c r="B22" t="s">
        <v>1332</v>
      </c>
      <c r="C22" t="s">
        <v>1347</v>
      </c>
      <c r="D22" t="s">
        <v>1197</v>
      </c>
      <c r="E22" t="s">
        <v>1198</v>
      </c>
      <c r="F22" t="s">
        <v>1191</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269776</v>
      </c>
      <c r="AJ22" s="10">
        <v>264448</v>
      </c>
      <c r="AK22" s="10">
        <v>264139</v>
      </c>
      <c r="AL22" s="10">
        <v>261297</v>
      </c>
      <c r="AM22" s="10">
        <v>261131</v>
      </c>
      <c r="AN22" s="10">
        <v>261739</v>
      </c>
      <c r="AO22" s="10">
        <v>264602</v>
      </c>
      <c r="AP22" s="10">
        <v>264902</v>
      </c>
      <c r="AQ22" s="10">
        <v>265408</v>
      </c>
      <c r="AR22" s="10">
        <v>268196</v>
      </c>
      <c r="AS22" s="10">
        <v>268798</v>
      </c>
      <c r="AT22" s="10">
        <v>270653</v>
      </c>
      <c r="AU22" s="10">
        <v>275877</v>
      </c>
      <c r="AV22" s="10">
        <v>277790</v>
      </c>
      <c r="AW22" s="10">
        <v>280996</v>
      </c>
      <c r="AX22" s="10">
        <v>283096</v>
      </c>
      <c r="AY22" s="10">
        <v>285469</v>
      </c>
      <c r="AZ22" s="10">
        <v>282605</v>
      </c>
      <c r="BA22" s="10">
        <v>284676</v>
      </c>
      <c r="BB22" s="10">
        <v>289829</v>
      </c>
      <c r="BC22" s="10">
        <v>292612</v>
      </c>
      <c r="BD22" s="10">
        <v>298873</v>
      </c>
      <c r="BE22" s="10">
        <v>298814</v>
      </c>
      <c r="BF22" s="10">
        <v>298979</v>
      </c>
      <c r="BG22" s="10">
        <v>302117</v>
      </c>
      <c r="BH22" s="10">
        <v>304797</v>
      </c>
      <c r="BI22" s="10">
        <v>306708</v>
      </c>
      <c r="BJ22" s="10">
        <v>312615</v>
      </c>
      <c r="BK22" s="10">
        <v>314804</v>
      </c>
      <c r="BL22" s="10">
        <v>319478</v>
      </c>
      <c r="BM22" s="10">
        <v>327346</v>
      </c>
      <c r="BN22" s="10">
        <v>331075</v>
      </c>
      <c r="BO22" s="10">
        <v>336442</v>
      </c>
      <c r="BP22" s="10">
        <v>338186</v>
      </c>
      <c r="BQ22" s="10">
        <v>342414</v>
      </c>
      <c r="BR22" s="10">
        <v>345162</v>
      </c>
      <c r="BS22" s="10">
        <v>346836</v>
      </c>
      <c r="BT22" s="10">
        <v>348997</v>
      </c>
      <c r="BU22" s="10">
        <v>349572</v>
      </c>
      <c r="BV22" s="10">
        <v>349523</v>
      </c>
      <c r="BW22" s="10">
        <v>351299</v>
      </c>
      <c r="BX22" s="10">
        <v>353663</v>
      </c>
      <c r="BY22" s="10">
        <v>349780</v>
      </c>
      <c r="BZ22" s="10">
        <v>348006</v>
      </c>
      <c r="CA22" s="10">
        <v>346292</v>
      </c>
      <c r="CB22" s="10">
        <v>345892</v>
      </c>
      <c r="CC22" s="10">
        <v>345216</v>
      </c>
      <c r="CD22" s="10">
        <v>345643</v>
      </c>
      <c r="CE22" s="10">
        <v>345523</v>
      </c>
      <c r="CF22" s="10">
        <v>344987</v>
      </c>
      <c r="CG22" s="10">
        <v>346628</v>
      </c>
      <c r="CH22" s="10">
        <v>349299</v>
      </c>
      <c r="CI22" s="10">
        <v>351046</v>
      </c>
      <c r="CJ22" s="10">
        <v>352612</v>
      </c>
      <c r="CK22" s="10">
        <v>355841</v>
      </c>
      <c r="CL22" s="10">
        <v>358264</v>
      </c>
      <c r="CM22" s="10">
        <v>361793</v>
      </c>
      <c r="CN22" s="10">
        <v>365109</v>
      </c>
      <c r="CO22" s="10">
        <v>368798</v>
      </c>
      <c r="CP22" s="10">
        <v>370401</v>
      </c>
      <c r="CQ22" s="10">
        <v>372307</v>
      </c>
      <c r="CR22" s="10">
        <v>373090</v>
      </c>
      <c r="CS22" s="10">
        <v>377249</v>
      </c>
      <c r="CT22" s="10">
        <v>378442</v>
      </c>
      <c r="CU22" s="10">
        <v>380976</v>
      </c>
      <c r="CV22" s="10">
        <v>382146</v>
      </c>
      <c r="CW22" s="10">
        <v>385671</v>
      </c>
      <c r="CX22" s="10">
        <v>391053</v>
      </c>
      <c r="CY22" s="10">
        <v>397303</v>
      </c>
      <c r="CZ22" s="10">
        <v>401790</v>
      </c>
      <c r="DA22" s="10">
        <v>405233</v>
      </c>
      <c r="DB22" s="10">
        <v>411352</v>
      </c>
      <c r="DC22" s="10">
        <v>414377</v>
      </c>
      <c r="DD22" s="10">
        <v>416909</v>
      </c>
      <c r="DE22" s="10">
        <v>418294</v>
      </c>
      <c r="DF22" s="10">
        <v>421074</v>
      </c>
      <c r="DG22" s="10">
        <v>423875</v>
      </c>
      <c r="DH22" s="10">
        <v>425920</v>
      </c>
      <c r="DI22" s="10">
        <v>432860</v>
      </c>
      <c r="DJ22" s="10">
        <v>439093</v>
      </c>
      <c r="DK22" s="10">
        <v>444540</v>
      </c>
      <c r="DL22" s="10">
        <v>447825</v>
      </c>
      <c r="DM22" s="10">
        <v>450688</v>
      </c>
      <c r="DN22" s="10">
        <v>453447</v>
      </c>
      <c r="DO22" s="10">
        <v>457680</v>
      </c>
      <c r="DP22" s="10">
        <v>459620</v>
      </c>
      <c r="DQ22" s="10">
        <v>462016</v>
      </c>
      <c r="DR22" s="10">
        <v>463404</v>
      </c>
      <c r="DS22" s="10">
        <v>464698</v>
      </c>
      <c r="DT22" s="10">
        <v>466935</v>
      </c>
      <c r="DU22" s="10">
        <v>470277</v>
      </c>
      <c r="DV22" s="10">
        <v>473899</v>
      </c>
      <c r="DW22" s="10">
        <v>477357</v>
      </c>
      <c r="DX22" s="10">
        <v>481552</v>
      </c>
      <c r="DY22" s="10">
        <v>485973</v>
      </c>
      <c r="DZ22" s="10">
        <v>490059</v>
      </c>
      <c r="EA22" s="10">
        <v>492014</v>
      </c>
      <c r="EB22" s="10">
        <v>494824</v>
      </c>
      <c r="EC22" s="10">
        <v>496642</v>
      </c>
      <c r="ED22" s="10">
        <v>499020</v>
      </c>
      <c r="EE22" s="10">
        <v>502702</v>
      </c>
      <c r="EF22" s="10">
        <v>506906</v>
      </c>
      <c r="EG22" s="10">
        <v>511132</v>
      </c>
      <c r="EH22" s="10">
        <v>515935</v>
      </c>
      <c r="EI22" s="10">
        <v>518495</v>
      </c>
      <c r="EJ22" s="10">
        <v>520318</v>
      </c>
      <c r="EK22" s="10">
        <v>521780</v>
      </c>
      <c r="EL22" s="10">
        <v>524569</v>
      </c>
      <c r="EM22" s="10">
        <v>529398</v>
      </c>
      <c r="EN22" s="10">
        <v>533187</v>
      </c>
      <c r="EO22" s="10">
        <v>537052</v>
      </c>
      <c r="EP22" s="10">
        <v>540258</v>
      </c>
      <c r="EQ22" s="10">
        <v>542804</v>
      </c>
      <c r="ER22" s="10">
        <v>539918</v>
      </c>
      <c r="ES22" s="10">
        <v>531619</v>
      </c>
      <c r="ET22" s="10">
        <v>520230</v>
      </c>
      <c r="EU22" s="10">
        <v>509646</v>
      </c>
      <c r="EV22" s="10">
        <v>508009</v>
      </c>
      <c r="EW22" s="10">
        <v>508398</v>
      </c>
      <c r="EX22" s="10">
        <v>509889</v>
      </c>
      <c r="EY22" s="10">
        <v>514595</v>
      </c>
      <c r="EZ22" s="10">
        <v>520128</v>
      </c>
      <c r="FA22" s="10">
        <v>523173</v>
      </c>
      <c r="FB22" s="10">
        <v>523515</v>
      </c>
      <c r="FC22" s="10">
        <v>524955</v>
      </c>
      <c r="FD22" s="10">
        <v>525418</v>
      </c>
      <c r="FE22" s="10">
        <v>527034</v>
      </c>
      <c r="FF22" s="10">
        <v>527698</v>
      </c>
      <c r="FG22" s="10">
        <v>532300</v>
      </c>
      <c r="FH22" s="10">
        <v>531663</v>
      </c>
      <c r="FI22" s="10">
        <v>536720</v>
      </c>
      <c r="FJ22" s="10">
        <v>536188</v>
      </c>
      <c r="FK22" s="10">
        <v>537974</v>
      </c>
      <c r="FL22" s="10">
        <v>541586</v>
      </c>
      <c r="FM22" s="10">
        <v>546064</v>
      </c>
      <c r="FN22" s="10">
        <v>549709</v>
      </c>
      <c r="FO22" s="10">
        <v>554183</v>
      </c>
      <c r="FP22" s="10">
        <v>559331</v>
      </c>
      <c r="FQ22" s="10">
        <v>563694</v>
      </c>
      <c r="FR22" s="10">
        <v>567619</v>
      </c>
      <c r="FS22" s="10">
        <v>569150</v>
      </c>
      <c r="FT22" s="10">
        <v>572673</v>
      </c>
      <c r="FU22" s="10">
        <v>574836</v>
      </c>
      <c r="FV22" s="10">
        <v>578068</v>
      </c>
      <c r="FW22" s="10">
        <v>580110</v>
      </c>
      <c r="FX22" s="10">
        <v>583383</v>
      </c>
      <c r="FY22" s="10">
        <v>585856</v>
      </c>
      <c r="FZ22" s="10">
        <v>589476</v>
      </c>
      <c r="GA22" s="10">
        <v>594423</v>
      </c>
      <c r="GB22" s="10">
        <v>598176</v>
      </c>
      <c r="GC22" s="10">
        <v>601961</v>
      </c>
      <c r="GD22" s="10">
        <v>606396</v>
      </c>
      <c r="GE22" s="10">
        <v>606785</v>
      </c>
      <c r="GF22" s="10">
        <v>607775</v>
      </c>
      <c r="GG22" s="10">
        <v>609653</v>
      </c>
      <c r="GH22" s="10">
        <v>610481</v>
      </c>
      <c r="GI22" s="10">
        <v>614936</v>
      </c>
      <c r="GJ22" s="10">
        <v>616853</v>
      </c>
      <c r="GK22" s="10">
        <v>621227</v>
      </c>
      <c r="GL22" s="10">
        <v>621229</v>
      </c>
      <c r="GM22" s="10">
        <v>604719</v>
      </c>
      <c r="GN22" s="10">
        <v>481769</v>
      </c>
      <c r="GO22" s="10">
        <v>562648</v>
      </c>
      <c r="GP22" s="10">
        <v>570338</v>
      </c>
      <c r="GQ22" s="10">
        <v>564411</v>
      </c>
      <c r="GR22" s="10">
        <v>605353</v>
      </c>
      <c r="GS22" s="10">
        <v>615459</v>
      </c>
      <c r="GT22" s="10">
        <v>624592</v>
      </c>
      <c r="GU22" s="10">
        <v>629149</v>
      </c>
      <c r="GV22" s="10">
        <v>631258</v>
      </c>
      <c r="GW22" s="10">
        <v>631977</v>
      </c>
      <c r="GX22" s="10">
        <v>634044</v>
      </c>
      <c r="GY22" s="10">
        <v>634612</v>
      </c>
      <c r="GZ22" s="10">
        <v>634624</v>
      </c>
      <c r="HA22" s="10">
        <v>633956</v>
      </c>
      <c r="HB22" s="10">
        <v>631825</v>
      </c>
      <c r="HC22" s="10">
        <v>636222</v>
      </c>
      <c r="HD22" s="10">
        <v>639095</v>
      </c>
      <c r="HE22" s="11">
        <v>640741.9</v>
      </c>
      <c r="HF22" s="11">
        <v>643868.9</v>
      </c>
      <c r="HG22" s="11">
        <v>646136.9</v>
      </c>
      <c r="HH22" s="11">
        <v>647772.1</v>
      </c>
      <c r="HI22" s="11">
        <v>649743.69999999995</v>
      </c>
      <c r="HJ22" s="11">
        <v>652016.30000000005</v>
      </c>
      <c r="HK22" s="11">
        <v>654585</v>
      </c>
      <c r="HL22" s="11">
        <v>657323.1</v>
      </c>
      <c r="HM22" s="11">
        <v>660047.9</v>
      </c>
      <c r="HN22" s="11">
        <v>662837.80000000005</v>
      </c>
      <c r="HO22" s="11">
        <v>665613.30000000005</v>
      </c>
      <c r="HP22" s="11">
        <v>668386.4</v>
      </c>
      <c r="HQ22" s="11">
        <v>671143.1</v>
      </c>
      <c r="HR22" s="11">
        <v>674014.1</v>
      </c>
      <c r="HS22" s="11">
        <v>676832.3</v>
      </c>
      <c r="HT22" s="11">
        <v>679646</v>
      </c>
      <c r="HU22" s="11">
        <v>682417.5</v>
      </c>
      <c r="HV22" s="11">
        <v>685213.4</v>
      </c>
      <c r="HW22" s="11">
        <v>688029.5</v>
      </c>
      <c r="HX22" s="11">
        <v>690845</v>
      </c>
      <c r="HY22" s="11">
        <v>693682.9</v>
      </c>
      <c r="HZ22" s="11">
        <v>696538.8</v>
      </c>
      <c r="IA22" s="11">
        <v>699408.1</v>
      </c>
      <c r="IB22" s="11">
        <v>702286.3</v>
      </c>
      <c r="IC22" s="11">
        <v>705169.4</v>
      </c>
      <c r="ID22" s="11">
        <v>708055.9</v>
      </c>
      <c r="IE22" s="11">
        <v>711649.4</v>
      </c>
      <c r="IF22" s="11">
        <v>714967.7</v>
      </c>
      <c r="IG22" s="11">
        <v>718061.1</v>
      </c>
      <c r="IH22" s="11">
        <v>721036.9</v>
      </c>
      <c r="II22" s="11">
        <v>723828.3</v>
      </c>
      <c r="IJ22" s="11">
        <v>726579.9</v>
      </c>
      <c r="IK22" s="11">
        <v>729276.8</v>
      </c>
      <c r="IL22" s="11">
        <v>731915.8</v>
      </c>
      <c r="IM22" s="11">
        <v>734756.2</v>
      </c>
      <c r="IN22" s="11">
        <v>737603.8</v>
      </c>
      <c r="IO22" s="11">
        <v>740349.4</v>
      </c>
      <c r="IP22" s="11">
        <v>743108.1</v>
      </c>
      <c r="IQ22" s="11">
        <v>745925.4</v>
      </c>
      <c r="IR22" s="11">
        <v>748707.8</v>
      </c>
      <c r="IS22" s="11">
        <v>751383.5</v>
      </c>
      <c r="IT22" s="11">
        <v>754051.3</v>
      </c>
      <c r="IU22" s="11">
        <v>0</v>
      </c>
      <c r="IV22" s="11">
        <v>0</v>
      </c>
      <c r="IW22" s="11">
        <v>0</v>
      </c>
      <c r="IX22" s="11">
        <v>0</v>
      </c>
      <c r="IY22" s="11">
        <v>0</v>
      </c>
      <c r="IZ22" s="11">
        <v>0</v>
      </c>
      <c r="JA22" s="11">
        <v>0</v>
      </c>
      <c r="JB22" s="11">
        <v>0</v>
      </c>
      <c r="JC22" s="11">
        <v>0</v>
      </c>
      <c r="JD22" s="11">
        <v>0</v>
      </c>
      <c r="JE22" s="11">
        <v>0</v>
      </c>
      <c r="JF22" s="11">
        <v>0</v>
      </c>
      <c r="JG22" s="11">
        <v>0</v>
      </c>
      <c r="JH22" s="11">
        <v>0</v>
      </c>
      <c r="JI22" s="11">
        <v>0</v>
      </c>
      <c r="JJ22" s="11">
        <v>0</v>
      </c>
      <c r="JK22" s="11">
        <v>0</v>
      </c>
      <c r="JL22" s="11">
        <v>0</v>
      </c>
      <c r="JM22" s="11">
        <v>0</v>
      </c>
      <c r="JN22" s="11">
        <v>0</v>
      </c>
      <c r="JO22" s="11">
        <v>0</v>
      </c>
      <c r="JP22" s="11">
        <v>0</v>
      </c>
      <c r="JQ22" s="11">
        <v>0</v>
      </c>
      <c r="JR22" s="11">
        <v>0</v>
      </c>
      <c r="JS22" s="11">
        <v>0</v>
      </c>
      <c r="JT22" s="11">
        <v>0</v>
      </c>
      <c r="JU22" s="11">
        <v>0</v>
      </c>
      <c r="JV22" s="11">
        <v>0</v>
      </c>
      <c r="JW22" s="11">
        <v>0</v>
      </c>
      <c r="JX22" s="11">
        <v>0</v>
      </c>
      <c r="JY22" s="11">
        <v>0</v>
      </c>
      <c r="JZ22" s="11">
        <v>0</v>
      </c>
      <c r="KA22" s="11">
        <v>0</v>
      </c>
      <c r="KB22" s="11">
        <v>0</v>
      </c>
      <c r="KC22" s="11">
        <v>0</v>
      </c>
      <c r="KD22" s="11">
        <v>0</v>
      </c>
      <c r="KE22" s="11">
        <v>0</v>
      </c>
      <c r="KF22" s="11">
        <v>0</v>
      </c>
      <c r="KG22" s="11">
        <v>0</v>
      </c>
      <c r="KH22" s="11">
        <v>0</v>
      </c>
      <c r="KI22" s="11">
        <v>0</v>
      </c>
      <c r="KJ22" s="11">
        <v>0</v>
      </c>
      <c r="KK22" s="11">
        <v>0</v>
      </c>
      <c r="KL22" s="11">
        <v>0</v>
      </c>
      <c r="KM22" s="11">
        <v>0</v>
      </c>
      <c r="KN22" s="11">
        <v>0</v>
      </c>
      <c r="KO22" s="11">
        <v>0</v>
      </c>
      <c r="KP22" s="11">
        <v>0</v>
      </c>
      <c r="KQ22" s="11">
        <v>0</v>
      </c>
      <c r="KR22" s="11">
        <v>0</v>
      </c>
      <c r="KS22" s="11">
        <v>0</v>
      </c>
      <c r="KT22" s="11">
        <v>0</v>
      </c>
      <c r="KU22" s="11">
        <v>0</v>
      </c>
      <c r="KV22" s="11">
        <v>0</v>
      </c>
      <c r="KW22" s="11">
        <v>0</v>
      </c>
      <c r="KX22" s="11">
        <v>0</v>
      </c>
      <c r="KY22" s="11">
        <v>0</v>
      </c>
      <c r="KZ22" s="11">
        <v>0</v>
      </c>
      <c r="LA22" s="11">
        <v>0</v>
      </c>
      <c r="LB22" s="11">
        <v>0</v>
      </c>
      <c r="LC22" s="11">
        <v>0</v>
      </c>
      <c r="LD22" s="11">
        <v>0</v>
      </c>
      <c r="LE22" s="11">
        <v>0</v>
      </c>
      <c r="LF22" s="11">
        <v>0</v>
      </c>
      <c r="LG22" s="11">
        <v>0</v>
      </c>
      <c r="LH22" s="11">
        <v>0</v>
      </c>
      <c r="LI22" s="11">
        <v>0</v>
      </c>
      <c r="LJ22" s="11">
        <v>0</v>
      </c>
      <c r="LK22" s="11">
        <v>0</v>
      </c>
      <c r="LL22" s="11">
        <v>0</v>
      </c>
      <c r="LM22" s="11">
        <v>0</v>
      </c>
      <c r="LN22" s="11">
        <v>0</v>
      </c>
      <c r="LO22" s="11">
        <v>0</v>
      </c>
      <c r="LP22" s="11">
        <v>0</v>
      </c>
      <c r="LQ22" s="11">
        <v>0</v>
      </c>
      <c r="LR22" s="11">
        <v>0</v>
      </c>
      <c r="LS22" s="11">
        <v>0</v>
      </c>
      <c r="LT22" s="11">
        <v>0</v>
      </c>
      <c r="LU22" s="11">
        <v>0</v>
      </c>
      <c r="LV22" s="11">
        <v>0</v>
      </c>
      <c r="LW22" s="11">
        <v>0</v>
      </c>
      <c r="LX22" s="11">
        <v>0</v>
      </c>
      <c r="LY22" s="11">
        <v>0</v>
      </c>
      <c r="LZ22" s="11">
        <v>0</v>
      </c>
      <c r="MA22" s="11">
        <v>0</v>
      </c>
      <c r="MB22" s="11">
        <v>0</v>
      </c>
      <c r="MC22" s="11">
        <v>0</v>
      </c>
      <c r="MD22" s="11">
        <v>0</v>
      </c>
      <c r="ME22" s="11">
        <v>0</v>
      </c>
      <c r="MF22" s="11">
        <v>0</v>
      </c>
      <c r="MG22" s="11">
        <v>0</v>
      </c>
      <c r="MH22" s="11">
        <v>0</v>
      </c>
      <c r="MI22" s="11">
        <v>0</v>
      </c>
      <c r="MJ22" s="11">
        <v>0</v>
      </c>
      <c r="MK22" s="11">
        <v>0</v>
      </c>
      <c r="ML22" s="11">
        <v>0</v>
      </c>
      <c r="MM22" s="11">
        <v>0</v>
      </c>
      <c r="MN22" s="11">
        <v>0</v>
      </c>
      <c r="MO22" s="11">
        <v>0</v>
      </c>
      <c r="MP22" s="11">
        <v>0</v>
      </c>
      <c r="MQ22" s="11">
        <v>0</v>
      </c>
      <c r="MR22" s="11">
        <v>0</v>
      </c>
      <c r="MS22" s="11">
        <v>0</v>
      </c>
      <c r="MT22" s="11">
        <v>0</v>
      </c>
      <c r="MU22" t="s">
        <v>1199</v>
      </c>
      <c r="MV22" t="b">
        <v>1</v>
      </c>
      <c r="MW22" s="1" t="s">
        <v>1230</v>
      </c>
      <c r="MX22" t="s">
        <v>1190</v>
      </c>
      <c r="MY22">
        <v>2024</v>
      </c>
      <c r="MZ22">
        <v>2</v>
      </c>
      <c r="NA22" t="s">
        <v>1190</v>
      </c>
      <c r="NB22" t="s">
        <v>1333</v>
      </c>
      <c r="NC22" s="1" t="s">
        <v>1334</v>
      </c>
      <c r="ND22" t="s">
        <v>1194</v>
      </c>
      <c r="NE22" t="s">
        <v>1335</v>
      </c>
      <c r="NF22" t="s">
        <v>1348</v>
      </c>
    </row>
    <row r="23" spans="1:370" x14ac:dyDescent="0.25">
      <c r="A23" t="s">
        <v>1187</v>
      </c>
      <c r="B23" s="1" t="s">
        <v>1336</v>
      </c>
      <c r="C23" t="s">
        <v>1347</v>
      </c>
      <c r="D23" t="s">
        <v>1337</v>
      </c>
      <c r="E23" t="s">
        <v>1338</v>
      </c>
      <c r="F23" t="s">
        <v>1191</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25250</v>
      </c>
      <c r="AJ23" s="10">
        <v>25190</v>
      </c>
      <c r="AK23" s="10">
        <v>25050</v>
      </c>
      <c r="AL23" s="10">
        <v>24855</v>
      </c>
      <c r="AM23" s="10">
        <v>24661</v>
      </c>
      <c r="AN23" s="10">
        <v>24495</v>
      </c>
      <c r="AO23" s="10">
        <v>24355</v>
      </c>
      <c r="AP23" s="10">
        <v>24209</v>
      </c>
      <c r="AQ23" s="10">
        <v>24120</v>
      </c>
      <c r="AR23" s="10">
        <v>24027</v>
      </c>
      <c r="AS23" s="10">
        <v>23901</v>
      </c>
      <c r="AT23" s="10">
        <v>23755</v>
      </c>
      <c r="AU23" s="10">
        <v>23651</v>
      </c>
      <c r="AV23" s="10">
        <v>23647</v>
      </c>
      <c r="AW23" s="10">
        <v>23809</v>
      </c>
      <c r="AX23" s="10">
        <v>23994</v>
      </c>
      <c r="AY23" s="10">
        <v>24125</v>
      </c>
      <c r="AZ23" s="10">
        <v>24245</v>
      </c>
      <c r="BA23" s="10">
        <v>24335</v>
      </c>
      <c r="BB23" s="10">
        <v>24435</v>
      </c>
      <c r="BC23" s="10">
        <v>24515</v>
      </c>
      <c r="BD23" s="10">
        <v>24570</v>
      </c>
      <c r="BE23" s="10">
        <v>24625</v>
      </c>
      <c r="BF23" s="10">
        <v>24660</v>
      </c>
      <c r="BG23" s="10">
        <v>24670</v>
      </c>
      <c r="BH23" s="10">
        <v>24695</v>
      </c>
      <c r="BI23" s="10">
        <v>24770</v>
      </c>
      <c r="BJ23" s="10">
        <v>24850</v>
      </c>
      <c r="BK23" s="10">
        <v>24925</v>
      </c>
      <c r="BL23" s="10">
        <v>25110</v>
      </c>
      <c r="BM23" s="10">
        <v>25345</v>
      </c>
      <c r="BN23" s="10">
        <v>25575</v>
      </c>
      <c r="BO23" s="10">
        <v>25795</v>
      </c>
      <c r="BP23" s="10">
        <v>25970</v>
      </c>
      <c r="BQ23" s="10">
        <v>26160</v>
      </c>
      <c r="BR23" s="10">
        <v>26355</v>
      </c>
      <c r="BS23" s="10">
        <v>26590</v>
      </c>
      <c r="BT23" s="10">
        <v>26730</v>
      </c>
      <c r="BU23" s="10">
        <v>26795</v>
      </c>
      <c r="BV23" s="10">
        <v>26880</v>
      </c>
      <c r="BW23" s="10">
        <v>26900</v>
      </c>
      <c r="BX23" s="10">
        <v>26935</v>
      </c>
      <c r="BY23" s="10">
        <v>26900</v>
      </c>
      <c r="BZ23" s="10">
        <v>26750</v>
      </c>
      <c r="CA23" s="10">
        <v>26530</v>
      </c>
      <c r="CB23" s="10">
        <v>26275</v>
      </c>
      <c r="CC23" s="10">
        <v>26025</v>
      </c>
      <c r="CD23" s="10">
        <v>25820</v>
      </c>
      <c r="CE23" s="10">
        <v>25710</v>
      </c>
      <c r="CF23" s="10">
        <v>25605</v>
      </c>
      <c r="CG23" s="10">
        <v>25509</v>
      </c>
      <c r="CH23" s="10">
        <v>25336</v>
      </c>
      <c r="CI23" s="10">
        <v>25282</v>
      </c>
      <c r="CJ23" s="10">
        <v>25293</v>
      </c>
      <c r="CK23" s="10">
        <v>25316</v>
      </c>
      <c r="CL23" s="10">
        <v>25320</v>
      </c>
      <c r="CM23" s="10">
        <v>25408</v>
      </c>
      <c r="CN23" s="10">
        <v>25451</v>
      </c>
      <c r="CO23" s="10">
        <v>25559</v>
      </c>
      <c r="CP23" s="10">
        <v>25600</v>
      </c>
      <c r="CQ23" s="10">
        <v>25670</v>
      </c>
      <c r="CR23" s="10">
        <v>25770</v>
      </c>
      <c r="CS23" s="10">
        <v>25852</v>
      </c>
      <c r="CT23" s="10">
        <v>25982</v>
      </c>
      <c r="CU23" s="10">
        <v>25970</v>
      </c>
      <c r="CV23" s="10">
        <v>26009</v>
      </c>
      <c r="CW23" s="10">
        <v>26062</v>
      </c>
      <c r="CX23" s="10">
        <v>26198</v>
      </c>
      <c r="CY23" s="10">
        <v>26381</v>
      </c>
      <c r="CZ23" s="10">
        <v>26514</v>
      </c>
      <c r="DA23" s="10">
        <v>26572</v>
      </c>
      <c r="DB23" s="10">
        <v>26636</v>
      </c>
      <c r="DC23" s="10">
        <v>26677</v>
      </c>
      <c r="DD23" s="10">
        <v>26714</v>
      </c>
      <c r="DE23" s="10">
        <v>26834</v>
      </c>
      <c r="DF23" s="10">
        <v>26955</v>
      </c>
      <c r="DG23" s="10">
        <v>27036</v>
      </c>
      <c r="DH23" s="10">
        <v>27095</v>
      </c>
      <c r="DI23" s="10">
        <v>27218</v>
      </c>
      <c r="DJ23" s="10">
        <v>27322</v>
      </c>
      <c r="DK23" s="10">
        <v>27362</v>
      </c>
      <c r="DL23" s="10">
        <v>27468</v>
      </c>
      <c r="DM23" s="10">
        <v>27555</v>
      </c>
      <c r="DN23" s="10">
        <v>27549</v>
      </c>
      <c r="DO23" s="10">
        <v>27623</v>
      </c>
      <c r="DP23" s="10">
        <v>27707</v>
      </c>
      <c r="DQ23" s="10">
        <v>27715</v>
      </c>
      <c r="DR23" s="10">
        <v>27803</v>
      </c>
      <c r="DS23" s="10">
        <v>27797</v>
      </c>
      <c r="DT23" s="10">
        <v>27933</v>
      </c>
      <c r="DU23" s="10">
        <v>27935</v>
      </c>
      <c r="DV23" s="10">
        <v>28110</v>
      </c>
      <c r="DW23" s="10">
        <v>28099</v>
      </c>
      <c r="DX23" s="10">
        <v>28226</v>
      </c>
      <c r="DY23" s="10">
        <v>28256</v>
      </c>
      <c r="DZ23" s="10">
        <v>28304</v>
      </c>
      <c r="EA23" s="10">
        <v>28459</v>
      </c>
      <c r="EB23" s="10">
        <v>28470</v>
      </c>
      <c r="EC23" s="10">
        <v>28518</v>
      </c>
      <c r="ED23" s="10">
        <v>28673</v>
      </c>
      <c r="EE23" s="10">
        <v>28789</v>
      </c>
      <c r="EF23" s="10">
        <v>28802</v>
      </c>
      <c r="EG23" s="10">
        <v>28928</v>
      </c>
      <c r="EH23" s="10">
        <v>28880</v>
      </c>
      <c r="EI23" s="10">
        <v>29048</v>
      </c>
      <c r="EJ23" s="10">
        <v>29106</v>
      </c>
      <c r="EK23" s="10">
        <v>29183</v>
      </c>
      <c r="EL23" s="10">
        <v>29214</v>
      </c>
      <c r="EM23" s="10">
        <v>29194</v>
      </c>
      <c r="EN23" s="10">
        <v>29322</v>
      </c>
      <c r="EO23" s="10">
        <v>29420</v>
      </c>
      <c r="EP23" s="10">
        <v>29576</v>
      </c>
      <c r="EQ23" s="10">
        <v>29684</v>
      </c>
      <c r="ER23" s="10">
        <v>29722</v>
      </c>
      <c r="ES23" s="10">
        <v>29580</v>
      </c>
      <c r="ET23" s="10">
        <v>29528</v>
      </c>
      <c r="EU23" s="10">
        <v>29366</v>
      </c>
      <c r="EV23" s="10">
        <v>29087</v>
      </c>
      <c r="EW23" s="10">
        <v>29069</v>
      </c>
      <c r="EX23" s="10">
        <v>29102</v>
      </c>
      <c r="EY23" s="10">
        <v>29013</v>
      </c>
      <c r="EZ23" s="10">
        <v>29192</v>
      </c>
      <c r="FA23" s="10">
        <v>29385</v>
      </c>
      <c r="FB23" s="10">
        <v>29324</v>
      </c>
      <c r="FC23" s="10">
        <v>29441</v>
      </c>
      <c r="FD23" s="10">
        <v>29447</v>
      </c>
      <c r="FE23" s="10">
        <v>29283</v>
      </c>
      <c r="FF23" s="10">
        <v>29349</v>
      </c>
      <c r="FG23" s="10">
        <v>29464</v>
      </c>
      <c r="FH23" s="10">
        <v>29681</v>
      </c>
      <c r="FI23" s="10">
        <v>29778</v>
      </c>
      <c r="FJ23" s="10">
        <v>29932</v>
      </c>
      <c r="FK23" s="10">
        <v>29869</v>
      </c>
      <c r="FL23" s="10">
        <v>29974</v>
      </c>
      <c r="FM23" s="10">
        <v>30144</v>
      </c>
      <c r="FN23" s="10">
        <v>30330</v>
      </c>
      <c r="FO23" s="10">
        <v>30573</v>
      </c>
      <c r="FP23" s="10">
        <v>30747</v>
      </c>
      <c r="FQ23" s="10">
        <v>30873</v>
      </c>
      <c r="FR23" s="10">
        <v>30981</v>
      </c>
      <c r="FS23" s="10">
        <v>31188</v>
      </c>
      <c r="FT23" s="10">
        <v>31140</v>
      </c>
      <c r="FU23" s="10">
        <v>31361</v>
      </c>
      <c r="FV23" s="10">
        <v>31569</v>
      </c>
      <c r="FW23" s="10">
        <v>31603</v>
      </c>
      <c r="FX23" s="10">
        <v>31778</v>
      </c>
      <c r="FY23" s="10">
        <v>31843</v>
      </c>
      <c r="FZ23" s="10">
        <v>31877</v>
      </c>
      <c r="GA23" s="10">
        <v>31978</v>
      </c>
      <c r="GB23" s="10">
        <v>32098</v>
      </c>
      <c r="GC23" s="10">
        <v>32093</v>
      </c>
      <c r="GD23" s="10">
        <v>32179</v>
      </c>
      <c r="GE23" s="10">
        <v>32364</v>
      </c>
      <c r="GF23" s="10">
        <v>32403</v>
      </c>
      <c r="GG23" s="10">
        <v>32448</v>
      </c>
      <c r="GH23" s="10">
        <v>32618</v>
      </c>
      <c r="GI23" s="10">
        <v>32721</v>
      </c>
      <c r="GJ23" s="10">
        <v>32839</v>
      </c>
      <c r="GK23" s="10">
        <v>32779</v>
      </c>
      <c r="GL23" s="10">
        <v>32954</v>
      </c>
      <c r="GM23" s="10">
        <v>33000</v>
      </c>
      <c r="GN23" s="10">
        <v>32571</v>
      </c>
      <c r="GO23" s="10">
        <v>32354</v>
      </c>
      <c r="GP23" s="10">
        <v>32198</v>
      </c>
      <c r="GQ23" s="10">
        <v>32221</v>
      </c>
      <c r="GR23" s="10">
        <v>32377</v>
      </c>
      <c r="GS23" s="10">
        <v>32687</v>
      </c>
      <c r="GT23" s="10">
        <v>32686</v>
      </c>
      <c r="GU23" s="10">
        <v>32775</v>
      </c>
      <c r="GV23" s="10">
        <v>32958</v>
      </c>
      <c r="GW23" s="10">
        <v>32916</v>
      </c>
      <c r="GX23" s="10">
        <v>33067</v>
      </c>
      <c r="GY23" s="10">
        <v>33201</v>
      </c>
      <c r="GZ23" s="10">
        <v>33163</v>
      </c>
      <c r="HA23" s="10">
        <v>33102</v>
      </c>
      <c r="HB23" s="10">
        <v>33174</v>
      </c>
      <c r="HC23" s="10">
        <v>32997</v>
      </c>
      <c r="HD23" s="10">
        <v>33094</v>
      </c>
      <c r="HE23" s="11">
        <v>33306.910000000003</v>
      </c>
      <c r="HF23" s="11">
        <v>33156.910000000003</v>
      </c>
      <c r="HG23" s="11">
        <v>33260.839999999997</v>
      </c>
      <c r="HH23" s="11">
        <v>33349.68</v>
      </c>
      <c r="HI23" s="11">
        <v>33449.47</v>
      </c>
      <c r="HJ23" s="11">
        <v>33554.050000000003</v>
      </c>
      <c r="HK23" s="11">
        <v>33662.36</v>
      </c>
      <c r="HL23" s="11">
        <v>33771.11</v>
      </c>
      <c r="HM23" s="11">
        <v>33873.269999999997</v>
      </c>
      <c r="HN23" s="11">
        <v>33975.699999999997</v>
      </c>
      <c r="HO23" s="11">
        <v>34077.21</v>
      </c>
      <c r="HP23" s="11">
        <v>34178.629999999997</v>
      </c>
      <c r="HQ23" s="11">
        <v>34278.839999999997</v>
      </c>
      <c r="HR23" s="11">
        <v>34384.39</v>
      </c>
      <c r="HS23" s="11">
        <v>34486.76</v>
      </c>
      <c r="HT23" s="11">
        <v>34588.660000000003</v>
      </c>
      <c r="HU23" s="11">
        <v>34683.949999999997</v>
      </c>
      <c r="HV23" s="11">
        <v>34776.47</v>
      </c>
      <c r="HW23" s="11">
        <v>34866.050000000003</v>
      </c>
      <c r="HX23" s="11">
        <v>34951.74</v>
      </c>
      <c r="HY23" s="11">
        <v>35034.71</v>
      </c>
      <c r="HZ23" s="11">
        <v>35117.85</v>
      </c>
      <c r="IA23" s="11">
        <v>35197.730000000003</v>
      </c>
      <c r="IB23" s="11">
        <v>35277.58</v>
      </c>
      <c r="IC23" s="11">
        <v>35357.53</v>
      </c>
      <c r="ID23" s="11">
        <v>35437.449999999997</v>
      </c>
      <c r="IE23" s="11">
        <v>35538.559999999998</v>
      </c>
      <c r="IF23" s="11">
        <v>35621.39</v>
      </c>
      <c r="IG23" s="11">
        <v>35703.29</v>
      </c>
      <c r="IH23" s="11">
        <v>35780.080000000002</v>
      </c>
      <c r="II23" s="11">
        <v>35848.230000000003</v>
      </c>
      <c r="IJ23" s="11">
        <v>35913.21</v>
      </c>
      <c r="IK23" s="11">
        <v>35971.160000000003</v>
      </c>
      <c r="IL23" s="11">
        <v>36025.839999999997</v>
      </c>
      <c r="IM23" s="11">
        <v>36085.97</v>
      </c>
      <c r="IN23" s="11">
        <v>36145.47</v>
      </c>
      <c r="IO23" s="11">
        <v>36196.22</v>
      </c>
      <c r="IP23" s="11">
        <v>36247.269999999997</v>
      </c>
      <c r="IQ23" s="11">
        <v>36297.21</v>
      </c>
      <c r="IR23" s="11">
        <v>36343.89</v>
      </c>
      <c r="IS23" s="11">
        <v>36382.06</v>
      </c>
      <c r="IT23" s="11">
        <v>36419.019999999997</v>
      </c>
      <c r="IU23" s="11">
        <v>0</v>
      </c>
      <c r="IV23" s="11">
        <v>0</v>
      </c>
      <c r="IW23" s="11">
        <v>0</v>
      </c>
      <c r="IX23" s="11">
        <v>0</v>
      </c>
      <c r="IY23" s="11">
        <v>0</v>
      </c>
      <c r="IZ23" s="11">
        <v>0</v>
      </c>
      <c r="JA23" s="11">
        <v>0</v>
      </c>
      <c r="JB23" s="11">
        <v>0</v>
      </c>
      <c r="JC23" s="11">
        <v>0</v>
      </c>
      <c r="JD23" s="11">
        <v>0</v>
      </c>
      <c r="JE23" s="11">
        <v>0</v>
      </c>
      <c r="JF23" s="11">
        <v>0</v>
      </c>
      <c r="JG23" s="11">
        <v>0</v>
      </c>
      <c r="JH23" s="11">
        <v>0</v>
      </c>
      <c r="JI23" s="11">
        <v>0</v>
      </c>
      <c r="JJ23" s="11">
        <v>0</v>
      </c>
      <c r="JK23" s="11">
        <v>0</v>
      </c>
      <c r="JL23" s="11">
        <v>0</v>
      </c>
      <c r="JM23" s="11">
        <v>0</v>
      </c>
      <c r="JN23" s="11">
        <v>0</v>
      </c>
      <c r="JO23" s="11">
        <v>0</v>
      </c>
      <c r="JP23" s="11">
        <v>0</v>
      </c>
      <c r="JQ23" s="11">
        <v>0</v>
      </c>
      <c r="JR23" s="11">
        <v>0</v>
      </c>
      <c r="JS23" s="11">
        <v>0</v>
      </c>
      <c r="JT23" s="11">
        <v>0</v>
      </c>
      <c r="JU23" s="11">
        <v>0</v>
      </c>
      <c r="JV23" s="11">
        <v>0</v>
      </c>
      <c r="JW23" s="11">
        <v>0</v>
      </c>
      <c r="JX23" s="11">
        <v>0</v>
      </c>
      <c r="JY23" s="11">
        <v>0</v>
      </c>
      <c r="JZ23" s="11">
        <v>0</v>
      </c>
      <c r="KA23" s="11">
        <v>0</v>
      </c>
      <c r="KB23" s="11">
        <v>0</v>
      </c>
      <c r="KC23" s="11">
        <v>0</v>
      </c>
      <c r="KD23" s="11">
        <v>0</v>
      </c>
      <c r="KE23" s="11">
        <v>0</v>
      </c>
      <c r="KF23" s="11">
        <v>0</v>
      </c>
      <c r="KG23" s="11">
        <v>0</v>
      </c>
      <c r="KH23" s="11">
        <v>0</v>
      </c>
      <c r="KI23" s="11">
        <v>0</v>
      </c>
      <c r="KJ23" s="11">
        <v>0</v>
      </c>
      <c r="KK23" s="11">
        <v>0</v>
      </c>
      <c r="KL23" s="11">
        <v>0</v>
      </c>
      <c r="KM23" s="11">
        <v>0</v>
      </c>
      <c r="KN23" s="11">
        <v>0</v>
      </c>
      <c r="KO23" s="11">
        <v>0</v>
      </c>
      <c r="KP23" s="11">
        <v>0</v>
      </c>
      <c r="KQ23" s="11">
        <v>0</v>
      </c>
      <c r="KR23" s="11">
        <v>0</v>
      </c>
      <c r="KS23" s="11">
        <v>0</v>
      </c>
      <c r="KT23" s="11">
        <v>0</v>
      </c>
      <c r="KU23" s="11">
        <v>0</v>
      </c>
      <c r="KV23" s="11">
        <v>0</v>
      </c>
      <c r="KW23" s="11">
        <v>0</v>
      </c>
      <c r="KX23" s="11">
        <v>0</v>
      </c>
      <c r="KY23" s="11">
        <v>0</v>
      </c>
      <c r="KZ23" s="11">
        <v>0</v>
      </c>
      <c r="LA23" s="11">
        <v>0</v>
      </c>
      <c r="LB23" s="11">
        <v>0</v>
      </c>
      <c r="LC23" s="11">
        <v>0</v>
      </c>
      <c r="LD23" s="11">
        <v>0</v>
      </c>
      <c r="LE23" s="11">
        <v>0</v>
      </c>
      <c r="LF23" s="11">
        <v>0</v>
      </c>
      <c r="LG23" s="11">
        <v>0</v>
      </c>
      <c r="LH23" s="11">
        <v>0</v>
      </c>
      <c r="LI23" s="11">
        <v>0</v>
      </c>
      <c r="LJ23" s="11">
        <v>0</v>
      </c>
      <c r="LK23" s="11">
        <v>0</v>
      </c>
      <c r="LL23" s="11">
        <v>0</v>
      </c>
      <c r="LM23" s="11">
        <v>0</v>
      </c>
      <c r="LN23" s="11">
        <v>0</v>
      </c>
      <c r="LO23" s="11">
        <v>0</v>
      </c>
      <c r="LP23" s="11">
        <v>0</v>
      </c>
      <c r="LQ23" s="11">
        <v>0</v>
      </c>
      <c r="LR23" s="11">
        <v>0</v>
      </c>
      <c r="LS23" s="11">
        <v>0</v>
      </c>
      <c r="LT23" s="11">
        <v>0</v>
      </c>
      <c r="LU23" s="11">
        <v>0</v>
      </c>
      <c r="LV23" s="11">
        <v>0</v>
      </c>
      <c r="LW23" s="11">
        <v>0</v>
      </c>
      <c r="LX23" s="11">
        <v>0</v>
      </c>
      <c r="LY23" s="11">
        <v>0</v>
      </c>
      <c r="LZ23" s="11">
        <v>0</v>
      </c>
      <c r="MA23" s="11">
        <v>0</v>
      </c>
      <c r="MB23" s="11">
        <v>0</v>
      </c>
      <c r="MC23" s="11">
        <v>0</v>
      </c>
      <c r="MD23" s="11">
        <v>0</v>
      </c>
      <c r="ME23" s="11">
        <v>0</v>
      </c>
      <c r="MF23" s="11">
        <v>0</v>
      </c>
      <c r="MG23" s="11">
        <v>0</v>
      </c>
      <c r="MH23" s="11">
        <v>0</v>
      </c>
      <c r="MI23" s="11">
        <v>0</v>
      </c>
      <c r="MJ23" s="11">
        <v>0</v>
      </c>
      <c r="MK23" s="11">
        <v>0</v>
      </c>
      <c r="ML23" s="11">
        <v>0</v>
      </c>
      <c r="MM23" s="11">
        <v>0</v>
      </c>
      <c r="MN23" s="11">
        <v>0</v>
      </c>
      <c r="MO23" s="11">
        <v>0</v>
      </c>
      <c r="MP23" s="11">
        <v>0</v>
      </c>
      <c r="MQ23" s="11">
        <v>0</v>
      </c>
      <c r="MR23" s="11">
        <v>0</v>
      </c>
      <c r="MS23" s="11">
        <v>0</v>
      </c>
      <c r="MT23" s="11">
        <v>0</v>
      </c>
      <c r="MU23" t="s">
        <v>1199</v>
      </c>
      <c r="MV23" t="b">
        <v>1</v>
      </c>
      <c r="MW23" t="s">
        <v>1190</v>
      </c>
      <c r="MX23" t="s">
        <v>1190</v>
      </c>
      <c r="MY23">
        <v>2024</v>
      </c>
      <c r="MZ23">
        <v>2</v>
      </c>
      <c r="NA23" t="s">
        <v>1190</v>
      </c>
      <c r="NB23" t="s">
        <v>1320</v>
      </c>
      <c r="NC23" s="1" t="s">
        <v>1339</v>
      </c>
      <c r="ND23" t="s">
        <v>1194</v>
      </c>
      <c r="NE23" t="s">
        <v>1340</v>
      </c>
      <c r="NF23" t="s">
        <v>1348</v>
      </c>
    </row>
    <row r="24" spans="1:370" x14ac:dyDescent="0.25">
      <c r="A24" t="s">
        <v>1187</v>
      </c>
      <c r="B24" t="s">
        <v>1341</v>
      </c>
      <c r="C24" t="s">
        <v>1347</v>
      </c>
      <c r="D24" t="s">
        <v>1342</v>
      </c>
      <c r="E24" t="s">
        <v>1190</v>
      </c>
      <c r="F24" t="s">
        <v>1191</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5.8</v>
      </c>
      <c r="AJ24" s="10">
        <v>6.3</v>
      </c>
      <c r="AK24" s="10">
        <v>7.1</v>
      </c>
      <c r="AL24" s="10">
        <v>8</v>
      </c>
      <c r="AM24" s="10">
        <v>8.9</v>
      </c>
      <c r="AN24" s="10">
        <v>9.6</v>
      </c>
      <c r="AO24" s="10">
        <v>9.9</v>
      </c>
      <c r="AP24" s="10">
        <v>10.199999999999999</v>
      </c>
      <c r="AQ24" s="10">
        <v>10.4</v>
      </c>
      <c r="AR24" s="10">
        <v>10.6</v>
      </c>
      <c r="AS24" s="10">
        <v>10.8</v>
      </c>
      <c r="AT24" s="10">
        <v>11.1</v>
      </c>
      <c r="AU24" s="10">
        <v>11.3</v>
      </c>
      <c r="AV24" s="10">
        <v>11.4</v>
      </c>
      <c r="AW24" s="10">
        <v>11.5</v>
      </c>
      <c r="AX24" s="10">
        <v>11.7</v>
      </c>
      <c r="AY24" s="10">
        <v>11.8</v>
      </c>
      <c r="AZ24" s="10">
        <v>11.9</v>
      </c>
      <c r="BA24" s="10">
        <v>11.7</v>
      </c>
      <c r="BB24" s="10">
        <v>11.6</v>
      </c>
      <c r="BC24" s="10">
        <v>11.5</v>
      </c>
      <c r="BD24" s="10">
        <v>11.4</v>
      </c>
      <c r="BE24" s="10">
        <v>11.3</v>
      </c>
      <c r="BF24" s="10">
        <v>11.3</v>
      </c>
      <c r="BG24" s="10">
        <v>11.3</v>
      </c>
      <c r="BH24" s="10">
        <v>11.3</v>
      </c>
      <c r="BI24" s="10">
        <v>11.4</v>
      </c>
      <c r="BJ24" s="10">
        <v>11.3</v>
      </c>
      <c r="BK24" s="10">
        <v>11.1</v>
      </c>
      <c r="BL24" s="10">
        <v>10.7</v>
      </c>
      <c r="BM24" s="10">
        <v>10.199999999999999</v>
      </c>
      <c r="BN24" s="10">
        <v>9.6999999999999993</v>
      </c>
      <c r="BO24" s="10">
        <v>9.1999999999999993</v>
      </c>
      <c r="BP24" s="10">
        <v>8.6999999999999993</v>
      </c>
      <c r="BQ24" s="10">
        <v>8.4</v>
      </c>
      <c r="BR24" s="10">
        <v>8</v>
      </c>
      <c r="BS24" s="10">
        <v>7.6</v>
      </c>
      <c r="BT24" s="10">
        <v>7.2</v>
      </c>
      <c r="BU24" s="10">
        <v>7.1</v>
      </c>
      <c r="BV24" s="10">
        <v>7</v>
      </c>
      <c r="BW24" s="10">
        <v>6.9</v>
      </c>
      <c r="BX24" s="10">
        <v>6.9</v>
      </c>
      <c r="BY24" s="10">
        <v>7.1</v>
      </c>
      <c r="BZ24" s="10">
        <v>7.5</v>
      </c>
      <c r="CA24" s="10">
        <v>8</v>
      </c>
      <c r="CB24" s="10">
        <v>8.6999999999999993</v>
      </c>
      <c r="CC24" s="10">
        <v>9.1999999999999993</v>
      </c>
      <c r="CD24" s="10">
        <v>9.5</v>
      </c>
      <c r="CE24" s="10">
        <v>9.6999999999999993</v>
      </c>
      <c r="CF24" s="10">
        <v>9.8000000000000007</v>
      </c>
      <c r="CG24" s="10">
        <v>9.9</v>
      </c>
      <c r="CH24" s="10">
        <v>10.4</v>
      </c>
      <c r="CI24" s="10">
        <v>10.6</v>
      </c>
      <c r="CJ24" s="10">
        <v>10.4</v>
      </c>
      <c r="CK24" s="10">
        <v>10.199999999999999</v>
      </c>
      <c r="CL24" s="10">
        <v>10.3</v>
      </c>
      <c r="CM24" s="10">
        <v>9.9</v>
      </c>
      <c r="CN24" s="10">
        <v>9.6999999999999993</v>
      </c>
      <c r="CO24" s="10">
        <v>9.4</v>
      </c>
      <c r="CP24" s="10">
        <v>9</v>
      </c>
      <c r="CQ24" s="10">
        <v>8.9</v>
      </c>
      <c r="CR24" s="10">
        <v>8.6999999999999993</v>
      </c>
      <c r="CS24" s="10">
        <v>8.6</v>
      </c>
      <c r="CT24" s="10">
        <v>8.3000000000000007</v>
      </c>
      <c r="CU24" s="10">
        <v>8.1999999999999993</v>
      </c>
      <c r="CV24" s="10">
        <v>8.3000000000000007</v>
      </c>
      <c r="CW24" s="10">
        <v>8.1</v>
      </c>
      <c r="CX24" s="10">
        <v>7.8</v>
      </c>
      <c r="CY24" s="10">
        <v>7.3</v>
      </c>
      <c r="CZ24" s="10">
        <v>7.2</v>
      </c>
      <c r="DA24" s="10">
        <v>6.8</v>
      </c>
      <c r="DB24" s="10">
        <v>6.5</v>
      </c>
      <c r="DC24" s="10">
        <v>6.4</v>
      </c>
      <c r="DD24" s="10">
        <v>6.3</v>
      </c>
      <c r="DE24" s="10">
        <v>6.2</v>
      </c>
      <c r="DF24" s="10">
        <v>6.1</v>
      </c>
      <c r="DG24" s="10">
        <v>6.2</v>
      </c>
      <c r="DH24" s="10">
        <v>6</v>
      </c>
      <c r="DI24" s="10">
        <v>5.9</v>
      </c>
      <c r="DJ24" s="10">
        <v>5.8</v>
      </c>
      <c r="DK24" s="10">
        <v>5.8</v>
      </c>
      <c r="DL24" s="10">
        <v>5.5</v>
      </c>
      <c r="DM24" s="10">
        <v>5.3</v>
      </c>
      <c r="DN24" s="10">
        <v>5.2</v>
      </c>
      <c r="DO24" s="10">
        <v>5.0999999999999996</v>
      </c>
      <c r="DP24" s="10">
        <v>5</v>
      </c>
      <c r="DQ24" s="10">
        <v>5.0999999999999996</v>
      </c>
      <c r="DR24" s="10">
        <v>5.2</v>
      </c>
      <c r="DS24" s="10">
        <v>5.2</v>
      </c>
      <c r="DT24" s="10">
        <v>5.2</v>
      </c>
      <c r="DU24" s="10">
        <v>5.3</v>
      </c>
      <c r="DV24" s="10">
        <v>5.0999999999999996</v>
      </c>
      <c r="DW24" s="10">
        <v>5.2</v>
      </c>
      <c r="DX24" s="10">
        <v>4.9000000000000004</v>
      </c>
      <c r="DY24" s="10">
        <v>5</v>
      </c>
      <c r="DZ24" s="10">
        <v>4.9000000000000004</v>
      </c>
      <c r="EA24" s="10">
        <v>4.8</v>
      </c>
      <c r="EB24" s="10">
        <v>4.8</v>
      </c>
      <c r="EC24" s="10">
        <v>4.7</v>
      </c>
      <c r="ED24" s="10">
        <v>4.7</v>
      </c>
      <c r="EE24" s="10">
        <v>4.7</v>
      </c>
      <c r="EF24" s="10">
        <v>4.8</v>
      </c>
      <c r="EG24" s="10">
        <v>4.7</v>
      </c>
      <c r="EH24" s="10">
        <v>5.0999999999999996</v>
      </c>
      <c r="EI24" s="10">
        <v>5.2</v>
      </c>
      <c r="EJ24" s="10">
        <v>5.5</v>
      </c>
      <c r="EK24" s="10">
        <v>5.5</v>
      </c>
      <c r="EL24" s="10">
        <v>5.5</v>
      </c>
      <c r="EM24" s="10">
        <v>5.5</v>
      </c>
      <c r="EN24" s="10">
        <v>5.4</v>
      </c>
      <c r="EO24" s="10">
        <v>5.3</v>
      </c>
      <c r="EP24" s="10">
        <v>5.2</v>
      </c>
      <c r="EQ24" s="10">
        <v>5.2</v>
      </c>
      <c r="ER24" s="10">
        <v>5.4</v>
      </c>
      <c r="ES24" s="10">
        <v>5.9</v>
      </c>
      <c r="ET24" s="10">
        <v>6.4</v>
      </c>
      <c r="EU24" s="10">
        <v>7.1</v>
      </c>
      <c r="EV24" s="10">
        <v>7.8</v>
      </c>
      <c r="EW24" s="10">
        <v>7.8</v>
      </c>
      <c r="EX24" s="10">
        <v>7.8</v>
      </c>
      <c r="EY24" s="10">
        <v>8</v>
      </c>
      <c r="EZ24" s="10">
        <v>7.9</v>
      </c>
      <c r="FA24" s="10">
        <v>7.8</v>
      </c>
      <c r="FB24" s="10">
        <v>7.9</v>
      </c>
      <c r="FC24" s="10">
        <v>7.8</v>
      </c>
      <c r="FD24" s="10">
        <v>7.9</v>
      </c>
      <c r="FE24" s="10">
        <v>8.3000000000000007</v>
      </c>
      <c r="FF24" s="10">
        <v>8.4</v>
      </c>
      <c r="FG24" s="10">
        <v>8.1999999999999993</v>
      </c>
      <c r="FH24" s="10">
        <v>8</v>
      </c>
      <c r="FI24" s="10">
        <v>7.9</v>
      </c>
      <c r="FJ24" s="10">
        <v>7.8</v>
      </c>
      <c r="FK24" s="10">
        <v>7.9</v>
      </c>
      <c r="FL24" s="10">
        <v>7.8</v>
      </c>
      <c r="FM24" s="10">
        <v>7.6</v>
      </c>
      <c r="FN24" s="10">
        <v>7.2</v>
      </c>
      <c r="FO24" s="10">
        <v>6.8</v>
      </c>
      <c r="FP24" s="10">
        <v>6.3</v>
      </c>
      <c r="FQ24" s="10">
        <v>6</v>
      </c>
      <c r="FR24" s="10">
        <v>5.7</v>
      </c>
      <c r="FS24" s="10">
        <v>5.6</v>
      </c>
      <c r="FT24" s="10">
        <v>5.6</v>
      </c>
      <c r="FU24" s="10">
        <v>5.4</v>
      </c>
      <c r="FV24" s="10">
        <v>5.0999999999999996</v>
      </c>
      <c r="FW24" s="10">
        <v>5.0999999999999996</v>
      </c>
      <c r="FX24" s="10">
        <v>5</v>
      </c>
      <c r="FY24" s="10">
        <v>4.9000000000000004</v>
      </c>
      <c r="FZ24" s="10">
        <v>4.8</v>
      </c>
      <c r="GA24" s="10">
        <v>4.5999999999999996</v>
      </c>
      <c r="GB24" s="10">
        <v>4.5</v>
      </c>
      <c r="GC24" s="10">
        <v>4.3</v>
      </c>
      <c r="GD24" s="10">
        <v>4.4000000000000004</v>
      </c>
      <c r="GE24" s="10">
        <v>4.3</v>
      </c>
      <c r="GF24" s="10">
        <v>4.0999999999999996</v>
      </c>
      <c r="GG24" s="10">
        <v>4.2</v>
      </c>
      <c r="GH24" s="10">
        <v>4.0999999999999996</v>
      </c>
      <c r="GI24" s="10">
        <v>3.9</v>
      </c>
      <c r="GJ24" s="10">
        <v>4</v>
      </c>
      <c r="GK24" s="10">
        <v>3.9</v>
      </c>
      <c r="GL24" s="10">
        <v>3.9</v>
      </c>
      <c r="GM24" s="10">
        <v>4.0999999999999996</v>
      </c>
      <c r="GN24" s="10">
        <v>4.2</v>
      </c>
      <c r="GO24" s="10">
        <v>5</v>
      </c>
      <c r="GP24" s="10">
        <v>5.3</v>
      </c>
      <c r="GQ24" s="10">
        <v>5.0999999999999996</v>
      </c>
      <c r="GR24" s="10">
        <v>4.8</v>
      </c>
      <c r="GS24" s="10">
        <v>4.4000000000000004</v>
      </c>
      <c r="GT24" s="10">
        <v>4.2</v>
      </c>
      <c r="GU24" s="10">
        <v>3.9</v>
      </c>
      <c r="GV24" s="10">
        <v>3.9</v>
      </c>
      <c r="GW24" s="10">
        <v>3.8</v>
      </c>
      <c r="GX24" s="10">
        <v>3.9</v>
      </c>
      <c r="GY24" s="10">
        <v>4</v>
      </c>
      <c r="GZ24" s="10">
        <v>4.2</v>
      </c>
      <c r="HA24" s="10">
        <v>4.0999999999999996</v>
      </c>
      <c r="HB24" s="10">
        <v>3.8</v>
      </c>
      <c r="HC24" s="10">
        <v>4.3</v>
      </c>
      <c r="HD24" s="10">
        <v>4.2</v>
      </c>
      <c r="HE24" s="11">
        <v>4.2431080000000003</v>
      </c>
      <c r="HF24" s="11">
        <v>4.4086790000000002</v>
      </c>
      <c r="HG24" s="11">
        <v>4.3800910000000002</v>
      </c>
      <c r="HH24" s="11">
        <v>4.4242419999999996</v>
      </c>
      <c r="HI24" s="11">
        <v>4.4240830000000004</v>
      </c>
      <c r="HJ24" s="11">
        <v>4.4171529999999999</v>
      </c>
      <c r="HK24" s="11">
        <v>4.3669390000000003</v>
      </c>
      <c r="HL24" s="11">
        <v>4.3069170000000003</v>
      </c>
      <c r="HM24" s="11">
        <v>4.2472779999999997</v>
      </c>
      <c r="HN24" s="11">
        <v>4.192399</v>
      </c>
      <c r="HO24" s="11">
        <v>4.1362199999999998</v>
      </c>
      <c r="HP24" s="11">
        <v>4.0907499999999999</v>
      </c>
      <c r="HQ24" s="11">
        <v>4.0446350000000004</v>
      </c>
      <c r="HR24" s="11">
        <v>3.9987560000000002</v>
      </c>
      <c r="HS24" s="11">
        <v>3.9530460000000001</v>
      </c>
      <c r="HT24" s="11">
        <v>3.9095140000000002</v>
      </c>
      <c r="HU24" s="11">
        <v>3.8754390000000001</v>
      </c>
      <c r="HV24" s="11">
        <v>3.8497979999999998</v>
      </c>
      <c r="HW24" s="11">
        <v>3.8329309999999999</v>
      </c>
      <c r="HX24" s="11">
        <v>3.8273980000000001</v>
      </c>
      <c r="HY24" s="11">
        <v>3.8203200000000002</v>
      </c>
      <c r="HZ24" s="11">
        <v>3.8132980000000001</v>
      </c>
      <c r="IA24" s="11">
        <v>3.8061219999999998</v>
      </c>
      <c r="IB24" s="11">
        <v>3.7995459999999999</v>
      </c>
      <c r="IC24" s="11">
        <v>3.7932030000000001</v>
      </c>
      <c r="ID24" s="11">
        <v>3.7873899999999998</v>
      </c>
      <c r="IE24" s="11">
        <v>3.7150750000000001</v>
      </c>
      <c r="IF24" s="11">
        <v>3.6833040000000001</v>
      </c>
      <c r="IG24" s="11">
        <v>3.649718</v>
      </c>
      <c r="IH24" s="11">
        <v>3.6304419999999999</v>
      </c>
      <c r="II24" s="11">
        <v>3.6203590000000001</v>
      </c>
      <c r="IJ24" s="11">
        <v>3.619138</v>
      </c>
      <c r="IK24" s="11">
        <v>3.6227100000000001</v>
      </c>
      <c r="IL24" s="11">
        <v>3.6279849999999998</v>
      </c>
      <c r="IM24" s="11">
        <v>3.6339619999999999</v>
      </c>
      <c r="IN24" s="11">
        <v>3.6401810000000001</v>
      </c>
      <c r="IO24" s="11">
        <v>3.6463239999999999</v>
      </c>
      <c r="IP24" s="11">
        <v>3.6521499999999998</v>
      </c>
      <c r="IQ24" s="11">
        <v>3.6578889999999999</v>
      </c>
      <c r="IR24" s="11">
        <v>3.6632769999999999</v>
      </c>
      <c r="IS24" s="11">
        <v>3.6686610000000002</v>
      </c>
      <c r="IT24" s="11">
        <v>3.6741130000000002</v>
      </c>
      <c r="IU24" s="11">
        <v>0</v>
      </c>
      <c r="IV24" s="11">
        <v>0</v>
      </c>
      <c r="IW24" s="11">
        <v>0</v>
      </c>
      <c r="IX24" s="11">
        <v>0</v>
      </c>
      <c r="IY24" s="11">
        <v>0</v>
      </c>
      <c r="IZ24" s="11">
        <v>0</v>
      </c>
      <c r="JA24" s="11">
        <v>0</v>
      </c>
      <c r="JB24" s="11">
        <v>0</v>
      </c>
      <c r="JC24" s="11">
        <v>0</v>
      </c>
      <c r="JD24" s="11">
        <v>0</v>
      </c>
      <c r="JE24" s="11">
        <v>0</v>
      </c>
      <c r="JF24" s="11">
        <v>0</v>
      </c>
      <c r="JG24" s="11">
        <v>0</v>
      </c>
      <c r="JH24" s="11">
        <v>0</v>
      </c>
      <c r="JI24" s="11">
        <v>0</v>
      </c>
      <c r="JJ24" s="11">
        <v>0</v>
      </c>
      <c r="JK24" s="11">
        <v>0</v>
      </c>
      <c r="JL24" s="11">
        <v>0</v>
      </c>
      <c r="JM24" s="11">
        <v>0</v>
      </c>
      <c r="JN24" s="11">
        <v>0</v>
      </c>
      <c r="JO24" s="11">
        <v>0</v>
      </c>
      <c r="JP24" s="11">
        <v>0</v>
      </c>
      <c r="JQ24" s="11">
        <v>0</v>
      </c>
      <c r="JR24" s="11">
        <v>0</v>
      </c>
      <c r="JS24" s="11">
        <v>0</v>
      </c>
      <c r="JT24" s="11">
        <v>0</v>
      </c>
      <c r="JU24" s="11">
        <v>0</v>
      </c>
      <c r="JV24" s="11">
        <v>0</v>
      </c>
      <c r="JW24" s="11">
        <v>0</v>
      </c>
      <c r="JX24" s="11">
        <v>0</v>
      </c>
      <c r="JY24" s="11">
        <v>0</v>
      </c>
      <c r="JZ24" s="11">
        <v>0</v>
      </c>
      <c r="KA24" s="11">
        <v>0</v>
      </c>
      <c r="KB24" s="11">
        <v>0</v>
      </c>
      <c r="KC24" s="11">
        <v>0</v>
      </c>
      <c r="KD24" s="11">
        <v>0</v>
      </c>
      <c r="KE24" s="11">
        <v>0</v>
      </c>
      <c r="KF24" s="11">
        <v>0</v>
      </c>
      <c r="KG24" s="11">
        <v>0</v>
      </c>
      <c r="KH24" s="11">
        <v>0</v>
      </c>
      <c r="KI24" s="11">
        <v>0</v>
      </c>
      <c r="KJ24" s="11">
        <v>0</v>
      </c>
      <c r="KK24" s="11">
        <v>0</v>
      </c>
      <c r="KL24" s="11">
        <v>0</v>
      </c>
      <c r="KM24" s="11">
        <v>0</v>
      </c>
      <c r="KN24" s="11">
        <v>0</v>
      </c>
      <c r="KO24" s="11">
        <v>0</v>
      </c>
      <c r="KP24" s="11">
        <v>0</v>
      </c>
      <c r="KQ24" s="11">
        <v>0</v>
      </c>
      <c r="KR24" s="11">
        <v>0</v>
      </c>
      <c r="KS24" s="11">
        <v>0</v>
      </c>
      <c r="KT24" s="11">
        <v>0</v>
      </c>
      <c r="KU24" s="11">
        <v>0</v>
      </c>
      <c r="KV24" s="11">
        <v>0</v>
      </c>
      <c r="KW24" s="11">
        <v>0</v>
      </c>
      <c r="KX24" s="11">
        <v>0</v>
      </c>
      <c r="KY24" s="11">
        <v>0</v>
      </c>
      <c r="KZ24" s="11">
        <v>0</v>
      </c>
      <c r="LA24" s="11">
        <v>0</v>
      </c>
      <c r="LB24" s="11">
        <v>0</v>
      </c>
      <c r="LC24" s="11">
        <v>0</v>
      </c>
      <c r="LD24" s="11">
        <v>0</v>
      </c>
      <c r="LE24" s="11">
        <v>0</v>
      </c>
      <c r="LF24" s="11">
        <v>0</v>
      </c>
      <c r="LG24" s="11">
        <v>0</v>
      </c>
      <c r="LH24" s="11">
        <v>0</v>
      </c>
      <c r="LI24" s="11">
        <v>0</v>
      </c>
      <c r="LJ24" s="11">
        <v>0</v>
      </c>
      <c r="LK24" s="11">
        <v>0</v>
      </c>
      <c r="LL24" s="11">
        <v>0</v>
      </c>
      <c r="LM24" s="11">
        <v>0</v>
      </c>
      <c r="LN24" s="11">
        <v>0</v>
      </c>
      <c r="LO24" s="11">
        <v>0</v>
      </c>
      <c r="LP24" s="11">
        <v>0</v>
      </c>
      <c r="LQ24" s="11">
        <v>0</v>
      </c>
      <c r="LR24" s="11">
        <v>0</v>
      </c>
      <c r="LS24" s="11">
        <v>0</v>
      </c>
      <c r="LT24" s="11">
        <v>0</v>
      </c>
      <c r="LU24" s="11">
        <v>0</v>
      </c>
      <c r="LV24" s="11">
        <v>0</v>
      </c>
      <c r="LW24" s="11">
        <v>0</v>
      </c>
      <c r="LX24" s="11">
        <v>0</v>
      </c>
      <c r="LY24" s="11">
        <v>0</v>
      </c>
      <c r="LZ24" s="11">
        <v>0</v>
      </c>
      <c r="MA24" s="11">
        <v>0</v>
      </c>
      <c r="MB24" s="11">
        <v>0</v>
      </c>
      <c r="MC24" s="11">
        <v>0</v>
      </c>
      <c r="MD24" s="11">
        <v>0</v>
      </c>
      <c r="ME24" s="11">
        <v>0</v>
      </c>
      <c r="MF24" s="11">
        <v>0</v>
      </c>
      <c r="MG24" s="11">
        <v>0</v>
      </c>
      <c r="MH24" s="11">
        <v>0</v>
      </c>
      <c r="MI24" s="11">
        <v>0</v>
      </c>
      <c r="MJ24" s="11">
        <v>0</v>
      </c>
      <c r="MK24" s="11">
        <v>0</v>
      </c>
      <c r="ML24" s="11">
        <v>0</v>
      </c>
      <c r="MM24" s="11">
        <v>0</v>
      </c>
      <c r="MN24" s="11">
        <v>0</v>
      </c>
      <c r="MO24" s="11">
        <v>0</v>
      </c>
      <c r="MP24" s="11">
        <v>0</v>
      </c>
      <c r="MQ24" s="11">
        <v>0</v>
      </c>
      <c r="MR24" s="11">
        <v>0</v>
      </c>
      <c r="MS24" s="11">
        <v>0</v>
      </c>
      <c r="MT24" s="11">
        <v>0</v>
      </c>
      <c r="MU24" t="s">
        <v>1199</v>
      </c>
      <c r="MV24" t="b">
        <v>1</v>
      </c>
      <c r="MW24" t="s">
        <v>1190</v>
      </c>
      <c r="MX24" t="s">
        <v>1190</v>
      </c>
      <c r="MY24">
        <v>2024</v>
      </c>
      <c r="MZ24">
        <v>2</v>
      </c>
      <c r="NA24" t="s">
        <v>1190</v>
      </c>
      <c r="NB24" t="s">
        <v>1304</v>
      </c>
      <c r="NC24" s="1" t="s">
        <v>1343</v>
      </c>
      <c r="ND24" t="s">
        <v>1194</v>
      </c>
      <c r="NE24" t="s">
        <v>1344</v>
      </c>
      <c r="NF24" t="s">
        <v>1348</v>
      </c>
    </row>
    <row r="25" spans="1:370" x14ac:dyDescent="0.25">
      <c r="A25" t="s">
        <v>1187</v>
      </c>
      <c r="B25" t="s">
        <v>1229</v>
      </c>
      <c r="C25" t="s">
        <v>1347</v>
      </c>
      <c r="D25" t="s">
        <v>1197</v>
      </c>
      <c r="E25" t="s">
        <v>1198</v>
      </c>
      <c r="F25" t="s">
        <v>1191</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157780</v>
      </c>
      <c r="AJ25" s="10">
        <v>158083</v>
      </c>
      <c r="AK25" s="10">
        <v>160445</v>
      </c>
      <c r="AL25" s="10">
        <v>158931</v>
      </c>
      <c r="AM25" s="10">
        <v>160486</v>
      </c>
      <c r="AN25" s="10">
        <v>158130</v>
      </c>
      <c r="AO25" s="10">
        <v>157598</v>
      </c>
      <c r="AP25" s="10">
        <v>158580</v>
      </c>
      <c r="AQ25" s="10">
        <v>157715</v>
      </c>
      <c r="AR25" s="10">
        <v>160483</v>
      </c>
      <c r="AS25" s="10">
        <v>159367</v>
      </c>
      <c r="AT25" s="10">
        <v>159886</v>
      </c>
      <c r="AU25" s="10">
        <v>158854</v>
      </c>
      <c r="AV25" s="10">
        <v>165111</v>
      </c>
      <c r="AW25" s="10">
        <v>163522</v>
      </c>
      <c r="AX25" s="10">
        <v>164202</v>
      </c>
      <c r="AY25" s="10">
        <v>167088</v>
      </c>
      <c r="AZ25" s="10">
        <v>165111</v>
      </c>
      <c r="BA25" s="10">
        <v>169770</v>
      </c>
      <c r="BB25" s="10">
        <v>173527</v>
      </c>
      <c r="BC25" s="10">
        <v>175208</v>
      </c>
      <c r="BD25" s="10">
        <v>175613</v>
      </c>
      <c r="BE25" s="10">
        <v>175957</v>
      </c>
      <c r="BF25" s="10">
        <v>177164</v>
      </c>
      <c r="BG25" s="10">
        <v>179729</v>
      </c>
      <c r="BH25" s="10">
        <v>186661</v>
      </c>
      <c r="BI25" s="10">
        <v>183119</v>
      </c>
      <c r="BJ25" s="10">
        <v>183388</v>
      </c>
      <c r="BK25" s="10">
        <v>180901</v>
      </c>
      <c r="BL25" s="10">
        <v>185020</v>
      </c>
      <c r="BM25" s="10">
        <v>187551</v>
      </c>
      <c r="BN25" s="10">
        <v>188860</v>
      </c>
      <c r="BO25" s="10">
        <v>191709</v>
      </c>
      <c r="BP25" s="10">
        <v>194935</v>
      </c>
      <c r="BQ25" s="10">
        <v>197179</v>
      </c>
      <c r="BR25" s="10">
        <v>198740</v>
      </c>
      <c r="BS25" s="10">
        <v>201265</v>
      </c>
      <c r="BT25" s="10">
        <v>204179</v>
      </c>
      <c r="BU25" s="10">
        <v>209872</v>
      </c>
      <c r="BV25" s="10">
        <v>207949</v>
      </c>
      <c r="BW25" s="10">
        <v>213872</v>
      </c>
      <c r="BX25" s="10">
        <v>211391</v>
      </c>
      <c r="BY25" s="10">
        <v>213462</v>
      </c>
      <c r="BZ25" s="10">
        <v>216821</v>
      </c>
      <c r="CA25" s="10">
        <v>218128</v>
      </c>
      <c r="CB25" s="10">
        <v>214176</v>
      </c>
      <c r="CC25" s="10">
        <v>220568</v>
      </c>
      <c r="CD25" s="10">
        <v>220151</v>
      </c>
      <c r="CE25" s="10">
        <v>221591</v>
      </c>
      <c r="CF25" s="10">
        <v>223785</v>
      </c>
      <c r="CG25" s="10">
        <v>225633</v>
      </c>
      <c r="CH25" s="10">
        <v>225562</v>
      </c>
      <c r="CI25" s="10">
        <v>224008</v>
      </c>
      <c r="CJ25" s="10">
        <v>230278</v>
      </c>
      <c r="CK25" s="10">
        <v>232470</v>
      </c>
      <c r="CL25" s="10">
        <v>233411</v>
      </c>
      <c r="CM25" s="10">
        <v>232541</v>
      </c>
      <c r="CN25" s="10">
        <v>232173</v>
      </c>
      <c r="CO25" s="10">
        <v>236870</v>
      </c>
      <c r="CP25" s="10">
        <v>235558</v>
      </c>
      <c r="CQ25" s="10">
        <v>239669</v>
      </c>
      <c r="CR25" s="10">
        <v>239943</v>
      </c>
      <c r="CS25" s="10">
        <v>242123</v>
      </c>
      <c r="CT25" s="10">
        <v>243427</v>
      </c>
      <c r="CU25" s="10">
        <v>247598</v>
      </c>
      <c r="CV25" s="10">
        <v>247441</v>
      </c>
      <c r="CW25" s="10">
        <v>250067</v>
      </c>
      <c r="CX25" s="10">
        <v>245800</v>
      </c>
      <c r="CY25" s="10">
        <v>249558</v>
      </c>
      <c r="CZ25" s="10">
        <v>251781</v>
      </c>
      <c r="DA25" s="10">
        <v>254358</v>
      </c>
      <c r="DB25" s="10">
        <v>253468</v>
      </c>
      <c r="DC25" s="10">
        <v>253069</v>
      </c>
      <c r="DD25" s="10">
        <v>254576</v>
      </c>
      <c r="DE25" s="10">
        <v>253636</v>
      </c>
      <c r="DF25" s="10">
        <v>257028</v>
      </c>
      <c r="DG25" s="10">
        <v>254037</v>
      </c>
      <c r="DH25" s="10">
        <v>266557</v>
      </c>
      <c r="DI25" s="10">
        <v>267871</v>
      </c>
      <c r="DJ25" s="10">
        <v>274118</v>
      </c>
      <c r="DK25" s="10">
        <v>274370</v>
      </c>
      <c r="DL25" s="10">
        <v>277466</v>
      </c>
      <c r="DM25" s="10">
        <v>283106</v>
      </c>
      <c r="DN25" s="10">
        <v>287523</v>
      </c>
      <c r="DO25" s="10">
        <v>289476</v>
      </c>
      <c r="DP25" s="10">
        <v>288052</v>
      </c>
      <c r="DQ25" s="10">
        <v>289545</v>
      </c>
      <c r="DR25" s="10">
        <v>295002</v>
      </c>
      <c r="DS25" s="10">
        <v>295976</v>
      </c>
      <c r="DT25" s="10">
        <v>298538</v>
      </c>
      <c r="DU25" s="10">
        <v>297567</v>
      </c>
      <c r="DV25" s="10">
        <v>298904</v>
      </c>
      <c r="DW25" s="10">
        <v>301081</v>
      </c>
      <c r="DX25" s="10">
        <v>302934</v>
      </c>
      <c r="DY25" s="10">
        <v>304444</v>
      </c>
      <c r="DZ25" s="10">
        <v>308695</v>
      </c>
      <c r="EA25" s="10">
        <v>309585</v>
      </c>
      <c r="EB25" s="10">
        <v>312396</v>
      </c>
      <c r="EC25" s="10">
        <v>314574</v>
      </c>
      <c r="ED25" s="10">
        <v>315137</v>
      </c>
      <c r="EE25" s="10">
        <v>317057</v>
      </c>
      <c r="EF25" s="10">
        <v>320657</v>
      </c>
      <c r="EG25" s="10">
        <v>322465</v>
      </c>
      <c r="EH25" s="10">
        <v>322562</v>
      </c>
      <c r="EI25" s="10">
        <v>325138</v>
      </c>
      <c r="EJ25" s="10">
        <v>323889</v>
      </c>
      <c r="EK25" s="10">
        <v>327580</v>
      </c>
      <c r="EL25" s="10">
        <v>328682</v>
      </c>
      <c r="EM25" s="10">
        <v>339067</v>
      </c>
      <c r="EN25" s="10">
        <v>336009</v>
      </c>
      <c r="EO25" s="10">
        <v>340647</v>
      </c>
      <c r="EP25" s="10">
        <v>340314</v>
      </c>
      <c r="EQ25" s="10">
        <v>335815</v>
      </c>
      <c r="ER25" s="10">
        <v>339732</v>
      </c>
      <c r="ES25" s="10">
        <v>333684</v>
      </c>
      <c r="ET25" s="10">
        <v>340023</v>
      </c>
      <c r="EU25" s="10">
        <v>335761</v>
      </c>
      <c r="EV25" s="10">
        <v>344826</v>
      </c>
      <c r="EW25" s="10">
        <v>343613</v>
      </c>
      <c r="EX25" s="10">
        <v>346368</v>
      </c>
      <c r="EY25" s="10">
        <v>346769</v>
      </c>
      <c r="EZ25" s="10">
        <v>347421</v>
      </c>
      <c r="FA25" s="10">
        <v>346091</v>
      </c>
      <c r="FB25" s="10">
        <v>343460</v>
      </c>
      <c r="FC25" s="10">
        <v>334416</v>
      </c>
      <c r="FD25" s="10">
        <v>339976</v>
      </c>
      <c r="FE25" s="10">
        <v>339972</v>
      </c>
      <c r="FF25" s="10">
        <v>337625</v>
      </c>
      <c r="FG25" s="10">
        <v>344680</v>
      </c>
      <c r="FH25" s="10">
        <v>348062</v>
      </c>
      <c r="FI25" s="10">
        <v>346678</v>
      </c>
      <c r="FJ25" s="10">
        <v>345765</v>
      </c>
      <c r="FK25" s="10">
        <v>342890</v>
      </c>
      <c r="FL25" s="10">
        <v>350923</v>
      </c>
      <c r="FM25" s="10">
        <v>357263</v>
      </c>
      <c r="FN25" s="10">
        <v>360126</v>
      </c>
      <c r="FO25" s="10">
        <v>359009</v>
      </c>
      <c r="FP25" s="10">
        <v>359599</v>
      </c>
      <c r="FQ25" s="10">
        <v>359708</v>
      </c>
      <c r="FR25" s="10">
        <v>364730</v>
      </c>
      <c r="FS25" s="10">
        <v>372232</v>
      </c>
      <c r="FT25" s="10">
        <v>381179</v>
      </c>
      <c r="FU25" s="10">
        <v>388638</v>
      </c>
      <c r="FV25" s="10">
        <v>388470</v>
      </c>
      <c r="FW25" s="10">
        <v>386874</v>
      </c>
      <c r="FX25" s="10">
        <v>387633</v>
      </c>
      <c r="FY25" s="10">
        <v>384657</v>
      </c>
      <c r="FZ25" s="10">
        <v>381981</v>
      </c>
      <c r="GA25" s="10">
        <v>382290</v>
      </c>
      <c r="GB25" s="10">
        <v>390332</v>
      </c>
      <c r="GC25" s="10">
        <v>390954</v>
      </c>
      <c r="GD25" s="10">
        <v>391273</v>
      </c>
      <c r="GE25" s="10">
        <v>395975</v>
      </c>
      <c r="GF25" s="10">
        <v>394175</v>
      </c>
      <c r="GG25" s="10">
        <v>395431</v>
      </c>
      <c r="GH25" s="10">
        <v>400106</v>
      </c>
      <c r="GI25" s="10">
        <v>399632</v>
      </c>
      <c r="GJ25" s="10">
        <v>405211</v>
      </c>
      <c r="GK25" s="10">
        <v>405428</v>
      </c>
      <c r="GL25" s="10">
        <v>407970</v>
      </c>
      <c r="GM25" s="10">
        <v>402584</v>
      </c>
      <c r="GN25" s="10">
        <v>394596</v>
      </c>
      <c r="GO25" s="10">
        <v>406593</v>
      </c>
      <c r="GP25" s="10">
        <v>408367</v>
      </c>
      <c r="GQ25" s="10">
        <v>411074</v>
      </c>
      <c r="GR25" s="10">
        <v>413832</v>
      </c>
      <c r="GS25" s="10">
        <v>410138</v>
      </c>
      <c r="GT25" s="10">
        <v>402842</v>
      </c>
      <c r="GU25" s="10">
        <v>401738</v>
      </c>
      <c r="GV25" s="10">
        <v>398386</v>
      </c>
      <c r="GW25" s="10">
        <v>400405</v>
      </c>
      <c r="GX25" s="10">
        <v>408689</v>
      </c>
      <c r="GY25" s="10">
        <v>407362</v>
      </c>
      <c r="GZ25" s="10">
        <v>412328</v>
      </c>
      <c r="HA25" s="10">
        <v>413001</v>
      </c>
      <c r="HB25" s="10">
        <v>415159</v>
      </c>
      <c r="HC25" s="10">
        <v>420689</v>
      </c>
      <c r="HD25" s="10">
        <v>426221</v>
      </c>
      <c r="HE25" s="11">
        <v>427151.4</v>
      </c>
      <c r="HF25" s="11">
        <v>427205.6</v>
      </c>
      <c r="HG25" s="11">
        <v>429422</v>
      </c>
      <c r="HH25" s="11">
        <v>430118.1</v>
      </c>
      <c r="HI25" s="11">
        <v>431622</v>
      </c>
      <c r="HJ25" s="11">
        <v>433221.2</v>
      </c>
      <c r="HK25" s="11">
        <v>434859.7</v>
      </c>
      <c r="HL25" s="11">
        <v>436100.1</v>
      </c>
      <c r="HM25" s="11">
        <v>437349.4</v>
      </c>
      <c r="HN25" s="11">
        <v>438521.8</v>
      </c>
      <c r="HO25" s="11">
        <v>439874.5</v>
      </c>
      <c r="HP25" s="11">
        <v>441318.40000000002</v>
      </c>
      <c r="HQ25" s="11">
        <v>442919.5</v>
      </c>
      <c r="HR25" s="11">
        <v>444458.7</v>
      </c>
      <c r="HS25" s="11">
        <v>446442</v>
      </c>
      <c r="HT25" s="11">
        <v>448606.1</v>
      </c>
      <c r="HU25" s="11">
        <v>450558.9</v>
      </c>
      <c r="HV25" s="11">
        <v>452442.6</v>
      </c>
      <c r="HW25" s="11">
        <v>454329.8</v>
      </c>
      <c r="HX25" s="11">
        <v>456356.1</v>
      </c>
      <c r="HY25" s="11">
        <v>458151.5</v>
      </c>
      <c r="HZ25" s="11">
        <v>459896</v>
      </c>
      <c r="IA25" s="11">
        <v>461682.5</v>
      </c>
      <c r="IB25" s="11">
        <v>463721.9</v>
      </c>
      <c r="IC25" s="11">
        <v>465491.3</v>
      </c>
      <c r="ID25" s="11">
        <v>467207.5</v>
      </c>
      <c r="IE25" s="11">
        <v>470048.1</v>
      </c>
      <c r="IF25" s="11">
        <v>472386.9</v>
      </c>
      <c r="IG25" s="11">
        <v>474478.7</v>
      </c>
      <c r="IH25" s="11">
        <v>476424.5</v>
      </c>
      <c r="II25" s="11">
        <v>478348.5</v>
      </c>
      <c r="IJ25" s="11">
        <v>480471.2</v>
      </c>
      <c r="IK25" s="11">
        <v>482253.7</v>
      </c>
      <c r="IL25" s="11">
        <v>483937.4</v>
      </c>
      <c r="IM25" s="11">
        <v>485759.2</v>
      </c>
      <c r="IN25" s="11">
        <v>487840.7</v>
      </c>
      <c r="IO25" s="11">
        <v>489569.4</v>
      </c>
      <c r="IP25" s="11">
        <v>491263</v>
      </c>
      <c r="IQ25" s="11">
        <v>493038.9</v>
      </c>
      <c r="IR25" s="11">
        <v>495054.7</v>
      </c>
      <c r="IS25" s="11">
        <v>496703.1</v>
      </c>
      <c r="IT25" s="11">
        <v>498298.3</v>
      </c>
      <c r="IU25" s="11">
        <v>0</v>
      </c>
      <c r="IV25" s="11">
        <v>0</v>
      </c>
      <c r="IW25" s="11">
        <v>0</v>
      </c>
      <c r="IX25" s="11">
        <v>0</v>
      </c>
      <c r="IY25" s="11">
        <v>0</v>
      </c>
      <c r="IZ25" s="11">
        <v>0</v>
      </c>
      <c r="JA25" s="11">
        <v>0</v>
      </c>
      <c r="JB25" s="11">
        <v>0</v>
      </c>
      <c r="JC25" s="11">
        <v>0</v>
      </c>
      <c r="JD25" s="11">
        <v>0</v>
      </c>
      <c r="JE25" s="11">
        <v>0</v>
      </c>
      <c r="JF25" s="11">
        <v>0</v>
      </c>
      <c r="JG25" s="11">
        <v>0</v>
      </c>
      <c r="JH25" s="11">
        <v>0</v>
      </c>
      <c r="JI25" s="11">
        <v>0</v>
      </c>
      <c r="JJ25" s="11">
        <v>0</v>
      </c>
      <c r="JK25" s="11">
        <v>0</v>
      </c>
      <c r="JL25" s="11">
        <v>0</v>
      </c>
      <c r="JM25" s="11">
        <v>0</v>
      </c>
      <c r="JN25" s="11">
        <v>0</v>
      </c>
      <c r="JO25" s="11">
        <v>0</v>
      </c>
      <c r="JP25" s="11">
        <v>0</v>
      </c>
      <c r="JQ25" s="11">
        <v>0</v>
      </c>
      <c r="JR25" s="11">
        <v>0</v>
      </c>
      <c r="JS25" s="11">
        <v>0</v>
      </c>
      <c r="JT25" s="11">
        <v>0</v>
      </c>
      <c r="JU25" s="11">
        <v>0</v>
      </c>
      <c r="JV25" s="11">
        <v>0</v>
      </c>
      <c r="JW25" s="11">
        <v>0</v>
      </c>
      <c r="JX25" s="11">
        <v>0</v>
      </c>
      <c r="JY25" s="11">
        <v>0</v>
      </c>
      <c r="JZ25" s="11">
        <v>0</v>
      </c>
      <c r="KA25" s="11">
        <v>0</v>
      </c>
      <c r="KB25" s="11">
        <v>0</v>
      </c>
      <c r="KC25" s="11">
        <v>0</v>
      </c>
      <c r="KD25" s="11">
        <v>0</v>
      </c>
      <c r="KE25" s="11">
        <v>0</v>
      </c>
      <c r="KF25" s="11">
        <v>0</v>
      </c>
      <c r="KG25" s="11">
        <v>0</v>
      </c>
      <c r="KH25" s="11">
        <v>0</v>
      </c>
      <c r="KI25" s="11">
        <v>0</v>
      </c>
      <c r="KJ25" s="11">
        <v>0</v>
      </c>
      <c r="KK25" s="11">
        <v>0</v>
      </c>
      <c r="KL25" s="11">
        <v>0</v>
      </c>
      <c r="KM25" s="11">
        <v>0</v>
      </c>
      <c r="KN25" s="11">
        <v>0</v>
      </c>
      <c r="KO25" s="11">
        <v>0</v>
      </c>
      <c r="KP25" s="11">
        <v>0</v>
      </c>
      <c r="KQ25" s="11">
        <v>0</v>
      </c>
      <c r="KR25" s="11">
        <v>0</v>
      </c>
      <c r="KS25" s="11">
        <v>0</v>
      </c>
      <c r="KT25" s="11">
        <v>0</v>
      </c>
      <c r="KU25" s="11">
        <v>0</v>
      </c>
      <c r="KV25" s="11">
        <v>0</v>
      </c>
      <c r="KW25" s="11">
        <v>0</v>
      </c>
      <c r="KX25" s="11">
        <v>0</v>
      </c>
      <c r="KY25" s="11">
        <v>0</v>
      </c>
      <c r="KZ25" s="11">
        <v>0</v>
      </c>
      <c r="LA25" s="11">
        <v>0</v>
      </c>
      <c r="LB25" s="11">
        <v>0</v>
      </c>
      <c r="LC25" s="11">
        <v>0</v>
      </c>
      <c r="LD25" s="11">
        <v>0</v>
      </c>
      <c r="LE25" s="11">
        <v>0</v>
      </c>
      <c r="LF25" s="11">
        <v>0</v>
      </c>
      <c r="LG25" s="11">
        <v>0</v>
      </c>
      <c r="LH25" s="11">
        <v>0</v>
      </c>
      <c r="LI25" s="11">
        <v>0</v>
      </c>
      <c r="LJ25" s="11">
        <v>0</v>
      </c>
      <c r="LK25" s="11">
        <v>0</v>
      </c>
      <c r="LL25" s="11">
        <v>0</v>
      </c>
      <c r="LM25" s="11">
        <v>0</v>
      </c>
      <c r="LN25" s="11">
        <v>0</v>
      </c>
      <c r="LO25" s="11">
        <v>0</v>
      </c>
      <c r="LP25" s="11">
        <v>0</v>
      </c>
      <c r="LQ25" s="11">
        <v>0</v>
      </c>
      <c r="LR25" s="11">
        <v>0</v>
      </c>
      <c r="LS25" s="11">
        <v>0</v>
      </c>
      <c r="LT25" s="11">
        <v>0</v>
      </c>
      <c r="LU25" s="11">
        <v>0</v>
      </c>
      <c r="LV25" s="11">
        <v>0</v>
      </c>
      <c r="LW25" s="11">
        <v>0</v>
      </c>
      <c r="LX25" s="11">
        <v>0</v>
      </c>
      <c r="LY25" s="11">
        <v>0</v>
      </c>
      <c r="LZ25" s="11">
        <v>0</v>
      </c>
      <c r="MA25" s="11">
        <v>0</v>
      </c>
      <c r="MB25" s="11">
        <v>0</v>
      </c>
      <c r="MC25" s="11">
        <v>0</v>
      </c>
      <c r="MD25" s="11">
        <v>0</v>
      </c>
      <c r="ME25" s="11">
        <v>0</v>
      </c>
      <c r="MF25" s="11">
        <v>0</v>
      </c>
      <c r="MG25" s="11">
        <v>0</v>
      </c>
      <c r="MH25" s="11">
        <v>0</v>
      </c>
      <c r="MI25" s="11">
        <v>0</v>
      </c>
      <c r="MJ25" s="11">
        <v>0</v>
      </c>
      <c r="MK25" s="11">
        <v>0</v>
      </c>
      <c r="ML25" s="11">
        <v>0</v>
      </c>
      <c r="MM25" s="11">
        <v>0</v>
      </c>
      <c r="MN25" s="11">
        <v>0</v>
      </c>
      <c r="MO25" s="11">
        <v>0</v>
      </c>
      <c r="MP25" s="11">
        <v>0</v>
      </c>
      <c r="MQ25" s="11">
        <v>0</v>
      </c>
      <c r="MR25" s="11">
        <v>0</v>
      </c>
      <c r="MS25" s="11">
        <v>0</v>
      </c>
      <c r="MT25" s="11">
        <v>0</v>
      </c>
      <c r="MU25" t="s">
        <v>1199</v>
      </c>
      <c r="MV25" t="b">
        <v>1</v>
      </c>
      <c r="MW25" s="1" t="s">
        <v>1230</v>
      </c>
      <c r="MX25" t="s">
        <v>1190</v>
      </c>
      <c r="MY25">
        <v>2024</v>
      </c>
      <c r="MZ25">
        <v>2</v>
      </c>
      <c r="NA25" t="s">
        <v>1190</v>
      </c>
      <c r="NB25" t="s">
        <v>1231</v>
      </c>
      <c r="NC25" s="1" t="s">
        <v>1232</v>
      </c>
      <c r="ND25" t="s">
        <v>1194</v>
      </c>
      <c r="NE25" t="s">
        <v>1233</v>
      </c>
      <c r="NF25" t="s">
        <v>1348</v>
      </c>
    </row>
    <row r="26" spans="1:370" x14ac:dyDescent="0.25">
      <c r="A26" t="s">
        <v>1187</v>
      </c>
      <c r="B26" t="s">
        <v>1345</v>
      </c>
      <c r="C26" t="s">
        <v>1347</v>
      </c>
      <c r="D26" t="s">
        <v>1212</v>
      </c>
      <c r="E26" t="s">
        <v>1190</v>
      </c>
      <c r="F26" t="s">
        <v>1191</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1256.6559999999999</v>
      </c>
      <c r="AJ26" s="10">
        <v>1320.788</v>
      </c>
      <c r="AK26" s="10">
        <v>1377.7919999999999</v>
      </c>
      <c r="AL26" s="10">
        <v>1419.0419999999999</v>
      </c>
      <c r="AM26" s="10">
        <v>1445.7460000000001</v>
      </c>
      <c r="AN26" s="10">
        <v>1481.0730000000001</v>
      </c>
      <c r="AO26" s="10">
        <v>1519.57</v>
      </c>
      <c r="AP26" s="10">
        <v>1560.4949999999999</v>
      </c>
      <c r="AQ26" s="10">
        <v>1588.7190000000001</v>
      </c>
      <c r="AR26" s="10">
        <v>1621.8520000000001</v>
      </c>
      <c r="AS26" s="10">
        <v>1645.3019999999999</v>
      </c>
      <c r="AT26" s="10">
        <v>1677.7139999999999</v>
      </c>
      <c r="AU26" s="10">
        <v>1735.998</v>
      </c>
      <c r="AV26" s="10">
        <v>1757.346</v>
      </c>
      <c r="AW26" s="10">
        <v>1777.221</v>
      </c>
      <c r="AX26" s="10">
        <v>1805.329</v>
      </c>
      <c r="AY26" s="10">
        <v>1833.021</v>
      </c>
      <c r="AZ26" s="10">
        <v>1859.9649999999999</v>
      </c>
      <c r="BA26" s="10">
        <v>1876.902</v>
      </c>
      <c r="BB26" s="10">
        <v>1935.8820000000001</v>
      </c>
      <c r="BC26" s="10">
        <v>1996.2460000000001</v>
      </c>
      <c r="BD26" s="10">
        <v>2015.9390000000001</v>
      </c>
      <c r="BE26" s="10">
        <v>2043.298</v>
      </c>
      <c r="BF26" s="10">
        <v>2093.2809999999999</v>
      </c>
      <c r="BG26" s="10">
        <v>2142.5929999999998</v>
      </c>
      <c r="BH26" s="10">
        <v>2185.8229999999999</v>
      </c>
      <c r="BI26" s="10">
        <v>2220.4349999999999</v>
      </c>
      <c r="BJ26" s="10">
        <v>2251.2330000000002</v>
      </c>
      <c r="BK26" s="10">
        <v>2282.895</v>
      </c>
      <c r="BL26" s="10">
        <v>2321.7919999999999</v>
      </c>
      <c r="BM26" s="10">
        <v>2369.9499999999998</v>
      </c>
      <c r="BN26" s="10">
        <v>2418.279</v>
      </c>
      <c r="BO26" s="10">
        <v>2470.636</v>
      </c>
      <c r="BP26" s="10">
        <v>2512.3130000000001</v>
      </c>
      <c r="BQ26" s="10">
        <v>2569.6179999999999</v>
      </c>
      <c r="BR26" s="10">
        <v>2641.6390000000001</v>
      </c>
      <c r="BS26" s="10">
        <v>2684.4940000000001</v>
      </c>
      <c r="BT26" s="10">
        <v>2756.2930000000001</v>
      </c>
      <c r="BU26" s="10">
        <v>2816.473</v>
      </c>
      <c r="BV26" s="10">
        <v>2895.6689999999999</v>
      </c>
      <c r="BW26" s="10">
        <v>2978.6680000000001</v>
      </c>
      <c r="BX26" s="10">
        <v>3042.386</v>
      </c>
      <c r="BY26" s="10">
        <v>3096.3310000000001</v>
      </c>
      <c r="BZ26" s="10">
        <v>3142.5079999999998</v>
      </c>
      <c r="CA26" s="10">
        <v>3224.9960000000001</v>
      </c>
      <c r="CB26" s="10">
        <v>3293.2919999999999</v>
      </c>
      <c r="CC26" s="10">
        <v>3373.0810000000001</v>
      </c>
      <c r="CD26" s="10">
        <v>3431.9459999999999</v>
      </c>
      <c r="CE26" s="10">
        <v>3467.9760000000001</v>
      </c>
      <c r="CF26" s="10">
        <v>3483.1289999999999</v>
      </c>
      <c r="CG26" s="10">
        <v>3486.288</v>
      </c>
      <c r="CH26" s="10">
        <v>3519.4830000000002</v>
      </c>
      <c r="CI26" s="10">
        <v>3533.2429999999999</v>
      </c>
      <c r="CJ26" s="10">
        <v>3585.3939999999998</v>
      </c>
      <c r="CK26" s="10">
        <v>3630.5349999999999</v>
      </c>
      <c r="CL26" s="10">
        <v>3662.1970000000001</v>
      </c>
      <c r="CM26" s="10">
        <v>3681.2950000000001</v>
      </c>
      <c r="CN26" s="10">
        <v>3682.5749999999998</v>
      </c>
      <c r="CO26" s="10">
        <v>3730.634</v>
      </c>
      <c r="CP26" s="10">
        <v>3764.5340000000001</v>
      </c>
      <c r="CQ26" s="10">
        <v>3784.6889999999999</v>
      </c>
      <c r="CR26" s="10">
        <v>3813.2370000000001</v>
      </c>
      <c r="CS26" s="10">
        <v>3825.77</v>
      </c>
      <c r="CT26" s="10">
        <v>3869.8229999999999</v>
      </c>
      <c r="CU26" s="10">
        <v>3882.18</v>
      </c>
      <c r="CV26" s="10">
        <v>3914.6239999999998</v>
      </c>
      <c r="CW26" s="10">
        <v>3968.22</v>
      </c>
      <c r="CX26" s="10">
        <v>3978.2469999999998</v>
      </c>
      <c r="CY26" s="10">
        <v>4081.9929999999999</v>
      </c>
      <c r="CZ26" s="10">
        <v>4143.857</v>
      </c>
      <c r="DA26" s="10">
        <v>4207.8729999999996</v>
      </c>
      <c r="DB26" s="10">
        <v>4225.6909999999998</v>
      </c>
      <c r="DC26" s="10">
        <v>4229.5839999999998</v>
      </c>
      <c r="DD26" s="10">
        <v>4273.2780000000002</v>
      </c>
      <c r="DE26" s="10">
        <v>4319.6819999999998</v>
      </c>
      <c r="DF26" s="10">
        <v>4319.2709999999997</v>
      </c>
      <c r="DG26" s="10">
        <v>4422.741</v>
      </c>
      <c r="DH26" s="10">
        <v>4529.62</v>
      </c>
      <c r="DI26" s="10">
        <v>4579.0190000000002</v>
      </c>
      <c r="DJ26" s="10">
        <v>4624.2740000000003</v>
      </c>
      <c r="DK26" s="10">
        <v>4637.7709999999997</v>
      </c>
      <c r="DL26" s="10">
        <v>4701.4949999999999</v>
      </c>
      <c r="DM26" s="10">
        <v>4802.4549999999999</v>
      </c>
      <c r="DN26" s="10">
        <v>4890.7749999999996</v>
      </c>
      <c r="DO26" s="10">
        <v>5001.3689999999997</v>
      </c>
      <c r="DP26" s="10">
        <v>5002.7700000000004</v>
      </c>
      <c r="DQ26" s="10">
        <v>5029.6509999999998</v>
      </c>
      <c r="DR26" s="10">
        <v>5057.9219999999996</v>
      </c>
      <c r="DS26" s="10">
        <v>5089.49</v>
      </c>
      <c r="DT26" s="10">
        <v>5073.9089999999997</v>
      </c>
      <c r="DU26" s="10">
        <v>5126.5479999999998</v>
      </c>
      <c r="DV26" s="10">
        <v>5142.66</v>
      </c>
      <c r="DW26" s="10">
        <v>5215.1049999999996</v>
      </c>
      <c r="DX26" s="10">
        <v>5274.7430000000004</v>
      </c>
      <c r="DY26" s="10">
        <v>5382.1080000000002</v>
      </c>
      <c r="DZ26" s="10">
        <v>5458.2330000000002</v>
      </c>
      <c r="EA26" s="10">
        <v>5521.0789999999997</v>
      </c>
      <c r="EB26" s="10">
        <v>5546.8860000000004</v>
      </c>
      <c r="EC26" s="10">
        <v>5624.5039999999999</v>
      </c>
      <c r="ED26" s="10">
        <v>5694.482</v>
      </c>
      <c r="EE26" s="10">
        <v>5778.8289999999997</v>
      </c>
      <c r="EF26" s="10">
        <v>5743.0929999999998</v>
      </c>
      <c r="EG26" s="10">
        <v>5808.4660000000003</v>
      </c>
      <c r="EH26" s="10">
        <v>5809.2719999999999</v>
      </c>
      <c r="EI26" s="10">
        <v>5993.5169999999998</v>
      </c>
      <c r="EJ26" s="10">
        <v>6001.19</v>
      </c>
      <c r="EK26" s="10">
        <v>6067.3119999999999</v>
      </c>
      <c r="EL26" s="10">
        <v>6166.277</v>
      </c>
      <c r="EM26" s="10">
        <v>6414.875</v>
      </c>
      <c r="EN26" s="10">
        <v>6339.4709999999995</v>
      </c>
      <c r="EO26" s="10">
        <v>6466.942</v>
      </c>
      <c r="EP26" s="10">
        <v>6476.04</v>
      </c>
      <c r="EQ26" s="10">
        <v>6580.8379999999997</v>
      </c>
      <c r="ER26" s="10">
        <v>6498.0690000000004</v>
      </c>
      <c r="ES26" s="10">
        <v>6496.1270000000004</v>
      </c>
      <c r="ET26" s="10">
        <v>6443.4080000000004</v>
      </c>
      <c r="EU26" s="10">
        <v>6371.857</v>
      </c>
      <c r="EV26" s="10">
        <v>6556.6030000000001</v>
      </c>
      <c r="EW26" s="10">
        <v>6566.0349999999999</v>
      </c>
      <c r="EX26" s="10">
        <v>6577.1170000000002</v>
      </c>
      <c r="EY26" s="10">
        <v>6601.875</v>
      </c>
      <c r="EZ26" s="10">
        <v>6547.2240000000002</v>
      </c>
      <c r="FA26" s="10">
        <v>6603.5609999999997</v>
      </c>
      <c r="FB26" s="10">
        <v>6617.42</v>
      </c>
      <c r="FC26" s="10">
        <v>6764.375</v>
      </c>
      <c r="FD26" s="10">
        <v>6692.7950000000001</v>
      </c>
      <c r="FE26" s="10">
        <v>6733.2610000000004</v>
      </c>
      <c r="FF26" s="10">
        <v>6724.4960000000001</v>
      </c>
      <c r="FG26" s="10">
        <v>6797.8590000000004</v>
      </c>
      <c r="FH26" s="10">
        <v>6797.991</v>
      </c>
      <c r="FI26" s="10">
        <v>6779.3310000000001</v>
      </c>
      <c r="FJ26" s="10">
        <v>6805.55</v>
      </c>
      <c r="FK26" s="10">
        <v>6831.2070000000003</v>
      </c>
      <c r="FL26" s="10">
        <v>7064.567</v>
      </c>
      <c r="FM26" s="10">
        <v>7073.6540000000005</v>
      </c>
      <c r="FN26" s="10">
        <v>7154.1670000000004</v>
      </c>
      <c r="FO26" s="10">
        <v>7221.8159999999998</v>
      </c>
      <c r="FP26" s="10">
        <v>7176</v>
      </c>
      <c r="FQ26" s="10">
        <v>7114.8590000000004</v>
      </c>
      <c r="FR26" s="10">
        <v>7151.2439999999997</v>
      </c>
      <c r="FS26" s="10">
        <v>7196.0320000000002</v>
      </c>
      <c r="FT26" s="10">
        <v>7235.93</v>
      </c>
      <c r="FU26" s="10">
        <v>7286.7740000000003</v>
      </c>
      <c r="FV26" s="10">
        <v>7292.8819999999996</v>
      </c>
      <c r="FW26" s="10">
        <v>7378.1360000000004</v>
      </c>
      <c r="FX26" s="10">
        <v>7418.134</v>
      </c>
      <c r="FY26" s="10">
        <v>7455.1180000000004</v>
      </c>
      <c r="FZ26" s="10">
        <v>7453.085</v>
      </c>
      <c r="GA26" s="10">
        <v>7552.2139999999999</v>
      </c>
      <c r="GB26" s="10">
        <v>7621.8649999999998</v>
      </c>
      <c r="GC26" s="10">
        <v>7682.0569999999998</v>
      </c>
      <c r="GD26" s="10">
        <v>7709.6490000000003</v>
      </c>
      <c r="GE26" s="10">
        <v>7783.6279999999997</v>
      </c>
      <c r="GF26" s="10">
        <v>7753.0959999999995</v>
      </c>
      <c r="GG26" s="10">
        <v>7876.518</v>
      </c>
      <c r="GH26" s="10">
        <v>7956.6149999999998</v>
      </c>
      <c r="GI26" s="10">
        <v>7998.0789999999997</v>
      </c>
      <c r="GJ26" s="10">
        <v>8102.4250000000002</v>
      </c>
      <c r="GK26" s="10">
        <v>8093.8450000000003</v>
      </c>
      <c r="GL26" s="10">
        <v>8076.643</v>
      </c>
      <c r="GM26" s="10">
        <v>8056.7950000000001</v>
      </c>
      <c r="GN26" s="10">
        <v>7842.4639999999999</v>
      </c>
      <c r="GO26" s="10">
        <v>8014.82</v>
      </c>
      <c r="GP26" s="10">
        <v>8241.4920000000002</v>
      </c>
      <c r="GQ26" s="10">
        <v>8267.3289999999997</v>
      </c>
      <c r="GR26" s="10">
        <v>8500.1610000000001</v>
      </c>
      <c r="GS26" s="10">
        <v>8499.4500000000007</v>
      </c>
      <c r="GT26" s="10">
        <v>8570.4380000000001</v>
      </c>
      <c r="GU26" s="10">
        <v>8762.1610000000001</v>
      </c>
      <c r="GV26" s="10">
        <v>8858.7540000000008</v>
      </c>
      <c r="GW26" s="10">
        <v>8972.3819999999996</v>
      </c>
      <c r="GX26" s="10">
        <v>9187.0920000000006</v>
      </c>
      <c r="GY26" s="10">
        <v>9460.3019999999997</v>
      </c>
      <c r="GZ26" s="10">
        <v>9660.59</v>
      </c>
      <c r="HA26" s="10">
        <v>9771.0329999999994</v>
      </c>
      <c r="HB26" s="10">
        <v>9774.9840000000004</v>
      </c>
      <c r="HC26" s="10">
        <v>9898.7260000000006</v>
      </c>
      <c r="HD26" s="10">
        <v>10025.209999999999</v>
      </c>
      <c r="HE26" s="11">
        <v>10139.5</v>
      </c>
      <c r="HF26" s="11">
        <v>10244.950000000001</v>
      </c>
      <c r="HG26" s="11">
        <v>10327.93</v>
      </c>
      <c r="HH26" s="11">
        <v>10393.98</v>
      </c>
      <c r="HI26" s="11">
        <v>10461.16</v>
      </c>
      <c r="HJ26" s="11">
        <v>10527.44</v>
      </c>
      <c r="HK26" s="11">
        <v>10593.65</v>
      </c>
      <c r="HL26" s="11">
        <v>10660.51</v>
      </c>
      <c r="HM26" s="11">
        <v>10728.56</v>
      </c>
      <c r="HN26" s="11">
        <v>10796.59</v>
      </c>
      <c r="HO26" s="11">
        <v>10866.67</v>
      </c>
      <c r="HP26" s="11">
        <v>10937.3</v>
      </c>
      <c r="HQ26" s="11">
        <v>11008.62</v>
      </c>
      <c r="HR26" s="11">
        <v>11079.57</v>
      </c>
      <c r="HS26" s="11">
        <v>11151.42</v>
      </c>
      <c r="HT26" s="11">
        <v>11223.94</v>
      </c>
      <c r="HU26" s="11">
        <v>11297.95</v>
      </c>
      <c r="HV26" s="11">
        <v>11373.08</v>
      </c>
      <c r="HW26" s="11">
        <v>11448.53</v>
      </c>
      <c r="HX26" s="11">
        <v>11524.76</v>
      </c>
      <c r="HY26" s="11">
        <v>11602.32</v>
      </c>
      <c r="HZ26" s="11">
        <v>11680.6</v>
      </c>
      <c r="IA26" s="11">
        <v>11759.76</v>
      </c>
      <c r="IB26" s="11">
        <v>11840.03</v>
      </c>
      <c r="IC26" s="11">
        <v>11921.41</v>
      </c>
      <c r="ID26" s="11">
        <v>12003.38</v>
      </c>
      <c r="IE26" s="11">
        <v>12091.87</v>
      </c>
      <c r="IF26" s="11">
        <v>12180.62</v>
      </c>
      <c r="IG26" s="11">
        <v>12270.31</v>
      </c>
      <c r="IH26" s="11">
        <v>12359.8</v>
      </c>
      <c r="II26" s="11">
        <v>12449.22</v>
      </c>
      <c r="IJ26" s="11">
        <v>12538.17</v>
      </c>
      <c r="IK26" s="11">
        <v>12627.25</v>
      </c>
      <c r="IL26" s="11">
        <v>12716.88</v>
      </c>
      <c r="IM26" s="11">
        <v>12807.43</v>
      </c>
      <c r="IN26" s="11">
        <v>12899.09</v>
      </c>
      <c r="IO26" s="11">
        <v>12992.06</v>
      </c>
      <c r="IP26" s="11">
        <v>13086.4</v>
      </c>
      <c r="IQ26" s="11">
        <v>13182.1</v>
      </c>
      <c r="IR26" s="11">
        <v>13279.27</v>
      </c>
      <c r="IS26" s="11">
        <v>13377.83</v>
      </c>
      <c r="IT26" s="11">
        <v>13478.07</v>
      </c>
      <c r="IU26" s="11">
        <v>0</v>
      </c>
      <c r="IV26" s="11">
        <v>0</v>
      </c>
      <c r="IW26" s="11">
        <v>0</v>
      </c>
      <c r="IX26" s="11">
        <v>0</v>
      </c>
      <c r="IY26" s="11">
        <v>0</v>
      </c>
      <c r="IZ26" s="11">
        <v>0</v>
      </c>
      <c r="JA26" s="11">
        <v>0</v>
      </c>
      <c r="JB26" s="11">
        <v>0</v>
      </c>
      <c r="JC26" s="11">
        <v>0</v>
      </c>
      <c r="JD26" s="11">
        <v>0</v>
      </c>
      <c r="JE26" s="11">
        <v>0</v>
      </c>
      <c r="JF26" s="11">
        <v>0</v>
      </c>
      <c r="JG26" s="11">
        <v>0</v>
      </c>
      <c r="JH26" s="11">
        <v>0</v>
      </c>
      <c r="JI26" s="11">
        <v>0</v>
      </c>
      <c r="JJ26" s="11">
        <v>0</v>
      </c>
      <c r="JK26" s="11">
        <v>0</v>
      </c>
      <c r="JL26" s="11">
        <v>0</v>
      </c>
      <c r="JM26" s="11">
        <v>0</v>
      </c>
      <c r="JN26" s="11">
        <v>0</v>
      </c>
      <c r="JO26" s="11">
        <v>0</v>
      </c>
      <c r="JP26" s="11">
        <v>0</v>
      </c>
      <c r="JQ26" s="11">
        <v>0</v>
      </c>
      <c r="JR26" s="11">
        <v>0</v>
      </c>
      <c r="JS26" s="11">
        <v>0</v>
      </c>
      <c r="JT26" s="11">
        <v>0</v>
      </c>
      <c r="JU26" s="11">
        <v>0</v>
      </c>
      <c r="JV26" s="11">
        <v>0</v>
      </c>
      <c r="JW26" s="11">
        <v>0</v>
      </c>
      <c r="JX26" s="11">
        <v>0</v>
      </c>
      <c r="JY26" s="11">
        <v>0</v>
      </c>
      <c r="JZ26" s="11">
        <v>0</v>
      </c>
      <c r="KA26" s="11">
        <v>0</v>
      </c>
      <c r="KB26" s="11">
        <v>0</v>
      </c>
      <c r="KC26" s="11">
        <v>0</v>
      </c>
      <c r="KD26" s="11">
        <v>0</v>
      </c>
      <c r="KE26" s="11">
        <v>0</v>
      </c>
      <c r="KF26" s="11">
        <v>0</v>
      </c>
      <c r="KG26" s="11">
        <v>0</v>
      </c>
      <c r="KH26" s="11">
        <v>0</v>
      </c>
      <c r="KI26" s="11">
        <v>0</v>
      </c>
      <c r="KJ26" s="11">
        <v>0</v>
      </c>
      <c r="KK26" s="11">
        <v>0</v>
      </c>
      <c r="KL26" s="11">
        <v>0</v>
      </c>
      <c r="KM26" s="11">
        <v>0</v>
      </c>
      <c r="KN26" s="11">
        <v>0</v>
      </c>
      <c r="KO26" s="11">
        <v>0</v>
      </c>
      <c r="KP26" s="11">
        <v>0</v>
      </c>
      <c r="KQ26" s="11">
        <v>0</v>
      </c>
      <c r="KR26" s="11">
        <v>0</v>
      </c>
      <c r="KS26" s="11">
        <v>0</v>
      </c>
      <c r="KT26" s="11">
        <v>0</v>
      </c>
      <c r="KU26" s="11">
        <v>0</v>
      </c>
      <c r="KV26" s="11">
        <v>0</v>
      </c>
      <c r="KW26" s="11">
        <v>0</v>
      </c>
      <c r="KX26" s="11">
        <v>0</v>
      </c>
      <c r="KY26" s="11">
        <v>0</v>
      </c>
      <c r="KZ26" s="11">
        <v>0</v>
      </c>
      <c r="LA26" s="11">
        <v>0</v>
      </c>
      <c r="LB26" s="11">
        <v>0</v>
      </c>
      <c r="LC26" s="11">
        <v>0</v>
      </c>
      <c r="LD26" s="11">
        <v>0</v>
      </c>
      <c r="LE26" s="11">
        <v>0</v>
      </c>
      <c r="LF26" s="11">
        <v>0</v>
      </c>
      <c r="LG26" s="11">
        <v>0</v>
      </c>
      <c r="LH26" s="11">
        <v>0</v>
      </c>
      <c r="LI26" s="11">
        <v>0</v>
      </c>
      <c r="LJ26" s="11">
        <v>0</v>
      </c>
      <c r="LK26" s="11">
        <v>0</v>
      </c>
      <c r="LL26" s="11">
        <v>0</v>
      </c>
      <c r="LM26" s="11">
        <v>0</v>
      </c>
      <c r="LN26" s="11">
        <v>0</v>
      </c>
      <c r="LO26" s="11">
        <v>0</v>
      </c>
      <c r="LP26" s="11">
        <v>0</v>
      </c>
      <c r="LQ26" s="11">
        <v>0</v>
      </c>
      <c r="LR26" s="11">
        <v>0</v>
      </c>
      <c r="LS26" s="11">
        <v>0</v>
      </c>
      <c r="LT26" s="11">
        <v>0</v>
      </c>
      <c r="LU26" s="11">
        <v>0</v>
      </c>
      <c r="LV26" s="11">
        <v>0</v>
      </c>
      <c r="LW26" s="11">
        <v>0</v>
      </c>
      <c r="LX26" s="11">
        <v>0</v>
      </c>
      <c r="LY26" s="11">
        <v>0</v>
      </c>
      <c r="LZ26" s="11">
        <v>0</v>
      </c>
      <c r="MA26" s="11">
        <v>0</v>
      </c>
      <c r="MB26" s="11">
        <v>0</v>
      </c>
      <c r="MC26" s="11">
        <v>0</v>
      </c>
      <c r="MD26" s="11">
        <v>0</v>
      </c>
      <c r="ME26" s="11">
        <v>0</v>
      </c>
      <c r="MF26" s="11">
        <v>0</v>
      </c>
      <c r="MG26" s="11">
        <v>0</v>
      </c>
      <c r="MH26" s="11">
        <v>0</v>
      </c>
      <c r="MI26" s="11">
        <v>0</v>
      </c>
      <c r="MJ26" s="11">
        <v>0</v>
      </c>
      <c r="MK26" s="11">
        <v>0</v>
      </c>
      <c r="ML26" s="11">
        <v>0</v>
      </c>
      <c r="MM26" s="11">
        <v>0</v>
      </c>
      <c r="MN26" s="11">
        <v>0</v>
      </c>
      <c r="MO26" s="11">
        <v>0</v>
      </c>
      <c r="MP26" s="11">
        <v>0</v>
      </c>
      <c r="MQ26" s="11">
        <v>0</v>
      </c>
      <c r="MR26" s="11">
        <v>0</v>
      </c>
      <c r="MS26" s="11">
        <v>0</v>
      </c>
      <c r="MT26" s="11">
        <v>0</v>
      </c>
      <c r="MU26" t="s">
        <v>1192</v>
      </c>
      <c r="MV26" t="b">
        <v>1</v>
      </c>
      <c r="MW26" t="s">
        <v>1190</v>
      </c>
      <c r="MX26" t="s">
        <v>1190</v>
      </c>
      <c r="MY26">
        <v>2024</v>
      </c>
      <c r="MZ26">
        <v>2</v>
      </c>
      <c r="NA26" t="s">
        <v>1190</v>
      </c>
      <c r="NB26" t="s">
        <v>1192</v>
      </c>
      <c r="NC26" t="s">
        <v>1190</v>
      </c>
      <c r="ND26" t="s">
        <v>1194</v>
      </c>
      <c r="NE26" t="s">
        <v>1346</v>
      </c>
      <c r="NF26" t="s">
        <v>1348</v>
      </c>
    </row>
    <row r="27" spans="1:370" x14ac:dyDescent="0.25">
      <c r="A27" t="s">
        <v>1187</v>
      </c>
      <c r="B27" t="s">
        <v>1188</v>
      </c>
      <c r="C27" s="1" t="s">
        <v>3076</v>
      </c>
      <c r="D27" t="s">
        <v>1189</v>
      </c>
      <c r="E27" t="s">
        <v>1190</v>
      </c>
      <c r="F27" t="s">
        <v>1191</v>
      </c>
      <c r="G27" s="10">
        <v>11.31073</v>
      </c>
      <c r="H27" s="10">
        <v>11.68304</v>
      </c>
      <c r="I27" s="10">
        <v>12.17741</v>
      </c>
      <c r="J27" s="10">
        <v>12.711510000000001</v>
      </c>
      <c r="K27" s="10">
        <v>13.40424</v>
      </c>
      <c r="L27" s="10">
        <v>13.850160000000001</v>
      </c>
      <c r="M27" s="10">
        <v>15.049390000000001</v>
      </c>
      <c r="N27" s="10">
        <v>16.370239999999999</v>
      </c>
      <c r="O27" s="10">
        <v>18.178339999999999</v>
      </c>
      <c r="P27" s="10">
        <v>19.014800000000001</v>
      </c>
      <c r="Q27" s="10">
        <v>20.264759999999999</v>
      </c>
      <c r="R27" s="10">
        <v>20.490079999999999</v>
      </c>
      <c r="S27" s="10">
        <v>20.755050000000001</v>
      </c>
      <c r="T27" s="10">
        <v>21.472860000000001</v>
      </c>
      <c r="U27" s="10">
        <v>21.82996</v>
      </c>
      <c r="V27" s="10">
        <v>21.986699999999999</v>
      </c>
      <c r="W27" s="10">
        <v>22.594069999999999</v>
      </c>
      <c r="X27" s="10">
        <v>23.132210000000001</v>
      </c>
      <c r="Y27" s="10">
        <v>23.4834</v>
      </c>
      <c r="Z27" s="10">
        <v>23.903269999999999</v>
      </c>
      <c r="AA27" s="10">
        <v>24.66358</v>
      </c>
      <c r="AB27" s="10">
        <v>25.338439999999999</v>
      </c>
      <c r="AC27" s="10">
        <v>25.691469999999999</v>
      </c>
      <c r="AD27" s="10">
        <v>26.299160000000001</v>
      </c>
      <c r="AE27" s="10">
        <v>27.45561</v>
      </c>
      <c r="AF27" s="10">
        <v>27.490459999999999</v>
      </c>
      <c r="AG27" s="10">
        <v>29.598659999999999</v>
      </c>
      <c r="AH27" s="10">
        <v>30.8156</v>
      </c>
      <c r="AI27" s="10">
        <v>32.540550000000003</v>
      </c>
      <c r="AJ27" s="10">
        <v>34.726950000000002</v>
      </c>
      <c r="AK27" s="10">
        <v>35.928190000000001</v>
      </c>
      <c r="AL27" s="10">
        <v>37.0792</v>
      </c>
      <c r="AM27" s="10">
        <v>37.69285</v>
      </c>
      <c r="AN27" s="10">
        <v>38.15502</v>
      </c>
      <c r="AO27" s="10">
        <v>38.569020000000002</v>
      </c>
      <c r="AP27" s="10">
        <v>39.219499999999996</v>
      </c>
      <c r="AQ27" s="10">
        <v>39.838569999999997</v>
      </c>
      <c r="AR27" s="10">
        <v>39.87285</v>
      </c>
      <c r="AS27" s="10">
        <v>40.107120000000002</v>
      </c>
      <c r="AT27" s="10">
        <v>40.315269999999998</v>
      </c>
      <c r="AU27" s="10">
        <v>40.524909999999998</v>
      </c>
      <c r="AV27" s="10">
        <v>40.86721</v>
      </c>
      <c r="AW27" s="10">
        <v>41.293210000000002</v>
      </c>
      <c r="AX27" s="10">
        <v>41.64593</v>
      </c>
      <c r="AY27" s="10">
        <v>41.877119999999998</v>
      </c>
      <c r="AZ27" s="10">
        <v>42.863860000000003</v>
      </c>
      <c r="BA27" s="10">
        <v>43.386560000000003</v>
      </c>
      <c r="BB27" s="10">
        <v>43.714590000000001</v>
      </c>
      <c r="BC27" s="10">
        <v>43.859360000000002</v>
      </c>
      <c r="BD27" s="10">
        <v>43.822589999999998</v>
      </c>
      <c r="BE27" s="10">
        <v>44.954189999999997</v>
      </c>
      <c r="BF27" s="10">
        <v>45.39808</v>
      </c>
      <c r="BG27" s="10">
        <v>45.991010000000003</v>
      </c>
      <c r="BH27" s="10">
        <v>46.486730000000001</v>
      </c>
      <c r="BI27" s="10">
        <v>46.848269999999999</v>
      </c>
      <c r="BJ27" s="10">
        <v>46.625970000000002</v>
      </c>
      <c r="BK27" s="10">
        <v>46.734940000000002</v>
      </c>
      <c r="BL27" s="10">
        <v>47.143540000000002</v>
      </c>
      <c r="BM27" s="10">
        <v>47.220829999999999</v>
      </c>
      <c r="BN27" s="10">
        <v>47.960340000000002</v>
      </c>
      <c r="BO27" s="10">
        <v>48.486249999999998</v>
      </c>
      <c r="BP27" s="10">
        <v>49.414969999999997</v>
      </c>
      <c r="BQ27" s="10">
        <v>50.342970000000001</v>
      </c>
      <c r="BR27" s="10">
        <v>51.531849999999999</v>
      </c>
      <c r="BS27" s="10">
        <v>52.552460000000004</v>
      </c>
      <c r="BT27" s="10">
        <v>53.574669999999998</v>
      </c>
      <c r="BU27" s="10">
        <v>54.88494</v>
      </c>
      <c r="BV27" s="10">
        <v>56.612250000000003</v>
      </c>
      <c r="BW27" s="10">
        <v>57.932279999999999</v>
      </c>
      <c r="BX27" s="10">
        <v>58.926490000000001</v>
      </c>
      <c r="BY27" s="10">
        <v>60.597549999999998</v>
      </c>
      <c r="BZ27" s="10">
        <v>61.549779999999998</v>
      </c>
      <c r="CA27" s="10">
        <v>62.954430000000002</v>
      </c>
      <c r="CB27" s="10">
        <v>64.018299999999996</v>
      </c>
      <c r="CC27" s="10">
        <v>65.249420000000001</v>
      </c>
      <c r="CD27" s="10">
        <v>66.141959999999997</v>
      </c>
      <c r="CE27" s="10">
        <v>66.781809999999993</v>
      </c>
      <c r="CF27" s="10">
        <v>66.674689999999998</v>
      </c>
      <c r="CG27" s="10">
        <v>66.449650000000005</v>
      </c>
      <c r="CH27" s="10">
        <v>66.484099999999998</v>
      </c>
      <c r="CI27" s="10">
        <v>66.488950000000003</v>
      </c>
      <c r="CJ27" s="10">
        <v>67.052409999999995</v>
      </c>
      <c r="CK27" s="10">
        <v>67.312259999999995</v>
      </c>
      <c r="CL27" s="10">
        <v>67.660259999999994</v>
      </c>
      <c r="CM27" s="10">
        <v>67.295590000000004</v>
      </c>
      <c r="CN27" s="10">
        <v>66.660129999999995</v>
      </c>
      <c r="CO27" s="10">
        <v>67.098290000000006</v>
      </c>
      <c r="CP27" s="10">
        <v>67.555109999999999</v>
      </c>
      <c r="CQ27" s="10">
        <v>67.762289999999993</v>
      </c>
      <c r="CR27" s="10">
        <v>68.626689999999996</v>
      </c>
      <c r="CS27" s="10">
        <v>68.505549999999999</v>
      </c>
      <c r="CT27" s="10">
        <v>69.301109999999994</v>
      </c>
      <c r="CU27" s="10">
        <v>69.588480000000004</v>
      </c>
      <c r="CV27" s="10">
        <v>70.225399999999993</v>
      </c>
      <c r="CW27" s="10">
        <v>70.571240000000003</v>
      </c>
      <c r="CX27" s="10">
        <v>70.170429999999996</v>
      </c>
      <c r="CY27" s="10">
        <v>71.376000000000005</v>
      </c>
      <c r="CZ27" s="10">
        <v>72.359440000000006</v>
      </c>
      <c r="DA27" s="10">
        <v>73.215940000000003</v>
      </c>
      <c r="DB27" s="10">
        <v>72.752009999999999</v>
      </c>
      <c r="DC27" s="10">
        <v>72.372510000000005</v>
      </c>
      <c r="DD27" s="10">
        <v>73.19435</v>
      </c>
      <c r="DE27" s="10">
        <v>74.333060000000003</v>
      </c>
      <c r="DF27" s="10">
        <v>74.287930000000003</v>
      </c>
      <c r="DG27" s="10">
        <v>76.114940000000004</v>
      </c>
      <c r="DH27" s="10">
        <v>77.443020000000004</v>
      </c>
      <c r="DI27" s="10">
        <v>77.584969999999998</v>
      </c>
      <c r="DJ27" s="10">
        <v>77.568190000000001</v>
      </c>
      <c r="DK27" s="10">
        <v>77.594200000000001</v>
      </c>
      <c r="DL27" s="10">
        <v>78.701040000000006</v>
      </c>
      <c r="DM27" s="10">
        <v>79.935569999999998</v>
      </c>
      <c r="DN27" s="10">
        <v>81.523009999999999</v>
      </c>
      <c r="DO27" s="10">
        <v>82.72627</v>
      </c>
      <c r="DP27" s="10">
        <v>82.110759999999999</v>
      </c>
      <c r="DQ27" s="10">
        <v>82.220650000000006</v>
      </c>
      <c r="DR27" s="10">
        <v>82.690380000000005</v>
      </c>
      <c r="DS27" s="10">
        <v>82.958079999999995</v>
      </c>
      <c r="DT27" s="10">
        <v>82.72851</v>
      </c>
      <c r="DU27" s="10">
        <v>82.795910000000006</v>
      </c>
      <c r="DV27" s="10">
        <v>83.353229999999996</v>
      </c>
      <c r="DW27" s="10">
        <v>83.9208</v>
      </c>
      <c r="DX27" s="10">
        <v>83.920559999999995</v>
      </c>
      <c r="DY27" s="10">
        <v>85.274410000000003</v>
      </c>
      <c r="DZ27" s="10">
        <v>85.869309999999999</v>
      </c>
      <c r="EA27" s="10">
        <v>87.352059999999994</v>
      </c>
      <c r="EB27" s="10">
        <v>87.178790000000006</v>
      </c>
      <c r="EC27" s="10">
        <v>88.723380000000006</v>
      </c>
      <c r="ED27" s="10">
        <v>90.059650000000005</v>
      </c>
      <c r="EE27" s="10">
        <v>91.265820000000005</v>
      </c>
      <c r="EF27" s="10">
        <v>90.49091</v>
      </c>
      <c r="EG27" s="10">
        <v>91.347210000000004</v>
      </c>
      <c r="EH27" s="10">
        <v>90.819419999999994</v>
      </c>
      <c r="EI27" s="10">
        <v>93.32159</v>
      </c>
      <c r="EJ27" s="10">
        <v>92.744410000000002</v>
      </c>
      <c r="EK27" s="10">
        <v>93.980130000000003</v>
      </c>
      <c r="EL27" s="10">
        <v>95.982370000000003</v>
      </c>
      <c r="EM27" s="10">
        <v>97.296390000000002</v>
      </c>
      <c r="EN27" s="10">
        <v>97.197559999999996</v>
      </c>
      <c r="EO27" s="10">
        <v>98.634910000000005</v>
      </c>
      <c r="EP27" s="10">
        <v>97.96114</v>
      </c>
      <c r="EQ27" s="10">
        <v>99.501630000000006</v>
      </c>
      <c r="ER27" s="10">
        <v>98.887450000000001</v>
      </c>
      <c r="ES27" s="10">
        <v>100.008</v>
      </c>
      <c r="ET27" s="10">
        <v>101.60299999999999</v>
      </c>
      <c r="EU27" s="10">
        <v>102.3583</v>
      </c>
      <c r="EV27" s="10">
        <v>104.1228</v>
      </c>
      <c r="EW27" s="10">
        <v>103.6772</v>
      </c>
      <c r="EX27" s="10">
        <v>104.8081</v>
      </c>
      <c r="EY27" s="10">
        <v>104.5424</v>
      </c>
      <c r="EZ27" s="10">
        <v>103.5501</v>
      </c>
      <c r="FA27" s="10">
        <v>103.9633</v>
      </c>
      <c r="FB27" s="10">
        <v>103.9308</v>
      </c>
      <c r="FC27" s="10">
        <v>106.2204</v>
      </c>
      <c r="FD27" s="10">
        <v>105.1857</v>
      </c>
      <c r="FE27" s="10">
        <v>104.4241</v>
      </c>
      <c r="FF27" s="10">
        <v>104.49979999999999</v>
      </c>
      <c r="FG27" s="10">
        <v>105.1093</v>
      </c>
      <c r="FH27" s="10">
        <v>105.9355</v>
      </c>
      <c r="FI27" s="10">
        <v>105.08540000000001</v>
      </c>
      <c r="FJ27" s="10">
        <v>105.78</v>
      </c>
      <c r="FK27" s="10">
        <v>105.813</v>
      </c>
      <c r="FL27" s="10">
        <v>108.6726</v>
      </c>
      <c r="FM27" s="10">
        <v>108.0243</v>
      </c>
      <c r="FN27" s="10">
        <v>108.1934</v>
      </c>
      <c r="FO27" s="10">
        <v>108.4132</v>
      </c>
      <c r="FP27" s="10">
        <v>107.0247</v>
      </c>
      <c r="FQ27" s="10">
        <v>105.9806</v>
      </c>
      <c r="FR27" s="10">
        <v>106.4263</v>
      </c>
      <c r="FS27" s="10">
        <v>107.6554</v>
      </c>
      <c r="FT27" s="10">
        <v>107.7436</v>
      </c>
      <c r="FU27" s="10">
        <v>108.6159</v>
      </c>
      <c r="FV27" s="10">
        <v>108.54730000000001</v>
      </c>
      <c r="FW27" s="10">
        <v>109.2957</v>
      </c>
      <c r="FX27" s="10">
        <v>110.5784</v>
      </c>
      <c r="FY27" s="10">
        <v>111.0078</v>
      </c>
      <c r="FZ27" s="10">
        <v>110.4295</v>
      </c>
      <c r="GA27" s="10">
        <v>111.2424</v>
      </c>
      <c r="GB27" s="10">
        <v>112.0501</v>
      </c>
      <c r="GC27" s="10">
        <v>111.80800000000001</v>
      </c>
      <c r="GD27" s="10">
        <v>111.70650000000001</v>
      </c>
      <c r="GE27" s="10">
        <v>114.07389999999999</v>
      </c>
      <c r="GF27" s="10">
        <v>113.6866</v>
      </c>
      <c r="GG27" s="10">
        <v>115.17919999999999</v>
      </c>
      <c r="GH27" s="10">
        <v>116.4156</v>
      </c>
      <c r="GI27" s="10">
        <v>116.8866</v>
      </c>
      <c r="GJ27" s="10">
        <v>118.69540000000001</v>
      </c>
      <c r="GK27" s="10">
        <v>118.1284</v>
      </c>
      <c r="GL27" s="10">
        <v>118.05759999999999</v>
      </c>
      <c r="GM27" s="10">
        <v>121.4135</v>
      </c>
      <c r="GN27" s="10">
        <v>148.0633</v>
      </c>
      <c r="GO27" s="10">
        <v>130.36799999999999</v>
      </c>
      <c r="GP27" s="10">
        <v>131.90299999999999</v>
      </c>
      <c r="GQ27" s="10">
        <v>133.5222</v>
      </c>
      <c r="GR27" s="10">
        <v>127.8947</v>
      </c>
      <c r="GS27" s="10">
        <v>127.1511</v>
      </c>
      <c r="GT27" s="10">
        <v>126.23139999999999</v>
      </c>
      <c r="GU27" s="10">
        <v>128.774</v>
      </c>
      <c r="GV27" s="10">
        <v>130.8664</v>
      </c>
      <c r="GW27" s="10">
        <v>133.08009999999999</v>
      </c>
      <c r="GX27" s="10">
        <v>135.47059999999999</v>
      </c>
      <c r="GY27" s="10">
        <v>138.93559999999999</v>
      </c>
      <c r="GZ27" s="10">
        <v>142.00479999999999</v>
      </c>
      <c r="HA27" s="10">
        <v>143.1199</v>
      </c>
      <c r="HB27" s="10">
        <v>144.88990000000001</v>
      </c>
      <c r="HC27" s="10">
        <v>145.72149999999999</v>
      </c>
      <c r="HD27" s="10">
        <v>146.36930000000001</v>
      </c>
      <c r="HE27" s="11">
        <v>148.84270000000001</v>
      </c>
      <c r="HF27" s="11">
        <v>148.8758</v>
      </c>
      <c r="HG27" s="11">
        <v>149.88550000000001</v>
      </c>
      <c r="HH27" s="11">
        <v>150.62110000000001</v>
      </c>
      <c r="HI27" s="11">
        <v>151.3399</v>
      </c>
      <c r="HJ27" s="11">
        <v>152.04179999999999</v>
      </c>
      <c r="HK27" s="11">
        <v>152.69759999999999</v>
      </c>
      <c r="HL27" s="11">
        <v>153.5283</v>
      </c>
      <c r="HM27" s="11">
        <v>154.3698</v>
      </c>
      <c r="HN27" s="11">
        <v>155.1781</v>
      </c>
      <c r="HO27" s="11">
        <v>156.00299999999999</v>
      </c>
      <c r="HP27" s="11">
        <v>156.77199999999999</v>
      </c>
      <c r="HQ27" s="11">
        <v>157.5419</v>
      </c>
      <c r="HR27" s="11">
        <v>158.30269999999999</v>
      </c>
      <c r="HS27" s="11">
        <v>159.03710000000001</v>
      </c>
      <c r="HT27" s="11">
        <v>159.81379999999999</v>
      </c>
      <c r="HU27" s="11">
        <v>160.62200000000001</v>
      </c>
      <c r="HV27" s="11">
        <v>161.4579</v>
      </c>
      <c r="HW27" s="11">
        <v>162.27860000000001</v>
      </c>
      <c r="HX27" s="11">
        <v>163.09450000000001</v>
      </c>
      <c r="HY27" s="11">
        <v>163.90809999999999</v>
      </c>
      <c r="HZ27" s="11">
        <v>164.72810000000001</v>
      </c>
      <c r="IA27" s="11">
        <v>165.54050000000001</v>
      </c>
      <c r="IB27" s="11">
        <v>166.36449999999999</v>
      </c>
      <c r="IC27" s="11">
        <v>167.20079999999999</v>
      </c>
      <c r="ID27" s="11">
        <v>168.04249999999999</v>
      </c>
      <c r="IE27" s="11">
        <v>168.89340000000001</v>
      </c>
      <c r="IF27" s="11">
        <v>169.7364</v>
      </c>
      <c r="IG27" s="11">
        <v>170.58750000000001</v>
      </c>
      <c r="IH27" s="11">
        <v>171.44720000000001</v>
      </c>
      <c r="II27" s="11">
        <v>172.3022</v>
      </c>
      <c r="IJ27" s="11">
        <v>173.1661</v>
      </c>
      <c r="IK27" s="11">
        <v>174.02520000000001</v>
      </c>
      <c r="IL27" s="11">
        <v>174.8974</v>
      </c>
      <c r="IM27" s="11">
        <v>175.76300000000001</v>
      </c>
      <c r="IN27" s="11">
        <v>176.63929999999999</v>
      </c>
      <c r="IO27" s="11">
        <v>177.51259999999999</v>
      </c>
      <c r="IP27" s="11">
        <v>178.3991</v>
      </c>
      <c r="IQ27" s="11">
        <v>179.28120000000001</v>
      </c>
      <c r="IR27" s="11">
        <v>180.17089999999999</v>
      </c>
      <c r="IS27" s="11">
        <v>181.0575</v>
      </c>
      <c r="IT27" s="11">
        <v>181.95859999999999</v>
      </c>
      <c r="IU27" s="11">
        <v>182.86410000000001</v>
      </c>
      <c r="IV27" s="11">
        <v>183.7835</v>
      </c>
      <c r="IW27" s="11">
        <v>184.71279999999999</v>
      </c>
      <c r="IX27" s="11">
        <v>185.6489</v>
      </c>
      <c r="IY27" s="11">
        <v>186.57749999999999</v>
      </c>
      <c r="IZ27" s="11">
        <v>187.5146</v>
      </c>
      <c r="JA27" s="11">
        <v>188.46</v>
      </c>
      <c r="JB27" s="11">
        <v>189.4144</v>
      </c>
      <c r="JC27" s="11">
        <v>190.3734</v>
      </c>
      <c r="JD27" s="11">
        <v>191.33760000000001</v>
      </c>
      <c r="JE27" s="11">
        <v>192.3064</v>
      </c>
      <c r="JF27" s="11">
        <v>193.28020000000001</v>
      </c>
      <c r="JG27" s="11">
        <v>194.24690000000001</v>
      </c>
      <c r="JH27" s="11">
        <v>195.2225</v>
      </c>
      <c r="JI27" s="11">
        <v>196.20689999999999</v>
      </c>
      <c r="JJ27" s="11">
        <v>197.20050000000001</v>
      </c>
      <c r="JK27" s="11">
        <v>198.19909999999999</v>
      </c>
      <c r="JL27" s="11">
        <v>199.20259999999999</v>
      </c>
      <c r="JM27" s="11">
        <v>200.21129999999999</v>
      </c>
      <c r="JN27" s="11">
        <v>201.22499999999999</v>
      </c>
      <c r="JO27" s="11">
        <v>202.2439</v>
      </c>
      <c r="JP27" s="11">
        <v>203.26910000000001</v>
      </c>
      <c r="JQ27" s="11">
        <v>204.30019999999999</v>
      </c>
      <c r="JR27" s="11">
        <v>205.33680000000001</v>
      </c>
      <c r="JS27" s="11">
        <v>206.37129999999999</v>
      </c>
      <c r="JT27" s="11">
        <v>207.41329999999999</v>
      </c>
      <c r="JU27" s="11">
        <v>208.4631</v>
      </c>
      <c r="JV27" s="11">
        <v>209.5204</v>
      </c>
      <c r="JW27" s="11">
        <v>210.583</v>
      </c>
      <c r="JX27" s="11">
        <v>211.65100000000001</v>
      </c>
      <c r="JY27" s="11">
        <v>212.7244</v>
      </c>
      <c r="JZ27" s="11">
        <v>213.8031</v>
      </c>
      <c r="KA27" s="11">
        <v>214.88740000000001</v>
      </c>
      <c r="KB27" s="11">
        <v>215.977</v>
      </c>
      <c r="KC27" s="11">
        <v>217.07249999999999</v>
      </c>
      <c r="KD27" s="11">
        <v>218.17320000000001</v>
      </c>
      <c r="KE27" s="11">
        <v>219.27969999999999</v>
      </c>
      <c r="KF27" s="11">
        <v>220.39179999999999</v>
      </c>
      <c r="KG27" s="11">
        <v>221.5094</v>
      </c>
      <c r="KH27" s="11">
        <v>222.63249999999999</v>
      </c>
      <c r="KI27" s="11">
        <v>223.76140000000001</v>
      </c>
      <c r="KJ27" s="11">
        <v>224.89590000000001</v>
      </c>
      <c r="KK27" s="11">
        <v>226.0361</v>
      </c>
      <c r="KL27" s="11">
        <v>227.18199999999999</v>
      </c>
      <c r="KM27" s="11">
        <v>228.33369999999999</v>
      </c>
      <c r="KN27" s="11">
        <v>229.49109999999999</v>
      </c>
      <c r="KO27" s="11">
        <v>230.65430000000001</v>
      </c>
      <c r="KP27" s="11">
        <v>231.82339999999999</v>
      </c>
      <c r="KQ27" s="11">
        <v>232.9982</v>
      </c>
      <c r="KR27" s="11">
        <v>234.17910000000001</v>
      </c>
      <c r="KS27" s="11">
        <v>235.3657</v>
      </c>
      <c r="KT27" s="11">
        <v>236.5583</v>
      </c>
      <c r="KU27" s="11">
        <v>237.7569</v>
      </c>
      <c r="KV27" s="11">
        <v>238.9615</v>
      </c>
      <c r="KW27" s="11">
        <v>240.1721</v>
      </c>
      <c r="KX27" s="11">
        <v>241.38890000000001</v>
      </c>
      <c r="KY27" s="11">
        <v>242.61170000000001</v>
      </c>
      <c r="KZ27" s="11">
        <v>243.84059999999999</v>
      </c>
      <c r="LA27" s="11">
        <v>245.07579999999999</v>
      </c>
      <c r="LB27" s="11">
        <v>246.31720000000001</v>
      </c>
      <c r="LC27" s="11">
        <v>247.56469999999999</v>
      </c>
      <c r="LD27" s="11">
        <v>248.8186</v>
      </c>
      <c r="LE27" s="11">
        <v>250.0788</v>
      </c>
      <c r="LF27" s="11">
        <v>251.34520000000001</v>
      </c>
      <c r="LG27" s="11">
        <v>252.6189</v>
      </c>
      <c r="LH27" s="11">
        <v>253.89830000000001</v>
      </c>
      <c r="LI27" s="11">
        <v>255.184</v>
      </c>
      <c r="LJ27" s="11">
        <v>256.47590000000002</v>
      </c>
      <c r="LK27" s="11">
        <v>257.77620000000002</v>
      </c>
      <c r="LL27" s="11">
        <v>259.08159999999998</v>
      </c>
      <c r="LM27" s="11">
        <v>260.39330000000001</v>
      </c>
      <c r="LN27" s="11">
        <v>261.71129999999999</v>
      </c>
      <c r="LO27" s="11">
        <v>263.03879999999998</v>
      </c>
      <c r="LP27" s="11">
        <v>264.37079999999997</v>
      </c>
      <c r="LQ27" s="11">
        <v>265.709</v>
      </c>
      <c r="LR27" s="11">
        <v>267.05360000000002</v>
      </c>
      <c r="LS27" s="11">
        <v>268.40879999999999</v>
      </c>
      <c r="LT27" s="11">
        <v>269.7679</v>
      </c>
      <c r="LU27" s="11">
        <v>271.13330000000002</v>
      </c>
      <c r="LV27" s="11">
        <v>272.505</v>
      </c>
      <c r="LW27" s="11">
        <v>273.88839999999999</v>
      </c>
      <c r="LX27" s="11">
        <v>275.27519999999998</v>
      </c>
      <c r="LY27" s="11">
        <v>276.66820000000001</v>
      </c>
      <c r="LZ27" s="11">
        <v>278.06760000000003</v>
      </c>
      <c r="MA27" s="11">
        <v>279.47989999999999</v>
      </c>
      <c r="MB27" s="11">
        <v>280.89490000000001</v>
      </c>
      <c r="MC27" s="11">
        <v>282.31619999999998</v>
      </c>
      <c r="MD27" s="11">
        <v>283.74380000000002</v>
      </c>
      <c r="ME27" s="11">
        <v>285.18560000000002</v>
      </c>
      <c r="MF27" s="11">
        <v>286.62939999999998</v>
      </c>
      <c r="MG27" s="11">
        <v>288.07940000000002</v>
      </c>
      <c r="MH27" s="11">
        <v>289.53579999999999</v>
      </c>
      <c r="MI27" s="11">
        <v>291.00779999999997</v>
      </c>
      <c r="MJ27" s="11">
        <v>292.48090000000002</v>
      </c>
      <c r="MK27" s="11">
        <v>293.96030000000002</v>
      </c>
      <c r="ML27" s="11">
        <v>295.4461</v>
      </c>
      <c r="MM27" s="11">
        <v>296.94880000000001</v>
      </c>
      <c r="MN27" s="11">
        <v>298.45190000000002</v>
      </c>
      <c r="MO27" s="11">
        <v>299.96120000000002</v>
      </c>
      <c r="MP27" s="11">
        <v>301.47710000000001</v>
      </c>
      <c r="MQ27" s="11">
        <v>303.01100000000002</v>
      </c>
      <c r="MR27" s="11">
        <v>304.54469999999998</v>
      </c>
      <c r="MS27" s="11">
        <v>306.0847</v>
      </c>
      <c r="MT27" s="11">
        <v>307.6311</v>
      </c>
      <c r="MU27" t="s">
        <v>1192</v>
      </c>
      <c r="MV27" t="b">
        <v>0</v>
      </c>
      <c r="MW27" t="s">
        <v>1190</v>
      </c>
      <c r="MX27">
        <v>2008</v>
      </c>
      <c r="MY27">
        <v>2024</v>
      </c>
      <c r="MZ27">
        <v>2</v>
      </c>
      <c r="NA27" t="s">
        <v>1190</v>
      </c>
      <c r="NB27" t="s">
        <v>1192</v>
      </c>
      <c r="NC27" s="1" t="s">
        <v>1193</v>
      </c>
      <c r="ND27" t="s">
        <v>1194</v>
      </c>
      <c r="NE27" t="s">
        <v>1195</v>
      </c>
      <c r="NF27" s="1" t="s">
        <v>3077</v>
      </c>
    </row>
    <row r="28" spans="1:370" x14ac:dyDescent="0.25">
      <c r="A28" t="s">
        <v>1187</v>
      </c>
      <c r="B28" t="s">
        <v>1196</v>
      </c>
      <c r="C28" s="1" t="s">
        <v>3076</v>
      </c>
      <c r="D28" t="s">
        <v>1197</v>
      </c>
      <c r="E28" t="s">
        <v>1198</v>
      </c>
      <c r="F28" t="s">
        <v>1191</v>
      </c>
      <c r="G28" s="10">
        <v>552.03840000000002</v>
      </c>
      <c r="H28" s="10">
        <v>550.91409999999996</v>
      </c>
      <c r="I28" s="10">
        <v>576.77329999999995</v>
      </c>
      <c r="J28" s="10">
        <v>629.61609999999996</v>
      </c>
      <c r="K28" s="10">
        <v>677.96159999999998</v>
      </c>
      <c r="L28" s="10">
        <v>684.70749999999998</v>
      </c>
      <c r="M28" s="10">
        <v>843.23580000000004</v>
      </c>
      <c r="N28" s="10">
        <v>932.05669999999998</v>
      </c>
      <c r="O28" s="10">
        <v>1014.1319999999999</v>
      </c>
      <c r="P28" s="10">
        <v>1131.06</v>
      </c>
      <c r="Q28" s="10">
        <v>1191.7729999999999</v>
      </c>
      <c r="R28" s="10">
        <v>1236.7460000000001</v>
      </c>
      <c r="S28" s="10">
        <v>1310.951</v>
      </c>
      <c r="T28" s="10">
        <v>1421.133</v>
      </c>
      <c r="U28" s="10">
        <v>1454.8630000000001</v>
      </c>
      <c r="V28" s="10">
        <v>1508.83</v>
      </c>
      <c r="W28" s="10">
        <v>1574.04</v>
      </c>
      <c r="X28" s="10">
        <v>1571.7919999999999</v>
      </c>
      <c r="Y28" s="10">
        <v>1593.154</v>
      </c>
      <c r="Z28" s="10">
        <v>1662.8610000000001</v>
      </c>
      <c r="AA28" s="10">
        <v>1750.558</v>
      </c>
      <c r="AB28" s="10">
        <v>1639.25</v>
      </c>
      <c r="AC28" s="10">
        <v>1683.0989999999999</v>
      </c>
      <c r="AD28" s="10">
        <v>1750.558</v>
      </c>
      <c r="AE28" s="10">
        <v>1848.373</v>
      </c>
      <c r="AF28" s="10">
        <v>1895.5940000000001</v>
      </c>
      <c r="AG28" s="10">
        <v>1949.5609999999999</v>
      </c>
      <c r="AH28" s="10">
        <v>2051.8739999999998</v>
      </c>
      <c r="AI28" s="10">
        <v>2203.6559999999999</v>
      </c>
      <c r="AJ28" s="10">
        <v>2273.364</v>
      </c>
      <c r="AK28" s="10">
        <v>2332.9520000000002</v>
      </c>
      <c r="AL28" s="10">
        <v>2420.6489999999999</v>
      </c>
      <c r="AM28" s="10">
        <v>2498.2269999999999</v>
      </c>
      <c r="AN28" s="10">
        <v>2399.2869999999998</v>
      </c>
      <c r="AO28" s="10">
        <v>2452.13</v>
      </c>
      <c r="AP28" s="10">
        <v>2560.0639999999999</v>
      </c>
      <c r="AQ28" s="10">
        <v>2665.75</v>
      </c>
      <c r="AR28" s="10">
        <v>2569.0590000000002</v>
      </c>
      <c r="AS28" s="10">
        <v>2582.5500000000002</v>
      </c>
      <c r="AT28" s="10">
        <v>2688.2359999999999</v>
      </c>
      <c r="AU28" s="10">
        <v>2872.623</v>
      </c>
      <c r="AV28" s="10">
        <v>2925.4659999999999</v>
      </c>
      <c r="AW28" s="10">
        <v>2987.3029999999999</v>
      </c>
      <c r="AX28" s="10">
        <v>3060.384</v>
      </c>
      <c r="AY28" s="10">
        <v>3088.4920000000002</v>
      </c>
      <c r="AZ28" s="10">
        <v>3128.9670000000001</v>
      </c>
      <c r="BA28" s="10">
        <v>3185.183</v>
      </c>
      <c r="BB28" s="10">
        <v>3267.2579999999998</v>
      </c>
      <c r="BC28" s="10">
        <v>3359.4520000000002</v>
      </c>
      <c r="BD28" s="10">
        <v>3403.3</v>
      </c>
      <c r="BE28" s="10">
        <v>3447.1480000000001</v>
      </c>
      <c r="BF28" s="10">
        <v>3557.3310000000001</v>
      </c>
      <c r="BG28" s="10">
        <v>3637.1570000000002</v>
      </c>
      <c r="BH28" s="10">
        <v>3792.3130000000001</v>
      </c>
      <c r="BI28" s="10">
        <v>3863.145</v>
      </c>
      <c r="BJ28" s="10">
        <v>3930.6030000000001</v>
      </c>
      <c r="BK28" s="10">
        <v>4305</v>
      </c>
      <c r="BL28" s="10">
        <v>4334</v>
      </c>
      <c r="BM28" s="10">
        <v>4487</v>
      </c>
      <c r="BN28" s="10">
        <v>4632</v>
      </c>
      <c r="BO28" s="10">
        <v>4640</v>
      </c>
      <c r="BP28" s="10">
        <v>4879</v>
      </c>
      <c r="BQ28" s="10">
        <v>5040</v>
      </c>
      <c r="BR28" s="10">
        <v>5234</v>
      </c>
      <c r="BS28" s="10">
        <v>5239</v>
      </c>
      <c r="BT28" s="10">
        <v>5247</v>
      </c>
      <c r="BU28" s="10">
        <v>5405</v>
      </c>
      <c r="BV28" s="10">
        <v>5609</v>
      </c>
      <c r="BW28" s="10">
        <v>5594</v>
      </c>
      <c r="BX28" s="10">
        <v>5782</v>
      </c>
      <c r="BY28" s="10">
        <v>5930</v>
      </c>
      <c r="BZ28" s="10">
        <v>6012</v>
      </c>
      <c r="CA28" s="10">
        <v>5974</v>
      </c>
      <c r="CB28" s="10">
        <v>6126</v>
      </c>
      <c r="CC28" s="10">
        <v>6125</v>
      </c>
      <c r="CD28" s="10">
        <v>6492</v>
      </c>
      <c r="CE28" s="10">
        <v>6453</v>
      </c>
      <c r="CF28" s="10">
        <v>6234</v>
      </c>
      <c r="CG28" s="10">
        <v>6198</v>
      </c>
      <c r="CH28" s="10">
        <v>6517</v>
      </c>
      <c r="CI28" s="10">
        <v>6477</v>
      </c>
      <c r="CJ28" s="10">
        <v>6646</v>
      </c>
      <c r="CK28" s="10">
        <v>6727</v>
      </c>
      <c r="CL28" s="10">
        <v>6997</v>
      </c>
      <c r="CM28" s="10">
        <v>6841</v>
      </c>
      <c r="CN28" s="10">
        <v>6602</v>
      </c>
      <c r="CO28" s="10">
        <v>6704</v>
      </c>
      <c r="CP28" s="10">
        <v>6891</v>
      </c>
      <c r="CQ28" s="10">
        <v>6872</v>
      </c>
      <c r="CR28" s="10">
        <v>6901</v>
      </c>
      <c r="CS28" s="10">
        <v>6999</v>
      </c>
      <c r="CT28" s="10">
        <v>7120</v>
      </c>
      <c r="CU28" s="10">
        <v>7100</v>
      </c>
      <c r="CV28" s="10">
        <v>7308</v>
      </c>
      <c r="CW28" s="10">
        <v>7377</v>
      </c>
      <c r="CX28" s="10">
        <v>7428</v>
      </c>
      <c r="CY28" s="10">
        <v>7219</v>
      </c>
      <c r="CZ28" s="10">
        <v>7704</v>
      </c>
      <c r="DA28" s="10">
        <v>8050</v>
      </c>
      <c r="DB28" s="10">
        <v>8065</v>
      </c>
      <c r="DC28" s="10">
        <v>7887</v>
      </c>
      <c r="DD28" s="10">
        <v>8048</v>
      </c>
      <c r="DE28" s="10">
        <v>8448</v>
      </c>
      <c r="DF28" s="10">
        <v>8468</v>
      </c>
      <c r="DG28" s="10">
        <v>8757</v>
      </c>
      <c r="DH28" s="10">
        <v>8818</v>
      </c>
      <c r="DI28" s="10">
        <v>9094</v>
      </c>
      <c r="DJ28" s="10">
        <v>9184</v>
      </c>
      <c r="DK28" s="10">
        <v>9313</v>
      </c>
      <c r="DL28" s="10">
        <v>9861</v>
      </c>
      <c r="DM28" s="10">
        <v>9826</v>
      </c>
      <c r="DN28" s="10">
        <v>10195</v>
      </c>
      <c r="DO28" s="10">
        <v>10811</v>
      </c>
      <c r="DP28" s="10">
        <v>9870</v>
      </c>
      <c r="DQ28" s="10">
        <v>10189</v>
      </c>
      <c r="DR28" s="10">
        <v>10298</v>
      </c>
      <c r="DS28" s="10">
        <v>10629</v>
      </c>
      <c r="DT28" s="10">
        <v>10379</v>
      </c>
      <c r="DU28" s="10">
        <v>10146</v>
      </c>
      <c r="DV28" s="10">
        <v>10703</v>
      </c>
      <c r="DW28" s="10">
        <v>10366</v>
      </c>
      <c r="DX28" s="10">
        <v>11989</v>
      </c>
      <c r="DY28" s="10">
        <v>12409</v>
      </c>
      <c r="DZ28" s="10">
        <v>12408</v>
      </c>
      <c r="EA28" s="10">
        <v>12662</v>
      </c>
      <c r="EB28" s="10">
        <v>12920</v>
      </c>
      <c r="EC28" s="10">
        <v>13279</v>
      </c>
      <c r="ED28" s="10">
        <v>13669</v>
      </c>
      <c r="EE28" s="10">
        <v>13668</v>
      </c>
      <c r="EF28" s="10">
        <v>14205</v>
      </c>
      <c r="EG28" s="10">
        <v>14681</v>
      </c>
      <c r="EH28" s="10">
        <v>14643</v>
      </c>
      <c r="EI28" s="10">
        <v>14713</v>
      </c>
      <c r="EJ28" s="10">
        <v>14863</v>
      </c>
      <c r="EK28" s="10">
        <v>15292</v>
      </c>
      <c r="EL28" s="10">
        <v>15652</v>
      </c>
      <c r="EM28" s="10">
        <v>15661</v>
      </c>
      <c r="EN28" s="10">
        <v>16295</v>
      </c>
      <c r="EO28" s="10">
        <v>16680</v>
      </c>
      <c r="EP28" s="10">
        <v>17084</v>
      </c>
      <c r="EQ28" s="10">
        <v>17891</v>
      </c>
      <c r="ER28" s="10">
        <v>17172</v>
      </c>
      <c r="ES28" s="10">
        <v>17328</v>
      </c>
      <c r="ET28" s="10">
        <v>17305</v>
      </c>
      <c r="EU28" s="10">
        <v>16825</v>
      </c>
      <c r="EV28" s="10">
        <v>17195</v>
      </c>
      <c r="EW28" s="10">
        <v>17157</v>
      </c>
      <c r="EX28" s="10">
        <v>17618</v>
      </c>
      <c r="EY28" s="10">
        <v>18831</v>
      </c>
      <c r="EZ28" s="10">
        <v>17422</v>
      </c>
      <c r="FA28" s="10">
        <v>17548</v>
      </c>
      <c r="FB28" s="10">
        <v>17762</v>
      </c>
      <c r="FC28" s="10">
        <v>18475</v>
      </c>
      <c r="FD28" s="10">
        <v>18242</v>
      </c>
      <c r="FE28" s="10">
        <v>18350</v>
      </c>
      <c r="FF28" s="10">
        <v>18382</v>
      </c>
      <c r="FG28" s="10">
        <v>18603</v>
      </c>
      <c r="FH28" s="10">
        <v>19029</v>
      </c>
      <c r="FI28" s="10">
        <v>19095</v>
      </c>
      <c r="FJ28" s="10">
        <v>18982</v>
      </c>
      <c r="FK28" s="10">
        <v>18597</v>
      </c>
      <c r="FL28" s="10">
        <v>19598</v>
      </c>
      <c r="FM28" s="10">
        <v>19195</v>
      </c>
      <c r="FN28" s="10">
        <v>19482</v>
      </c>
      <c r="FO28" s="10">
        <v>19571</v>
      </c>
      <c r="FP28" s="10">
        <v>19575</v>
      </c>
      <c r="FQ28" s="10">
        <v>19825</v>
      </c>
      <c r="FR28" s="10">
        <v>19993</v>
      </c>
      <c r="FS28" s="10">
        <v>20426</v>
      </c>
      <c r="FT28" s="10">
        <v>20839</v>
      </c>
      <c r="FU28" s="10">
        <v>20846</v>
      </c>
      <c r="FV28" s="10">
        <v>21129</v>
      </c>
      <c r="FW28" s="10">
        <v>20549</v>
      </c>
      <c r="FX28" s="10">
        <v>22462</v>
      </c>
      <c r="FY28" s="10">
        <v>22802</v>
      </c>
      <c r="FZ28" s="10">
        <v>23011</v>
      </c>
      <c r="GA28" s="10">
        <v>23425</v>
      </c>
      <c r="GB28" s="10">
        <v>23645</v>
      </c>
      <c r="GC28" s="10">
        <v>23594</v>
      </c>
      <c r="GD28" s="10">
        <v>23997</v>
      </c>
      <c r="GE28" s="10">
        <v>24296</v>
      </c>
      <c r="GF28" s="10">
        <v>24403</v>
      </c>
      <c r="GG28" s="10">
        <v>24535</v>
      </c>
      <c r="GH28" s="10">
        <v>24830</v>
      </c>
      <c r="GI28" s="10">
        <v>25806</v>
      </c>
      <c r="GJ28" s="10">
        <v>26406</v>
      </c>
      <c r="GK28" s="10">
        <v>27085</v>
      </c>
      <c r="GL28" s="10">
        <v>27639</v>
      </c>
      <c r="GM28" s="10">
        <v>27453</v>
      </c>
      <c r="GN28" s="10">
        <v>27064</v>
      </c>
      <c r="GO28" s="10">
        <v>27978</v>
      </c>
      <c r="GP28" s="10">
        <v>28812</v>
      </c>
      <c r="GQ28" s="10">
        <v>28828</v>
      </c>
      <c r="GR28" s="10">
        <v>29940</v>
      </c>
      <c r="GS28" s="10">
        <v>30764</v>
      </c>
      <c r="GT28" s="10">
        <v>31560</v>
      </c>
      <c r="GU28" s="10">
        <v>32437</v>
      </c>
      <c r="GV28" s="10">
        <v>35271</v>
      </c>
      <c r="GW28" s="10">
        <v>35446</v>
      </c>
      <c r="GX28" s="10">
        <v>34778</v>
      </c>
      <c r="GY28" s="10">
        <v>34923</v>
      </c>
      <c r="GZ28" s="10">
        <v>35305</v>
      </c>
      <c r="HA28" s="10">
        <v>35835</v>
      </c>
      <c r="HB28" s="10">
        <v>37193</v>
      </c>
      <c r="HC28" s="10">
        <v>38998</v>
      </c>
      <c r="HD28" s="10">
        <v>37308</v>
      </c>
      <c r="HE28" s="11">
        <v>38127.699999999997</v>
      </c>
      <c r="HF28" s="11">
        <v>38385.230000000003</v>
      </c>
      <c r="HG28" s="11">
        <v>38842.31</v>
      </c>
      <c r="HH28" s="11">
        <v>39239.57</v>
      </c>
      <c r="HI28" s="11">
        <v>39638.699999999997</v>
      </c>
      <c r="HJ28" s="11">
        <v>40042.660000000003</v>
      </c>
      <c r="HK28" s="11">
        <v>40448.06</v>
      </c>
      <c r="HL28" s="11">
        <v>40902.69</v>
      </c>
      <c r="HM28" s="11">
        <v>41359.89</v>
      </c>
      <c r="HN28" s="11">
        <v>41814.080000000002</v>
      </c>
      <c r="HO28" s="11">
        <v>42274.94</v>
      </c>
      <c r="HP28" s="11">
        <v>42725.11</v>
      </c>
      <c r="HQ28" s="11">
        <v>43178.12</v>
      </c>
      <c r="HR28" s="11">
        <v>43638.74</v>
      </c>
      <c r="HS28" s="11">
        <v>44018.98</v>
      </c>
      <c r="HT28" s="11">
        <v>44442.95</v>
      </c>
      <c r="HU28" s="11">
        <v>44874.15</v>
      </c>
      <c r="HV28" s="11">
        <v>45316.08</v>
      </c>
      <c r="HW28" s="11">
        <v>45756.86</v>
      </c>
      <c r="HX28" s="11">
        <v>46168.6</v>
      </c>
      <c r="HY28" s="11">
        <v>46582.25</v>
      </c>
      <c r="HZ28" s="11">
        <v>47000.25</v>
      </c>
      <c r="IA28" s="11">
        <v>47418.69</v>
      </c>
      <c r="IB28" s="11">
        <v>47842.97</v>
      </c>
      <c r="IC28" s="11">
        <v>48273.4</v>
      </c>
      <c r="ID28" s="11">
        <v>48708.04</v>
      </c>
      <c r="IE28" s="11">
        <v>49143.19</v>
      </c>
      <c r="IF28" s="11">
        <v>49578.68</v>
      </c>
      <c r="IG28" s="11">
        <v>50016.7</v>
      </c>
      <c r="IH28" s="11">
        <v>50459.81</v>
      </c>
      <c r="II28" s="11">
        <v>50901.75</v>
      </c>
      <c r="IJ28" s="11">
        <v>51348.89</v>
      </c>
      <c r="IK28" s="11">
        <v>51794.69</v>
      </c>
      <c r="IL28" s="11">
        <v>52243.15</v>
      </c>
      <c r="IM28" s="11">
        <v>52706.31</v>
      </c>
      <c r="IN28" s="11">
        <v>53175.17</v>
      </c>
      <c r="IO28" s="11">
        <v>53637.79</v>
      </c>
      <c r="IP28" s="11">
        <v>54107.34</v>
      </c>
      <c r="IQ28" s="11">
        <v>54581.8</v>
      </c>
      <c r="IR28" s="11">
        <v>55058.2</v>
      </c>
      <c r="IS28" s="11">
        <v>55528.2</v>
      </c>
      <c r="IT28" s="11">
        <v>56004.07</v>
      </c>
      <c r="IU28" s="11">
        <v>56491.6</v>
      </c>
      <c r="IV28" s="11">
        <v>56986.27</v>
      </c>
      <c r="IW28" s="11">
        <v>57486.879999999997</v>
      </c>
      <c r="IX28" s="11">
        <v>57992.51</v>
      </c>
      <c r="IY28" s="11">
        <v>58503.77</v>
      </c>
      <c r="IZ28" s="11">
        <v>59020.91</v>
      </c>
      <c r="JA28" s="11">
        <v>59543.92</v>
      </c>
      <c r="JB28" s="11">
        <v>60073.09</v>
      </c>
      <c r="JC28" s="11">
        <v>60607.07</v>
      </c>
      <c r="JD28" s="11">
        <v>61146.07</v>
      </c>
      <c r="JE28" s="11">
        <v>61689.98</v>
      </c>
      <c r="JF28" s="11">
        <v>62238.94</v>
      </c>
      <c r="JG28" s="11">
        <v>62794.26</v>
      </c>
      <c r="JH28" s="11">
        <v>63356.02</v>
      </c>
      <c r="JI28" s="11">
        <v>63924.38</v>
      </c>
      <c r="JJ28" s="11">
        <v>64499.46</v>
      </c>
      <c r="JK28" s="11">
        <v>65079.95</v>
      </c>
      <c r="JL28" s="11">
        <v>65665.87</v>
      </c>
      <c r="JM28" s="11">
        <v>66257.36</v>
      </c>
      <c r="JN28" s="11">
        <v>66854.44</v>
      </c>
      <c r="JO28" s="11">
        <v>67457.179999999993</v>
      </c>
      <c r="JP28" s="11">
        <v>68065.509999999995</v>
      </c>
      <c r="JQ28" s="11">
        <v>68679.3</v>
      </c>
      <c r="JR28" s="11">
        <v>69298.52</v>
      </c>
      <c r="JS28" s="11">
        <v>69914.100000000006</v>
      </c>
      <c r="JT28" s="11">
        <v>70535.66</v>
      </c>
      <c r="JU28" s="11">
        <v>71163.28</v>
      </c>
      <c r="JV28" s="11">
        <v>71796.98</v>
      </c>
      <c r="JW28" s="11">
        <v>72435.98</v>
      </c>
      <c r="JX28" s="11">
        <v>73080.42</v>
      </c>
      <c r="JY28" s="11">
        <v>73730.27</v>
      </c>
      <c r="JZ28" s="11">
        <v>74385.53</v>
      </c>
      <c r="KA28" s="11">
        <v>75046.34</v>
      </c>
      <c r="KB28" s="11">
        <v>75712.69</v>
      </c>
      <c r="KC28" s="11">
        <v>76384.639999999999</v>
      </c>
      <c r="KD28" s="11">
        <v>77062.11</v>
      </c>
      <c r="KE28" s="11">
        <v>77745.240000000005</v>
      </c>
      <c r="KF28" s="11">
        <v>78434.02</v>
      </c>
      <c r="KG28" s="11">
        <v>79128.509999999995</v>
      </c>
      <c r="KH28" s="11">
        <v>79828.73</v>
      </c>
      <c r="KI28" s="11">
        <v>80534.73</v>
      </c>
      <c r="KJ28" s="11">
        <v>81246.59</v>
      </c>
      <c r="KK28" s="11">
        <v>81964.320000000007</v>
      </c>
      <c r="KL28" s="11">
        <v>82687.95</v>
      </c>
      <c r="KM28" s="11">
        <v>83417.59</v>
      </c>
      <c r="KN28" s="11">
        <v>84153.23</v>
      </c>
      <c r="KO28" s="11">
        <v>84894.95</v>
      </c>
      <c r="KP28" s="11">
        <v>85642.8</v>
      </c>
      <c r="KQ28" s="11">
        <v>86396.79</v>
      </c>
      <c r="KR28" s="11">
        <v>87157.07</v>
      </c>
      <c r="KS28" s="11">
        <v>87923.58</v>
      </c>
      <c r="KT28" s="11">
        <v>88696.45</v>
      </c>
      <c r="KU28" s="11">
        <v>89475.69</v>
      </c>
      <c r="KV28" s="11">
        <v>90261.4</v>
      </c>
      <c r="KW28" s="11">
        <v>91053.59</v>
      </c>
      <c r="KX28" s="11">
        <v>91852.36</v>
      </c>
      <c r="KY28" s="11">
        <v>92657.7</v>
      </c>
      <c r="KZ28" s="11">
        <v>93469.65</v>
      </c>
      <c r="LA28" s="11">
        <v>94288.34</v>
      </c>
      <c r="LB28" s="11">
        <v>95113.79</v>
      </c>
      <c r="LC28" s="11">
        <v>95945.97</v>
      </c>
      <c r="LD28" s="11">
        <v>96785.02</v>
      </c>
      <c r="LE28" s="11">
        <v>97631</v>
      </c>
      <c r="LF28" s="11">
        <v>98483.9</v>
      </c>
      <c r="LG28" s="11">
        <v>99307.199999999997</v>
      </c>
      <c r="LH28" s="11">
        <v>100140.5</v>
      </c>
      <c r="LI28" s="11">
        <v>100978</v>
      </c>
      <c r="LJ28" s="11">
        <v>101826.3</v>
      </c>
      <c r="LK28" s="11">
        <v>102682.1</v>
      </c>
      <c r="LL28" s="11">
        <v>103545.5</v>
      </c>
      <c r="LM28" s="11">
        <v>104405.5</v>
      </c>
      <c r="LN28" s="11">
        <v>105273.3</v>
      </c>
      <c r="LO28" s="11">
        <v>106149.1</v>
      </c>
      <c r="LP28" s="11">
        <v>107032.8</v>
      </c>
      <c r="LQ28" s="11">
        <v>107923.8</v>
      </c>
      <c r="LR28" s="11">
        <v>108821.8</v>
      </c>
      <c r="LS28" s="11">
        <v>109727</v>
      </c>
      <c r="LT28" s="11">
        <v>110639.4</v>
      </c>
      <c r="LU28" s="11">
        <v>111553.7</v>
      </c>
      <c r="LV28" s="11">
        <v>112475.7</v>
      </c>
      <c r="LW28" s="11">
        <v>113405.4</v>
      </c>
      <c r="LX28" s="11">
        <v>114343</v>
      </c>
      <c r="LY28" s="11">
        <v>115283.5</v>
      </c>
      <c r="LZ28" s="11">
        <v>116231.8</v>
      </c>
      <c r="MA28" s="11">
        <v>117187.8</v>
      </c>
      <c r="MB28" s="11">
        <v>118151.7</v>
      </c>
      <c r="MC28" s="11">
        <v>119123.2</v>
      </c>
      <c r="MD28" s="11">
        <v>120102.3</v>
      </c>
      <c r="ME28" s="11">
        <v>121088.9</v>
      </c>
      <c r="MF28" s="11">
        <v>122083.2</v>
      </c>
      <c r="MG28" s="11">
        <v>123091</v>
      </c>
      <c r="MH28" s="11">
        <v>124106.1</v>
      </c>
      <c r="MI28" s="11">
        <v>125128.7</v>
      </c>
      <c r="MJ28" s="11">
        <v>126158.7</v>
      </c>
      <c r="MK28" s="11">
        <v>127195</v>
      </c>
      <c r="ML28" s="11">
        <v>128239.5</v>
      </c>
      <c r="MM28" s="11">
        <v>129292.4</v>
      </c>
      <c r="MN28" s="11">
        <v>130353.7</v>
      </c>
      <c r="MO28" s="11">
        <v>131429.5</v>
      </c>
      <c r="MP28" s="11">
        <v>132513.1</v>
      </c>
      <c r="MQ28" s="11">
        <v>133604.70000000001</v>
      </c>
      <c r="MR28" s="11">
        <v>134704.4</v>
      </c>
      <c r="MS28" s="11">
        <v>135812.70000000001</v>
      </c>
      <c r="MT28" s="11">
        <v>136929.70000000001</v>
      </c>
      <c r="MU28" t="s">
        <v>1199</v>
      </c>
      <c r="MV28" t="b">
        <v>1</v>
      </c>
      <c r="MW28" t="s">
        <v>1190</v>
      </c>
      <c r="MX28" t="s">
        <v>1190</v>
      </c>
      <c r="MY28">
        <v>2024</v>
      </c>
      <c r="MZ28">
        <v>2</v>
      </c>
      <c r="NA28" t="s">
        <v>1190</v>
      </c>
      <c r="NB28" t="s">
        <v>1200</v>
      </c>
      <c r="NC28" t="s">
        <v>1201</v>
      </c>
      <c r="ND28" t="s">
        <v>1194</v>
      </c>
      <c r="NE28" t="s">
        <v>1202</v>
      </c>
      <c r="NF28" s="1" t="s">
        <v>3077</v>
      </c>
    </row>
    <row r="29" spans="1:370" x14ac:dyDescent="0.25">
      <c r="A29" t="s">
        <v>1187</v>
      </c>
      <c r="B29" t="s">
        <v>1203</v>
      </c>
      <c r="C29" s="1" t="s">
        <v>3076</v>
      </c>
      <c r="D29" t="s">
        <v>1197</v>
      </c>
      <c r="E29" t="s">
        <v>1198</v>
      </c>
      <c r="F29" t="s">
        <v>1191</v>
      </c>
      <c r="G29" s="10">
        <v>4698</v>
      </c>
      <c r="H29" s="10">
        <v>4424</v>
      </c>
      <c r="I29" s="10">
        <v>4297</v>
      </c>
      <c r="J29" s="10">
        <v>4489</v>
      </c>
      <c r="K29" s="10">
        <v>3797</v>
      </c>
      <c r="L29" s="10">
        <v>4283</v>
      </c>
      <c r="M29" s="10">
        <v>4318</v>
      </c>
      <c r="N29" s="10">
        <v>4226</v>
      </c>
      <c r="O29" s="10">
        <v>4199</v>
      </c>
      <c r="P29" s="10">
        <v>4286</v>
      </c>
      <c r="Q29" s="10">
        <v>4257</v>
      </c>
      <c r="R29" s="10">
        <v>4955</v>
      </c>
      <c r="S29" s="10">
        <v>5071</v>
      </c>
      <c r="T29" s="10">
        <v>5072</v>
      </c>
      <c r="U29" s="10">
        <v>5440</v>
      </c>
      <c r="V29" s="10">
        <v>6497</v>
      </c>
      <c r="W29" s="10">
        <v>7199</v>
      </c>
      <c r="X29" s="10">
        <v>7734</v>
      </c>
      <c r="Y29" s="10">
        <v>8119</v>
      </c>
      <c r="Z29" s="10">
        <v>8600</v>
      </c>
      <c r="AA29" s="10">
        <v>9233</v>
      </c>
      <c r="AB29" s="10">
        <v>9234</v>
      </c>
      <c r="AC29" s="10">
        <v>9737</v>
      </c>
      <c r="AD29" s="10">
        <v>9903</v>
      </c>
      <c r="AE29" s="10">
        <v>10109</v>
      </c>
      <c r="AF29" s="10">
        <v>11219</v>
      </c>
      <c r="AG29" s="10">
        <v>11435</v>
      </c>
      <c r="AH29" s="10">
        <v>12092</v>
      </c>
      <c r="AI29" s="10">
        <v>12467</v>
      </c>
      <c r="AJ29" s="10">
        <v>12391</v>
      </c>
      <c r="AK29" s="10">
        <v>11886</v>
      </c>
      <c r="AL29" s="10">
        <v>12891</v>
      </c>
      <c r="AM29" s="10">
        <v>12538</v>
      </c>
      <c r="AN29" s="10">
        <v>13239</v>
      </c>
      <c r="AO29" s="10">
        <v>14561</v>
      </c>
      <c r="AP29" s="10">
        <v>15234</v>
      </c>
      <c r="AQ29" s="10">
        <v>14539</v>
      </c>
      <c r="AR29" s="10">
        <v>16436</v>
      </c>
      <c r="AS29" s="10">
        <v>16844</v>
      </c>
      <c r="AT29" s="10">
        <v>17632</v>
      </c>
      <c r="AU29" s="10">
        <v>18610</v>
      </c>
      <c r="AV29" s="10">
        <v>18587</v>
      </c>
      <c r="AW29" s="10">
        <v>19902</v>
      </c>
      <c r="AX29" s="10">
        <v>20754</v>
      </c>
      <c r="AY29" s="10">
        <v>20091</v>
      </c>
      <c r="AZ29" s="10">
        <v>21011</v>
      </c>
      <c r="BA29" s="10">
        <v>20871</v>
      </c>
      <c r="BB29" s="10">
        <v>22765</v>
      </c>
      <c r="BC29" s="10">
        <v>22241</v>
      </c>
      <c r="BD29" s="10">
        <v>25638</v>
      </c>
      <c r="BE29" s="10">
        <v>25043</v>
      </c>
      <c r="BF29" s="10">
        <v>25785</v>
      </c>
      <c r="BG29" s="10">
        <v>25399</v>
      </c>
      <c r="BH29" s="10">
        <v>24729</v>
      </c>
      <c r="BI29" s="10">
        <v>25297</v>
      </c>
      <c r="BJ29" s="10">
        <v>27509</v>
      </c>
      <c r="BK29" s="10">
        <v>27991</v>
      </c>
      <c r="BL29" s="10">
        <v>29936</v>
      </c>
      <c r="BM29" s="10">
        <v>32609</v>
      </c>
      <c r="BN29" s="10">
        <v>32677</v>
      </c>
      <c r="BO29" s="10">
        <v>33698</v>
      </c>
      <c r="BP29" s="10">
        <v>34292</v>
      </c>
      <c r="BQ29" s="10">
        <v>35863</v>
      </c>
      <c r="BR29" s="10">
        <v>37039</v>
      </c>
      <c r="BS29" s="10">
        <v>38606</v>
      </c>
      <c r="BT29" s="10">
        <v>38243</v>
      </c>
      <c r="BU29" s="10">
        <v>39834</v>
      </c>
      <c r="BV29" s="10">
        <v>40680</v>
      </c>
      <c r="BW29" s="10">
        <v>40800</v>
      </c>
      <c r="BX29" s="10">
        <v>41606</v>
      </c>
      <c r="BY29" s="10">
        <v>42072</v>
      </c>
      <c r="BZ29" s="10">
        <v>42207</v>
      </c>
      <c r="CA29" s="10">
        <v>41614</v>
      </c>
      <c r="CB29" s="10">
        <v>41313</v>
      </c>
      <c r="CC29" s="10">
        <v>40056</v>
      </c>
      <c r="CD29" s="10">
        <v>40341</v>
      </c>
      <c r="CE29" s="10">
        <v>40279</v>
      </c>
      <c r="CF29" s="10">
        <v>41056</v>
      </c>
      <c r="CG29" s="10">
        <v>40289</v>
      </c>
      <c r="CH29" s="10">
        <v>41932</v>
      </c>
      <c r="CI29" s="10">
        <v>45549</v>
      </c>
      <c r="CJ29" s="10">
        <v>44417</v>
      </c>
      <c r="CK29" s="10">
        <v>45845</v>
      </c>
      <c r="CL29" s="10">
        <v>46796</v>
      </c>
      <c r="CM29" s="10">
        <v>49533</v>
      </c>
      <c r="CN29" s="10">
        <v>49608</v>
      </c>
      <c r="CO29" s="10">
        <v>49092</v>
      </c>
      <c r="CP29" s="10">
        <v>51164</v>
      </c>
      <c r="CQ29" s="10">
        <v>50799</v>
      </c>
      <c r="CR29" s="10">
        <v>49847</v>
      </c>
      <c r="CS29" s="10">
        <v>52286</v>
      </c>
      <c r="CT29" s="10">
        <v>53374</v>
      </c>
      <c r="CU29" s="10">
        <v>54595</v>
      </c>
      <c r="CV29" s="10">
        <v>57114</v>
      </c>
      <c r="CW29" s="10">
        <v>58848</v>
      </c>
      <c r="CX29" s="10">
        <v>60252</v>
      </c>
      <c r="CY29" s="10">
        <v>58562</v>
      </c>
      <c r="CZ29" s="10">
        <v>56887</v>
      </c>
      <c r="DA29" s="10">
        <v>61702</v>
      </c>
      <c r="DB29" s="10">
        <v>57396</v>
      </c>
      <c r="DC29" s="10">
        <v>61415</v>
      </c>
      <c r="DD29" s="10">
        <v>60315</v>
      </c>
      <c r="DE29" s="10">
        <v>59247</v>
      </c>
      <c r="DF29" s="10">
        <v>61018</v>
      </c>
      <c r="DG29" s="10">
        <v>58057</v>
      </c>
      <c r="DH29" s="10">
        <v>56566</v>
      </c>
      <c r="DI29" s="10">
        <v>55975</v>
      </c>
      <c r="DJ29" s="10">
        <v>59028</v>
      </c>
      <c r="DK29" s="10">
        <v>61022</v>
      </c>
      <c r="DL29" s="10">
        <v>58869</v>
      </c>
      <c r="DM29" s="10">
        <v>57825</v>
      </c>
      <c r="DN29" s="10">
        <v>56273</v>
      </c>
      <c r="DO29" s="10">
        <v>56614</v>
      </c>
      <c r="DP29" s="10">
        <v>59422</v>
      </c>
      <c r="DQ29" s="10">
        <v>59828</v>
      </c>
      <c r="DR29" s="10">
        <v>59188</v>
      </c>
      <c r="DS29" s="10">
        <v>60667</v>
      </c>
      <c r="DT29" s="10">
        <v>62293</v>
      </c>
      <c r="DU29" s="10">
        <v>64473</v>
      </c>
      <c r="DV29" s="10">
        <v>67224</v>
      </c>
      <c r="DW29" s="10">
        <v>67091</v>
      </c>
      <c r="DX29" s="10">
        <v>70002</v>
      </c>
      <c r="DY29" s="10">
        <v>71030</v>
      </c>
      <c r="DZ29" s="10">
        <v>69510</v>
      </c>
      <c r="EA29" s="10">
        <v>66971</v>
      </c>
      <c r="EB29" s="10">
        <v>72939</v>
      </c>
      <c r="EC29" s="10">
        <v>71100</v>
      </c>
      <c r="ED29" s="10">
        <v>73776</v>
      </c>
      <c r="EE29" s="10">
        <v>72678</v>
      </c>
      <c r="EF29" s="10">
        <v>78380</v>
      </c>
      <c r="EG29" s="10">
        <v>77251</v>
      </c>
      <c r="EH29" s="10">
        <v>81107</v>
      </c>
      <c r="EI29" s="10">
        <v>76934</v>
      </c>
      <c r="EJ29" s="10">
        <v>83060</v>
      </c>
      <c r="EK29" s="10">
        <v>82467</v>
      </c>
      <c r="EL29" s="10">
        <v>78146</v>
      </c>
      <c r="EM29" s="10">
        <v>76454</v>
      </c>
      <c r="EN29" s="10">
        <v>84643</v>
      </c>
      <c r="EO29" s="10">
        <v>82980</v>
      </c>
      <c r="EP29" s="10">
        <v>85474</v>
      </c>
      <c r="EQ29" s="10">
        <v>84691</v>
      </c>
      <c r="ER29" s="10">
        <v>87843</v>
      </c>
      <c r="ES29" s="10">
        <v>90586</v>
      </c>
      <c r="ET29" s="10">
        <v>87779</v>
      </c>
      <c r="EU29" s="10">
        <v>87453</v>
      </c>
      <c r="EV29" s="10">
        <v>84343</v>
      </c>
      <c r="EW29" s="10">
        <v>86567</v>
      </c>
      <c r="EX29" s="10">
        <v>81654</v>
      </c>
      <c r="EY29" s="10">
        <v>86382</v>
      </c>
      <c r="EZ29" s="10">
        <v>85496</v>
      </c>
      <c r="FA29" s="10">
        <v>90085</v>
      </c>
      <c r="FB29" s="10">
        <v>91218</v>
      </c>
      <c r="FC29" s="10">
        <v>89806</v>
      </c>
      <c r="FD29" s="10">
        <v>90019</v>
      </c>
      <c r="FE29" s="10">
        <v>91757</v>
      </c>
      <c r="FF29" s="10">
        <v>95118</v>
      </c>
      <c r="FG29" s="10">
        <v>93359</v>
      </c>
      <c r="FH29" s="10">
        <v>92968</v>
      </c>
      <c r="FI29" s="10">
        <v>98031</v>
      </c>
      <c r="FJ29" s="10">
        <v>98174</v>
      </c>
      <c r="FK29" s="10">
        <v>100765</v>
      </c>
      <c r="FL29" s="10">
        <v>96733</v>
      </c>
      <c r="FM29" s="10">
        <v>99537</v>
      </c>
      <c r="FN29" s="10">
        <v>99553</v>
      </c>
      <c r="FO29" s="10">
        <v>99297</v>
      </c>
      <c r="FP29" s="10">
        <v>103492</v>
      </c>
      <c r="FQ29" s="10">
        <v>111995</v>
      </c>
      <c r="FR29" s="10">
        <v>110568</v>
      </c>
      <c r="FS29" s="10">
        <v>108361</v>
      </c>
      <c r="FT29" s="10">
        <v>106717</v>
      </c>
      <c r="FU29" s="10">
        <v>103717</v>
      </c>
      <c r="FV29" s="10">
        <v>107050</v>
      </c>
      <c r="FW29" s="10">
        <v>107542</v>
      </c>
      <c r="FX29" s="10">
        <v>106640</v>
      </c>
      <c r="FY29" s="10">
        <v>110732</v>
      </c>
      <c r="FZ29" s="10">
        <v>114569</v>
      </c>
      <c r="GA29" s="10">
        <v>115888</v>
      </c>
      <c r="GB29" s="10">
        <v>114975</v>
      </c>
      <c r="GC29" s="10">
        <v>115131</v>
      </c>
      <c r="GD29" s="10">
        <v>120994</v>
      </c>
      <c r="GE29" s="10">
        <v>116160</v>
      </c>
      <c r="GF29" s="10">
        <v>117940</v>
      </c>
      <c r="GG29" s="10">
        <v>117461</v>
      </c>
      <c r="GH29" s="10">
        <v>117040</v>
      </c>
      <c r="GI29" s="10">
        <v>116521</v>
      </c>
      <c r="GJ29" s="10">
        <v>118367</v>
      </c>
      <c r="GK29" s="10">
        <v>124088</v>
      </c>
      <c r="GL29" s="10">
        <v>126032</v>
      </c>
      <c r="GM29" s="10">
        <v>120061</v>
      </c>
      <c r="GN29" s="10">
        <v>115664</v>
      </c>
      <c r="GO29" s="10">
        <v>125991</v>
      </c>
      <c r="GP29" s="10">
        <v>117012</v>
      </c>
      <c r="GQ29" s="10">
        <v>118117</v>
      </c>
      <c r="GR29" s="10">
        <v>128410</v>
      </c>
      <c r="GS29" s="10">
        <v>126311</v>
      </c>
      <c r="GT29" s="10">
        <v>128877</v>
      </c>
      <c r="GU29" s="10">
        <v>128748</v>
      </c>
      <c r="GV29" s="10">
        <v>133727</v>
      </c>
      <c r="GW29" s="10">
        <v>134606</v>
      </c>
      <c r="GX29" s="10">
        <v>148171</v>
      </c>
      <c r="GY29" s="10">
        <v>155912</v>
      </c>
      <c r="GZ29" s="10">
        <v>146415</v>
      </c>
      <c r="HA29" s="10">
        <v>144032</v>
      </c>
      <c r="HB29" s="10">
        <v>141736</v>
      </c>
      <c r="HC29" s="10">
        <v>143278</v>
      </c>
      <c r="HD29" s="10">
        <v>145287</v>
      </c>
      <c r="HE29" s="11">
        <v>150255</v>
      </c>
      <c r="HF29" s="11">
        <v>156446.9</v>
      </c>
      <c r="HG29" s="11">
        <v>158082.29999999999</v>
      </c>
      <c r="HH29" s="11">
        <v>160187</v>
      </c>
      <c r="HI29" s="11">
        <v>162004.4</v>
      </c>
      <c r="HJ29" s="11">
        <v>163558.39999999999</v>
      </c>
      <c r="HK29" s="11">
        <v>164661.4</v>
      </c>
      <c r="HL29" s="11">
        <v>166178.6</v>
      </c>
      <c r="HM29" s="11">
        <v>167970.5</v>
      </c>
      <c r="HN29" s="11">
        <v>169361.9</v>
      </c>
      <c r="HO29" s="11">
        <v>171217.7</v>
      </c>
      <c r="HP29" s="11">
        <v>172386.1</v>
      </c>
      <c r="HQ29" s="11">
        <v>174692.5</v>
      </c>
      <c r="HR29" s="11">
        <v>176446.4</v>
      </c>
      <c r="HS29" s="11">
        <v>178016.3</v>
      </c>
      <c r="HT29" s="11">
        <v>179624.9</v>
      </c>
      <c r="HU29" s="11">
        <v>181402.6</v>
      </c>
      <c r="HV29" s="11">
        <v>183585.5</v>
      </c>
      <c r="HW29" s="11">
        <v>185681</v>
      </c>
      <c r="HX29" s="11">
        <v>187474.5</v>
      </c>
      <c r="HY29" s="11">
        <v>189323.1</v>
      </c>
      <c r="HZ29" s="11">
        <v>190727.4</v>
      </c>
      <c r="IA29" s="11">
        <v>192509.7</v>
      </c>
      <c r="IB29" s="11">
        <v>194427.4</v>
      </c>
      <c r="IC29" s="11">
        <v>196403</v>
      </c>
      <c r="ID29" s="11">
        <v>197919</v>
      </c>
      <c r="IE29" s="11">
        <v>199793.4</v>
      </c>
      <c r="IF29" s="11">
        <v>201773.5</v>
      </c>
      <c r="IG29" s="11">
        <v>203813.6</v>
      </c>
      <c r="IH29" s="11">
        <v>205366.3</v>
      </c>
      <c r="II29" s="11">
        <v>207285.4</v>
      </c>
      <c r="IJ29" s="11">
        <v>209319</v>
      </c>
      <c r="IK29" s="11">
        <v>211414.3</v>
      </c>
      <c r="IL29" s="11">
        <v>213003.8</v>
      </c>
      <c r="IM29" s="11">
        <v>214956.79999999999</v>
      </c>
      <c r="IN29" s="11">
        <v>217096.7</v>
      </c>
      <c r="IO29" s="11">
        <v>219299.4</v>
      </c>
      <c r="IP29" s="11">
        <v>220960.5</v>
      </c>
      <c r="IQ29" s="11">
        <v>223016.9</v>
      </c>
      <c r="IR29" s="11">
        <v>225221.7</v>
      </c>
      <c r="IS29" s="11">
        <v>227483</v>
      </c>
      <c r="IT29" s="11">
        <v>229175.2</v>
      </c>
      <c r="IU29" s="11">
        <v>231275.8</v>
      </c>
      <c r="IV29" s="11">
        <v>233546.8</v>
      </c>
      <c r="IW29" s="11">
        <v>235886.8</v>
      </c>
      <c r="IX29" s="11">
        <v>237674.1</v>
      </c>
      <c r="IY29" s="11">
        <v>239885.3</v>
      </c>
      <c r="IZ29" s="11">
        <v>242264</v>
      </c>
      <c r="JA29" s="11">
        <v>244715.5</v>
      </c>
      <c r="JB29" s="11">
        <v>246594.8</v>
      </c>
      <c r="JC29" s="11">
        <v>248915.3</v>
      </c>
      <c r="JD29" s="11">
        <v>251389.3</v>
      </c>
      <c r="JE29" s="11">
        <v>253938.6</v>
      </c>
      <c r="JF29" s="11">
        <v>255894.7</v>
      </c>
      <c r="JG29" s="11">
        <v>258308.2</v>
      </c>
      <c r="JH29" s="11">
        <v>260900.2</v>
      </c>
      <c r="JI29" s="11">
        <v>263571.3</v>
      </c>
      <c r="JJ29" s="11">
        <v>265627</v>
      </c>
      <c r="JK29" s="11">
        <v>268158.5</v>
      </c>
      <c r="JL29" s="11">
        <v>270853.59999999998</v>
      </c>
      <c r="JM29" s="11">
        <v>273631</v>
      </c>
      <c r="JN29" s="11">
        <v>275769.7</v>
      </c>
      <c r="JO29" s="11">
        <v>278402.5</v>
      </c>
      <c r="JP29" s="11">
        <v>281205.09999999998</v>
      </c>
      <c r="JQ29" s="11">
        <v>284091.2</v>
      </c>
      <c r="JR29" s="11">
        <v>286311.90000000002</v>
      </c>
      <c r="JS29" s="11">
        <v>289043.40000000002</v>
      </c>
      <c r="JT29" s="11">
        <v>291921.8</v>
      </c>
      <c r="JU29" s="11">
        <v>294885.90000000002</v>
      </c>
      <c r="JV29" s="11">
        <v>297158.59999999998</v>
      </c>
      <c r="JW29" s="11">
        <v>299960.8</v>
      </c>
      <c r="JX29" s="11">
        <v>302939.8</v>
      </c>
      <c r="JY29" s="11">
        <v>306007.7</v>
      </c>
      <c r="JZ29" s="11">
        <v>308358</v>
      </c>
      <c r="KA29" s="11">
        <v>311257.40000000002</v>
      </c>
      <c r="KB29" s="11">
        <v>314343.5</v>
      </c>
      <c r="KC29" s="11">
        <v>317521.59999999998</v>
      </c>
      <c r="KD29" s="11">
        <v>319954.7</v>
      </c>
      <c r="KE29" s="11">
        <v>322957.2</v>
      </c>
      <c r="KF29" s="11">
        <v>326152.8</v>
      </c>
      <c r="KG29" s="11">
        <v>329443.5</v>
      </c>
      <c r="KH29" s="11">
        <v>331961.40000000002</v>
      </c>
      <c r="KI29" s="11">
        <v>335070</v>
      </c>
      <c r="KJ29" s="11">
        <v>338375.4</v>
      </c>
      <c r="KK29" s="11">
        <v>341779.3</v>
      </c>
      <c r="KL29" s="11">
        <v>344381</v>
      </c>
      <c r="KM29" s="11">
        <v>347595.7</v>
      </c>
      <c r="KN29" s="11">
        <v>351017.8</v>
      </c>
      <c r="KO29" s="11">
        <v>354542.1</v>
      </c>
      <c r="KP29" s="11">
        <v>357234.2</v>
      </c>
      <c r="KQ29" s="11">
        <v>360561.9</v>
      </c>
      <c r="KR29" s="11">
        <v>364104.9</v>
      </c>
      <c r="KS29" s="11">
        <v>367753.8</v>
      </c>
      <c r="KT29" s="11">
        <v>370539.5</v>
      </c>
      <c r="KU29" s="11">
        <v>373984.5</v>
      </c>
      <c r="KV29" s="11">
        <v>377652.8</v>
      </c>
      <c r="KW29" s="11">
        <v>381430.7</v>
      </c>
      <c r="KX29" s="11">
        <v>384313.3</v>
      </c>
      <c r="KY29" s="11">
        <v>387879.7</v>
      </c>
      <c r="KZ29" s="11">
        <v>391681.2</v>
      </c>
      <c r="LA29" s="11">
        <v>395596.7</v>
      </c>
      <c r="LB29" s="11">
        <v>398583.2</v>
      </c>
      <c r="LC29" s="11">
        <v>402278.9</v>
      </c>
      <c r="LD29" s="11">
        <v>406214.3</v>
      </c>
      <c r="LE29" s="11">
        <v>410267.7</v>
      </c>
      <c r="LF29" s="11">
        <v>413357.7</v>
      </c>
      <c r="LG29" s="11">
        <v>417182.9</v>
      </c>
      <c r="LH29" s="11">
        <v>421147.2</v>
      </c>
      <c r="LI29" s="11">
        <v>425233.1</v>
      </c>
      <c r="LJ29" s="11">
        <v>428301.9</v>
      </c>
      <c r="LK29" s="11">
        <v>432131.2</v>
      </c>
      <c r="LL29" s="11">
        <v>436217</v>
      </c>
      <c r="LM29" s="11">
        <v>440427.8</v>
      </c>
      <c r="LN29" s="11">
        <v>443571.3</v>
      </c>
      <c r="LO29" s="11">
        <v>447501.4</v>
      </c>
      <c r="LP29" s="11">
        <v>451695.9</v>
      </c>
      <c r="LQ29" s="11">
        <v>456018.6</v>
      </c>
      <c r="LR29" s="11">
        <v>459268.5</v>
      </c>
      <c r="LS29" s="11">
        <v>463332.8</v>
      </c>
      <c r="LT29" s="11">
        <v>467670.6</v>
      </c>
      <c r="LU29" s="11">
        <v>472141.6</v>
      </c>
      <c r="LV29" s="11">
        <v>475484.8</v>
      </c>
      <c r="LW29" s="11">
        <v>479670.7</v>
      </c>
      <c r="LX29" s="11">
        <v>484143.8</v>
      </c>
      <c r="LY29" s="11">
        <v>488753.9</v>
      </c>
      <c r="LZ29" s="11">
        <v>492199.9</v>
      </c>
      <c r="MA29" s="11">
        <v>496517.5</v>
      </c>
      <c r="MB29" s="11">
        <v>501126.7</v>
      </c>
      <c r="MC29" s="11">
        <v>505877.3</v>
      </c>
      <c r="MD29" s="11">
        <v>509436.9</v>
      </c>
      <c r="ME29" s="11">
        <v>513898.8</v>
      </c>
      <c r="MF29" s="11">
        <v>518662.8</v>
      </c>
      <c r="MG29" s="11">
        <v>523572.3</v>
      </c>
      <c r="MH29" s="11">
        <v>527266.6</v>
      </c>
      <c r="MI29" s="11">
        <v>531894.80000000005</v>
      </c>
      <c r="MJ29" s="11">
        <v>536835.80000000005</v>
      </c>
      <c r="MK29" s="11">
        <v>541929.19999999995</v>
      </c>
      <c r="ML29" s="11">
        <v>545739.9</v>
      </c>
      <c r="MM29" s="11">
        <v>550518.1</v>
      </c>
      <c r="MN29" s="11">
        <v>555619.9</v>
      </c>
      <c r="MO29" s="11">
        <v>560877.9</v>
      </c>
      <c r="MP29" s="11">
        <v>564833.80000000005</v>
      </c>
      <c r="MQ29" s="11">
        <v>569791</v>
      </c>
      <c r="MR29" s="11">
        <v>575089.4</v>
      </c>
      <c r="MS29" s="11">
        <v>580549.80000000005</v>
      </c>
      <c r="MT29" s="11">
        <v>584643.80000000005</v>
      </c>
      <c r="MU29" t="s">
        <v>1199</v>
      </c>
      <c r="MV29" t="b">
        <v>1</v>
      </c>
      <c r="MW29" t="s">
        <v>1190</v>
      </c>
      <c r="MX29" t="s">
        <v>1190</v>
      </c>
      <c r="MY29">
        <v>2024</v>
      </c>
      <c r="MZ29">
        <v>2</v>
      </c>
      <c r="NA29" t="s">
        <v>1190</v>
      </c>
      <c r="NB29" t="s">
        <v>1204</v>
      </c>
      <c r="NC29" t="s">
        <v>1205</v>
      </c>
      <c r="ND29" t="s">
        <v>1194</v>
      </c>
      <c r="NE29" t="s">
        <v>1206</v>
      </c>
      <c r="NF29" s="1" t="s">
        <v>3077</v>
      </c>
    </row>
    <row r="30" spans="1:370" x14ac:dyDescent="0.25">
      <c r="A30" t="s">
        <v>1187</v>
      </c>
      <c r="B30" t="s">
        <v>1207</v>
      </c>
      <c r="C30" s="1" t="s">
        <v>3076</v>
      </c>
      <c r="D30" t="s">
        <v>1197</v>
      </c>
      <c r="E30" t="s">
        <v>1198</v>
      </c>
      <c r="F30" t="s">
        <v>1191</v>
      </c>
      <c r="G30" s="10">
        <v>20046</v>
      </c>
      <c r="H30" s="10">
        <v>19874</v>
      </c>
      <c r="I30" s="10">
        <v>20558</v>
      </c>
      <c r="J30" s="10">
        <v>21315</v>
      </c>
      <c r="K30" s="10">
        <v>21132</v>
      </c>
      <c r="L30" s="10">
        <v>22651</v>
      </c>
      <c r="M30" s="10">
        <v>23896</v>
      </c>
      <c r="N30" s="10">
        <v>24994</v>
      </c>
      <c r="O30" s="10">
        <v>26814</v>
      </c>
      <c r="P30" s="10">
        <v>28129</v>
      </c>
      <c r="Q30" s="10">
        <v>29260</v>
      </c>
      <c r="R30" s="10">
        <v>30890</v>
      </c>
      <c r="S30" s="10">
        <v>32449</v>
      </c>
      <c r="T30" s="10">
        <v>33322</v>
      </c>
      <c r="U30" s="10">
        <v>34550</v>
      </c>
      <c r="V30" s="10">
        <v>36678</v>
      </c>
      <c r="W30" s="10">
        <v>38038</v>
      </c>
      <c r="X30" s="10">
        <v>39244</v>
      </c>
      <c r="Y30" s="10">
        <v>40339</v>
      </c>
      <c r="Z30" s="10">
        <v>42165</v>
      </c>
      <c r="AA30" s="10">
        <v>44140</v>
      </c>
      <c r="AB30" s="10">
        <v>45905</v>
      </c>
      <c r="AC30" s="10">
        <v>47207</v>
      </c>
      <c r="AD30" s="10">
        <v>48906</v>
      </c>
      <c r="AE30" s="10">
        <v>50459</v>
      </c>
      <c r="AF30" s="10">
        <v>53966</v>
      </c>
      <c r="AG30" s="10">
        <v>56767</v>
      </c>
      <c r="AH30" s="10">
        <v>59789</v>
      </c>
      <c r="AI30" s="10">
        <v>62107</v>
      </c>
      <c r="AJ30" s="10">
        <v>63704</v>
      </c>
      <c r="AK30" s="10">
        <v>66021</v>
      </c>
      <c r="AL30" s="10">
        <v>68138</v>
      </c>
      <c r="AM30" s="10">
        <v>69940</v>
      </c>
      <c r="AN30" s="10">
        <v>71334</v>
      </c>
      <c r="AO30" s="10">
        <v>73310</v>
      </c>
      <c r="AP30" s="10">
        <v>75596</v>
      </c>
      <c r="AQ30" s="10">
        <v>77468</v>
      </c>
      <c r="AR30" s="10">
        <v>78993</v>
      </c>
      <c r="AS30" s="10">
        <v>80430</v>
      </c>
      <c r="AT30" s="10">
        <v>82667</v>
      </c>
      <c r="AU30" s="10">
        <v>85727</v>
      </c>
      <c r="AV30" s="10">
        <v>86288</v>
      </c>
      <c r="AW30" s="10">
        <v>88637</v>
      </c>
      <c r="AX30" s="10">
        <v>90695</v>
      </c>
      <c r="AY30" s="10">
        <v>91663</v>
      </c>
      <c r="AZ30" s="10">
        <v>93433</v>
      </c>
      <c r="BA30" s="10">
        <v>94862</v>
      </c>
      <c r="BB30" s="10">
        <v>97962</v>
      </c>
      <c r="BC30" s="10">
        <v>99412</v>
      </c>
      <c r="BD30" s="10">
        <v>103208</v>
      </c>
      <c r="BE30" s="10">
        <v>105169</v>
      </c>
      <c r="BF30" s="10">
        <v>106841</v>
      </c>
      <c r="BG30" s="10">
        <v>108753</v>
      </c>
      <c r="BH30" s="10">
        <v>110079</v>
      </c>
      <c r="BI30" s="10">
        <v>111989</v>
      </c>
      <c r="BJ30" s="10">
        <v>115779</v>
      </c>
      <c r="BK30" s="10">
        <v>118136</v>
      </c>
      <c r="BL30" s="10">
        <v>121739</v>
      </c>
      <c r="BM30" s="10">
        <v>127119</v>
      </c>
      <c r="BN30" s="10">
        <v>129815</v>
      </c>
      <c r="BO30" s="10">
        <v>133283</v>
      </c>
      <c r="BP30" s="10">
        <v>136630</v>
      </c>
      <c r="BQ30" s="10">
        <v>140801</v>
      </c>
      <c r="BR30" s="10">
        <v>144969</v>
      </c>
      <c r="BS30" s="10">
        <v>148623</v>
      </c>
      <c r="BT30" s="10">
        <v>151262</v>
      </c>
      <c r="BU30" s="10">
        <v>155370</v>
      </c>
      <c r="BV30" s="10">
        <v>159376</v>
      </c>
      <c r="BW30" s="10">
        <v>163056</v>
      </c>
      <c r="BX30" s="10">
        <v>166719</v>
      </c>
      <c r="BY30" s="10">
        <v>170068</v>
      </c>
      <c r="BZ30" s="10">
        <v>170954</v>
      </c>
      <c r="CA30" s="10">
        <v>173192</v>
      </c>
      <c r="CB30" s="10">
        <v>175822</v>
      </c>
      <c r="CC30" s="10">
        <v>177280</v>
      </c>
      <c r="CD30" s="10">
        <v>179590</v>
      </c>
      <c r="CE30" s="10">
        <v>181438</v>
      </c>
      <c r="CF30" s="10">
        <v>181889</v>
      </c>
      <c r="CG30" s="10">
        <v>182558</v>
      </c>
      <c r="CH30" s="10">
        <v>184989</v>
      </c>
      <c r="CI30" s="10">
        <v>189580</v>
      </c>
      <c r="CJ30" s="10">
        <v>189802</v>
      </c>
      <c r="CK30" s="10">
        <v>193552</v>
      </c>
      <c r="CL30" s="10">
        <v>196921</v>
      </c>
      <c r="CM30" s="10">
        <v>199796</v>
      </c>
      <c r="CN30" s="10">
        <v>200691</v>
      </c>
      <c r="CO30" s="10">
        <v>203292</v>
      </c>
      <c r="CP30" s="10">
        <v>207015</v>
      </c>
      <c r="CQ30" s="10">
        <v>208657</v>
      </c>
      <c r="CR30" s="10">
        <v>210748</v>
      </c>
      <c r="CS30" s="10">
        <v>214616</v>
      </c>
      <c r="CT30" s="10">
        <v>217824</v>
      </c>
      <c r="CU30" s="10">
        <v>221433</v>
      </c>
      <c r="CV30" s="10">
        <v>226187</v>
      </c>
      <c r="CW30" s="10">
        <v>229912</v>
      </c>
      <c r="CX30" s="10">
        <v>232461</v>
      </c>
      <c r="CY30" s="10">
        <v>232749</v>
      </c>
      <c r="CZ30" s="10">
        <v>235998</v>
      </c>
      <c r="DA30" s="10">
        <v>243388</v>
      </c>
      <c r="DB30" s="10">
        <v>241270</v>
      </c>
      <c r="DC30" s="10">
        <v>245958</v>
      </c>
      <c r="DD30" s="10">
        <v>248081</v>
      </c>
      <c r="DE30" s="10">
        <v>250560</v>
      </c>
      <c r="DF30" s="10">
        <v>253902</v>
      </c>
      <c r="DG30" s="10">
        <v>255903</v>
      </c>
      <c r="DH30" s="10">
        <v>258404</v>
      </c>
      <c r="DI30" s="10">
        <v>261604</v>
      </c>
      <c r="DJ30" s="10">
        <v>267337</v>
      </c>
      <c r="DK30" s="10">
        <v>272305</v>
      </c>
      <c r="DL30" s="10">
        <v>273916</v>
      </c>
      <c r="DM30" s="10">
        <v>276174</v>
      </c>
      <c r="DN30" s="10">
        <v>278357</v>
      </c>
      <c r="DO30" s="10">
        <v>282889</v>
      </c>
      <c r="DP30" s="10">
        <v>286728</v>
      </c>
      <c r="DQ30" s="10">
        <v>288166</v>
      </c>
      <c r="DR30" s="10">
        <v>288352</v>
      </c>
      <c r="DS30" s="10">
        <v>292486</v>
      </c>
      <c r="DT30" s="10">
        <v>295516</v>
      </c>
      <c r="DU30" s="10">
        <v>299230</v>
      </c>
      <c r="DV30" s="10">
        <v>304207</v>
      </c>
      <c r="DW30" s="10">
        <v>307485</v>
      </c>
      <c r="DX30" s="10">
        <v>312948</v>
      </c>
      <c r="DY30" s="10">
        <v>317463</v>
      </c>
      <c r="DZ30" s="10">
        <v>320438</v>
      </c>
      <c r="EA30" s="10">
        <v>322778</v>
      </c>
      <c r="EB30" s="10">
        <v>329732</v>
      </c>
      <c r="EC30" s="10">
        <v>331592</v>
      </c>
      <c r="ED30" s="10">
        <v>338535</v>
      </c>
      <c r="EE30" s="10">
        <v>341254</v>
      </c>
      <c r="EF30" s="10">
        <v>348491</v>
      </c>
      <c r="EG30" s="10">
        <v>352001</v>
      </c>
      <c r="EH30" s="10">
        <v>357003</v>
      </c>
      <c r="EI30" s="10">
        <v>361213</v>
      </c>
      <c r="EJ30" s="10">
        <v>367042</v>
      </c>
      <c r="EK30" s="10">
        <v>370883</v>
      </c>
      <c r="EL30" s="10">
        <v>372900</v>
      </c>
      <c r="EM30" s="10">
        <v>376958</v>
      </c>
      <c r="EN30" s="10">
        <v>386144</v>
      </c>
      <c r="EO30" s="10">
        <v>389291</v>
      </c>
      <c r="EP30" s="10">
        <v>392244</v>
      </c>
      <c r="EQ30" s="10">
        <v>397800</v>
      </c>
      <c r="ER30" s="10">
        <v>400685</v>
      </c>
      <c r="ES30" s="10">
        <v>399994</v>
      </c>
      <c r="ET30" s="10">
        <v>395121</v>
      </c>
      <c r="EU30" s="10">
        <v>386874</v>
      </c>
      <c r="EV30" s="10">
        <v>386553</v>
      </c>
      <c r="EW30" s="10">
        <v>388596</v>
      </c>
      <c r="EX30" s="10">
        <v>386779</v>
      </c>
      <c r="EY30" s="10">
        <v>396176</v>
      </c>
      <c r="EZ30" s="10">
        <v>401223</v>
      </c>
      <c r="FA30" s="10">
        <v>404365</v>
      </c>
      <c r="FB30" s="10">
        <v>406789</v>
      </c>
      <c r="FC30" s="10">
        <v>414806</v>
      </c>
      <c r="FD30" s="10">
        <v>412364</v>
      </c>
      <c r="FE30" s="10">
        <v>416115</v>
      </c>
      <c r="FF30" s="10">
        <v>419305</v>
      </c>
      <c r="FG30" s="10">
        <v>424540</v>
      </c>
      <c r="FH30" s="10">
        <v>424939</v>
      </c>
      <c r="FI30" s="10">
        <v>430964</v>
      </c>
      <c r="FJ30" s="10">
        <v>433272</v>
      </c>
      <c r="FK30" s="10">
        <v>438283</v>
      </c>
      <c r="FL30" s="10">
        <v>442095</v>
      </c>
      <c r="FM30" s="10">
        <v>448800</v>
      </c>
      <c r="FN30" s="10">
        <v>452183</v>
      </c>
      <c r="FO30" s="10">
        <v>457683</v>
      </c>
      <c r="FP30" s="10">
        <v>461549</v>
      </c>
      <c r="FQ30" s="10">
        <v>470624</v>
      </c>
      <c r="FR30" s="10">
        <v>472658</v>
      </c>
      <c r="FS30" s="10">
        <v>474680</v>
      </c>
      <c r="FT30" s="10">
        <v>476591</v>
      </c>
      <c r="FU30" s="10">
        <v>479924</v>
      </c>
      <c r="FV30" s="10">
        <v>485256</v>
      </c>
      <c r="FW30" s="10">
        <v>489683</v>
      </c>
      <c r="FX30" s="10">
        <v>493710</v>
      </c>
      <c r="FY30" s="10">
        <v>500801</v>
      </c>
      <c r="FZ30" s="10">
        <v>507451</v>
      </c>
      <c r="GA30" s="10">
        <v>513814</v>
      </c>
      <c r="GB30" s="10">
        <v>517656</v>
      </c>
      <c r="GC30" s="10">
        <v>521257</v>
      </c>
      <c r="GD30" s="10">
        <v>529755</v>
      </c>
      <c r="GE30" s="10">
        <v>531131</v>
      </c>
      <c r="GF30" s="10">
        <v>535707</v>
      </c>
      <c r="GG30" s="10">
        <v>540205</v>
      </c>
      <c r="GH30" s="10">
        <v>545261</v>
      </c>
      <c r="GI30" s="10">
        <v>549060</v>
      </c>
      <c r="GJ30" s="10">
        <v>556104</v>
      </c>
      <c r="GK30" s="10">
        <v>562999</v>
      </c>
      <c r="GL30" s="10">
        <v>565758</v>
      </c>
      <c r="GM30" s="10">
        <v>555891</v>
      </c>
      <c r="GN30" s="10">
        <v>476160</v>
      </c>
      <c r="GO30" s="10">
        <v>533806</v>
      </c>
      <c r="GP30" s="10">
        <v>537629</v>
      </c>
      <c r="GQ30" s="10">
        <v>537992</v>
      </c>
      <c r="GR30" s="10">
        <v>568521</v>
      </c>
      <c r="GS30" s="10">
        <v>581805</v>
      </c>
      <c r="GT30" s="10">
        <v>597082</v>
      </c>
      <c r="GU30" s="10">
        <v>610346</v>
      </c>
      <c r="GV30" s="10">
        <v>625467</v>
      </c>
      <c r="GW30" s="10">
        <v>636553</v>
      </c>
      <c r="GX30" s="10">
        <v>654062</v>
      </c>
      <c r="GY30" s="10">
        <v>667939</v>
      </c>
      <c r="GZ30" s="10">
        <v>680492</v>
      </c>
      <c r="HA30" s="10">
        <v>685669</v>
      </c>
      <c r="HB30" s="10">
        <v>685929</v>
      </c>
      <c r="HC30" s="10">
        <v>695527</v>
      </c>
      <c r="HD30" s="10">
        <v>702893</v>
      </c>
      <c r="HE30" s="11">
        <v>709285.3</v>
      </c>
      <c r="HF30" s="11">
        <v>718092.3</v>
      </c>
      <c r="HG30" s="11">
        <v>725666.3</v>
      </c>
      <c r="HH30" s="11">
        <v>732432.4</v>
      </c>
      <c r="HI30" s="11">
        <v>739100.4</v>
      </c>
      <c r="HJ30" s="11">
        <v>745797.9</v>
      </c>
      <c r="HK30" s="11">
        <v>752899.6</v>
      </c>
      <c r="HL30" s="11">
        <v>760070.3</v>
      </c>
      <c r="HM30" s="11">
        <v>767002.3</v>
      </c>
      <c r="HN30" s="11">
        <v>774151.4</v>
      </c>
      <c r="HO30" s="11">
        <v>781231.6</v>
      </c>
      <c r="HP30" s="11">
        <v>788376.6</v>
      </c>
      <c r="HQ30" s="11">
        <v>795547.1</v>
      </c>
      <c r="HR30" s="11">
        <v>802902.8</v>
      </c>
      <c r="HS30" s="11">
        <v>810245.9</v>
      </c>
      <c r="HT30" s="11">
        <v>817656.3</v>
      </c>
      <c r="HU30" s="11">
        <v>825031.3</v>
      </c>
      <c r="HV30" s="11">
        <v>832473.3</v>
      </c>
      <c r="HW30" s="11">
        <v>839981.9</v>
      </c>
      <c r="HX30" s="11">
        <v>847559</v>
      </c>
      <c r="HY30" s="11">
        <v>855203.8</v>
      </c>
      <c r="HZ30" s="11">
        <v>863089</v>
      </c>
      <c r="IA30" s="11">
        <v>871134.4</v>
      </c>
      <c r="IB30" s="11">
        <v>879254.4</v>
      </c>
      <c r="IC30" s="11">
        <v>887450.2</v>
      </c>
      <c r="ID30" s="11">
        <v>895744.3</v>
      </c>
      <c r="IE30" s="11">
        <v>904048.8</v>
      </c>
      <c r="IF30" s="11">
        <v>912430.1</v>
      </c>
      <c r="IG30" s="11">
        <v>920843.1</v>
      </c>
      <c r="IH30" s="11">
        <v>929333.7</v>
      </c>
      <c r="II30" s="11">
        <v>937856.3</v>
      </c>
      <c r="IJ30" s="11">
        <v>946456.4</v>
      </c>
      <c r="IK30" s="11">
        <v>955088.9</v>
      </c>
      <c r="IL30" s="11">
        <v>963727.1</v>
      </c>
      <c r="IM30" s="11">
        <v>972704.2</v>
      </c>
      <c r="IN30" s="11">
        <v>981756.6</v>
      </c>
      <c r="IO30" s="11">
        <v>990766.2</v>
      </c>
      <c r="IP30" s="11">
        <v>999863.4</v>
      </c>
      <c r="IQ30" s="11">
        <v>1009108</v>
      </c>
      <c r="IR30" s="11">
        <v>1018393</v>
      </c>
      <c r="IS30" s="11">
        <v>1027600</v>
      </c>
      <c r="IT30" s="11">
        <v>1036891</v>
      </c>
      <c r="IU30" s="11">
        <v>1046409</v>
      </c>
      <c r="IV30" s="11">
        <v>1056015</v>
      </c>
      <c r="IW30" s="11">
        <v>1065708</v>
      </c>
      <c r="IX30" s="11">
        <v>1075490</v>
      </c>
      <c r="IY30" s="11">
        <v>1085467</v>
      </c>
      <c r="IZ30" s="11">
        <v>1095539</v>
      </c>
      <c r="JA30" s="11">
        <v>1105708</v>
      </c>
      <c r="JB30" s="11">
        <v>1115975</v>
      </c>
      <c r="JC30" s="11">
        <v>1126353</v>
      </c>
      <c r="JD30" s="11">
        <v>1136829</v>
      </c>
      <c r="JE30" s="11">
        <v>1147407</v>
      </c>
      <c r="JF30" s="11">
        <v>1158087</v>
      </c>
      <c r="JG30" s="11">
        <v>1168966</v>
      </c>
      <c r="JH30" s="11">
        <v>1179952</v>
      </c>
      <c r="JI30" s="11">
        <v>1191046</v>
      </c>
      <c r="JJ30" s="11">
        <v>1202249</v>
      </c>
      <c r="JK30" s="11">
        <v>1213563</v>
      </c>
      <c r="JL30" s="11">
        <v>1224988</v>
      </c>
      <c r="JM30" s="11">
        <v>1236525</v>
      </c>
      <c r="JN30" s="11">
        <v>1248177</v>
      </c>
      <c r="JO30" s="11">
        <v>1259943</v>
      </c>
      <c r="JP30" s="11">
        <v>1271816</v>
      </c>
      <c r="JQ30" s="11">
        <v>1283796</v>
      </c>
      <c r="JR30" s="11">
        <v>1295884</v>
      </c>
      <c r="JS30" s="11">
        <v>1307959</v>
      </c>
      <c r="JT30" s="11">
        <v>1320141</v>
      </c>
      <c r="JU30" s="11">
        <v>1332431</v>
      </c>
      <c r="JV30" s="11">
        <v>1344830</v>
      </c>
      <c r="JW30" s="11">
        <v>1357325</v>
      </c>
      <c r="JX30" s="11">
        <v>1369931</v>
      </c>
      <c r="JY30" s="11">
        <v>1382648</v>
      </c>
      <c r="JZ30" s="11">
        <v>1395477</v>
      </c>
      <c r="KA30" s="11">
        <v>1408420</v>
      </c>
      <c r="KB30" s="11">
        <v>1421476</v>
      </c>
      <c r="KC30" s="11">
        <v>1434647</v>
      </c>
      <c r="KD30" s="11">
        <v>1447931</v>
      </c>
      <c r="KE30" s="11">
        <v>1461331</v>
      </c>
      <c r="KF30" s="11">
        <v>1474848</v>
      </c>
      <c r="KG30" s="11">
        <v>1488483</v>
      </c>
      <c r="KH30" s="11">
        <v>1502237</v>
      </c>
      <c r="KI30" s="11">
        <v>1516095</v>
      </c>
      <c r="KJ30" s="11">
        <v>1530073</v>
      </c>
      <c r="KK30" s="11">
        <v>1544172</v>
      </c>
      <c r="KL30" s="11">
        <v>1558394</v>
      </c>
      <c r="KM30" s="11">
        <v>1572739</v>
      </c>
      <c r="KN30" s="11">
        <v>1587209</v>
      </c>
      <c r="KO30" s="11">
        <v>1601804</v>
      </c>
      <c r="KP30" s="11">
        <v>1616526</v>
      </c>
      <c r="KQ30" s="11">
        <v>1631376</v>
      </c>
      <c r="KR30" s="11">
        <v>1646355</v>
      </c>
      <c r="KS30" s="11">
        <v>1661464</v>
      </c>
      <c r="KT30" s="11">
        <v>1676704</v>
      </c>
      <c r="KU30" s="11">
        <v>1692078</v>
      </c>
      <c r="KV30" s="11">
        <v>1707583</v>
      </c>
      <c r="KW30" s="11">
        <v>1723224</v>
      </c>
      <c r="KX30" s="11">
        <v>1739001</v>
      </c>
      <c r="KY30" s="11">
        <v>1754932</v>
      </c>
      <c r="KZ30" s="11">
        <v>1771001</v>
      </c>
      <c r="LA30" s="11">
        <v>1787209</v>
      </c>
      <c r="LB30" s="11">
        <v>1803558</v>
      </c>
      <c r="LC30" s="11">
        <v>1820048</v>
      </c>
      <c r="LD30" s="11">
        <v>1836680</v>
      </c>
      <c r="LE30" s="11">
        <v>1853457</v>
      </c>
      <c r="LF30" s="11">
        <v>1870378</v>
      </c>
      <c r="LG30" s="11">
        <v>1886955</v>
      </c>
      <c r="LH30" s="11">
        <v>1903677</v>
      </c>
      <c r="LI30" s="11">
        <v>1920465</v>
      </c>
      <c r="LJ30" s="11">
        <v>1937397</v>
      </c>
      <c r="LK30" s="11">
        <v>1954475</v>
      </c>
      <c r="LL30" s="11">
        <v>1971700</v>
      </c>
      <c r="LM30" s="11">
        <v>1988931</v>
      </c>
      <c r="LN30" s="11">
        <v>2006307</v>
      </c>
      <c r="LO30" s="11">
        <v>2023829</v>
      </c>
      <c r="LP30" s="11">
        <v>2041497</v>
      </c>
      <c r="LQ30" s="11">
        <v>2059316</v>
      </c>
      <c r="LR30" s="11">
        <v>2077284</v>
      </c>
      <c r="LS30" s="11">
        <v>2095404</v>
      </c>
      <c r="LT30" s="11">
        <v>2113677</v>
      </c>
      <c r="LU30" s="11">
        <v>2132029</v>
      </c>
      <c r="LV30" s="11">
        <v>2150533</v>
      </c>
      <c r="LW30" s="11">
        <v>2169212</v>
      </c>
      <c r="LX30" s="11">
        <v>2188047</v>
      </c>
      <c r="LY30" s="11">
        <v>2206977</v>
      </c>
      <c r="LZ30" s="11">
        <v>2226063</v>
      </c>
      <c r="MA30" s="11">
        <v>2245304</v>
      </c>
      <c r="MB30" s="11">
        <v>2264704</v>
      </c>
      <c r="MC30" s="11">
        <v>2284267</v>
      </c>
      <c r="MD30" s="11">
        <v>2303989</v>
      </c>
      <c r="ME30" s="11">
        <v>2323875</v>
      </c>
      <c r="MF30" s="11">
        <v>2343921</v>
      </c>
      <c r="MG30" s="11">
        <v>2364213</v>
      </c>
      <c r="MH30" s="11">
        <v>2384672</v>
      </c>
      <c r="MI30" s="11">
        <v>2405299</v>
      </c>
      <c r="MJ30" s="11">
        <v>2426101</v>
      </c>
      <c r="MK30" s="11">
        <v>2447046</v>
      </c>
      <c r="ML30" s="11">
        <v>2468167</v>
      </c>
      <c r="MM30" s="11">
        <v>2489462</v>
      </c>
      <c r="MN30" s="11">
        <v>2510930</v>
      </c>
      <c r="MO30" s="11">
        <v>2532661</v>
      </c>
      <c r="MP30" s="11">
        <v>2554574</v>
      </c>
      <c r="MQ30" s="11">
        <v>2576695</v>
      </c>
      <c r="MR30" s="11">
        <v>2598997</v>
      </c>
      <c r="MS30" s="11">
        <v>2621487</v>
      </c>
      <c r="MT30" s="11">
        <v>2644164</v>
      </c>
      <c r="MU30" t="s">
        <v>1199</v>
      </c>
      <c r="MV30" t="b">
        <v>1</v>
      </c>
      <c r="MW30" t="s">
        <v>1190</v>
      </c>
      <c r="MX30" t="s">
        <v>1190</v>
      </c>
      <c r="MY30">
        <v>2024</v>
      </c>
      <c r="MZ30">
        <v>2</v>
      </c>
      <c r="NA30" t="s">
        <v>1190</v>
      </c>
      <c r="NB30" t="s">
        <v>1208</v>
      </c>
      <c r="NC30" t="s">
        <v>1209</v>
      </c>
      <c r="ND30" t="s">
        <v>1194</v>
      </c>
      <c r="NE30" t="s">
        <v>1210</v>
      </c>
      <c r="NF30" s="1" t="s">
        <v>3077</v>
      </c>
    </row>
    <row r="31" spans="1:370" x14ac:dyDescent="0.25">
      <c r="A31" t="s">
        <v>1187</v>
      </c>
      <c r="B31" t="s">
        <v>1211</v>
      </c>
      <c r="C31" s="1" t="s">
        <v>3076</v>
      </c>
      <c r="D31" t="s">
        <v>1212</v>
      </c>
      <c r="E31" t="s">
        <v>1190</v>
      </c>
      <c r="F31" t="s">
        <v>1191</v>
      </c>
      <c r="G31" s="10">
        <v>14.851150000000001</v>
      </c>
      <c r="H31" s="10">
        <v>15.597429999999999</v>
      </c>
      <c r="I31" s="10">
        <v>16.407070000000001</v>
      </c>
      <c r="J31" s="10">
        <v>16.907609999999998</v>
      </c>
      <c r="K31" s="10">
        <v>16.780860000000001</v>
      </c>
      <c r="L31" s="10">
        <v>18.253409999999999</v>
      </c>
      <c r="M31" s="10">
        <v>20.242899999999999</v>
      </c>
      <c r="N31" s="10">
        <v>21.924240000000001</v>
      </c>
      <c r="O31" s="10">
        <v>23.39659</v>
      </c>
      <c r="P31" s="10">
        <v>24.964189999999999</v>
      </c>
      <c r="Q31" s="10">
        <v>27.02938</v>
      </c>
      <c r="R31" s="10">
        <v>28.37567</v>
      </c>
      <c r="S31" s="10">
        <v>29.357140000000001</v>
      </c>
      <c r="T31" s="10">
        <v>30.793579999999999</v>
      </c>
      <c r="U31" s="10">
        <v>32.301470000000002</v>
      </c>
      <c r="V31" s="10">
        <v>33.18535</v>
      </c>
      <c r="W31" s="10">
        <v>33.540489999999998</v>
      </c>
      <c r="X31" s="10">
        <v>34.543460000000003</v>
      </c>
      <c r="Y31" s="10">
        <v>35.597639999999998</v>
      </c>
      <c r="Z31" s="10">
        <v>36.685519999999997</v>
      </c>
      <c r="AA31" s="10">
        <v>37.643259999999998</v>
      </c>
      <c r="AB31" s="10">
        <v>39.864730000000002</v>
      </c>
      <c r="AC31" s="10">
        <v>42.09901</v>
      </c>
      <c r="AD31" s="10">
        <v>43.30621</v>
      </c>
      <c r="AE31" s="10">
        <v>43.965009999999999</v>
      </c>
      <c r="AF31" s="10">
        <v>46.838419999999999</v>
      </c>
      <c r="AG31" s="10">
        <v>50.12706</v>
      </c>
      <c r="AH31" s="10">
        <v>52.644150000000003</v>
      </c>
      <c r="AI31" s="10">
        <v>54.906700000000001</v>
      </c>
      <c r="AJ31" s="10">
        <v>59.170099999999998</v>
      </c>
      <c r="AK31" s="10">
        <v>63.642139999999998</v>
      </c>
      <c r="AL31" s="10">
        <v>66.771739999999994</v>
      </c>
      <c r="AM31" s="10">
        <v>67.327690000000004</v>
      </c>
      <c r="AN31" s="10">
        <v>69.614490000000004</v>
      </c>
      <c r="AO31" s="10">
        <v>73.352940000000004</v>
      </c>
      <c r="AP31" s="10">
        <v>76.177090000000007</v>
      </c>
      <c r="AQ31" s="10">
        <v>76.586519999999993</v>
      </c>
      <c r="AR31" s="10">
        <v>78.919120000000007</v>
      </c>
      <c r="AS31" s="10">
        <v>82.158659999999998</v>
      </c>
      <c r="AT31" s="10">
        <v>83.439229999999995</v>
      </c>
      <c r="AU31" s="10">
        <v>84.922520000000006</v>
      </c>
      <c r="AV31" s="10">
        <v>88.039339999999996</v>
      </c>
      <c r="AW31" s="10">
        <v>90.437579999999997</v>
      </c>
      <c r="AX31" s="10">
        <v>91.531840000000003</v>
      </c>
      <c r="AY31" s="10">
        <v>92.079539999999994</v>
      </c>
      <c r="AZ31" s="10">
        <v>94.127579999999995</v>
      </c>
      <c r="BA31" s="10">
        <v>96.732339999999994</v>
      </c>
      <c r="BB31" s="10">
        <v>99.446349999999995</v>
      </c>
      <c r="BC31" s="10">
        <v>100.12390000000001</v>
      </c>
      <c r="BD31" s="10">
        <v>104.4909</v>
      </c>
      <c r="BE31" s="10">
        <v>107.6677</v>
      </c>
      <c r="BF31" s="10">
        <v>109.6371</v>
      </c>
      <c r="BG31" s="10">
        <v>110.8912</v>
      </c>
      <c r="BH31" s="10">
        <v>115.3305</v>
      </c>
      <c r="BI31" s="10">
        <v>118.2911</v>
      </c>
      <c r="BJ31" s="10">
        <v>120.3198</v>
      </c>
      <c r="BK31" s="10">
        <v>121.41079999999999</v>
      </c>
      <c r="BL31" s="10">
        <v>125.7916</v>
      </c>
      <c r="BM31" s="10">
        <v>130.0642</v>
      </c>
      <c r="BN31" s="10">
        <v>132.7039</v>
      </c>
      <c r="BO31" s="10">
        <v>134.46860000000001</v>
      </c>
      <c r="BP31" s="10">
        <v>139.05330000000001</v>
      </c>
      <c r="BQ31" s="10">
        <v>144.16399999999999</v>
      </c>
      <c r="BR31" s="10">
        <v>148.042</v>
      </c>
      <c r="BS31" s="10">
        <v>150.62790000000001</v>
      </c>
      <c r="BT31" s="10">
        <v>155.5334</v>
      </c>
      <c r="BU31" s="10">
        <v>160.64189999999999</v>
      </c>
      <c r="BV31" s="10">
        <v>165.39500000000001</v>
      </c>
      <c r="BW31" s="10">
        <v>167.1534</v>
      </c>
      <c r="BX31" s="10">
        <v>174.4332</v>
      </c>
      <c r="BY31" s="10">
        <v>181.6447</v>
      </c>
      <c r="BZ31" s="10">
        <v>185.41390000000001</v>
      </c>
      <c r="CA31" s="10">
        <v>187.09540000000001</v>
      </c>
      <c r="CB31" s="10">
        <v>192.89080000000001</v>
      </c>
      <c r="CC31" s="10">
        <v>198.7286</v>
      </c>
      <c r="CD31" s="10">
        <v>202.2243</v>
      </c>
      <c r="CE31" s="10">
        <v>203.99180000000001</v>
      </c>
      <c r="CF31" s="10">
        <v>209.3937</v>
      </c>
      <c r="CG31" s="10">
        <v>213.14080000000001</v>
      </c>
      <c r="CH31" s="10">
        <v>215.0164</v>
      </c>
      <c r="CI31" s="10">
        <v>213.95429999999999</v>
      </c>
      <c r="CJ31" s="10">
        <v>217.78450000000001</v>
      </c>
      <c r="CK31" s="10">
        <v>221.5908</v>
      </c>
      <c r="CL31" s="10">
        <v>222.90620000000001</v>
      </c>
      <c r="CM31" s="10">
        <v>222.8023</v>
      </c>
      <c r="CN31" s="10">
        <v>227.5204</v>
      </c>
      <c r="CO31" s="10">
        <v>232.0582</v>
      </c>
      <c r="CP31" s="10">
        <v>233.2474</v>
      </c>
      <c r="CQ31" s="10">
        <v>232.66929999999999</v>
      </c>
      <c r="CR31" s="10">
        <v>237.69069999999999</v>
      </c>
      <c r="CS31" s="10">
        <v>240.27940000000001</v>
      </c>
      <c r="CT31" s="10">
        <v>241.90459999999999</v>
      </c>
      <c r="CU31" s="10">
        <v>241.40309999999999</v>
      </c>
      <c r="CV31" s="10">
        <v>247.31559999999999</v>
      </c>
      <c r="CW31" s="10">
        <v>251.52930000000001</v>
      </c>
      <c r="CX31" s="10">
        <v>253.94390000000001</v>
      </c>
      <c r="CY31" s="10">
        <v>253.93029999999999</v>
      </c>
      <c r="CZ31" s="10">
        <v>259.93700000000001</v>
      </c>
      <c r="DA31" s="10">
        <v>264.79160000000002</v>
      </c>
      <c r="DB31" s="10">
        <v>268.61829999999998</v>
      </c>
      <c r="DC31" s="10">
        <v>269.56689999999998</v>
      </c>
      <c r="DD31" s="10">
        <v>278.03019999999998</v>
      </c>
      <c r="DE31" s="10">
        <v>282.88189999999997</v>
      </c>
      <c r="DF31" s="10">
        <v>285.15710000000001</v>
      </c>
      <c r="DG31" s="10">
        <v>284.69069999999999</v>
      </c>
      <c r="DH31" s="10">
        <v>293.50729999999999</v>
      </c>
      <c r="DI31" s="10">
        <v>299.82389999999998</v>
      </c>
      <c r="DJ31" s="10">
        <v>303.68020000000001</v>
      </c>
      <c r="DK31" s="10">
        <v>305.33330000000001</v>
      </c>
      <c r="DL31" s="10">
        <v>310.33330000000001</v>
      </c>
      <c r="DM31" s="10">
        <v>315</v>
      </c>
      <c r="DN31" s="10">
        <v>320.33330000000001</v>
      </c>
      <c r="DO31" s="10">
        <v>324</v>
      </c>
      <c r="DP31" s="10">
        <v>327</v>
      </c>
      <c r="DQ31" s="10">
        <v>330</v>
      </c>
      <c r="DR31" s="10">
        <v>333.66669999999999</v>
      </c>
      <c r="DS31" s="10">
        <v>333.66669999999999</v>
      </c>
      <c r="DT31" s="10">
        <v>339</v>
      </c>
      <c r="DU31" s="10">
        <v>341.33330000000001</v>
      </c>
      <c r="DV31" s="10">
        <v>342.66669999999999</v>
      </c>
      <c r="DW31" s="10">
        <v>343</v>
      </c>
      <c r="DX31" s="10">
        <v>348</v>
      </c>
      <c r="DY31" s="10">
        <v>352.66669999999999</v>
      </c>
      <c r="DZ31" s="10">
        <v>357</v>
      </c>
      <c r="EA31" s="10">
        <v>359</v>
      </c>
      <c r="EB31" s="10">
        <v>363</v>
      </c>
      <c r="EC31" s="10">
        <v>367</v>
      </c>
      <c r="ED31" s="10">
        <v>372.33330000000001</v>
      </c>
      <c r="EE31" s="10">
        <v>375.33330000000001</v>
      </c>
      <c r="EF31" s="10">
        <v>379.66669999999999</v>
      </c>
      <c r="EG31" s="10">
        <v>385.33330000000001</v>
      </c>
      <c r="EH31" s="10">
        <v>389.33330000000001</v>
      </c>
      <c r="EI31" s="10">
        <v>393.66669999999999</v>
      </c>
      <c r="EJ31" s="10">
        <v>397.66669999999999</v>
      </c>
      <c r="EK31" s="10">
        <v>401.33330000000001</v>
      </c>
      <c r="EL31" s="10">
        <v>408</v>
      </c>
      <c r="EM31" s="10">
        <v>417</v>
      </c>
      <c r="EN31" s="10">
        <v>415.33330000000001</v>
      </c>
      <c r="EO31" s="10">
        <v>422</v>
      </c>
      <c r="EP31" s="10">
        <v>425</v>
      </c>
      <c r="EQ31" s="10">
        <v>433.66669999999999</v>
      </c>
      <c r="ER31" s="10">
        <v>433</v>
      </c>
      <c r="ES31" s="10">
        <v>434.66669999999999</v>
      </c>
      <c r="ET31" s="10">
        <v>436.33330000000001</v>
      </c>
      <c r="EU31" s="10">
        <v>421</v>
      </c>
      <c r="EV31" s="10">
        <v>437.66669999999999</v>
      </c>
      <c r="EW31" s="10">
        <v>438</v>
      </c>
      <c r="EX31" s="10">
        <v>439.66669999999999</v>
      </c>
      <c r="EY31" s="10">
        <v>442</v>
      </c>
      <c r="EZ31" s="10">
        <v>442</v>
      </c>
      <c r="FA31" s="10">
        <v>444.66669999999999</v>
      </c>
      <c r="FB31" s="10">
        <v>448</v>
      </c>
      <c r="FC31" s="10">
        <v>454.66669999999999</v>
      </c>
      <c r="FD31" s="10">
        <v>453.33330000000001</v>
      </c>
      <c r="FE31" s="10">
        <v>454.66669999999999</v>
      </c>
      <c r="FF31" s="10">
        <v>456.66669999999999</v>
      </c>
      <c r="FG31" s="10">
        <v>457</v>
      </c>
      <c r="FH31" s="10">
        <v>460.66669999999999</v>
      </c>
      <c r="FI31" s="10">
        <v>463</v>
      </c>
      <c r="FJ31" s="10">
        <v>462</v>
      </c>
      <c r="FK31" s="10">
        <v>459.33330000000001</v>
      </c>
      <c r="FL31" s="10">
        <v>470.33330000000001</v>
      </c>
      <c r="FM31" s="10">
        <v>466</v>
      </c>
      <c r="FN31" s="10">
        <v>466.66669999999999</v>
      </c>
      <c r="FO31" s="10">
        <v>467.33330000000001</v>
      </c>
      <c r="FP31" s="10">
        <v>469.33330000000001</v>
      </c>
      <c r="FQ31" s="10">
        <v>470</v>
      </c>
      <c r="FR31" s="10">
        <v>476</v>
      </c>
      <c r="FS31" s="10">
        <v>478</v>
      </c>
      <c r="FT31" s="10">
        <v>481.33330000000001</v>
      </c>
      <c r="FU31" s="10">
        <v>483.66669999999999</v>
      </c>
      <c r="FV31" s="10">
        <v>485</v>
      </c>
      <c r="FW31" s="10">
        <v>488.33330000000001</v>
      </c>
      <c r="FX31" s="10">
        <v>493.66669999999999</v>
      </c>
      <c r="FY31" s="10">
        <v>495</v>
      </c>
      <c r="FZ31" s="10">
        <v>497</v>
      </c>
      <c r="GA31" s="10">
        <v>499</v>
      </c>
      <c r="GB31" s="10">
        <v>504.33330000000001</v>
      </c>
      <c r="GC31" s="10">
        <v>506.66669999999999</v>
      </c>
      <c r="GD31" s="10">
        <v>510.33330000000001</v>
      </c>
      <c r="GE31" s="10">
        <v>512</v>
      </c>
      <c r="GF31" s="10">
        <v>516.66669999999999</v>
      </c>
      <c r="GG31" s="10">
        <v>522.33330000000001</v>
      </c>
      <c r="GH31" s="10">
        <v>528</v>
      </c>
      <c r="GI31" s="10">
        <v>528.66669999999999</v>
      </c>
      <c r="GJ31" s="10">
        <v>537</v>
      </c>
      <c r="GK31" s="10">
        <v>542.33330000000001</v>
      </c>
      <c r="GL31" s="10">
        <v>542.33330000000001</v>
      </c>
      <c r="GM31" s="10">
        <v>540.33330000000001</v>
      </c>
      <c r="GN31" s="10">
        <v>531</v>
      </c>
      <c r="GO31" s="10">
        <v>550.33330000000001</v>
      </c>
      <c r="GP31" s="10">
        <v>567</v>
      </c>
      <c r="GQ31" s="10">
        <v>563</v>
      </c>
      <c r="GR31" s="10">
        <v>578</v>
      </c>
      <c r="GS31" s="10">
        <v>583.66669999999999</v>
      </c>
      <c r="GT31" s="10">
        <v>592.66669999999999</v>
      </c>
      <c r="GU31" s="10">
        <v>602.33330000000001</v>
      </c>
      <c r="GV31" s="10">
        <v>607.66669999999999</v>
      </c>
      <c r="GW31" s="10">
        <v>618</v>
      </c>
      <c r="GX31" s="10">
        <v>630.33330000000001</v>
      </c>
      <c r="GY31" s="10">
        <v>640.33330000000001</v>
      </c>
      <c r="GZ31" s="10">
        <v>657.33330000000001</v>
      </c>
      <c r="HA31" s="10">
        <v>666.33330000000001</v>
      </c>
      <c r="HB31" s="10">
        <v>666.66669999999999</v>
      </c>
      <c r="HC31" s="10">
        <v>678.33330000000001</v>
      </c>
      <c r="HD31" s="10">
        <v>687.33330000000001</v>
      </c>
      <c r="HE31" s="11">
        <v>691.97889999999995</v>
      </c>
      <c r="HF31" s="11">
        <v>699.17560000000003</v>
      </c>
      <c r="HG31" s="11">
        <v>704.83879999999999</v>
      </c>
      <c r="HH31" s="11">
        <v>709.70259999999996</v>
      </c>
      <c r="HI31" s="11">
        <v>714.59939999999995</v>
      </c>
      <c r="HJ31" s="11">
        <v>719.43730000000005</v>
      </c>
      <c r="HK31" s="11">
        <v>724.20150000000001</v>
      </c>
      <c r="HL31" s="11">
        <v>728.92849999999999</v>
      </c>
      <c r="HM31" s="11">
        <v>733.64639999999997</v>
      </c>
      <c r="HN31" s="11">
        <v>738.29139999999995</v>
      </c>
      <c r="HO31" s="11">
        <v>743.03390000000002</v>
      </c>
      <c r="HP31" s="11">
        <v>747.79960000000005</v>
      </c>
      <c r="HQ31" s="11">
        <v>752.60170000000005</v>
      </c>
      <c r="HR31" s="11">
        <v>757.37540000000001</v>
      </c>
      <c r="HS31" s="11">
        <v>762.2106</v>
      </c>
      <c r="HT31" s="11">
        <v>767.10299999999995</v>
      </c>
      <c r="HU31" s="11">
        <v>772.09379999999999</v>
      </c>
      <c r="HV31" s="11">
        <v>777.16079999999999</v>
      </c>
      <c r="HW31" s="11">
        <v>782.24540000000002</v>
      </c>
      <c r="HX31" s="11">
        <v>787.3895</v>
      </c>
      <c r="HY31" s="11">
        <v>792.61659999999995</v>
      </c>
      <c r="HZ31" s="11">
        <v>797.88909999999998</v>
      </c>
      <c r="IA31" s="11">
        <v>803.21889999999996</v>
      </c>
      <c r="IB31" s="11">
        <v>808.62350000000004</v>
      </c>
      <c r="IC31" s="11">
        <v>814.10500000000002</v>
      </c>
      <c r="ID31" s="11">
        <v>819.62819999999999</v>
      </c>
      <c r="IE31" s="11">
        <v>825.21500000000003</v>
      </c>
      <c r="IF31" s="11">
        <v>830.86109999999996</v>
      </c>
      <c r="IG31" s="11">
        <v>836.56669999999997</v>
      </c>
      <c r="IH31" s="11">
        <v>842.33150000000001</v>
      </c>
      <c r="II31" s="11">
        <v>848.1789</v>
      </c>
      <c r="IJ31" s="11">
        <v>854.08810000000005</v>
      </c>
      <c r="IK31" s="11">
        <v>860.08109999999999</v>
      </c>
      <c r="IL31" s="11">
        <v>866.15909999999997</v>
      </c>
      <c r="IM31" s="11">
        <v>872.32420000000002</v>
      </c>
      <c r="IN31" s="11">
        <v>878.57579999999996</v>
      </c>
      <c r="IO31" s="11">
        <v>884.91700000000003</v>
      </c>
      <c r="IP31" s="11">
        <v>891.34900000000005</v>
      </c>
      <c r="IQ31" s="11">
        <v>897.8723</v>
      </c>
      <c r="IR31" s="11">
        <v>904.48900000000003</v>
      </c>
      <c r="IS31" s="11">
        <v>911.19889999999998</v>
      </c>
      <c r="IT31" s="11">
        <v>918.01890000000003</v>
      </c>
      <c r="IU31" s="11">
        <v>924.9402</v>
      </c>
      <c r="IV31" s="11">
        <v>931.96169999999995</v>
      </c>
      <c r="IW31" s="11">
        <v>939.0643</v>
      </c>
      <c r="IX31" s="11">
        <v>946.23180000000002</v>
      </c>
      <c r="IY31" s="11">
        <v>953.47580000000005</v>
      </c>
      <c r="IZ31" s="11">
        <v>960.79740000000004</v>
      </c>
      <c r="JA31" s="11">
        <v>968.19910000000004</v>
      </c>
      <c r="JB31" s="11">
        <v>975.68299999999999</v>
      </c>
      <c r="JC31" s="11">
        <v>983.22850000000005</v>
      </c>
      <c r="JD31" s="11">
        <v>990.83699999999999</v>
      </c>
      <c r="JE31" s="11">
        <v>998.50819999999999</v>
      </c>
      <c r="JF31" s="11">
        <v>1006.244</v>
      </c>
      <c r="JG31" s="11">
        <v>1014.063</v>
      </c>
      <c r="JH31" s="11">
        <v>1021.97</v>
      </c>
      <c r="JI31" s="11">
        <v>1029.9649999999999</v>
      </c>
      <c r="JJ31" s="11">
        <v>1038.05</v>
      </c>
      <c r="JK31" s="11">
        <v>1046.203</v>
      </c>
      <c r="JL31" s="11">
        <v>1054.425</v>
      </c>
      <c r="JM31" s="11">
        <v>1062.7180000000001</v>
      </c>
      <c r="JN31" s="11">
        <v>1071.0820000000001</v>
      </c>
      <c r="JO31" s="11">
        <v>1079.5160000000001</v>
      </c>
      <c r="JP31" s="11">
        <v>1088.021</v>
      </c>
      <c r="JQ31" s="11">
        <v>1096.595</v>
      </c>
      <c r="JR31" s="11">
        <v>1105.2360000000001</v>
      </c>
      <c r="JS31" s="11">
        <v>1113.9549999999999</v>
      </c>
      <c r="JT31" s="11">
        <v>1122.751</v>
      </c>
      <c r="JU31" s="11">
        <v>1131.626</v>
      </c>
      <c r="JV31" s="11">
        <v>1140.5809999999999</v>
      </c>
      <c r="JW31" s="11">
        <v>1149.6030000000001</v>
      </c>
      <c r="JX31" s="11">
        <v>1158.692</v>
      </c>
      <c r="JY31" s="11">
        <v>1167.8499999999999</v>
      </c>
      <c r="JZ31" s="11">
        <v>1177.076</v>
      </c>
      <c r="KA31" s="11">
        <v>1186.3699999999999</v>
      </c>
      <c r="KB31" s="11">
        <v>1195.7339999999999</v>
      </c>
      <c r="KC31" s="11">
        <v>1205.1679999999999</v>
      </c>
      <c r="KD31" s="11">
        <v>1214.672</v>
      </c>
      <c r="KE31" s="11">
        <v>1224.2449999999999</v>
      </c>
      <c r="KF31" s="11">
        <v>1233.8889999999999</v>
      </c>
      <c r="KG31" s="11">
        <v>1243.604</v>
      </c>
      <c r="KH31" s="11">
        <v>1253.3900000000001</v>
      </c>
      <c r="KI31" s="11">
        <v>1263.2470000000001</v>
      </c>
      <c r="KJ31" s="11">
        <v>1273.1769999999999</v>
      </c>
      <c r="KK31" s="11">
        <v>1283.18</v>
      </c>
      <c r="KL31" s="11">
        <v>1293.2570000000001</v>
      </c>
      <c r="KM31" s="11">
        <v>1303.4059999999999</v>
      </c>
      <c r="KN31" s="11">
        <v>1313.6310000000001</v>
      </c>
      <c r="KO31" s="11">
        <v>1323.93</v>
      </c>
      <c r="KP31" s="11">
        <v>1334.3050000000001</v>
      </c>
      <c r="KQ31" s="11">
        <v>1344.7560000000001</v>
      </c>
      <c r="KR31" s="11">
        <v>1355.2840000000001</v>
      </c>
      <c r="KS31" s="11">
        <v>1365.8889999999999</v>
      </c>
      <c r="KT31" s="11">
        <v>1376.5730000000001</v>
      </c>
      <c r="KU31" s="11">
        <v>1387.3340000000001</v>
      </c>
      <c r="KV31" s="11">
        <v>1398.175</v>
      </c>
      <c r="KW31" s="11">
        <v>1409.095</v>
      </c>
      <c r="KX31" s="11">
        <v>1420.096</v>
      </c>
      <c r="KY31" s="11">
        <v>1431.1780000000001</v>
      </c>
      <c r="KZ31" s="11">
        <v>1442.3409999999999</v>
      </c>
      <c r="LA31" s="11">
        <v>1453.587</v>
      </c>
      <c r="LB31" s="11">
        <v>1464.914</v>
      </c>
      <c r="LC31" s="11">
        <v>1476.3240000000001</v>
      </c>
      <c r="LD31" s="11">
        <v>1487.818</v>
      </c>
      <c r="LE31" s="11">
        <v>1499.3969999999999</v>
      </c>
      <c r="LF31" s="11">
        <v>1511.059</v>
      </c>
      <c r="LG31" s="11">
        <v>1522.86</v>
      </c>
      <c r="LH31" s="11">
        <v>1534.799</v>
      </c>
      <c r="LI31" s="11">
        <v>1546.89</v>
      </c>
      <c r="LJ31" s="11">
        <v>1559.1320000000001</v>
      </c>
      <c r="LK31" s="11">
        <v>1571.481</v>
      </c>
      <c r="LL31" s="11">
        <v>1583.931</v>
      </c>
      <c r="LM31" s="11">
        <v>1596.4929999999999</v>
      </c>
      <c r="LN31" s="11">
        <v>1609.1659999999999</v>
      </c>
      <c r="LO31" s="11">
        <v>1621.951</v>
      </c>
      <c r="LP31" s="11">
        <v>1634.848</v>
      </c>
      <c r="LQ31" s="11">
        <v>1647.8440000000001</v>
      </c>
      <c r="LR31" s="11">
        <v>1660.9369999999999</v>
      </c>
      <c r="LS31" s="11">
        <v>1674.1320000000001</v>
      </c>
      <c r="LT31" s="11">
        <v>1687.425</v>
      </c>
      <c r="LU31" s="11">
        <v>1700.825</v>
      </c>
      <c r="LV31" s="11">
        <v>1714.336</v>
      </c>
      <c r="LW31" s="11">
        <v>1727.9549999999999</v>
      </c>
      <c r="LX31" s="11">
        <v>1741.6849999999999</v>
      </c>
      <c r="LY31" s="11">
        <v>1755.5239999999999</v>
      </c>
      <c r="LZ31" s="11">
        <v>1769.4739999999999</v>
      </c>
      <c r="MA31" s="11">
        <v>1783.5360000000001</v>
      </c>
      <c r="MB31" s="11">
        <v>1797.7059999999999</v>
      </c>
      <c r="MC31" s="11">
        <v>1811.9829999999999</v>
      </c>
      <c r="MD31" s="11">
        <v>1826.367</v>
      </c>
      <c r="ME31" s="11">
        <v>1840.8579999999999</v>
      </c>
      <c r="MF31" s="11">
        <v>1855.4570000000001</v>
      </c>
      <c r="MG31" s="11">
        <v>1870.1579999999999</v>
      </c>
      <c r="MH31" s="11">
        <v>1884.961</v>
      </c>
      <c r="MI31" s="11">
        <v>1899.866</v>
      </c>
      <c r="MJ31" s="11">
        <v>1914.875</v>
      </c>
      <c r="MK31" s="11">
        <v>1929.998</v>
      </c>
      <c r="ML31" s="11">
        <v>1945.239</v>
      </c>
      <c r="MM31" s="11">
        <v>1960.597</v>
      </c>
      <c r="MN31" s="11">
        <v>1976.07</v>
      </c>
      <c r="MO31" s="11">
        <v>1991.652</v>
      </c>
      <c r="MP31" s="11">
        <v>2007.3420000000001</v>
      </c>
      <c r="MQ31" s="11">
        <v>2023.1410000000001</v>
      </c>
      <c r="MR31" s="11">
        <v>2039.05</v>
      </c>
      <c r="MS31" s="11">
        <v>2055.078</v>
      </c>
      <c r="MT31" s="11">
        <v>2071.2260000000001</v>
      </c>
      <c r="MU31" t="s">
        <v>1199</v>
      </c>
      <c r="MV31" t="b">
        <v>1</v>
      </c>
      <c r="MW31" t="s">
        <v>1190</v>
      </c>
      <c r="MX31" t="s">
        <v>1190</v>
      </c>
      <c r="MY31">
        <v>2024</v>
      </c>
      <c r="MZ31">
        <v>2</v>
      </c>
      <c r="NA31" t="s">
        <v>1190</v>
      </c>
      <c r="NB31" s="1" t="s">
        <v>1213</v>
      </c>
      <c r="NC31" t="s">
        <v>1214</v>
      </c>
      <c r="ND31" t="s">
        <v>1194</v>
      </c>
      <c r="NE31" t="s">
        <v>1215</v>
      </c>
      <c r="NF31" s="1" t="s">
        <v>3077</v>
      </c>
    </row>
    <row r="32" spans="1:370" x14ac:dyDescent="0.25">
      <c r="A32" t="s">
        <v>1187</v>
      </c>
      <c r="B32" t="s">
        <v>1221</v>
      </c>
      <c r="C32" s="1" t="s">
        <v>3076</v>
      </c>
      <c r="D32" t="s">
        <v>1197</v>
      </c>
      <c r="E32" t="s">
        <v>1198</v>
      </c>
      <c r="F32" t="s">
        <v>1191</v>
      </c>
      <c r="G32" s="10">
        <v>9375</v>
      </c>
      <c r="H32" s="10">
        <v>9711</v>
      </c>
      <c r="I32" s="10">
        <v>10012</v>
      </c>
      <c r="J32" s="10">
        <v>10380</v>
      </c>
      <c r="K32" s="10">
        <v>10596</v>
      </c>
      <c r="L32" s="10">
        <v>11121</v>
      </c>
      <c r="M32" s="10">
        <v>12083</v>
      </c>
      <c r="N32" s="10">
        <v>12912</v>
      </c>
      <c r="O32" s="10">
        <v>14391</v>
      </c>
      <c r="P32" s="10">
        <v>14659</v>
      </c>
      <c r="Q32" s="10">
        <v>15563</v>
      </c>
      <c r="R32" s="10">
        <v>15848</v>
      </c>
      <c r="S32" s="10">
        <v>16278</v>
      </c>
      <c r="T32" s="10">
        <v>16723</v>
      </c>
      <c r="U32" s="10">
        <v>17202</v>
      </c>
      <c r="V32" s="10">
        <v>17685</v>
      </c>
      <c r="W32" s="10">
        <v>18192</v>
      </c>
      <c r="X32" s="10">
        <v>18494</v>
      </c>
      <c r="Y32" s="10">
        <v>18884</v>
      </c>
      <c r="Z32" s="10">
        <v>19532</v>
      </c>
      <c r="AA32" s="10">
        <v>20334</v>
      </c>
      <c r="AB32" s="10">
        <v>21257</v>
      </c>
      <c r="AC32" s="10">
        <v>21798</v>
      </c>
      <c r="AD32" s="10">
        <v>22479</v>
      </c>
      <c r="AE32" s="10">
        <v>23365</v>
      </c>
      <c r="AF32" s="10">
        <v>24427</v>
      </c>
      <c r="AG32" s="10">
        <v>25749</v>
      </c>
      <c r="AH32" s="10">
        <v>27095</v>
      </c>
      <c r="AI32" s="10">
        <v>28290</v>
      </c>
      <c r="AJ32" s="10">
        <v>29578</v>
      </c>
      <c r="AK32" s="10">
        <v>30485</v>
      </c>
      <c r="AL32" s="10">
        <v>30980</v>
      </c>
      <c r="AM32" s="10">
        <v>31183</v>
      </c>
      <c r="AN32" s="10">
        <v>31633</v>
      </c>
      <c r="AO32" s="10">
        <v>32287</v>
      </c>
      <c r="AP32" s="10">
        <v>32870</v>
      </c>
      <c r="AQ32" s="10">
        <v>33383</v>
      </c>
      <c r="AR32" s="10">
        <v>33923</v>
      </c>
      <c r="AS32" s="10">
        <v>34218</v>
      </c>
      <c r="AT32" s="10">
        <v>34584</v>
      </c>
      <c r="AU32" s="10">
        <v>35662</v>
      </c>
      <c r="AV32" s="10">
        <v>36167</v>
      </c>
      <c r="AW32" s="10">
        <v>36728</v>
      </c>
      <c r="AX32" s="10">
        <v>37382</v>
      </c>
      <c r="AY32" s="10">
        <v>38028</v>
      </c>
      <c r="AZ32" s="10">
        <v>38664</v>
      </c>
      <c r="BA32" s="10">
        <v>39158</v>
      </c>
      <c r="BB32" s="10">
        <v>40507</v>
      </c>
      <c r="BC32" s="10">
        <v>41815</v>
      </c>
      <c r="BD32" s="10">
        <v>42291</v>
      </c>
      <c r="BE32" s="10">
        <v>42933</v>
      </c>
      <c r="BF32" s="10">
        <v>43938</v>
      </c>
      <c r="BG32" s="10">
        <v>44894</v>
      </c>
      <c r="BH32" s="10">
        <v>45788</v>
      </c>
      <c r="BI32" s="10">
        <v>46565</v>
      </c>
      <c r="BJ32" s="10">
        <v>47221</v>
      </c>
      <c r="BK32" s="10">
        <v>47918</v>
      </c>
      <c r="BL32" s="10">
        <v>49142</v>
      </c>
      <c r="BM32" s="10">
        <v>50573</v>
      </c>
      <c r="BN32" s="10">
        <v>52081</v>
      </c>
      <c r="BO32" s="10">
        <v>53600</v>
      </c>
      <c r="BP32" s="10">
        <v>54866</v>
      </c>
      <c r="BQ32" s="10">
        <v>56587</v>
      </c>
      <c r="BR32" s="10">
        <v>58368</v>
      </c>
      <c r="BS32" s="10">
        <v>59745</v>
      </c>
      <c r="BT32" s="10">
        <v>61400</v>
      </c>
      <c r="BU32" s="10">
        <v>63022</v>
      </c>
      <c r="BV32" s="10">
        <v>65073</v>
      </c>
      <c r="BW32" s="10">
        <v>67024</v>
      </c>
      <c r="BX32" s="10">
        <v>68633</v>
      </c>
      <c r="BY32" s="10">
        <v>69705</v>
      </c>
      <c r="BZ32" s="10">
        <v>70275</v>
      </c>
      <c r="CA32" s="10">
        <v>71362</v>
      </c>
      <c r="CB32" s="10">
        <v>72227</v>
      </c>
      <c r="CC32" s="10">
        <v>73567</v>
      </c>
      <c r="CD32" s="10">
        <v>74440</v>
      </c>
      <c r="CE32" s="10">
        <v>75209</v>
      </c>
      <c r="CF32" s="10">
        <v>75152</v>
      </c>
      <c r="CG32" s="10">
        <v>75133</v>
      </c>
      <c r="CH32" s="10">
        <v>75419</v>
      </c>
      <c r="CI32" s="10">
        <v>75569</v>
      </c>
      <c r="CJ32" s="10">
        <v>76688</v>
      </c>
      <c r="CK32" s="10">
        <v>77806</v>
      </c>
      <c r="CL32" s="10">
        <v>78382</v>
      </c>
      <c r="CM32" s="10">
        <v>78938</v>
      </c>
      <c r="CN32" s="10">
        <v>79168</v>
      </c>
      <c r="CO32" s="10">
        <v>80425</v>
      </c>
      <c r="CP32" s="10">
        <v>81329</v>
      </c>
      <c r="CQ32" s="10">
        <v>82018</v>
      </c>
      <c r="CR32" s="10">
        <v>83079</v>
      </c>
      <c r="CS32" s="10">
        <v>83880</v>
      </c>
      <c r="CT32" s="10">
        <v>85407</v>
      </c>
      <c r="CU32" s="10">
        <v>85835</v>
      </c>
      <c r="CV32" s="10">
        <v>86705</v>
      </c>
      <c r="CW32" s="10">
        <v>88031</v>
      </c>
      <c r="CX32" s="10">
        <v>88882</v>
      </c>
      <c r="CY32" s="10">
        <v>92102</v>
      </c>
      <c r="CZ32" s="10">
        <v>94136</v>
      </c>
      <c r="DA32" s="10">
        <v>95889</v>
      </c>
      <c r="DB32" s="10">
        <v>96781</v>
      </c>
      <c r="DC32" s="10">
        <v>97162</v>
      </c>
      <c r="DD32" s="10">
        <v>98670</v>
      </c>
      <c r="DE32" s="10">
        <v>100519</v>
      </c>
      <c r="DF32" s="10">
        <v>101058</v>
      </c>
      <c r="DG32" s="10">
        <v>103815</v>
      </c>
      <c r="DH32" s="10">
        <v>106514</v>
      </c>
      <c r="DI32" s="10">
        <v>108335</v>
      </c>
      <c r="DJ32" s="10">
        <v>109919</v>
      </c>
      <c r="DK32" s="10">
        <v>110532</v>
      </c>
      <c r="DL32" s="10">
        <v>112629</v>
      </c>
      <c r="DM32" s="10">
        <v>115403</v>
      </c>
      <c r="DN32" s="10">
        <v>117809</v>
      </c>
      <c r="DO32" s="10">
        <v>120543</v>
      </c>
      <c r="DP32" s="10">
        <v>121007</v>
      </c>
      <c r="DQ32" s="10">
        <v>121622</v>
      </c>
      <c r="DR32" s="10">
        <v>122776</v>
      </c>
      <c r="DS32" s="10">
        <v>123527</v>
      </c>
      <c r="DT32" s="10">
        <v>123778</v>
      </c>
      <c r="DU32" s="10">
        <v>125016</v>
      </c>
      <c r="DV32" s="10">
        <v>126386</v>
      </c>
      <c r="DW32" s="10">
        <v>127744</v>
      </c>
      <c r="DX32" s="10">
        <v>129189</v>
      </c>
      <c r="DY32" s="10">
        <v>131275</v>
      </c>
      <c r="DZ32" s="10">
        <v>133492</v>
      </c>
      <c r="EA32" s="10">
        <v>135940</v>
      </c>
      <c r="EB32" s="10">
        <v>136348</v>
      </c>
      <c r="EC32" s="10">
        <v>139004</v>
      </c>
      <c r="ED32" s="10">
        <v>141394</v>
      </c>
      <c r="EE32" s="10">
        <v>144176</v>
      </c>
      <c r="EF32" s="10">
        <v>143428</v>
      </c>
      <c r="EG32" s="10">
        <v>145595</v>
      </c>
      <c r="EH32" s="10">
        <v>145226</v>
      </c>
      <c r="EI32" s="10">
        <v>150695</v>
      </c>
      <c r="EJ32" s="10">
        <v>151290</v>
      </c>
      <c r="EK32" s="10">
        <v>152963</v>
      </c>
      <c r="EL32" s="10">
        <v>155495</v>
      </c>
      <c r="EM32" s="10">
        <v>161456</v>
      </c>
      <c r="EN32" s="10">
        <v>160452</v>
      </c>
      <c r="EO32" s="10">
        <v>164131</v>
      </c>
      <c r="EP32" s="10">
        <v>165275</v>
      </c>
      <c r="EQ32" s="10">
        <v>168351</v>
      </c>
      <c r="ER32" s="10">
        <v>166617</v>
      </c>
      <c r="ES32" s="10">
        <v>166080</v>
      </c>
      <c r="ET32" s="10">
        <v>164352</v>
      </c>
      <c r="EU32" s="10">
        <v>161431</v>
      </c>
      <c r="EV32" s="10">
        <v>164197</v>
      </c>
      <c r="EW32" s="10">
        <v>164164</v>
      </c>
      <c r="EX32" s="10">
        <v>164349</v>
      </c>
      <c r="EY32" s="10">
        <v>164017</v>
      </c>
      <c r="EZ32" s="10">
        <v>163805</v>
      </c>
      <c r="FA32" s="10">
        <v>165789</v>
      </c>
      <c r="FB32" s="10">
        <v>166084</v>
      </c>
      <c r="FC32" s="10">
        <v>170699</v>
      </c>
      <c r="FD32" s="10">
        <v>168973</v>
      </c>
      <c r="FE32" s="10">
        <v>168143</v>
      </c>
      <c r="FF32" s="10">
        <v>168220</v>
      </c>
      <c r="FG32" s="10">
        <v>170232</v>
      </c>
      <c r="FH32" s="10">
        <v>171221</v>
      </c>
      <c r="FI32" s="10">
        <v>171212</v>
      </c>
      <c r="FJ32" s="10">
        <v>172650</v>
      </c>
      <c r="FK32" s="10">
        <v>173499</v>
      </c>
      <c r="FL32" s="10">
        <v>179878</v>
      </c>
      <c r="FM32" s="10">
        <v>180937</v>
      </c>
      <c r="FN32" s="10">
        <v>183254</v>
      </c>
      <c r="FO32" s="10">
        <v>185644</v>
      </c>
      <c r="FP32" s="10">
        <v>185557</v>
      </c>
      <c r="FQ32" s="10">
        <v>185399</v>
      </c>
      <c r="FR32" s="10">
        <v>187477</v>
      </c>
      <c r="FS32" s="10">
        <v>190040</v>
      </c>
      <c r="FT32" s="10">
        <v>190920</v>
      </c>
      <c r="FU32" s="10">
        <v>193493</v>
      </c>
      <c r="FV32" s="10">
        <v>194472</v>
      </c>
      <c r="FW32" s="10">
        <v>196738</v>
      </c>
      <c r="FX32" s="10">
        <v>198487</v>
      </c>
      <c r="FY32" s="10">
        <v>199991</v>
      </c>
      <c r="FZ32" s="10">
        <v>200011</v>
      </c>
      <c r="GA32" s="10">
        <v>203434</v>
      </c>
      <c r="GB32" s="10">
        <v>206362</v>
      </c>
      <c r="GC32" s="10">
        <v>207984</v>
      </c>
      <c r="GD32" s="10">
        <v>209502</v>
      </c>
      <c r="GE32" s="10">
        <v>213466</v>
      </c>
      <c r="GF32" s="10">
        <v>212838</v>
      </c>
      <c r="GG32" s="10">
        <v>216683</v>
      </c>
      <c r="GH32" s="10">
        <v>219523</v>
      </c>
      <c r="GI32" s="10">
        <v>220691</v>
      </c>
      <c r="GJ32" s="10">
        <v>224186</v>
      </c>
      <c r="GK32" s="10">
        <v>223552</v>
      </c>
      <c r="GL32" s="10">
        <v>223933</v>
      </c>
      <c r="GM32" s="10">
        <v>224277</v>
      </c>
      <c r="GN32" s="10">
        <v>217448</v>
      </c>
      <c r="GO32" s="10">
        <v>222275</v>
      </c>
      <c r="GP32" s="10">
        <v>228380</v>
      </c>
      <c r="GQ32" s="10">
        <v>229592</v>
      </c>
      <c r="GR32" s="10">
        <v>237180</v>
      </c>
      <c r="GS32" s="10">
        <v>239455</v>
      </c>
      <c r="GT32" s="10">
        <v>242072</v>
      </c>
      <c r="GU32" s="10">
        <v>247496</v>
      </c>
      <c r="GV32" s="10">
        <v>251376</v>
      </c>
      <c r="GW32" s="10">
        <v>256000</v>
      </c>
      <c r="GX32" s="10">
        <v>263054</v>
      </c>
      <c r="GY32" s="10">
        <v>271189</v>
      </c>
      <c r="GZ32" s="10">
        <v>277143</v>
      </c>
      <c r="HA32" s="10">
        <v>279774</v>
      </c>
      <c r="HB32" s="10">
        <v>280327</v>
      </c>
      <c r="HC32" s="10">
        <v>283450</v>
      </c>
      <c r="HD32" s="10">
        <v>287483</v>
      </c>
      <c r="HE32" s="11">
        <v>293234.5</v>
      </c>
      <c r="HF32" s="11">
        <v>294648.7</v>
      </c>
      <c r="HG32" s="11">
        <v>297586.09999999998</v>
      </c>
      <c r="HH32" s="11">
        <v>300055</v>
      </c>
      <c r="HI32" s="11">
        <v>302528.7</v>
      </c>
      <c r="HJ32" s="11">
        <v>305029.8</v>
      </c>
      <c r="HK32" s="11">
        <v>307532.3</v>
      </c>
      <c r="HL32" s="11">
        <v>310398.90000000002</v>
      </c>
      <c r="HM32" s="11">
        <v>313274.09999999998</v>
      </c>
      <c r="HN32" s="11">
        <v>316115.7</v>
      </c>
      <c r="HO32" s="11">
        <v>318996.90000000002</v>
      </c>
      <c r="HP32" s="11">
        <v>321786.8</v>
      </c>
      <c r="HQ32" s="11">
        <v>324587.5</v>
      </c>
      <c r="HR32" s="11">
        <v>327434.8</v>
      </c>
      <c r="HS32" s="11">
        <v>330287.90000000002</v>
      </c>
      <c r="HT32" s="11">
        <v>333219</v>
      </c>
      <c r="HU32" s="11">
        <v>336199.9</v>
      </c>
      <c r="HV32" s="11">
        <v>339256.7</v>
      </c>
      <c r="HW32" s="11">
        <v>342300.3</v>
      </c>
      <c r="HX32" s="11">
        <v>345380.5</v>
      </c>
      <c r="HY32" s="11">
        <v>348474.9</v>
      </c>
      <c r="HZ32" s="11">
        <v>351601.9</v>
      </c>
      <c r="IA32" s="11">
        <v>354732.2</v>
      </c>
      <c r="IB32" s="11">
        <v>357906.2</v>
      </c>
      <c r="IC32" s="11">
        <v>361126.2</v>
      </c>
      <c r="ID32" s="11">
        <v>364377.7</v>
      </c>
      <c r="IE32" s="11">
        <v>367632.9</v>
      </c>
      <c r="IF32" s="11">
        <v>370890.8</v>
      </c>
      <c r="IG32" s="11">
        <v>374167.5</v>
      </c>
      <c r="IH32" s="11">
        <v>377482.4</v>
      </c>
      <c r="II32" s="11">
        <v>380788.5</v>
      </c>
      <c r="IJ32" s="11">
        <v>384133.5</v>
      </c>
      <c r="IK32" s="11">
        <v>387468.4</v>
      </c>
      <c r="IL32" s="11">
        <v>390823.3</v>
      </c>
      <c r="IM32" s="11">
        <v>394288.2</v>
      </c>
      <c r="IN32" s="11">
        <v>397795.6</v>
      </c>
      <c r="IO32" s="11">
        <v>401256.4</v>
      </c>
      <c r="IP32" s="11">
        <v>404769.1</v>
      </c>
      <c r="IQ32" s="11">
        <v>408318.4</v>
      </c>
      <c r="IR32" s="11">
        <v>411882.3</v>
      </c>
      <c r="IS32" s="11">
        <v>415398.3</v>
      </c>
      <c r="IT32" s="11">
        <v>418958.2</v>
      </c>
      <c r="IU32" s="11">
        <v>422605.3</v>
      </c>
      <c r="IV32" s="11">
        <v>426305.9</v>
      </c>
      <c r="IW32" s="11">
        <v>430050.8</v>
      </c>
      <c r="IX32" s="11">
        <v>433833.4</v>
      </c>
      <c r="IY32" s="11">
        <v>437658.1</v>
      </c>
      <c r="IZ32" s="11">
        <v>441526.7</v>
      </c>
      <c r="JA32" s="11">
        <v>445439.3</v>
      </c>
      <c r="JB32" s="11">
        <v>449397.9</v>
      </c>
      <c r="JC32" s="11">
        <v>453392.5</v>
      </c>
      <c r="JD32" s="11">
        <v>457424.7</v>
      </c>
      <c r="JE32" s="11">
        <v>461493.7</v>
      </c>
      <c r="JF32" s="11">
        <v>465600.3</v>
      </c>
      <c r="JG32" s="11">
        <v>469754.6</v>
      </c>
      <c r="JH32" s="11">
        <v>473957</v>
      </c>
      <c r="JI32" s="11">
        <v>478208.9</v>
      </c>
      <c r="JJ32" s="11">
        <v>482510.9</v>
      </c>
      <c r="JK32" s="11">
        <v>486853.5</v>
      </c>
      <c r="JL32" s="11">
        <v>491236.7</v>
      </c>
      <c r="JM32" s="11">
        <v>495661.5</v>
      </c>
      <c r="JN32" s="11">
        <v>500128.2</v>
      </c>
      <c r="JO32" s="11">
        <v>504637.2</v>
      </c>
      <c r="JP32" s="11">
        <v>509188</v>
      </c>
      <c r="JQ32" s="11">
        <v>513779.8</v>
      </c>
      <c r="JR32" s="11">
        <v>518411.9</v>
      </c>
      <c r="JS32" s="11">
        <v>523017.1</v>
      </c>
      <c r="JT32" s="11">
        <v>527666.9</v>
      </c>
      <c r="JU32" s="11">
        <v>532362</v>
      </c>
      <c r="JV32" s="11">
        <v>537102.6</v>
      </c>
      <c r="JW32" s="11">
        <v>541882.9</v>
      </c>
      <c r="JX32" s="11">
        <v>546703.9</v>
      </c>
      <c r="JY32" s="11">
        <v>551565.30000000005</v>
      </c>
      <c r="JZ32" s="11">
        <v>556467.19999999995</v>
      </c>
      <c r="KA32" s="11">
        <v>561410.6</v>
      </c>
      <c r="KB32" s="11">
        <v>566395.4</v>
      </c>
      <c r="KC32" s="11">
        <v>571422.30000000005</v>
      </c>
      <c r="KD32" s="11">
        <v>576490.30000000005</v>
      </c>
      <c r="KE32" s="11">
        <v>581600.69999999995</v>
      </c>
      <c r="KF32" s="11">
        <v>586753.4</v>
      </c>
      <c r="KG32" s="11">
        <v>591948.69999999995</v>
      </c>
      <c r="KH32" s="11">
        <v>597186.9</v>
      </c>
      <c r="KI32" s="11">
        <v>602468.4</v>
      </c>
      <c r="KJ32" s="11">
        <v>607793.69999999995</v>
      </c>
      <c r="KK32" s="11">
        <v>613163</v>
      </c>
      <c r="KL32" s="11">
        <v>618576.30000000005</v>
      </c>
      <c r="KM32" s="11">
        <v>624034.69999999995</v>
      </c>
      <c r="KN32" s="11">
        <v>629537.9</v>
      </c>
      <c r="KO32" s="11">
        <v>635086.6</v>
      </c>
      <c r="KP32" s="11">
        <v>640681.1</v>
      </c>
      <c r="KQ32" s="11">
        <v>646321.6</v>
      </c>
      <c r="KR32" s="11">
        <v>652009.19999999995</v>
      </c>
      <c r="KS32" s="11">
        <v>657743.30000000005</v>
      </c>
      <c r="KT32" s="11">
        <v>663525.1</v>
      </c>
      <c r="KU32" s="11">
        <v>669354.4</v>
      </c>
      <c r="KV32" s="11">
        <v>675232.2</v>
      </c>
      <c r="KW32" s="11">
        <v>681158.4</v>
      </c>
      <c r="KX32" s="11">
        <v>687133.9</v>
      </c>
      <c r="KY32" s="11">
        <v>693158.6</v>
      </c>
      <c r="KZ32" s="11">
        <v>699232.6</v>
      </c>
      <c r="LA32" s="11">
        <v>705357.2</v>
      </c>
      <c r="LB32" s="11">
        <v>711532.2</v>
      </c>
      <c r="LC32" s="11">
        <v>717757.6</v>
      </c>
      <c r="LD32" s="11">
        <v>724034.5</v>
      </c>
      <c r="LE32" s="11">
        <v>730363.1</v>
      </c>
      <c r="LF32" s="11">
        <v>736743.5</v>
      </c>
      <c r="LG32" s="11">
        <v>742902.5</v>
      </c>
      <c r="LH32" s="11">
        <v>749136.1</v>
      </c>
      <c r="LI32" s="11">
        <v>755401.4</v>
      </c>
      <c r="LJ32" s="11">
        <v>761747.2</v>
      </c>
      <c r="LK32" s="11">
        <v>768150</v>
      </c>
      <c r="LL32" s="11">
        <v>774608.6</v>
      </c>
      <c r="LM32" s="11">
        <v>781041.9</v>
      </c>
      <c r="LN32" s="11">
        <v>787534.2</v>
      </c>
      <c r="LO32" s="11">
        <v>794085.7</v>
      </c>
      <c r="LP32" s="11">
        <v>800696.9</v>
      </c>
      <c r="LQ32" s="11">
        <v>807361.8</v>
      </c>
      <c r="LR32" s="11">
        <v>814079.8</v>
      </c>
      <c r="LS32" s="11">
        <v>820851.5</v>
      </c>
      <c r="LT32" s="11">
        <v>827676.7</v>
      </c>
      <c r="LU32" s="11">
        <v>834516.6</v>
      </c>
      <c r="LV32" s="11">
        <v>841413.9</v>
      </c>
      <c r="LW32" s="11">
        <v>848369.2</v>
      </c>
      <c r="LX32" s="11">
        <v>855383.3</v>
      </c>
      <c r="LY32" s="11">
        <v>862418.9</v>
      </c>
      <c r="LZ32" s="11">
        <v>869512.7</v>
      </c>
      <c r="MA32" s="11">
        <v>876664.9</v>
      </c>
      <c r="MB32" s="11">
        <v>883875.3</v>
      </c>
      <c r="MC32" s="11">
        <v>891143.1</v>
      </c>
      <c r="MD32" s="11">
        <v>898467.4</v>
      </c>
      <c r="ME32" s="11">
        <v>905848.3</v>
      </c>
      <c r="MF32" s="11">
        <v>913286.6</v>
      </c>
      <c r="MG32" s="11">
        <v>920825.4</v>
      </c>
      <c r="MH32" s="11">
        <v>928419.6</v>
      </c>
      <c r="MI32" s="11">
        <v>936069.4</v>
      </c>
      <c r="MJ32" s="11">
        <v>943774.8</v>
      </c>
      <c r="MK32" s="11">
        <v>951526.9</v>
      </c>
      <c r="ML32" s="11">
        <v>959340.6</v>
      </c>
      <c r="MM32" s="11">
        <v>967217.4</v>
      </c>
      <c r="MN32" s="11">
        <v>975156.4</v>
      </c>
      <c r="MO32" s="11">
        <v>983204.4</v>
      </c>
      <c r="MP32" s="11">
        <v>991311.3</v>
      </c>
      <c r="MQ32" s="11">
        <v>999477.3</v>
      </c>
      <c r="MR32" s="11">
        <v>1007704</v>
      </c>
      <c r="MS32" s="11">
        <v>1015995</v>
      </c>
      <c r="MT32" s="11">
        <v>1024351</v>
      </c>
      <c r="MU32" t="s">
        <v>1199</v>
      </c>
      <c r="MV32" t="b">
        <v>1</v>
      </c>
      <c r="MW32" t="s">
        <v>1190</v>
      </c>
      <c r="MX32" t="s">
        <v>1190</v>
      </c>
      <c r="MY32">
        <v>2024</v>
      </c>
      <c r="MZ32">
        <v>2</v>
      </c>
      <c r="NA32" t="s">
        <v>1190</v>
      </c>
      <c r="NB32" t="s">
        <v>1222</v>
      </c>
      <c r="NC32" t="s">
        <v>1223</v>
      </c>
      <c r="ND32" t="s">
        <v>1194</v>
      </c>
      <c r="NE32" t="s">
        <v>1224</v>
      </c>
      <c r="NF32" s="1" t="s">
        <v>3077</v>
      </c>
    </row>
    <row r="33" spans="1:370" x14ac:dyDescent="0.25">
      <c r="A33" t="s">
        <v>1187</v>
      </c>
      <c r="B33" t="s">
        <v>1225</v>
      </c>
      <c r="C33" s="1" t="s">
        <v>3076</v>
      </c>
      <c r="D33" t="s">
        <v>1197</v>
      </c>
      <c r="E33" t="s">
        <v>1198</v>
      </c>
      <c r="F33" t="s">
        <v>1191</v>
      </c>
      <c r="G33" s="10">
        <v>12419</v>
      </c>
      <c r="H33" s="10">
        <v>12849</v>
      </c>
      <c r="I33" s="10">
        <v>13247</v>
      </c>
      <c r="J33" s="10">
        <v>13917</v>
      </c>
      <c r="K33" s="10">
        <v>14267</v>
      </c>
      <c r="L33" s="10">
        <v>14694</v>
      </c>
      <c r="M33" s="10">
        <v>15881</v>
      </c>
      <c r="N33" s="10">
        <v>16728</v>
      </c>
      <c r="O33" s="10">
        <v>18231</v>
      </c>
      <c r="P33" s="10">
        <v>18613</v>
      </c>
      <c r="Q33" s="10">
        <v>19564</v>
      </c>
      <c r="R33" s="10">
        <v>20194</v>
      </c>
      <c r="S33" s="10">
        <v>21295</v>
      </c>
      <c r="T33" s="10">
        <v>21568</v>
      </c>
      <c r="U33" s="10">
        <v>22876</v>
      </c>
      <c r="V33" s="10">
        <v>23450</v>
      </c>
      <c r="W33" s="10">
        <v>23884</v>
      </c>
      <c r="X33" s="10">
        <v>24509</v>
      </c>
      <c r="Y33" s="10">
        <v>25439</v>
      </c>
      <c r="Z33" s="10">
        <v>26940</v>
      </c>
      <c r="AA33" s="10">
        <v>27797</v>
      </c>
      <c r="AB33" s="10">
        <v>29144</v>
      </c>
      <c r="AC33" s="10">
        <v>30465</v>
      </c>
      <c r="AD33" s="10">
        <v>31463</v>
      </c>
      <c r="AE33" s="10">
        <v>32879</v>
      </c>
      <c r="AF33" s="10">
        <v>34157</v>
      </c>
      <c r="AG33" s="10">
        <v>36483</v>
      </c>
      <c r="AH33" s="10">
        <v>39802</v>
      </c>
      <c r="AI33" s="10">
        <v>40290</v>
      </c>
      <c r="AJ33" s="10">
        <v>41818</v>
      </c>
      <c r="AK33" s="10">
        <v>43433</v>
      </c>
      <c r="AL33" s="10">
        <v>44864</v>
      </c>
      <c r="AM33" s="10">
        <v>46552</v>
      </c>
      <c r="AN33" s="10">
        <v>47036</v>
      </c>
      <c r="AO33" s="10">
        <v>47924</v>
      </c>
      <c r="AP33" s="10">
        <v>49843</v>
      </c>
      <c r="AQ33" s="10">
        <v>50837</v>
      </c>
      <c r="AR33" s="10">
        <v>52380</v>
      </c>
      <c r="AS33" s="10">
        <v>52615</v>
      </c>
      <c r="AT33" s="10">
        <v>53960</v>
      </c>
      <c r="AU33" s="10">
        <v>54514</v>
      </c>
      <c r="AV33" s="10">
        <v>57136</v>
      </c>
      <c r="AW33" s="10">
        <v>57119</v>
      </c>
      <c r="AX33" s="10">
        <v>58206</v>
      </c>
      <c r="AY33" s="10">
        <v>59961</v>
      </c>
      <c r="AZ33" s="10">
        <v>60260</v>
      </c>
      <c r="BA33" s="10">
        <v>62678</v>
      </c>
      <c r="BB33" s="10">
        <v>64883</v>
      </c>
      <c r="BC33" s="10">
        <v>65471</v>
      </c>
      <c r="BD33" s="10">
        <v>66622</v>
      </c>
      <c r="BE33" s="10">
        <v>67715</v>
      </c>
      <c r="BF33" s="10">
        <v>69185</v>
      </c>
      <c r="BG33" s="10">
        <v>70501</v>
      </c>
      <c r="BH33" s="10">
        <v>73909</v>
      </c>
      <c r="BI33" s="10">
        <v>73297</v>
      </c>
      <c r="BJ33" s="10">
        <v>74329</v>
      </c>
      <c r="BK33" s="10">
        <v>74158</v>
      </c>
      <c r="BL33" s="10">
        <v>76563</v>
      </c>
      <c r="BM33" s="10">
        <v>78295</v>
      </c>
      <c r="BN33" s="10">
        <v>79796</v>
      </c>
      <c r="BO33" s="10">
        <v>82285</v>
      </c>
      <c r="BP33" s="10">
        <v>84810</v>
      </c>
      <c r="BQ33" s="10">
        <v>86563</v>
      </c>
      <c r="BR33" s="10">
        <v>88240</v>
      </c>
      <c r="BS33" s="10">
        <v>90548</v>
      </c>
      <c r="BT33" s="10">
        <v>93363</v>
      </c>
      <c r="BU33" s="10">
        <v>97490</v>
      </c>
      <c r="BV33" s="10">
        <v>98361</v>
      </c>
      <c r="BW33" s="10">
        <v>102928</v>
      </c>
      <c r="BX33" s="10">
        <v>103890</v>
      </c>
      <c r="BY33" s="10">
        <v>107142</v>
      </c>
      <c r="BZ33" s="10">
        <v>110535</v>
      </c>
      <c r="CA33" s="10">
        <v>113229</v>
      </c>
      <c r="CB33" s="10">
        <v>113790</v>
      </c>
      <c r="CC33" s="10">
        <v>118607</v>
      </c>
      <c r="CD33" s="10">
        <v>119800</v>
      </c>
      <c r="CE33" s="10">
        <v>121876</v>
      </c>
      <c r="CF33" s="10">
        <v>123668</v>
      </c>
      <c r="CG33" s="10">
        <v>125292</v>
      </c>
      <c r="CH33" s="10">
        <v>126339</v>
      </c>
      <c r="CI33" s="10">
        <v>127313</v>
      </c>
      <c r="CJ33" s="10">
        <v>131724</v>
      </c>
      <c r="CK33" s="10">
        <v>133457</v>
      </c>
      <c r="CL33" s="10">
        <v>135003</v>
      </c>
      <c r="CM33" s="10">
        <v>134597</v>
      </c>
      <c r="CN33" s="10">
        <v>135173</v>
      </c>
      <c r="CO33" s="10">
        <v>138183</v>
      </c>
      <c r="CP33" s="10">
        <v>138391</v>
      </c>
      <c r="CQ33" s="10">
        <v>141861</v>
      </c>
      <c r="CR33" s="10">
        <v>143287</v>
      </c>
      <c r="CS33" s="10">
        <v>146426</v>
      </c>
      <c r="CT33" s="10">
        <v>147725</v>
      </c>
      <c r="CU33" s="10">
        <v>151630</v>
      </c>
      <c r="CV33" s="10">
        <v>153565</v>
      </c>
      <c r="CW33" s="10">
        <v>156382</v>
      </c>
      <c r="CX33" s="10">
        <v>154146</v>
      </c>
      <c r="CY33" s="10">
        <v>156641</v>
      </c>
      <c r="CZ33" s="10">
        <v>159690</v>
      </c>
      <c r="DA33" s="10">
        <v>162111</v>
      </c>
      <c r="DB33" s="10">
        <v>160529</v>
      </c>
      <c r="DC33" s="10">
        <v>161179</v>
      </c>
      <c r="DD33" s="10">
        <v>163132</v>
      </c>
      <c r="DE33" s="10">
        <v>163306</v>
      </c>
      <c r="DF33" s="10">
        <v>166168</v>
      </c>
      <c r="DG33" s="10">
        <v>165049</v>
      </c>
      <c r="DH33" s="10">
        <v>172636</v>
      </c>
      <c r="DI33" s="10">
        <v>172330</v>
      </c>
      <c r="DJ33" s="10">
        <v>177162</v>
      </c>
      <c r="DK33" s="10">
        <v>178102</v>
      </c>
      <c r="DL33" s="10">
        <v>179721</v>
      </c>
      <c r="DM33" s="10">
        <v>183528</v>
      </c>
      <c r="DN33" s="10">
        <v>186259</v>
      </c>
      <c r="DO33" s="10">
        <v>189667</v>
      </c>
      <c r="DP33" s="10">
        <v>188957</v>
      </c>
      <c r="DQ33" s="10">
        <v>190102</v>
      </c>
      <c r="DR33" s="10">
        <v>191388</v>
      </c>
      <c r="DS33" s="10">
        <v>194378</v>
      </c>
      <c r="DT33" s="10">
        <v>196467</v>
      </c>
      <c r="DU33" s="10">
        <v>196149</v>
      </c>
      <c r="DV33" s="10">
        <v>198304</v>
      </c>
      <c r="DW33" s="10">
        <v>200276</v>
      </c>
      <c r="DX33" s="10">
        <v>201618</v>
      </c>
      <c r="DY33" s="10">
        <v>204034</v>
      </c>
      <c r="DZ33" s="10">
        <v>207685</v>
      </c>
      <c r="EA33" s="10">
        <v>208995</v>
      </c>
      <c r="EB33" s="10">
        <v>212236</v>
      </c>
      <c r="EC33" s="10">
        <v>214798</v>
      </c>
      <c r="ED33" s="10">
        <v>216771</v>
      </c>
      <c r="EE33" s="10">
        <v>218799</v>
      </c>
      <c r="EF33" s="10">
        <v>221465</v>
      </c>
      <c r="EG33" s="10">
        <v>224312</v>
      </c>
      <c r="EH33" s="10">
        <v>226448</v>
      </c>
      <c r="EI33" s="10">
        <v>229729</v>
      </c>
      <c r="EJ33" s="10">
        <v>231892</v>
      </c>
      <c r="EK33" s="10">
        <v>236075</v>
      </c>
      <c r="EL33" s="10">
        <v>237463</v>
      </c>
      <c r="EM33" s="10">
        <v>243111</v>
      </c>
      <c r="EN33" s="10">
        <v>244614</v>
      </c>
      <c r="EO33" s="10">
        <v>248998</v>
      </c>
      <c r="EP33" s="10">
        <v>249640</v>
      </c>
      <c r="EQ33" s="10">
        <v>249920</v>
      </c>
      <c r="ER33" s="10">
        <v>256466</v>
      </c>
      <c r="ES33" s="10">
        <v>255800</v>
      </c>
      <c r="ET33" s="10">
        <v>258834</v>
      </c>
      <c r="EU33" s="10">
        <v>256355</v>
      </c>
      <c r="EV33" s="10">
        <v>263934</v>
      </c>
      <c r="EW33" s="10">
        <v>262968</v>
      </c>
      <c r="EX33" s="10">
        <v>263925</v>
      </c>
      <c r="EY33" s="10">
        <v>264273</v>
      </c>
      <c r="EZ33" s="10">
        <v>267166</v>
      </c>
      <c r="FA33" s="10">
        <v>267993</v>
      </c>
      <c r="FB33" s="10">
        <v>268198</v>
      </c>
      <c r="FC33" s="10">
        <v>265811</v>
      </c>
      <c r="FD33" s="10">
        <v>271167</v>
      </c>
      <c r="FE33" s="10">
        <v>273285</v>
      </c>
      <c r="FF33" s="10">
        <v>273407</v>
      </c>
      <c r="FG33" s="10">
        <v>279309</v>
      </c>
      <c r="FH33" s="10">
        <v>283629</v>
      </c>
      <c r="FI33" s="10">
        <v>282123</v>
      </c>
      <c r="FJ33" s="10">
        <v>283875</v>
      </c>
      <c r="FK33" s="10">
        <v>284075</v>
      </c>
      <c r="FL33" s="10">
        <v>292417</v>
      </c>
      <c r="FM33" s="10">
        <v>298338</v>
      </c>
      <c r="FN33" s="10">
        <v>300976</v>
      </c>
      <c r="FO33" s="10">
        <v>301406</v>
      </c>
      <c r="FP33" s="10">
        <v>304476</v>
      </c>
      <c r="FQ33" s="10">
        <v>303765</v>
      </c>
      <c r="FR33" s="10">
        <v>307306</v>
      </c>
      <c r="FS33" s="10">
        <v>311832</v>
      </c>
      <c r="FT33" s="10">
        <v>319853</v>
      </c>
      <c r="FU33" s="10">
        <v>327096</v>
      </c>
      <c r="FV33" s="10">
        <v>327429</v>
      </c>
      <c r="FW33" s="10">
        <v>326493</v>
      </c>
      <c r="FX33" s="10">
        <v>328471</v>
      </c>
      <c r="FY33" s="10">
        <v>328528</v>
      </c>
      <c r="FZ33" s="10">
        <v>327875</v>
      </c>
      <c r="GA33" s="10">
        <v>328068</v>
      </c>
      <c r="GB33" s="10">
        <v>337489</v>
      </c>
      <c r="GC33" s="10">
        <v>339566</v>
      </c>
      <c r="GD33" s="10">
        <v>341950</v>
      </c>
      <c r="GE33" s="10">
        <v>347760</v>
      </c>
      <c r="GF33" s="10">
        <v>347383</v>
      </c>
      <c r="GG33" s="10">
        <v>350601</v>
      </c>
      <c r="GH33" s="10">
        <v>356695</v>
      </c>
      <c r="GI33" s="10">
        <v>356202</v>
      </c>
      <c r="GJ33" s="10">
        <v>363432</v>
      </c>
      <c r="GK33" s="10">
        <v>365191</v>
      </c>
      <c r="GL33" s="10">
        <v>368137</v>
      </c>
      <c r="GM33" s="10">
        <v>361420</v>
      </c>
      <c r="GN33" s="10">
        <v>356361</v>
      </c>
      <c r="GO33" s="10">
        <v>367470</v>
      </c>
      <c r="GP33" s="10">
        <v>369157</v>
      </c>
      <c r="GQ33" s="10">
        <v>374602</v>
      </c>
      <c r="GR33" s="10">
        <v>378013</v>
      </c>
      <c r="GS33" s="10">
        <v>380321</v>
      </c>
      <c r="GT33" s="10">
        <v>381732</v>
      </c>
      <c r="GU33" s="10">
        <v>386958</v>
      </c>
      <c r="GV33" s="10">
        <v>395902</v>
      </c>
      <c r="GW33" s="10">
        <v>403706</v>
      </c>
      <c r="GX33" s="10">
        <v>422652</v>
      </c>
      <c r="GY33" s="10">
        <v>429707</v>
      </c>
      <c r="GZ33" s="10">
        <v>440105</v>
      </c>
      <c r="HA33" s="10">
        <v>442186</v>
      </c>
      <c r="HB33" s="10">
        <v>446943</v>
      </c>
      <c r="HC33" s="10">
        <v>456509</v>
      </c>
      <c r="HD33" s="10">
        <v>464503</v>
      </c>
      <c r="HE33" s="11">
        <v>467504.9</v>
      </c>
      <c r="HF33" s="11">
        <v>470662.6</v>
      </c>
      <c r="HG33" s="11">
        <v>476104.4</v>
      </c>
      <c r="HH33" s="11">
        <v>480967.2</v>
      </c>
      <c r="HI33" s="11">
        <v>485902.4</v>
      </c>
      <c r="HJ33" s="11">
        <v>490856.8</v>
      </c>
      <c r="HK33" s="11">
        <v>495679.1</v>
      </c>
      <c r="HL33" s="11">
        <v>499999.6</v>
      </c>
      <c r="HM33" s="11">
        <v>504112.3</v>
      </c>
      <c r="HN33" s="11">
        <v>508146.6</v>
      </c>
      <c r="HO33" s="11">
        <v>512338</v>
      </c>
      <c r="HP33" s="11">
        <v>516666</v>
      </c>
      <c r="HQ33" s="11">
        <v>521228.4</v>
      </c>
      <c r="HR33" s="11">
        <v>525745.80000000005</v>
      </c>
      <c r="HS33" s="11">
        <v>530815.19999999995</v>
      </c>
      <c r="HT33" s="11">
        <v>536166.40000000002</v>
      </c>
      <c r="HU33" s="11">
        <v>541273.80000000005</v>
      </c>
      <c r="HV33" s="11">
        <v>546332</v>
      </c>
      <c r="HW33" s="11">
        <v>551292.1</v>
      </c>
      <c r="HX33" s="11">
        <v>556480.30000000005</v>
      </c>
      <c r="HY33" s="11">
        <v>561395.1</v>
      </c>
      <c r="HZ33" s="11">
        <v>566281.1</v>
      </c>
      <c r="IA33" s="11">
        <v>571249.19999999995</v>
      </c>
      <c r="IB33" s="11">
        <v>576564.30000000005</v>
      </c>
      <c r="IC33" s="11">
        <v>581590</v>
      </c>
      <c r="ID33" s="11">
        <v>586588.4</v>
      </c>
      <c r="IE33" s="11">
        <v>591848.4</v>
      </c>
      <c r="IF33" s="11">
        <v>597415.5</v>
      </c>
      <c r="IG33" s="11">
        <v>602675.1</v>
      </c>
      <c r="IH33" s="11">
        <v>607912.80000000005</v>
      </c>
      <c r="II33" s="11">
        <v>613224.9</v>
      </c>
      <c r="IJ33" s="11">
        <v>618895.6</v>
      </c>
      <c r="IK33" s="11">
        <v>624203.9</v>
      </c>
      <c r="IL33" s="11">
        <v>629458.19999999995</v>
      </c>
      <c r="IM33" s="11">
        <v>634956.69999999995</v>
      </c>
      <c r="IN33" s="11">
        <v>640841.9</v>
      </c>
      <c r="IO33" s="11">
        <v>646324.80000000005</v>
      </c>
      <c r="IP33" s="11">
        <v>651802.9</v>
      </c>
      <c r="IQ33" s="11">
        <v>657431.69999999995</v>
      </c>
      <c r="IR33" s="11">
        <v>663415.1</v>
      </c>
      <c r="IS33" s="11">
        <v>668957.1</v>
      </c>
      <c r="IT33" s="11">
        <v>674477.3</v>
      </c>
      <c r="IU33" s="11">
        <v>680227.6</v>
      </c>
      <c r="IV33" s="11">
        <v>686398.9</v>
      </c>
      <c r="IW33" s="11">
        <v>692302</v>
      </c>
      <c r="IX33" s="11">
        <v>698190.5</v>
      </c>
      <c r="IY33" s="11">
        <v>704242.8</v>
      </c>
      <c r="IZ33" s="11">
        <v>710409.4</v>
      </c>
      <c r="JA33" s="11">
        <v>716631.8</v>
      </c>
      <c r="JB33" s="11">
        <v>722910.9</v>
      </c>
      <c r="JC33" s="11">
        <v>729247.8</v>
      </c>
      <c r="JD33" s="11">
        <v>735642.6</v>
      </c>
      <c r="JE33" s="11">
        <v>742095</v>
      </c>
      <c r="JF33" s="11">
        <v>748606.6</v>
      </c>
      <c r="JG33" s="11">
        <v>755177.7</v>
      </c>
      <c r="JH33" s="11">
        <v>761871.6</v>
      </c>
      <c r="JI33" s="11">
        <v>768627.7</v>
      </c>
      <c r="JJ33" s="11">
        <v>775446.9</v>
      </c>
      <c r="JK33" s="11">
        <v>782329.4</v>
      </c>
      <c r="JL33" s="11">
        <v>789276.4</v>
      </c>
      <c r="JM33" s="11">
        <v>796288.5</v>
      </c>
      <c r="JN33" s="11">
        <v>803365.9</v>
      </c>
      <c r="JO33" s="11">
        <v>810527.4</v>
      </c>
      <c r="JP33" s="11">
        <v>817755.5</v>
      </c>
      <c r="JQ33" s="11">
        <v>825047.6</v>
      </c>
      <c r="JR33" s="11">
        <v>832400.8</v>
      </c>
      <c r="JS33" s="11">
        <v>839816.8</v>
      </c>
      <c r="JT33" s="11">
        <v>847216.6</v>
      </c>
      <c r="JU33" s="11">
        <v>854678.1</v>
      </c>
      <c r="JV33" s="11">
        <v>862201.6</v>
      </c>
      <c r="JW33" s="11">
        <v>869787.9</v>
      </c>
      <c r="JX33" s="11">
        <v>877437.4</v>
      </c>
      <c r="JY33" s="11">
        <v>885150.4</v>
      </c>
      <c r="JZ33" s="11">
        <v>892927.8</v>
      </c>
      <c r="KA33" s="11">
        <v>900769.1</v>
      </c>
      <c r="KB33" s="11">
        <v>908676.2</v>
      </c>
      <c r="KC33" s="11">
        <v>916648.2</v>
      </c>
      <c r="KD33" s="11">
        <v>924685.8</v>
      </c>
      <c r="KE33" s="11">
        <v>932788.8</v>
      </c>
      <c r="KF33" s="11">
        <v>940958.3</v>
      </c>
      <c r="KG33" s="11">
        <v>949194</v>
      </c>
      <c r="KH33" s="11">
        <v>957497.7</v>
      </c>
      <c r="KI33" s="11">
        <v>965869.4</v>
      </c>
      <c r="KJ33" s="11">
        <v>974309.3</v>
      </c>
      <c r="KK33" s="11">
        <v>982817.9</v>
      </c>
      <c r="KL33" s="11">
        <v>991395.9</v>
      </c>
      <c r="KM33" s="11">
        <v>1000044</v>
      </c>
      <c r="KN33" s="11">
        <v>1008763</v>
      </c>
      <c r="KO33" s="11">
        <v>1017553</v>
      </c>
      <c r="KP33" s="11">
        <v>1026414</v>
      </c>
      <c r="KQ33" s="11">
        <v>1035348</v>
      </c>
      <c r="KR33" s="11">
        <v>1044355</v>
      </c>
      <c r="KS33" s="11">
        <v>1053435</v>
      </c>
      <c r="KT33" s="11">
        <v>1062590</v>
      </c>
      <c r="KU33" s="11">
        <v>1071819</v>
      </c>
      <c r="KV33" s="11">
        <v>1081153</v>
      </c>
      <c r="KW33" s="11">
        <v>1090564</v>
      </c>
      <c r="KX33" s="11">
        <v>1100052</v>
      </c>
      <c r="KY33" s="11">
        <v>1109617</v>
      </c>
      <c r="KZ33" s="11">
        <v>1119261</v>
      </c>
      <c r="LA33" s="11">
        <v>1128984</v>
      </c>
      <c r="LB33" s="11">
        <v>1138785</v>
      </c>
      <c r="LC33" s="11">
        <v>1148668</v>
      </c>
      <c r="LD33" s="11">
        <v>1158630</v>
      </c>
      <c r="LE33" s="11">
        <v>1168673</v>
      </c>
      <c r="LF33" s="11">
        <v>1178799</v>
      </c>
      <c r="LG33" s="11">
        <v>1189007</v>
      </c>
      <c r="LH33" s="11">
        <v>1198986</v>
      </c>
      <c r="LI33" s="11">
        <v>1209048</v>
      </c>
      <c r="LJ33" s="11">
        <v>1219142</v>
      </c>
      <c r="LK33" s="11">
        <v>1229318</v>
      </c>
      <c r="LL33" s="11">
        <v>1239578</v>
      </c>
      <c r="LM33" s="11">
        <v>1249919</v>
      </c>
      <c r="LN33" s="11">
        <v>1260256</v>
      </c>
      <c r="LO33" s="11">
        <v>1270673</v>
      </c>
      <c r="LP33" s="11">
        <v>1281173</v>
      </c>
      <c r="LQ33" s="11">
        <v>1291756</v>
      </c>
      <c r="LR33" s="11">
        <v>1302424</v>
      </c>
      <c r="LS33" s="11">
        <v>1313176</v>
      </c>
      <c r="LT33" s="11">
        <v>1324014</v>
      </c>
      <c r="LU33" s="11">
        <v>1334937</v>
      </c>
      <c r="LV33" s="11">
        <v>1345900</v>
      </c>
      <c r="LW33" s="11">
        <v>1356949</v>
      </c>
      <c r="LX33" s="11">
        <v>1368085</v>
      </c>
      <c r="LY33" s="11">
        <v>1379306</v>
      </c>
      <c r="LZ33" s="11">
        <v>1390578</v>
      </c>
      <c r="MA33" s="11">
        <v>1401935</v>
      </c>
      <c r="MB33" s="11">
        <v>1413381</v>
      </c>
      <c r="MC33" s="11">
        <v>1424915</v>
      </c>
      <c r="MD33" s="11">
        <v>1436539</v>
      </c>
      <c r="ME33" s="11">
        <v>1448252</v>
      </c>
      <c r="MF33" s="11">
        <v>1460057</v>
      </c>
      <c r="MG33" s="11">
        <v>1471952</v>
      </c>
      <c r="MH33" s="11">
        <v>1483987</v>
      </c>
      <c r="MI33" s="11">
        <v>1496116</v>
      </c>
      <c r="MJ33" s="11">
        <v>1508341</v>
      </c>
      <c r="MK33" s="11">
        <v>1520660</v>
      </c>
      <c r="ML33" s="11">
        <v>1533059</v>
      </c>
      <c r="MM33" s="11">
        <v>1545555</v>
      </c>
      <c r="MN33" s="11">
        <v>1558147</v>
      </c>
      <c r="MO33" s="11">
        <v>1570836</v>
      </c>
      <c r="MP33" s="11">
        <v>1583678</v>
      </c>
      <c r="MQ33" s="11">
        <v>1596619</v>
      </c>
      <c r="MR33" s="11">
        <v>1609662</v>
      </c>
      <c r="MS33" s="11">
        <v>1622806</v>
      </c>
      <c r="MT33" s="11">
        <v>1636053</v>
      </c>
      <c r="MU33" t="s">
        <v>1199</v>
      </c>
      <c r="MV33" t="b">
        <v>1</v>
      </c>
      <c r="MW33" t="s">
        <v>1190</v>
      </c>
      <c r="MX33" t="s">
        <v>1190</v>
      </c>
      <c r="MY33">
        <v>2024</v>
      </c>
      <c r="MZ33">
        <v>2</v>
      </c>
      <c r="NA33" t="s">
        <v>1190</v>
      </c>
      <c r="NB33" t="s">
        <v>1226</v>
      </c>
      <c r="NC33" t="s">
        <v>1227</v>
      </c>
      <c r="ND33" t="s">
        <v>1194</v>
      </c>
      <c r="NE33" t="s">
        <v>1228</v>
      </c>
      <c r="NF33" s="1" t="s">
        <v>3077</v>
      </c>
    </row>
    <row r="34" spans="1:370" x14ac:dyDescent="0.25">
      <c r="A34" t="s">
        <v>1187</v>
      </c>
      <c r="B34" t="s">
        <v>1229</v>
      </c>
      <c r="C34" s="1" t="s">
        <v>3076</v>
      </c>
      <c r="D34" t="s">
        <v>1197</v>
      </c>
      <c r="E34" t="s">
        <v>1198</v>
      </c>
      <c r="F34" t="s">
        <v>1191</v>
      </c>
      <c r="G34" s="10">
        <v>137363</v>
      </c>
      <c r="H34" s="10">
        <v>140152</v>
      </c>
      <c r="I34" s="10">
        <v>141286</v>
      </c>
      <c r="J34" s="10">
        <v>141617</v>
      </c>
      <c r="K34" s="10">
        <v>137691</v>
      </c>
      <c r="L34" s="10">
        <v>136111</v>
      </c>
      <c r="M34" s="10">
        <v>141095</v>
      </c>
      <c r="N34" s="10">
        <v>140771</v>
      </c>
      <c r="O34" s="10">
        <v>143397</v>
      </c>
      <c r="P34" s="10">
        <v>138847</v>
      </c>
      <c r="Q34" s="10">
        <v>140319</v>
      </c>
      <c r="R34" s="10">
        <v>137808</v>
      </c>
      <c r="S34" s="10">
        <v>139742</v>
      </c>
      <c r="T34" s="10">
        <v>138168</v>
      </c>
      <c r="U34" s="10">
        <v>142668</v>
      </c>
      <c r="V34" s="10">
        <v>139028</v>
      </c>
      <c r="W34" s="10">
        <v>135347</v>
      </c>
      <c r="X34" s="10">
        <v>134379</v>
      </c>
      <c r="Y34" s="10">
        <v>137012</v>
      </c>
      <c r="Z34" s="10">
        <v>142669</v>
      </c>
      <c r="AA34" s="10">
        <v>142512</v>
      </c>
      <c r="AB34" s="10">
        <v>146514</v>
      </c>
      <c r="AC34" s="10">
        <v>150300</v>
      </c>
      <c r="AD34" s="10">
        <v>150197</v>
      </c>
      <c r="AE34" s="10">
        <v>152401</v>
      </c>
      <c r="AF34" s="10">
        <v>155089</v>
      </c>
      <c r="AG34" s="10">
        <v>155140</v>
      </c>
      <c r="AH34" s="10">
        <v>162173</v>
      </c>
      <c r="AI34" s="10">
        <v>157780</v>
      </c>
      <c r="AJ34" s="10">
        <v>158083</v>
      </c>
      <c r="AK34" s="10">
        <v>160445</v>
      </c>
      <c r="AL34" s="10">
        <v>158931</v>
      </c>
      <c r="AM34" s="10">
        <v>160486</v>
      </c>
      <c r="AN34" s="10">
        <v>158130</v>
      </c>
      <c r="AO34" s="10">
        <v>157598</v>
      </c>
      <c r="AP34" s="10">
        <v>158580</v>
      </c>
      <c r="AQ34" s="10">
        <v>157715</v>
      </c>
      <c r="AR34" s="10">
        <v>160483</v>
      </c>
      <c r="AS34" s="10">
        <v>159367</v>
      </c>
      <c r="AT34" s="10">
        <v>159886</v>
      </c>
      <c r="AU34" s="10">
        <v>158854</v>
      </c>
      <c r="AV34" s="10">
        <v>165111</v>
      </c>
      <c r="AW34" s="10">
        <v>163522</v>
      </c>
      <c r="AX34" s="10">
        <v>164202</v>
      </c>
      <c r="AY34" s="10">
        <v>167088</v>
      </c>
      <c r="AZ34" s="10">
        <v>165111</v>
      </c>
      <c r="BA34" s="10">
        <v>169770</v>
      </c>
      <c r="BB34" s="10">
        <v>173527</v>
      </c>
      <c r="BC34" s="10">
        <v>175208</v>
      </c>
      <c r="BD34" s="10">
        <v>175613</v>
      </c>
      <c r="BE34" s="10">
        <v>175957</v>
      </c>
      <c r="BF34" s="10">
        <v>177164</v>
      </c>
      <c r="BG34" s="10">
        <v>179729</v>
      </c>
      <c r="BH34" s="10">
        <v>186661</v>
      </c>
      <c r="BI34" s="10">
        <v>183119</v>
      </c>
      <c r="BJ34" s="10">
        <v>183388</v>
      </c>
      <c r="BK34" s="10">
        <v>180901</v>
      </c>
      <c r="BL34" s="10">
        <v>185020</v>
      </c>
      <c r="BM34" s="10">
        <v>187551</v>
      </c>
      <c r="BN34" s="10">
        <v>188860</v>
      </c>
      <c r="BO34" s="10">
        <v>191709</v>
      </c>
      <c r="BP34" s="10">
        <v>194935</v>
      </c>
      <c r="BQ34" s="10">
        <v>197179</v>
      </c>
      <c r="BR34" s="10">
        <v>198740</v>
      </c>
      <c r="BS34" s="10">
        <v>201265</v>
      </c>
      <c r="BT34" s="10">
        <v>204179</v>
      </c>
      <c r="BU34" s="10">
        <v>209872</v>
      </c>
      <c r="BV34" s="10">
        <v>207949</v>
      </c>
      <c r="BW34" s="10">
        <v>213872</v>
      </c>
      <c r="BX34" s="10">
        <v>211391</v>
      </c>
      <c r="BY34" s="10">
        <v>213462</v>
      </c>
      <c r="BZ34" s="10">
        <v>216821</v>
      </c>
      <c r="CA34" s="10">
        <v>218128</v>
      </c>
      <c r="CB34" s="10">
        <v>214176</v>
      </c>
      <c r="CC34" s="10">
        <v>220568</v>
      </c>
      <c r="CD34" s="10">
        <v>220151</v>
      </c>
      <c r="CE34" s="10">
        <v>221591</v>
      </c>
      <c r="CF34" s="10">
        <v>223785</v>
      </c>
      <c r="CG34" s="10">
        <v>225633</v>
      </c>
      <c r="CH34" s="10">
        <v>225562</v>
      </c>
      <c r="CI34" s="10">
        <v>224008</v>
      </c>
      <c r="CJ34" s="10">
        <v>230278</v>
      </c>
      <c r="CK34" s="10">
        <v>232470</v>
      </c>
      <c r="CL34" s="10">
        <v>233411</v>
      </c>
      <c r="CM34" s="10">
        <v>232541</v>
      </c>
      <c r="CN34" s="10">
        <v>232173</v>
      </c>
      <c r="CO34" s="10">
        <v>236870</v>
      </c>
      <c r="CP34" s="10">
        <v>235558</v>
      </c>
      <c r="CQ34" s="10">
        <v>239669</v>
      </c>
      <c r="CR34" s="10">
        <v>239943</v>
      </c>
      <c r="CS34" s="10">
        <v>242123</v>
      </c>
      <c r="CT34" s="10">
        <v>243427</v>
      </c>
      <c r="CU34" s="10">
        <v>247598</v>
      </c>
      <c r="CV34" s="10">
        <v>247441</v>
      </c>
      <c r="CW34" s="10">
        <v>250067</v>
      </c>
      <c r="CX34" s="10">
        <v>245800</v>
      </c>
      <c r="CY34" s="10">
        <v>249558</v>
      </c>
      <c r="CZ34" s="10">
        <v>251781</v>
      </c>
      <c r="DA34" s="10">
        <v>254358</v>
      </c>
      <c r="DB34" s="10">
        <v>253468</v>
      </c>
      <c r="DC34" s="10">
        <v>253069</v>
      </c>
      <c r="DD34" s="10">
        <v>254576</v>
      </c>
      <c r="DE34" s="10">
        <v>253636</v>
      </c>
      <c r="DF34" s="10">
        <v>257028</v>
      </c>
      <c r="DG34" s="10">
        <v>254037</v>
      </c>
      <c r="DH34" s="10">
        <v>266557</v>
      </c>
      <c r="DI34" s="10">
        <v>267871</v>
      </c>
      <c r="DJ34" s="10">
        <v>274118</v>
      </c>
      <c r="DK34" s="10">
        <v>274370</v>
      </c>
      <c r="DL34" s="10">
        <v>277466</v>
      </c>
      <c r="DM34" s="10">
        <v>283106</v>
      </c>
      <c r="DN34" s="10">
        <v>287523</v>
      </c>
      <c r="DO34" s="10">
        <v>289476</v>
      </c>
      <c r="DP34" s="10">
        <v>288052</v>
      </c>
      <c r="DQ34" s="10">
        <v>289545</v>
      </c>
      <c r="DR34" s="10">
        <v>295002</v>
      </c>
      <c r="DS34" s="10">
        <v>295976</v>
      </c>
      <c r="DT34" s="10">
        <v>298538</v>
      </c>
      <c r="DU34" s="10">
        <v>297567</v>
      </c>
      <c r="DV34" s="10">
        <v>298904</v>
      </c>
      <c r="DW34" s="10">
        <v>301081</v>
      </c>
      <c r="DX34" s="10">
        <v>302934</v>
      </c>
      <c r="DY34" s="10">
        <v>304444</v>
      </c>
      <c r="DZ34" s="10">
        <v>308695</v>
      </c>
      <c r="EA34" s="10">
        <v>309585</v>
      </c>
      <c r="EB34" s="10">
        <v>312396</v>
      </c>
      <c r="EC34" s="10">
        <v>314574</v>
      </c>
      <c r="ED34" s="10">
        <v>315137</v>
      </c>
      <c r="EE34" s="10">
        <v>317057</v>
      </c>
      <c r="EF34" s="10">
        <v>320657</v>
      </c>
      <c r="EG34" s="10">
        <v>322465</v>
      </c>
      <c r="EH34" s="10">
        <v>322562</v>
      </c>
      <c r="EI34" s="10">
        <v>325138</v>
      </c>
      <c r="EJ34" s="10">
        <v>323889</v>
      </c>
      <c r="EK34" s="10">
        <v>327580</v>
      </c>
      <c r="EL34" s="10">
        <v>328682</v>
      </c>
      <c r="EM34" s="10">
        <v>339067</v>
      </c>
      <c r="EN34" s="10">
        <v>336009</v>
      </c>
      <c r="EO34" s="10">
        <v>340647</v>
      </c>
      <c r="EP34" s="10">
        <v>340314</v>
      </c>
      <c r="EQ34" s="10">
        <v>335815</v>
      </c>
      <c r="ER34" s="10">
        <v>339732</v>
      </c>
      <c r="ES34" s="10">
        <v>333684</v>
      </c>
      <c r="ET34" s="10">
        <v>340023</v>
      </c>
      <c r="EU34" s="10">
        <v>335761</v>
      </c>
      <c r="EV34" s="10">
        <v>344826</v>
      </c>
      <c r="EW34" s="10">
        <v>343613</v>
      </c>
      <c r="EX34" s="10">
        <v>346368</v>
      </c>
      <c r="EY34" s="10">
        <v>346769</v>
      </c>
      <c r="EZ34" s="10">
        <v>347421</v>
      </c>
      <c r="FA34" s="10">
        <v>346091</v>
      </c>
      <c r="FB34" s="10">
        <v>343460</v>
      </c>
      <c r="FC34" s="10">
        <v>334416</v>
      </c>
      <c r="FD34" s="10">
        <v>339976</v>
      </c>
      <c r="FE34" s="10">
        <v>339972</v>
      </c>
      <c r="FF34" s="10">
        <v>337625</v>
      </c>
      <c r="FG34" s="10">
        <v>344680</v>
      </c>
      <c r="FH34" s="10">
        <v>348062</v>
      </c>
      <c r="FI34" s="10">
        <v>346678</v>
      </c>
      <c r="FJ34" s="10">
        <v>345765</v>
      </c>
      <c r="FK34" s="10">
        <v>342890</v>
      </c>
      <c r="FL34" s="10">
        <v>350923</v>
      </c>
      <c r="FM34" s="10">
        <v>357263</v>
      </c>
      <c r="FN34" s="10">
        <v>360126</v>
      </c>
      <c r="FO34" s="10">
        <v>359009</v>
      </c>
      <c r="FP34" s="10">
        <v>359599</v>
      </c>
      <c r="FQ34" s="10">
        <v>359708</v>
      </c>
      <c r="FR34" s="10">
        <v>364730</v>
      </c>
      <c r="FS34" s="10">
        <v>372232</v>
      </c>
      <c r="FT34" s="10">
        <v>381179</v>
      </c>
      <c r="FU34" s="10">
        <v>388638</v>
      </c>
      <c r="FV34" s="10">
        <v>388470</v>
      </c>
      <c r="FW34" s="10">
        <v>386874</v>
      </c>
      <c r="FX34" s="10">
        <v>387633</v>
      </c>
      <c r="FY34" s="10">
        <v>384657</v>
      </c>
      <c r="FZ34" s="10">
        <v>381981</v>
      </c>
      <c r="GA34" s="10">
        <v>382290</v>
      </c>
      <c r="GB34" s="10">
        <v>390332</v>
      </c>
      <c r="GC34" s="10">
        <v>390954</v>
      </c>
      <c r="GD34" s="10">
        <v>391273</v>
      </c>
      <c r="GE34" s="10">
        <v>395975</v>
      </c>
      <c r="GF34" s="10">
        <v>394175</v>
      </c>
      <c r="GG34" s="10">
        <v>395431</v>
      </c>
      <c r="GH34" s="10">
        <v>400106</v>
      </c>
      <c r="GI34" s="10">
        <v>399632</v>
      </c>
      <c r="GJ34" s="10">
        <v>405211</v>
      </c>
      <c r="GK34" s="10">
        <v>405428</v>
      </c>
      <c r="GL34" s="10">
        <v>407970</v>
      </c>
      <c r="GM34" s="10">
        <v>402584</v>
      </c>
      <c r="GN34" s="10">
        <v>394596</v>
      </c>
      <c r="GO34" s="10">
        <v>406593</v>
      </c>
      <c r="GP34" s="10">
        <v>408367</v>
      </c>
      <c r="GQ34" s="10">
        <v>411074</v>
      </c>
      <c r="GR34" s="10">
        <v>413832</v>
      </c>
      <c r="GS34" s="10">
        <v>410138</v>
      </c>
      <c r="GT34" s="10">
        <v>402842</v>
      </c>
      <c r="GU34" s="10">
        <v>401738</v>
      </c>
      <c r="GV34" s="10">
        <v>398386</v>
      </c>
      <c r="GW34" s="10">
        <v>400405</v>
      </c>
      <c r="GX34" s="10">
        <v>408689</v>
      </c>
      <c r="GY34" s="10">
        <v>407362</v>
      </c>
      <c r="GZ34" s="10">
        <v>412328</v>
      </c>
      <c r="HA34" s="10">
        <v>413001</v>
      </c>
      <c r="HB34" s="10">
        <v>415159</v>
      </c>
      <c r="HC34" s="10">
        <v>420689</v>
      </c>
      <c r="HD34" s="10">
        <v>426221</v>
      </c>
      <c r="HE34" s="11">
        <v>427151.4</v>
      </c>
      <c r="HF34" s="11">
        <v>427205.5</v>
      </c>
      <c r="HG34" s="11">
        <v>429422.1</v>
      </c>
      <c r="HH34" s="11">
        <v>431072.5</v>
      </c>
      <c r="HI34" s="11">
        <v>432818.5</v>
      </c>
      <c r="HJ34" s="11">
        <v>434694.8</v>
      </c>
      <c r="HK34" s="11">
        <v>436515.1</v>
      </c>
      <c r="HL34" s="11">
        <v>437864.7</v>
      </c>
      <c r="HM34" s="11">
        <v>439188.8</v>
      </c>
      <c r="HN34" s="11">
        <v>440409.2</v>
      </c>
      <c r="HO34" s="11">
        <v>441787</v>
      </c>
      <c r="HP34" s="11">
        <v>443257.7</v>
      </c>
      <c r="HQ34" s="11">
        <v>444858.4</v>
      </c>
      <c r="HR34" s="11">
        <v>446391</v>
      </c>
      <c r="HS34" s="11">
        <v>448362.7</v>
      </c>
      <c r="HT34" s="11">
        <v>450538.7</v>
      </c>
      <c r="HU34" s="11">
        <v>452476.6</v>
      </c>
      <c r="HV34" s="11">
        <v>454341.3</v>
      </c>
      <c r="HW34" s="11">
        <v>456201.6</v>
      </c>
      <c r="HX34" s="11">
        <v>458220.1</v>
      </c>
      <c r="HY34" s="11">
        <v>459983.9</v>
      </c>
      <c r="HZ34" s="11">
        <v>461695.6</v>
      </c>
      <c r="IA34" s="11">
        <v>463445.3</v>
      </c>
      <c r="IB34" s="11">
        <v>465446.7</v>
      </c>
      <c r="IC34" s="11">
        <v>467184.8</v>
      </c>
      <c r="ID34" s="11">
        <v>468872.5</v>
      </c>
      <c r="IE34" s="11">
        <v>470740.3</v>
      </c>
      <c r="IF34" s="11">
        <v>472821.1</v>
      </c>
      <c r="IG34" s="11">
        <v>474627.8</v>
      </c>
      <c r="IH34" s="11">
        <v>476387.9</v>
      </c>
      <c r="II34" s="11">
        <v>478176.9</v>
      </c>
      <c r="IJ34" s="11">
        <v>480215.3</v>
      </c>
      <c r="IK34" s="11">
        <v>481941.7</v>
      </c>
      <c r="IL34" s="11">
        <v>483598</v>
      </c>
      <c r="IM34" s="11">
        <v>485412.8</v>
      </c>
      <c r="IN34" s="11">
        <v>487492.1</v>
      </c>
      <c r="IO34" s="11">
        <v>489234.5</v>
      </c>
      <c r="IP34" s="11">
        <v>490944.2</v>
      </c>
      <c r="IQ34" s="11">
        <v>492738.1</v>
      </c>
      <c r="IR34" s="11">
        <v>494766.7</v>
      </c>
      <c r="IS34" s="11">
        <v>496435.9</v>
      </c>
      <c r="IT34" s="11">
        <v>498060.1</v>
      </c>
      <c r="IU34" s="11">
        <v>499825.3</v>
      </c>
      <c r="IV34" s="11">
        <v>501868.9</v>
      </c>
      <c r="IW34" s="11">
        <v>503684.8</v>
      </c>
      <c r="IX34" s="11">
        <v>505460.2</v>
      </c>
      <c r="IY34" s="11">
        <v>507323.4</v>
      </c>
      <c r="IZ34" s="11">
        <v>509238.2</v>
      </c>
      <c r="JA34" s="11">
        <v>511161.4</v>
      </c>
      <c r="JB34" s="11">
        <v>513093.4</v>
      </c>
      <c r="JC34" s="11">
        <v>515034.4</v>
      </c>
      <c r="JD34" s="11">
        <v>516984.7</v>
      </c>
      <c r="JE34" s="11">
        <v>518943.4</v>
      </c>
      <c r="JF34" s="11">
        <v>520911.3</v>
      </c>
      <c r="JG34" s="11">
        <v>522888.5</v>
      </c>
      <c r="JH34" s="11">
        <v>524917.69999999995</v>
      </c>
      <c r="JI34" s="11">
        <v>526957.1</v>
      </c>
      <c r="JJ34" s="11">
        <v>529006.80000000005</v>
      </c>
      <c r="JK34" s="11">
        <v>531065.9</v>
      </c>
      <c r="JL34" s="11">
        <v>533135.6</v>
      </c>
      <c r="JM34" s="11">
        <v>535215.6</v>
      </c>
      <c r="JN34" s="11">
        <v>537305.5</v>
      </c>
      <c r="JO34" s="11">
        <v>539418</v>
      </c>
      <c r="JP34" s="11">
        <v>541540.1</v>
      </c>
      <c r="JQ34" s="11">
        <v>543670.80000000005</v>
      </c>
      <c r="JR34" s="11">
        <v>545807.30000000005</v>
      </c>
      <c r="JS34" s="11">
        <v>547950.1</v>
      </c>
      <c r="JT34" s="11">
        <v>550048.19999999995</v>
      </c>
      <c r="JU34" s="11">
        <v>552151.9</v>
      </c>
      <c r="JV34" s="11">
        <v>554261.4</v>
      </c>
      <c r="JW34" s="11">
        <v>556376.80000000005</v>
      </c>
      <c r="JX34" s="11">
        <v>558497.9</v>
      </c>
      <c r="JY34" s="11">
        <v>560624.69999999995</v>
      </c>
      <c r="JZ34" s="11">
        <v>562757.6</v>
      </c>
      <c r="KA34" s="11">
        <v>564895.6</v>
      </c>
      <c r="KB34" s="11">
        <v>567040.1</v>
      </c>
      <c r="KC34" s="11">
        <v>569189.80000000005</v>
      </c>
      <c r="KD34" s="11">
        <v>571344.9</v>
      </c>
      <c r="KE34" s="11">
        <v>573505.19999999995</v>
      </c>
      <c r="KF34" s="11">
        <v>575671.1</v>
      </c>
      <c r="KG34" s="11">
        <v>577841.4</v>
      </c>
      <c r="KH34" s="11">
        <v>580017.80000000005</v>
      </c>
      <c r="KI34" s="11">
        <v>582199.30000000005</v>
      </c>
      <c r="KJ34" s="11">
        <v>584386.30000000005</v>
      </c>
      <c r="KK34" s="11">
        <v>586578.4</v>
      </c>
      <c r="KL34" s="11">
        <v>588775.80000000005</v>
      </c>
      <c r="KM34" s="11">
        <v>590978.80000000005</v>
      </c>
      <c r="KN34" s="11">
        <v>593186.9</v>
      </c>
      <c r="KO34" s="11">
        <v>595400.9</v>
      </c>
      <c r="KP34" s="11">
        <v>597619.80000000005</v>
      </c>
      <c r="KQ34" s="11">
        <v>599844.30000000005</v>
      </c>
      <c r="KR34" s="11">
        <v>602074.6</v>
      </c>
      <c r="KS34" s="11">
        <v>604309.80000000005</v>
      </c>
      <c r="KT34" s="11">
        <v>606551.5</v>
      </c>
      <c r="KU34" s="11">
        <v>608798.30000000005</v>
      </c>
      <c r="KV34" s="11">
        <v>611067.30000000005</v>
      </c>
      <c r="KW34" s="11">
        <v>613342.1</v>
      </c>
      <c r="KX34" s="11">
        <v>615622.6</v>
      </c>
      <c r="KY34" s="11">
        <v>617908.9</v>
      </c>
      <c r="KZ34" s="11">
        <v>620201.1</v>
      </c>
      <c r="LA34" s="11">
        <v>622499.6</v>
      </c>
      <c r="LB34" s="11">
        <v>624802.69999999995</v>
      </c>
      <c r="LC34" s="11">
        <v>627112.4</v>
      </c>
      <c r="LD34" s="11">
        <v>629427.80000000005</v>
      </c>
      <c r="LE34" s="11">
        <v>631748.30000000005</v>
      </c>
      <c r="LF34" s="11">
        <v>634074.80000000005</v>
      </c>
      <c r="LG34" s="11">
        <v>636407.80000000005</v>
      </c>
      <c r="LH34" s="11">
        <v>638579.5</v>
      </c>
      <c r="LI34" s="11">
        <v>640758.1</v>
      </c>
      <c r="LJ34" s="11">
        <v>642917.5</v>
      </c>
      <c r="LK34" s="11">
        <v>645081.9</v>
      </c>
      <c r="LL34" s="11">
        <v>647253.4</v>
      </c>
      <c r="LM34" s="11">
        <v>649430.30000000005</v>
      </c>
      <c r="LN34" s="11">
        <v>651567.1</v>
      </c>
      <c r="LO34" s="11">
        <v>653708.80000000005</v>
      </c>
      <c r="LP34" s="11">
        <v>655855.80000000005</v>
      </c>
      <c r="LQ34" s="11">
        <v>658007.6</v>
      </c>
      <c r="LR34" s="11">
        <v>660165.69999999995</v>
      </c>
      <c r="LS34" s="11">
        <v>662328.6</v>
      </c>
      <c r="LT34" s="11">
        <v>664496.80000000005</v>
      </c>
      <c r="LU34" s="11">
        <v>666670.80000000005</v>
      </c>
      <c r="LV34" s="11">
        <v>668826.5</v>
      </c>
      <c r="LW34" s="11">
        <v>670986.80000000005</v>
      </c>
      <c r="LX34" s="11">
        <v>673152.8</v>
      </c>
      <c r="LY34" s="11">
        <v>675322.4</v>
      </c>
      <c r="LZ34" s="11">
        <v>677479.1</v>
      </c>
      <c r="MA34" s="11">
        <v>679639.6</v>
      </c>
      <c r="MB34" s="11">
        <v>681804.5</v>
      </c>
      <c r="MC34" s="11">
        <v>683973.9</v>
      </c>
      <c r="MD34" s="11">
        <v>686148.4</v>
      </c>
      <c r="ME34" s="11">
        <v>688327.2</v>
      </c>
      <c r="MF34" s="11">
        <v>690510.8</v>
      </c>
      <c r="MG34" s="11">
        <v>692698.6</v>
      </c>
      <c r="MH34" s="11">
        <v>694914.3</v>
      </c>
      <c r="MI34" s="11">
        <v>697134.1</v>
      </c>
      <c r="MJ34" s="11">
        <v>699359.4</v>
      </c>
      <c r="MK34" s="11">
        <v>701589.8</v>
      </c>
      <c r="ML34" s="11">
        <v>703817.4</v>
      </c>
      <c r="MM34" s="11">
        <v>706050.3</v>
      </c>
      <c r="MN34" s="11">
        <v>708287.6</v>
      </c>
      <c r="MO34" s="11">
        <v>710529.6</v>
      </c>
      <c r="MP34" s="11">
        <v>712800.6</v>
      </c>
      <c r="MQ34" s="11">
        <v>715077.1</v>
      </c>
      <c r="MR34" s="11">
        <v>717358.4</v>
      </c>
      <c r="MS34" s="11">
        <v>719644.9</v>
      </c>
      <c r="MT34" s="11">
        <v>721936.9</v>
      </c>
      <c r="MU34" t="s">
        <v>1199</v>
      </c>
      <c r="MV34" t="b">
        <v>1</v>
      </c>
      <c r="MW34" s="1" t="s">
        <v>1230</v>
      </c>
      <c r="MX34" t="s">
        <v>1190</v>
      </c>
      <c r="MY34">
        <v>2024</v>
      </c>
      <c r="MZ34">
        <v>2</v>
      </c>
      <c r="NA34" t="s">
        <v>1190</v>
      </c>
      <c r="NB34" t="s">
        <v>1231</v>
      </c>
      <c r="NC34" s="1" t="s">
        <v>1232</v>
      </c>
      <c r="ND34" t="s">
        <v>1194</v>
      </c>
      <c r="NE34" t="s">
        <v>1233</v>
      </c>
      <c r="NF34" s="1" t="s">
        <v>3077</v>
      </c>
    </row>
    <row r="35" spans="1:370" x14ac:dyDescent="0.25">
      <c r="A35" t="s">
        <v>1187</v>
      </c>
      <c r="B35" t="s">
        <v>1234</v>
      </c>
      <c r="C35" s="1" t="s">
        <v>3076</v>
      </c>
      <c r="D35" t="s">
        <v>1189</v>
      </c>
      <c r="E35" t="s">
        <v>1190</v>
      </c>
      <c r="F35" t="s">
        <v>1191</v>
      </c>
      <c r="G35" s="10">
        <v>9.2064909999999998</v>
      </c>
      <c r="H35" s="10">
        <v>9.3221720000000001</v>
      </c>
      <c r="I35" s="10">
        <v>9.536778</v>
      </c>
      <c r="J35" s="10">
        <v>9.9904860000000006</v>
      </c>
      <c r="K35" s="10">
        <v>10.52744</v>
      </c>
      <c r="L35" s="10">
        <v>10.95538</v>
      </c>
      <c r="M35" s="10">
        <v>11.447800000000001</v>
      </c>
      <c r="N35" s="10">
        <v>12.08724</v>
      </c>
      <c r="O35" s="10">
        <v>12.905250000000001</v>
      </c>
      <c r="P35" s="10">
        <v>13.60613</v>
      </c>
      <c r="Q35" s="10">
        <v>14.14667</v>
      </c>
      <c r="R35" s="10">
        <v>14.88836</v>
      </c>
      <c r="S35" s="10">
        <v>15.45439</v>
      </c>
      <c r="T35" s="10">
        <v>15.83728</v>
      </c>
      <c r="U35" s="10">
        <v>16.26755</v>
      </c>
      <c r="V35" s="10">
        <v>17.121690000000001</v>
      </c>
      <c r="W35" s="10">
        <v>17.93</v>
      </c>
      <c r="X35" s="10">
        <v>18.505330000000001</v>
      </c>
      <c r="Y35" s="10">
        <v>18.839230000000001</v>
      </c>
      <c r="Z35" s="10">
        <v>19.160209999999999</v>
      </c>
      <c r="AA35" s="10">
        <v>19.773599999999998</v>
      </c>
      <c r="AB35" s="10">
        <v>20.218610000000002</v>
      </c>
      <c r="AC35" s="10">
        <v>20.593019999999999</v>
      </c>
      <c r="AD35" s="10">
        <v>21.29984</v>
      </c>
      <c r="AE35" s="10">
        <v>21.879709999999999</v>
      </c>
      <c r="AF35" s="10">
        <v>22.38936</v>
      </c>
      <c r="AG35" s="10">
        <v>23.94933</v>
      </c>
      <c r="AH35" s="10">
        <v>24.961680000000001</v>
      </c>
      <c r="AI35" s="10">
        <v>25.905280000000001</v>
      </c>
      <c r="AJ35" s="10">
        <v>26.888159999999999</v>
      </c>
      <c r="AK35" s="10">
        <v>27.460470000000001</v>
      </c>
      <c r="AL35" s="10">
        <v>28.66206</v>
      </c>
      <c r="AM35" s="10">
        <v>29.374320000000001</v>
      </c>
      <c r="AN35" s="10">
        <v>30.196069999999999</v>
      </c>
      <c r="AO35" s="10">
        <v>30.904209999999999</v>
      </c>
      <c r="AP35" s="10">
        <v>31.90259</v>
      </c>
      <c r="AQ35" s="10">
        <v>32.61365</v>
      </c>
      <c r="AR35" s="10">
        <v>33.174280000000003</v>
      </c>
      <c r="AS35" s="10">
        <v>33.551250000000003</v>
      </c>
      <c r="AT35" s="10">
        <v>34.331569999999999</v>
      </c>
      <c r="AU35" s="10">
        <v>34.779679999999999</v>
      </c>
      <c r="AV35" s="10">
        <v>35.153910000000003</v>
      </c>
      <c r="AW35" s="10">
        <v>35.481830000000002</v>
      </c>
      <c r="AX35" s="10">
        <v>36.030259999999998</v>
      </c>
      <c r="AY35" s="10">
        <v>36.491570000000003</v>
      </c>
      <c r="AZ35" s="10">
        <v>37.046770000000002</v>
      </c>
      <c r="BA35" s="10">
        <v>37.471260000000001</v>
      </c>
      <c r="BB35" s="10">
        <v>37.954630000000002</v>
      </c>
      <c r="BC35" s="10">
        <v>37.86</v>
      </c>
      <c r="BD35" s="10">
        <v>38.504060000000003</v>
      </c>
      <c r="BE35" s="10">
        <v>39.084150000000001</v>
      </c>
      <c r="BF35" s="10">
        <v>39.675939999999997</v>
      </c>
      <c r="BG35" s="10">
        <v>39.730350000000001</v>
      </c>
      <c r="BH35" s="10">
        <v>40.117289999999997</v>
      </c>
      <c r="BI35" s="10">
        <v>40.552900000000001</v>
      </c>
      <c r="BJ35" s="10">
        <v>41.085500000000003</v>
      </c>
      <c r="BK35" s="10">
        <v>41.470970000000001</v>
      </c>
      <c r="BL35" s="10">
        <v>41.902000000000001</v>
      </c>
      <c r="BM35" s="10">
        <v>42.296129999999998</v>
      </c>
      <c r="BN35" s="10">
        <v>42.821930000000002</v>
      </c>
      <c r="BO35" s="10">
        <v>43.419350000000001</v>
      </c>
      <c r="BP35" s="10">
        <v>44.057639999999999</v>
      </c>
      <c r="BQ35" s="10">
        <v>44.47437</v>
      </c>
      <c r="BR35" s="10">
        <v>44.994630000000001</v>
      </c>
      <c r="BS35" s="10">
        <v>45.505809999999997</v>
      </c>
      <c r="BT35" s="10">
        <v>46.23854</v>
      </c>
      <c r="BU35" s="10">
        <v>47.012500000000003</v>
      </c>
      <c r="BV35" s="10">
        <v>47.891399999999997</v>
      </c>
      <c r="BW35" s="10">
        <v>48.684229999999999</v>
      </c>
      <c r="BX35" s="10">
        <v>49.740929999999999</v>
      </c>
      <c r="BY35" s="10">
        <v>50.820700000000002</v>
      </c>
      <c r="BZ35" s="10">
        <v>51.63449</v>
      </c>
      <c r="CA35" s="10">
        <v>52.673259999999999</v>
      </c>
      <c r="CB35" s="10">
        <v>53.885460000000002</v>
      </c>
      <c r="CC35" s="10">
        <v>54.572029999999998</v>
      </c>
      <c r="CD35" s="10">
        <v>55.194969999999998</v>
      </c>
      <c r="CE35" s="10">
        <v>55.830660000000002</v>
      </c>
      <c r="CF35" s="10">
        <v>56.101179999999999</v>
      </c>
      <c r="CG35" s="10">
        <v>56.413730000000001</v>
      </c>
      <c r="CH35" s="10">
        <v>56.871429999999997</v>
      </c>
      <c r="CI35" s="10">
        <v>57.520229999999998</v>
      </c>
      <c r="CJ35" s="10">
        <v>57.92465</v>
      </c>
      <c r="CK35" s="10">
        <v>58.235169999999997</v>
      </c>
      <c r="CL35" s="10">
        <v>58.644260000000003</v>
      </c>
      <c r="CM35" s="10">
        <v>58.658009999999997</v>
      </c>
      <c r="CN35" s="10">
        <v>58.931699999999999</v>
      </c>
      <c r="CO35" s="10">
        <v>59.150840000000002</v>
      </c>
      <c r="CP35" s="10">
        <v>59.541040000000002</v>
      </c>
      <c r="CQ35" s="10">
        <v>59.871699999999997</v>
      </c>
      <c r="CR35" s="10">
        <v>60.466740000000001</v>
      </c>
      <c r="CS35" s="10">
        <v>61.436</v>
      </c>
      <c r="CT35" s="10">
        <v>61.456009999999999</v>
      </c>
      <c r="CU35" s="10">
        <v>62.042369999999998</v>
      </c>
      <c r="CV35" s="10">
        <v>62.74926</v>
      </c>
      <c r="CW35" s="10">
        <v>63.249040000000001</v>
      </c>
      <c r="CX35" s="10">
        <v>63.442030000000003</v>
      </c>
      <c r="CY35" s="10">
        <v>63.580829999999999</v>
      </c>
      <c r="CZ35" s="10">
        <v>64.262900000000002</v>
      </c>
      <c r="DA35" s="10">
        <v>64.613010000000003</v>
      </c>
      <c r="DB35" s="10">
        <v>64.192869999999999</v>
      </c>
      <c r="DC35" s="10">
        <v>64.509810000000002</v>
      </c>
      <c r="DD35" s="10">
        <v>64.882829999999998</v>
      </c>
      <c r="DE35" s="10">
        <v>65.287790000000001</v>
      </c>
      <c r="DF35" s="10">
        <v>65.436549999999997</v>
      </c>
      <c r="DG35" s="10">
        <v>65.678430000000006</v>
      </c>
      <c r="DH35" s="10">
        <v>65.559520000000006</v>
      </c>
      <c r="DI35" s="10">
        <v>65.181330000000003</v>
      </c>
      <c r="DJ35" s="10">
        <v>65.406419999999997</v>
      </c>
      <c r="DK35" s="10">
        <v>65.636089999999996</v>
      </c>
      <c r="DL35" s="10">
        <v>65.484520000000003</v>
      </c>
      <c r="DM35" s="10">
        <v>65.551580000000001</v>
      </c>
      <c r="DN35" s="10">
        <v>65.450339999999997</v>
      </c>
      <c r="DO35" s="10">
        <v>66.186490000000006</v>
      </c>
      <c r="DP35" s="10">
        <v>66.201899999999995</v>
      </c>
      <c r="DQ35" s="10">
        <v>66.264560000000003</v>
      </c>
      <c r="DR35" s="10">
        <v>65.423580000000001</v>
      </c>
      <c r="DS35" s="10">
        <v>66.208780000000004</v>
      </c>
      <c r="DT35" s="10">
        <v>66.32405</v>
      </c>
      <c r="DU35" s="10">
        <v>66.400880000000001</v>
      </c>
      <c r="DV35" s="10">
        <v>66.814509999999999</v>
      </c>
      <c r="DW35" s="10">
        <v>66.957589999999996</v>
      </c>
      <c r="DX35" s="10">
        <v>66.95881</v>
      </c>
      <c r="DY35" s="10">
        <v>67.432900000000004</v>
      </c>
      <c r="DZ35" s="10">
        <v>67.700289999999995</v>
      </c>
      <c r="EA35" s="10">
        <v>67.947680000000005</v>
      </c>
      <c r="EB35" s="10">
        <v>68.298940000000002</v>
      </c>
      <c r="EC35" s="10">
        <v>68.639510000000001</v>
      </c>
      <c r="ED35" s="10">
        <v>69.152760000000001</v>
      </c>
      <c r="EE35" s="10">
        <v>69.367230000000006</v>
      </c>
      <c r="EF35" s="10">
        <v>69.342179999999999</v>
      </c>
      <c r="EG35" s="10">
        <v>69.850290000000001</v>
      </c>
      <c r="EH35" s="10">
        <v>70.488200000000006</v>
      </c>
      <c r="EI35" s="10">
        <v>70.940950000000001</v>
      </c>
      <c r="EJ35" s="10">
        <v>71.759450000000001</v>
      </c>
      <c r="EK35" s="10">
        <v>72.252660000000006</v>
      </c>
      <c r="EL35" s="10">
        <v>72.382469999999998</v>
      </c>
      <c r="EM35" s="10">
        <v>71.805189999999996</v>
      </c>
      <c r="EN35" s="10">
        <v>72.88503</v>
      </c>
      <c r="EO35" s="10">
        <v>73.206900000000005</v>
      </c>
      <c r="EP35" s="10">
        <v>73.403729999999996</v>
      </c>
      <c r="EQ35" s="10">
        <v>74.486329999999995</v>
      </c>
      <c r="ER35" s="10">
        <v>75.595219999999998</v>
      </c>
      <c r="ES35" s="10">
        <v>76.739900000000006</v>
      </c>
      <c r="ET35" s="10">
        <v>76.126390000000001</v>
      </c>
      <c r="EU35" s="10">
        <v>76.341520000000003</v>
      </c>
      <c r="EV35" s="10">
        <v>76.476780000000005</v>
      </c>
      <c r="EW35" s="10">
        <v>76.458629999999999</v>
      </c>
      <c r="EX35" s="10">
        <v>76.089389999999995</v>
      </c>
      <c r="EY35" s="10">
        <v>76.08305</v>
      </c>
      <c r="EZ35" s="10">
        <v>76.802760000000006</v>
      </c>
      <c r="FA35" s="10">
        <v>77.31653</v>
      </c>
      <c r="FB35" s="10">
        <v>77.98997</v>
      </c>
      <c r="FC35" s="10">
        <v>79.4221</v>
      </c>
      <c r="FD35" s="10">
        <v>79.756460000000004</v>
      </c>
      <c r="FE35" s="10">
        <v>80.362750000000005</v>
      </c>
      <c r="FF35" s="10">
        <v>80.965869999999995</v>
      </c>
      <c r="FG35" s="10">
        <v>81.013279999999995</v>
      </c>
      <c r="FH35" s="10">
        <v>81.476389999999995</v>
      </c>
      <c r="FI35" s="10">
        <v>81.39188</v>
      </c>
      <c r="FJ35" s="10">
        <v>81.973290000000006</v>
      </c>
      <c r="FK35" s="10">
        <v>82.801770000000005</v>
      </c>
      <c r="FL35" s="10">
        <v>83.297870000000003</v>
      </c>
      <c r="FM35" s="10">
        <v>83.487459999999999</v>
      </c>
      <c r="FN35" s="10">
        <v>83.510570000000001</v>
      </c>
      <c r="FO35" s="10">
        <v>83.915139999999994</v>
      </c>
      <c r="FP35" s="10">
        <v>84.584509999999995</v>
      </c>
      <c r="FQ35" s="10">
        <v>84.351870000000005</v>
      </c>
      <c r="FR35" s="10">
        <v>84.100880000000004</v>
      </c>
      <c r="FS35" s="10">
        <v>83.648219999999995</v>
      </c>
      <c r="FT35" s="10">
        <v>83.837639999999993</v>
      </c>
      <c r="FU35" s="10">
        <v>84.055049999999994</v>
      </c>
      <c r="FV35" s="10">
        <v>84.16037</v>
      </c>
      <c r="FW35" s="10">
        <v>84.271649999999994</v>
      </c>
      <c r="FX35" s="10">
        <v>84.642039999999994</v>
      </c>
      <c r="FY35" s="10">
        <v>85.312160000000006</v>
      </c>
      <c r="FZ35" s="10">
        <v>85.729079999999996</v>
      </c>
      <c r="GA35" s="10">
        <v>85.749889999999994</v>
      </c>
      <c r="GB35" s="10">
        <v>86.408259999999999</v>
      </c>
      <c r="GC35" s="10">
        <v>86.781720000000007</v>
      </c>
      <c r="GD35" s="10">
        <v>87.314229999999995</v>
      </c>
      <c r="GE35" s="10">
        <v>87.805499999999995</v>
      </c>
      <c r="GF35" s="10">
        <v>88.070499999999996</v>
      </c>
      <c r="GG35" s="10">
        <v>88.574029999999993</v>
      </c>
      <c r="GH35" s="10">
        <v>89.073130000000006</v>
      </c>
      <c r="GI35" s="10">
        <v>89.182159999999996</v>
      </c>
      <c r="GJ35" s="10">
        <v>89.604060000000004</v>
      </c>
      <c r="GK35" s="10">
        <v>89.94605</v>
      </c>
      <c r="GL35" s="10">
        <v>90.039550000000006</v>
      </c>
      <c r="GM35" s="10">
        <v>89.551130000000001</v>
      </c>
      <c r="GN35" s="10">
        <v>89.435910000000007</v>
      </c>
      <c r="GO35" s="10">
        <v>89.978999999999999</v>
      </c>
      <c r="GP35" s="10">
        <v>90.053640000000001</v>
      </c>
      <c r="GQ35" s="10">
        <v>90.55059</v>
      </c>
      <c r="GR35" s="10">
        <v>91.062539999999998</v>
      </c>
      <c r="GS35" s="10">
        <v>92.470209999999994</v>
      </c>
      <c r="GT35" s="10">
        <v>94.510490000000004</v>
      </c>
      <c r="GU35" s="10">
        <v>96.103399999999993</v>
      </c>
      <c r="GV35" s="10">
        <v>99.406379999999999</v>
      </c>
      <c r="GW35" s="10">
        <v>100.8755</v>
      </c>
      <c r="GX35" s="10">
        <v>103.52200000000001</v>
      </c>
      <c r="GY35" s="10">
        <v>105.65989999999999</v>
      </c>
      <c r="GZ35" s="10">
        <v>106.8601</v>
      </c>
      <c r="HA35" s="10">
        <v>107.17919999999999</v>
      </c>
      <c r="HB35" s="10">
        <v>107.7163</v>
      </c>
      <c r="HC35" s="10">
        <v>108.59269999999999</v>
      </c>
      <c r="HD35" s="10">
        <v>108.9528</v>
      </c>
      <c r="HE35" s="11">
        <v>109.49760000000001</v>
      </c>
      <c r="HF35" s="11">
        <v>110.2093</v>
      </c>
      <c r="HG35" s="11">
        <v>110.9036</v>
      </c>
      <c r="HH35" s="11">
        <v>111.5968</v>
      </c>
      <c r="HI35" s="11">
        <v>112.2998</v>
      </c>
      <c r="HJ35" s="11">
        <v>112.9512</v>
      </c>
      <c r="HK35" s="11">
        <v>113.58369999999999</v>
      </c>
      <c r="HL35" s="11">
        <v>114.21980000000001</v>
      </c>
      <c r="HM35" s="11">
        <v>114.8137</v>
      </c>
      <c r="HN35" s="11">
        <v>115.41070000000001</v>
      </c>
      <c r="HO35" s="11">
        <v>115.99930000000001</v>
      </c>
      <c r="HP35" s="11">
        <v>116.5909</v>
      </c>
      <c r="HQ35" s="11">
        <v>117.1972</v>
      </c>
      <c r="HR35" s="11">
        <v>117.8066</v>
      </c>
      <c r="HS35" s="11">
        <v>118.4192</v>
      </c>
      <c r="HT35" s="11">
        <v>119.035</v>
      </c>
      <c r="HU35" s="11">
        <v>119.654</v>
      </c>
      <c r="HV35" s="11">
        <v>120.2762</v>
      </c>
      <c r="HW35" s="11">
        <v>120.873</v>
      </c>
      <c r="HX35" s="11">
        <v>121.47280000000001</v>
      </c>
      <c r="HY35" s="11">
        <v>122.07550000000001</v>
      </c>
      <c r="HZ35" s="11">
        <v>122.6812</v>
      </c>
      <c r="IA35" s="11">
        <v>123.29</v>
      </c>
      <c r="IB35" s="11">
        <v>123.90179999999999</v>
      </c>
      <c r="IC35" s="11">
        <v>124.5166</v>
      </c>
      <c r="ID35" s="11">
        <v>125.1344</v>
      </c>
      <c r="IE35" s="11">
        <v>125.75530000000001</v>
      </c>
      <c r="IF35" s="11">
        <v>126.3793</v>
      </c>
      <c r="IG35" s="11">
        <v>127.0064</v>
      </c>
      <c r="IH35" s="11">
        <v>127.6366</v>
      </c>
      <c r="II35" s="11">
        <v>128.27000000000001</v>
      </c>
      <c r="IJ35" s="11">
        <v>128.90639999999999</v>
      </c>
      <c r="IK35" s="11">
        <v>129.5461</v>
      </c>
      <c r="IL35" s="11">
        <v>130.18889999999999</v>
      </c>
      <c r="IM35" s="11">
        <v>130.8349</v>
      </c>
      <c r="IN35" s="11">
        <v>131.48410000000001</v>
      </c>
      <c r="IO35" s="11">
        <v>132.13650000000001</v>
      </c>
      <c r="IP35" s="11">
        <v>132.79220000000001</v>
      </c>
      <c r="IQ35" s="11">
        <v>133.4511</v>
      </c>
      <c r="IR35" s="11">
        <v>134.11330000000001</v>
      </c>
      <c r="IS35" s="11">
        <v>134.77869999999999</v>
      </c>
      <c r="IT35" s="11">
        <v>135.44749999999999</v>
      </c>
      <c r="IU35" s="11">
        <v>136.11959999999999</v>
      </c>
      <c r="IV35" s="11">
        <v>136.79499999999999</v>
      </c>
      <c r="IW35" s="11">
        <v>137.47380000000001</v>
      </c>
      <c r="IX35" s="11">
        <v>138.1559</v>
      </c>
      <c r="IY35" s="11">
        <v>138.8415</v>
      </c>
      <c r="IZ35" s="11">
        <v>139.53039999999999</v>
      </c>
      <c r="JA35" s="11">
        <v>140.2227</v>
      </c>
      <c r="JB35" s="11">
        <v>140.91849999999999</v>
      </c>
      <c r="JC35" s="11">
        <v>141.61779999999999</v>
      </c>
      <c r="JD35" s="11">
        <v>142.32050000000001</v>
      </c>
      <c r="JE35" s="11">
        <v>143.02670000000001</v>
      </c>
      <c r="JF35" s="11">
        <v>143.7364</v>
      </c>
      <c r="JG35" s="11">
        <v>144.4496</v>
      </c>
      <c r="JH35" s="11">
        <v>145.16640000000001</v>
      </c>
      <c r="JI35" s="11">
        <v>145.88669999999999</v>
      </c>
      <c r="JJ35" s="11">
        <v>146.6105</v>
      </c>
      <c r="JK35" s="11">
        <v>147.33799999999999</v>
      </c>
      <c r="JL35" s="11">
        <v>148.06909999999999</v>
      </c>
      <c r="JM35" s="11">
        <v>148.8038</v>
      </c>
      <c r="JN35" s="11">
        <v>149.54220000000001</v>
      </c>
      <c r="JO35" s="11">
        <v>150.2842</v>
      </c>
      <c r="JP35" s="11">
        <v>151.03</v>
      </c>
      <c r="JQ35" s="11">
        <v>151.77940000000001</v>
      </c>
      <c r="JR35" s="11">
        <v>152.5325</v>
      </c>
      <c r="JS35" s="11">
        <v>153.2894</v>
      </c>
      <c r="JT35" s="11">
        <v>154.05000000000001</v>
      </c>
      <c r="JU35" s="11">
        <v>154.81440000000001</v>
      </c>
      <c r="JV35" s="11">
        <v>155.58260000000001</v>
      </c>
      <c r="JW35" s="11">
        <v>156.3546</v>
      </c>
      <c r="JX35" s="11">
        <v>157.13040000000001</v>
      </c>
      <c r="JY35" s="11">
        <v>157.9101</v>
      </c>
      <c r="JZ35" s="11">
        <v>158.6936</v>
      </c>
      <c r="KA35" s="11">
        <v>159.4811</v>
      </c>
      <c r="KB35" s="11">
        <v>160.2724</v>
      </c>
      <c r="KC35" s="11">
        <v>161.0677</v>
      </c>
      <c r="KD35" s="11">
        <v>161.86689999999999</v>
      </c>
      <c r="KE35" s="11">
        <v>162.67009999999999</v>
      </c>
      <c r="KF35" s="11">
        <v>163.47720000000001</v>
      </c>
      <c r="KG35" s="11">
        <v>164.2884</v>
      </c>
      <c r="KH35" s="11">
        <v>165.1036</v>
      </c>
      <c r="KI35" s="11">
        <v>165.9229</v>
      </c>
      <c r="KJ35" s="11">
        <v>166.74619999999999</v>
      </c>
      <c r="KK35" s="11">
        <v>167.5736</v>
      </c>
      <c r="KL35" s="11">
        <v>168.4051</v>
      </c>
      <c r="KM35" s="11">
        <v>169.2407</v>
      </c>
      <c r="KN35" s="11">
        <v>170.0805</v>
      </c>
      <c r="KO35" s="11">
        <v>170.92439999999999</v>
      </c>
      <c r="KP35" s="11">
        <v>171.77250000000001</v>
      </c>
      <c r="KQ35" s="11">
        <v>172.6249</v>
      </c>
      <c r="KR35" s="11">
        <v>173.48140000000001</v>
      </c>
      <c r="KS35" s="11">
        <v>174.34229999999999</v>
      </c>
      <c r="KT35" s="11">
        <v>175.2073</v>
      </c>
      <c r="KU35" s="11">
        <v>176.07669999999999</v>
      </c>
      <c r="KV35" s="11">
        <v>176.9504</v>
      </c>
      <c r="KW35" s="11">
        <v>177.82839999999999</v>
      </c>
      <c r="KX35" s="11">
        <v>178.71080000000001</v>
      </c>
      <c r="KY35" s="11">
        <v>179.5976</v>
      </c>
      <c r="KZ35" s="11">
        <v>180.4888</v>
      </c>
      <c r="LA35" s="11">
        <v>181.3843</v>
      </c>
      <c r="LB35" s="11">
        <v>182.28440000000001</v>
      </c>
      <c r="LC35" s="11">
        <v>183.18889999999999</v>
      </c>
      <c r="LD35" s="11">
        <v>184.09780000000001</v>
      </c>
      <c r="LE35" s="11">
        <v>185.01130000000001</v>
      </c>
      <c r="LF35" s="11">
        <v>185.92939999999999</v>
      </c>
      <c r="LG35" s="11">
        <v>186.8519</v>
      </c>
      <c r="LH35" s="11">
        <v>187.7791</v>
      </c>
      <c r="LI35" s="11">
        <v>188.71090000000001</v>
      </c>
      <c r="LJ35" s="11">
        <v>189.6472</v>
      </c>
      <c r="LK35" s="11">
        <v>190.5883</v>
      </c>
      <c r="LL35" s="11">
        <v>191.53399999999999</v>
      </c>
      <c r="LM35" s="11">
        <v>192.48439999999999</v>
      </c>
      <c r="LN35" s="11">
        <v>193.43950000000001</v>
      </c>
      <c r="LO35" s="11">
        <v>194.39930000000001</v>
      </c>
      <c r="LP35" s="11">
        <v>195.3639</v>
      </c>
      <c r="LQ35" s="11">
        <v>196.33330000000001</v>
      </c>
      <c r="LR35" s="11">
        <v>197.3075</v>
      </c>
      <c r="LS35" s="11">
        <v>198.28659999999999</v>
      </c>
      <c r="LT35" s="11">
        <v>199.2705</v>
      </c>
      <c r="LU35" s="11">
        <v>200.25919999999999</v>
      </c>
      <c r="LV35" s="11">
        <v>201.25290000000001</v>
      </c>
      <c r="LW35" s="11">
        <v>202.2516</v>
      </c>
      <c r="LX35" s="11">
        <v>203.2551</v>
      </c>
      <c r="LY35" s="11">
        <v>204.2637</v>
      </c>
      <c r="LZ35" s="11">
        <v>205.27719999999999</v>
      </c>
      <c r="MA35" s="11">
        <v>206.29580000000001</v>
      </c>
      <c r="MB35" s="11">
        <v>207.31950000000001</v>
      </c>
      <c r="MC35" s="11">
        <v>208.34819999999999</v>
      </c>
      <c r="MD35" s="11">
        <v>209.38200000000001</v>
      </c>
      <c r="ME35" s="11">
        <v>210.42099999999999</v>
      </c>
      <c r="MF35" s="11">
        <v>211.46510000000001</v>
      </c>
      <c r="MG35" s="11">
        <v>212.51439999999999</v>
      </c>
      <c r="MH35" s="11">
        <v>213.56880000000001</v>
      </c>
      <c r="MI35" s="11">
        <v>214.62860000000001</v>
      </c>
      <c r="MJ35" s="11">
        <v>215.6936</v>
      </c>
      <c r="MK35" s="11">
        <v>216.7638</v>
      </c>
      <c r="ML35" s="11">
        <v>217.83940000000001</v>
      </c>
      <c r="MM35" s="11">
        <v>218.9203</v>
      </c>
      <c r="MN35" s="11">
        <v>220.00659999999999</v>
      </c>
      <c r="MO35" s="11">
        <v>221.09829999999999</v>
      </c>
      <c r="MP35" s="11">
        <v>222.19540000000001</v>
      </c>
      <c r="MQ35" s="11">
        <v>223.2979</v>
      </c>
      <c r="MR35" s="11">
        <v>224.4059</v>
      </c>
      <c r="MS35" s="11">
        <v>225.51939999999999</v>
      </c>
      <c r="MT35" s="11">
        <v>226.63839999999999</v>
      </c>
      <c r="MU35" t="s">
        <v>1199</v>
      </c>
      <c r="MV35" t="b">
        <v>1</v>
      </c>
      <c r="MW35" t="s">
        <v>1190</v>
      </c>
      <c r="MX35">
        <v>2022</v>
      </c>
      <c r="MY35">
        <v>2024</v>
      </c>
      <c r="MZ35">
        <v>2</v>
      </c>
      <c r="NA35" t="s">
        <v>1190</v>
      </c>
      <c r="NB35" s="1" t="s">
        <v>1235</v>
      </c>
      <c r="NC35" t="s">
        <v>1190</v>
      </c>
      <c r="ND35" t="s">
        <v>1194</v>
      </c>
      <c r="NE35" t="s">
        <v>1236</v>
      </c>
      <c r="NF35" s="1" t="s">
        <v>3077</v>
      </c>
    </row>
    <row r="36" spans="1:370" x14ac:dyDescent="0.25">
      <c r="A36" t="s">
        <v>1187</v>
      </c>
      <c r="B36" s="1" t="s">
        <v>1336</v>
      </c>
      <c r="C36" s="1" t="s">
        <v>3076</v>
      </c>
      <c r="D36" t="s">
        <v>1337</v>
      </c>
      <c r="E36" t="s">
        <v>1338</v>
      </c>
      <c r="F36" t="s">
        <v>1191</v>
      </c>
      <c r="G36" s="10">
        <v>24903</v>
      </c>
      <c r="H36" s="10">
        <v>24986</v>
      </c>
      <c r="I36" s="10">
        <v>24972</v>
      </c>
      <c r="J36" s="10">
        <v>24999</v>
      </c>
      <c r="K36" s="10">
        <v>24984</v>
      </c>
      <c r="L36" s="10">
        <v>25002</v>
      </c>
      <c r="M36" s="10">
        <v>25066</v>
      </c>
      <c r="N36" s="10">
        <v>25065</v>
      </c>
      <c r="O36" s="10">
        <v>24996</v>
      </c>
      <c r="P36" s="10">
        <v>24955</v>
      </c>
      <c r="Q36" s="10">
        <v>24918</v>
      </c>
      <c r="R36" s="10">
        <v>24864</v>
      </c>
      <c r="S36" s="10">
        <v>24809</v>
      </c>
      <c r="T36" s="10">
        <v>24779</v>
      </c>
      <c r="U36" s="10">
        <v>24768</v>
      </c>
      <c r="V36" s="10">
        <v>24788</v>
      </c>
      <c r="W36" s="10">
        <v>24803</v>
      </c>
      <c r="X36" s="10">
        <v>24802</v>
      </c>
      <c r="Y36" s="10">
        <v>24809</v>
      </c>
      <c r="Z36" s="10">
        <v>24822</v>
      </c>
      <c r="AA36" s="10">
        <v>24862</v>
      </c>
      <c r="AB36" s="10">
        <v>24897</v>
      </c>
      <c r="AC36" s="10">
        <v>24941</v>
      </c>
      <c r="AD36" s="10">
        <v>25059</v>
      </c>
      <c r="AE36" s="10">
        <v>25113</v>
      </c>
      <c r="AF36" s="10">
        <v>25159</v>
      </c>
      <c r="AG36" s="10">
        <v>25229</v>
      </c>
      <c r="AH36" s="10">
        <v>25280</v>
      </c>
      <c r="AI36" s="10">
        <v>25250</v>
      </c>
      <c r="AJ36" s="10">
        <v>25190</v>
      </c>
      <c r="AK36" s="10">
        <v>25050</v>
      </c>
      <c r="AL36" s="10">
        <v>24855</v>
      </c>
      <c r="AM36" s="10">
        <v>24661</v>
      </c>
      <c r="AN36" s="10">
        <v>24495</v>
      </c>
      <c r="AO36" s="10">
        <v>24355</v>
      </c>
      <c r="AP36" s="10">
        <v>24209</v>
      </c>
      <c r="AQ36" s="10">
        <v>24120</v>
      </c>
      <c r="AR36" s="10">
        <v>24027</v>
      </c>
      <c r="AS36" s="10">
        <v>23901</v>
      </c>
      <c r="AT36" s="10">
        <v>23755</v>
      </c>
      <c r="AU36" s="10">
        <v>23651</v>
      </c>
      <c r="AV36" s="10">
        <v>23647</v>
      </c>
      <c r="AW36" s="10">
        <v>23809</v>
      </c>
      <c r="AX36" s="10">
        <v>23994</v>
      </c>
      <c r="AY36" s="10">
        <v>24125</v>
      </c>
      <c r="AZ36" s="10">
        <v>24245</v>
      </c>
      <c r="BA36" s="10">
        <v>24335</v>
      </c>
      <c r="BB36" s="10">
        <v>24435</v>
      </c>
      <c r="BC36" s="10">
        <v>24515</v>
      </c>
      <c r="BD36" s="10">
        <v>24570</v>
      </c>
      <c r="BE36" s="10">
        <v>24625</v>
      </c>
      <c r="BF36" s="10">
        <v>24660</v>
      </c>
      <c r="BG36" s="10">
        <v>24670</v>
      </c>
      <c r="BH36" s="10">
        <v>24695</v>
      </c>
      <c r="BI36" s="10">
        <v>24770</v>
      </c>
      <c r="BJ36" s="10">
        <v>24850</v>
      </c>
      <c r="BK36" s="10">
        <v>24925</v>
      </c>
      <c r="BL36" s="10">
        <v>25110</v>
      </c>
      <c r="BM36" s="10">
        <v>25345</v>
      </c>
      <c r="BN36" s="10">
        <v>25575</v>
      </c>
      <c r="BO36" s="10">
        <v>25795</v>
      </c>
      <c r="BP36" s="10">
        <v>25970</v>
      </c>
      <c r="BQ36" s="10">
        <v>26160</v>
      </c>
      <c r="BR36" s="10">
        <v>26355</v>
      </c>
      <c r="BS36" s="10">
        <v>26590</v>
      </c>
      <c r="BT36" s="10">
        <v>26730</v>
      </c>
      <c r="BU36" s="10">
        <v>26795</v>
      </c>
      <c r="BV36" s="10">
        <v>26880</v>
      </c>
      <c r="BW36" s="10">
        <v>26900</v>
      </c>
      <c r="BX36" s="10">
        <v>26935</v>
      </c>
      <c r="BY36" s="10">
        <v>26900</v>
      </c>
      <c r="BZ36" s="10">
        <v>26750</v>
      </c>
      <c r="CA36" s="10">
        <v>26530</v>
      </c>
      <c r="CB36" s="10">
        <v>26275</v>
      </c>
      <c r="CC36" s="10">
        <v>26025</v>
      </c>
      <c r="CD36" s="10">
        <v>25820</v>
      </c>
      <c r="CE36" s="10">
        <v>25710</v>
      </c>
      <c r="CF36" s="10">
        <v>25605</v>
      </c>
      <c r="CG36" s="10">
        <v>25509</v>
      </c>
      <c r="CH36" s="10">
        <v>25336</v>
      </c>
      <c r="CI36" s="10">
        <v>25282</v>
      </c>
      <c r="CJ36" s="10">
        <v>25293</v>
      </c>
      <c r="CK36" s="10">
        <v>25316</v>
      </c>
      <c r="CL36" s="10">
        <v>25320</v>
      </c>
      <c r="CM36" s="10">
        <v>25408</v>
      </c>
      <c r="CN36" s="10">
        <v>25451</v>
      </c>
      <c r="CO36" s="10">
        <v>25559</v>
      </c>
      <c r="CP36" s="10">
        <v>25600</v>
      </c>
      <c r="CQ36" s="10">
        <v>25670</v>
      </c>
      <c r="CR36" s="10">
        <v>25770</v>
      </c>
      <c r="CS36" s="10">
        <v>25852</v>
      </c>
      <c r="CT36" s="10">
        <v>25982</v>
      </c>
      <c r="CU36" s="10">
        <v>25970</v>
      </c>
      <c r="CV36" s="10">
        <v>26009</v>
      </c>
      <c r="CW36" s="10">
        <v>26062</v>
      </c>
      <c r="CX36" s="10">
        <v>26198</v>
      </c>
      <c r="CY36" s="10">
        <v>26381</v>
      </c>
      <c r="CZ36" s="10">
        <v>26514</v>
      </c>
      <c r="DA36" s="10">
        <v>26572</v>
      </c>
      <c r="DB36" s="10">
        <v>26636</v>
      </c>
      <c r="DC36" s="10">
        <v>26677</v>
      </c>
      <c r="DD36" s="10">
        <v>26714</v>
      </c>
      <c r="DE36" s="10">
        <v>26834</v>
      </c>
      <c r="DF36" s="10">
        <v>26955</v>
      </c>
      <c r="DG36" s="10">
        <v>27036</v>
      </c>
      <c r="DH36" s="10">
        <v>27095</v>
      </c>
      <c r="DI36" s="10">
        <v>27218</v>
      </c>
      <c r="DJ36" s="10">
        <v>27322</v>
      </c>
      <c r="DK36" s="10">
        <v>27362</v>
      </c>
      <c r="DL36" s="10">
        <v>27468</v>
      </c>
      <c r="DM36" s="10">
        <v>27555</v>
      </c>
      <c r="DN36" s="10">
        <v>27549</v>
      </c>
      <c r="DO36" s="10">
        <v>27623</v>
      </c>
      <c r="DP36" s="10">
        <v>27707</v>
      </c>
      <c r="DQ36" s="10">
        <v>27715</v>
      </c>
      <c r="DR36" s="10">
        <v>27803</v>
      </c>
      <c r="DS36" s="10">
        <v>27797</v>
      </c>
      <c r="DT36" s="10">
        <v>27933</v>
      </c>
      <c r="DU36" s="10">
        <v>27935</v>
      </c>
      <c r="DV36" s="10">
        <v>28110</v>
      </c>
      <c r="DW36" s="10">
        <v>28099</v>
      </c>
      <c r="DX36" s="10">
        <v>28226</v>
      </c>
      <c r="DY36" s="10">
        <v>28256</v>
      </c>
      <c r="DZ36" s="10">
        <v>28304</v>
      </c>
      <c r="EA36" s="10">
        <v>28459</v>
      </c>
      <c r="EB36" s="10">
        <v>28470</v>
      </c>
      <c r="EC36" s="10">
        <v>28518</v>
      </c>
      <c r="ED36" s="10">
        <v>28673</v>
      </c>
      <c r="EE36" s="10">
        <v>28789</v>
      </c>
      <c r="EF36" s="10">
        <v>28802</v>
      </c>
      <c r="EG36" s="10">
        <v>28928</v>
      </c>
      <c r="EH36" s="10">
        <v>28880</v>
      </c>
      <c r="EI36" s="10">
        <v>29048</v>
      </c>
      <c r="EJ36" s="10">
        <v>29106</v>
      </c>
      <c r="EK36" s="10">
        <v>29183</v>
      </c>
      <c r="EL36" s="10">
        <v>29214</v>
      </c>
      <c r="EM36" s="10">
        <v>29194</v>
      </c>
      <c r="EN36" s="10">
        <v>29322</v>
      </c>
      <c r="EO36" s="10">
        <v>29420</v>
      </c>
      <c r="EP36" s="10">
        <v>29576</v>
      </c>
      <c r="EQ36" s="10">
        <v>29684</v>
      </c>
      <c r="ER36" s="10">
        <v>29722</v>
      </c>
      <c r="ES36" s="10">
        <v>29580</v>
      </c>
      <c r="ET36" s="10">
        <v>29528</v>
      </c>
      <c r="EU36" s="10">
        <v>29366</v>
      </c>
      <c r="EV36" s="10">
        <v>29087</v>
      </c>
      <c r="EW36" s="10">
        <v>29069</v>
      </c>
      <c r="EX36" s="10">
        <v>29102</v>
      </c>
      <c r="EY36" s="10">
        <v>29013</v>
      </c>
      <c r="EZ36" s="10">
        <v>29192</v>
      </c>
      <c r="FA36" s="10">
        <v>29385</v>
      </c>
      <c r="FB36" s="10">
        <v>29324</v>
      </c>
      <c r="FC36" s="10">
        <v>29441</v>
      </c>
      <c r="FD36" s="10">
        <v>29447</v>
      </c>
      <c r="FE36" s="10">
        <v>29283</v>
      </c>
      <c r="FF36" s="10">
        <v>29349</v>
      </c>
      <c r="FG36" s="10">
        <v>29464</v>
      </c>
      <c r="FH36" s="10">
        <v>29681</v>
      </c>
      <c r="FI36" s="10">
        <v>29778</v>
      </c>
      <c r="FJ36" s="10">
        <v>29932</v>
      </c>
      <c r="FK36" s="10">
        <v>29869</v>
      </c>
      <c r="FL36" s="10">
        <v>29974</v>
      </c>
      <c r="FM36" s="10">
        <v>30144</v>
      </c>
      <c r="FN36" s="10">
        <v>30330</v>
      </c>
      <c r="FO36" s="10">
        <v>30573</v>
      </c>
      <c r="FP36" s="10">
        <v>30747</v>
      </c>
      <c r="FQ36" s="10">
        <v>30873</v>
      </c>
      <c r="FR36" s="10">
        <v>30981</v>
      </c>
      <c r="FS36" s="10">
        <v>31188</v>
      </c>
      <c r="FT36" s="10">
        <v>31140</v>
      </c>
      <c r="FU36" s="10">
        <v>31361</v>
      </c>
      <c r="FV36" s="10">
        <v>31569</v>
      </c>
      <c r="FW36" s="10">
        <v>31603</v>
      </c>
      <c r="FX36" s="10">
        <v>31778</v>
      </c>
      <c r="FY36" s="10">
        <v>31843</v>
      </c>
      <c r="FZ36" s="10">
        <v>31877</v>
      </c>
      <c r="GA36" s="10">
        <v>31978</v>
      </c>
      <c r="GB36" s="10">
        <v>32098</v>
      </c>
      <c r="GC36" s="10">
        <v>32093</v>
      </c>
      <c r="GD36" s="10">
        <v>32179</v>
      </c>
      <c r="GE36" s="10">
        <v>32364</v>
      </c>
      <c r="GF36" s="10">
        <v>32403</v>
      </c>
      <c r="GG36" s="10">
        <v>32448</v>
      </c>
      <c r="GH36" s="10">
        <v>32618</v>
      </c>
      <c r="GI36" s="10">
        <v>32721</v>
      </c>
      <c r="GJ36" s="10">
        <v>32839</v>
      </c>
      <c r="GK36" s="10">
        <v>32779</v>
      </c>
      <c r="GL36" s="10">
        <v>32954</v>
      </c>
      <c r="GM36" s="10">
        <v>33000</v>
      </c>
      <c r="GN36" s="10">
        <v>32571</v>
      </c>
      <c r="GO36" s="10">
        <v>32354</v>
      </c>
      <c r="GP36" s="10">
        <v>32198</v>
      </c>
      <c r="GQ36" s="10">
        <v>32221</v>
      </c>
      <c r="GR36" s="10">
        <v>32377</v>
      </c>
      <c r="GS36" s="10">
        <v>32687</v>
      </c>
      <c r="GT36" s="10">
        <v>32686</v>
      </c>
      <c r="GU36" s="10">
        <v>32775</v>
      </c>
      <c r="GV36" s="10">
        <v>32958</v>
      </c>
      <c r="GW36" s="10">
        <v>32916</v>
      </c>
      <c r="GX36" s="10">
        <v>33067</v>
      </c>
      <c r="GY36" s="10">
        <v>33201</v>
      </c>
      <c r="GZ36" s="10">
        <v>33163</v>
      </c>
      <c r="HA36" s="10">
        <v>33102</v>
      </c>
      <c r="HB36" s="10">
        <v>33174</v>
      </c>
      <c r="HC36" s="10">
        <v>32997</v>
      </c>
      <c r="HD36" s="10">
        <v>33094</v>
      </c>
      <c r="HE36" s="11">
        <v>33306.910000000003</v>
      </c>
      <c r="HF36" s="11">
        <v>33156.910000000003</v>
      </c>
      <c r="HG36" s="11">
        <v>33260.839999999997</v>
      </c>
      <c r="HH36" s="11">
        <v>33375.050000000003</v>
      </c>
      <c r="HI36" s="11">
        <v>33484.89</v>
      </c>
      <c r="HJ36" s="11">
        <v>33600.57</v>
      </c>
      <c r="HK36" s="11">
        <v>33714.82</v>
      </c>
      <c r="HL36" s="11">
        <v>33826.129999999997</v>
      </c>
      <c r="HM36" s="11">
        <v>33927.61</v>
      </c>
      <c r="HN36" s="11">
        <v>34027.68</v>
      </c>
      <c r="HO36" s="11">
        <v>34126.36</v>
      </c>
      <c r="HP36" s="11">
        <v>34225.339999999997</v>
      </c>
      <c r="HQ36" s="11">
        <v>34322.89</v>
      </c>
      <c r="HR36" s="11">
        <v>34425.910000000003</v>
      </c>
      <c r="HS36" s="11">
        <v>34525.75</v>
      </c>
      <c r="HT36" s="11">
        <v>34625.879999999997</v>
      </c>
      <c r="HU36" s="11">
        <v>34718.879999999997</v>
      </c>
      <c r="HV36" s="11">
        <v>34809.08</v>
      </c>
      <c r="HW36" s="11">
        <v>34896.14</v>
      </c>
      <c r="HX36" s="11">
        <v>34979.89</v>
      </c>
      <c r="HY36" s="11">
        <v>35060.339999999997</v>
      </c>
      <c r="HZ36" s="11">
        <v>35140.980000000003</v>
      </c>
      <c r="IA36" s="11">
        <v>35218.29</v>
      </c>
      <c r="IB36" s="11">
        <v>35295.769999999997</v>
      </c>
      <c r="IC36" s="11">
        <v>35373.42</v>
      </c>
      <c r="ID36" s="11">
        <v>35451.24</v>
      </c>
      <c r="IE36" s="11">
        <v>35525.69</v>
      </c>
      <c r="IF36" s="11">
        <v>35596.74</v>
      </c>
      <c r="IG36" s="11">
        <v>35666.160000000003</v>
      </c>
      <c r="IH36" s="11">
        <v>35735.699999999997</v>
      </c>
      <c r="II36" s="11">
        <v>35800.03</v>
      </c>
      <c r="IJ36" s="11">
        <v>35864.47</v>
      </c>
      <c r="IK36" s="11">
        <v>35923.64</v>
      </c>
      <c r="IL36" s="11">
        <v>35980.230000000003</v>
      </c>
      <c r="IM36" s="11">
        <v>36042.519999999997</v>
      </c>
      <c r="IN36" s="11">
        <v>36104.269999999997</v>
      </c>
      <c r="IO36" s="11">
        <v>36157.269999999997</v>
      </c>
      <c r="IP36" s="11">
        <v>36210.47</v>
      </c>
      <c r="IQ36" s="11">
        <v>36262.5</v>
      </c>
      <c r="IR36" s="11">
        <v>36311.19</v>
      </c>
      <c r="IS36" s="11">
        <v>36351.360000000001</v>
      </c>
      <c r="IT36" s="11">
        <v>36390.32</v>
      </c>
      <c r="IU36" s="11">
        <v>36432.31</v>
      </c>
      <c r="IV36" s="11">
        <v>36474.300000000003</v>
      </c>
      <c r="IW36" s="11">
        <v>36516.29</v>
      </c>
      <c r="IX36" s="11">
        <v>36558.29</v>
      </c>
      <c r="IY36" s="11">
        <v>36600.269999999997</v>
      </c>
      <c r="IZ36" s="11">
        <v>36642.269999999997</v>
      </c>
      <c r="JA36" s="11">
        <v>36684.25</v>
      </c>
      <c r="JB36" s="11">
        <v>36726.25</v>
      </c>
      <c r="JC36" s="11">
        <v>36768.230000000003</v>
      </c>
      <c r="JD36" s="11">
        <v>36810.230000000003</v>
      </c>
      <c r="JE36" s="11">
        <v>36852.21</v>
      </c>
      <c r="JF36" s="11">
        <v>36894.21</v>
      </c>
      <c r="JG36" s="11">
        <v>36936.199999999997</v>
      </c>
      <c r="JH36" s="11">
        <v>36978.19</v>
      </c>
      <c r="JI36" s="11">
        <v>37020.18</v>
      </c>
      <c r="JJ36" s="11">
        <v>37062.17</v>
      </c>
      <c r="JK36" s="11">
        <v>37104.160000000003</v>
      </c>
      <c r="JL36" s="11">
        <v>37146.15</v>
      </c>
      <c r="JM36" s="11">
        <v>37188.14</v>
      </c>
      <c r="JN36" s="11">
        <v>37230.129999999997</v>
      </c>
      <c r="JO36" s="11">
        <v>37272.120000000003</v>
      </c>
      <c r="JP36" s="11">
        <v>37314.11</v>
      </c>
      <c r="JQ36" s="11">
        <v>37356.1</v>
      </c>
      <c r="JR36" s="11">
        <v>37398.089999999997</v>
      </c>
      <c r="JS36" s="11">
        <v>37434.89</v>
      </c>
      <c r="JT36" s="11">
        <v>37471.68</v>
      </c>
      <c r="JU36" s="11">
        <v>37508.480000000003</v>
      </c>
      <c r="JV36" s="11">
        <v>37545.279999999999</v>
      </c>
      <c r="JW36" s="11">
        <v>37582.080000000002</v>
      </c>
      <c r="JX36" s="11">
        <v>37618.879999999997</v>
      </c>
      <c r="JY36" s="11">
        <v>37655.68</v>
      </c>
      <c r="JZ36" s="11">
        <v>37692.47</v>
      </c>
      <c r="KA36" s="11">
        <v>37729.269999999997</v>
      </c>
      <c r="KB36" s="11">
        <v>37766.07</v>
      </c>
      <c r="KC36" s="11">
        <v>37802.870000000003</v>
      </c>
      <c r="KD36" s="11">
        <v>37839.660000000003</v>
      </c>
      <c r="KE36" s="11">
        <v>37876.46</v>
      </c>
      <c r="KF36" s="11">
        <v>37913.26</v>
      </c>
      <c r="KG36" s="11">
        <v>37950.06</v>
      </c>
      <c r="KH36" s="11">
        <v>37986.86</v>
      </c>
      <c r="KI36" s="11">
        <v>38023.660000000003</v>
      </c>
      <c r="KJ36" s="11">
        <v>38060.449999999997</v>
      </c>
      <c r="KK36" s="11">
        <v>38097.25</v>
      </c>
      <c r="KL36" s="11">
        <v>38134.050000000003</v>
      </c>
      <c r="KM36" s="11">
        <v>38170.85</v>
      </c>
      <c r="KN36" s="11">
        <v>38207.65</v>
      </c>
      <c r="KO36" s="11">
        <v>38244.449999999997</v>
      </c>
      <c r="KP36" s="11">
        <v>38281.24</v>
      </c>
      <c r="KQ36" s="11">
        <v>38318.04</v>
      </c>
      <c r="KR36" s="11">
        <v>38354.839999999997</v>
      </c>
      <c r="KS36" s="11">
        <v>38391.64</v>
      </c>
      <c r="KT36" s="11">
        <v>38428.44</v>
      </c>
      <c r="KU36" s="11">
        <v>38465.230000000003</v>
      </c>
      <c r="KV36" s="11">
        <v>38502.03</v>
      </c>
      <c r="KW36" s="11">
        <v>38538.83</v>
      </c>
      <c r="KX36" s="11">
        <v>38575.629999999997</v>
      </c>
      <c r="KY36" s="11">
        <v>38612.43</v>
      </c>
      <c r="KZ36" s="11">
        <v>38649.22</v>
      </c>
      <c r="LA36" s="11">
        <v>38686.019999999997</v>
      </c>
      <c r="LB36" s="11">
        <v>38722.82</v>
      </c>
      <c r="LC36" s="11">
        <v>38759.620000000003</v>
      </c>
      <c r="LD36" s="11">
        <v>38796.42</v>
      </c>
      <c r="LE36" s="11">
        <v>38833.21</v>
      </c>
      <c r="LF36" s="11">
        <v>38870.01</v>
      </c>
      <c r="LG36" s="11">
        <v>38891.199999999997</v>
      </c>
      <c r="LH36" s="11">
        <v>38912.39</v>
      </c>
      <c r="LI36" s="11">
        <v>38931.1</v>
      </c>
      <c r="LJ36" s="11">
        <v>38949.81</v>
      </c>
      <c r="LK36" s="11">
        <v>38968.53</v>
      </c>
      <c r="LL36" s="11">
        <v>38987.24</v>
      </c>
      <c r="LM36" s="11">
        <v>39001.68</v>
      </c>
      <c r="LN36" s="11">
        <v>39016.120000000003</v>
      </c>
      <c r="LO36" s="11">
        <v>39030.559999999998</v>
      </c>
      <c r="LP36" s="11">
        <v>39045</v>
      </c>
      <c r="LQ36" s="11">
        <v>39059.49</v>
      </c>
      <c r="LR36" s="11">
        <v>39073.980000000003</v>
      </c>
      <c r="LS36" s="11">
        <v>39088.480000000003</v>
      </c>
      <c r="LT36" s="11">
        <v>39102.97</v>
      </c>
      <c r="LU36" s="11">
        <v>39115.43</v>
      </c>
      <c r="LV36" s="11">
        <v>39127.89</v>
      </c>
      <c r="LW36" s="11">
        <v>39140.339999999997</v>
      </c>
      <c r="LX36" s="11">
        <v>39152.800000000003</v>
      </c>
      <c r="LY36" s="11">
        <v>39163.629999999997</v>
      </c>
      <c r="LZ36" s="11">
        <v>39174.46</v>
      </c>
      <c r="MA36" s="11">
        <v>39185.29</v>
      </c>
      <c r="MB36" s="11">
        <v>39196.120000000003</v>
      </c>
      <c r="MC36" s="11">
        <v>39207.01</v>
      </c>
      <c r="MD36" s="11">
        <v>39217.9</v>
      </c>
      <c r="ME36" s="11">
        <v>39228.800000000003</v>
      </c>
      <c r="MF36" s="11">
        <v>39239.69</v>
      </c>
      <c r="MG36" s="11">
        <v>39252.58</v>
      </c>
      <c r="MH36" s="11">
        <v>39265.47</v>
      </c>
      <c r="MI36" s="11">
        <v>39278.370000000003</v>
      </c>
      <c r="MJ36" s="11">
        <v>39291.26</v>
      </c>
      <c r="MK36" s="11">
        <v>39303.54</v>
      </c>
      <c r="ML36" s="11">
        <v>39315.81</v>
      </c>
      <c r="MM36" s="11">
        <v>39328.089999999997</v>
      </c>
      <c r="MN36" s="11">
        <v>39340.370000000003</v>
      </c>
      <c r="MO36" s="11">
        <v>39354.68</v>
      </c>
      <c r="MP36" s="11">
        <v>39368.980000000003</v>
      </c>
      <c r="MQ36" s="11">
        <v>39383.29</v>
      </c>
      <c r="MR36" s="11">
        <v>39397.599999999999</v>
      </c>
      <c r="MS36" s="11">
        <v>39411.919999999998</v>
      </c>
      <c r="MT36" s="11">
        <v>39426.239999999998</v>
      </c>
      <c r="MU36" t="s">
        <v>1199</v>
      </c>
      <c r="MV36" t="b">
        <v>1</v>
      </c>
      <c r="MW36" t="s">
        <v>1190</v>
      </c>
      <c r="MX36" t="s">
        <v>1190</v>
      </c>
      <c r="MY36">
        <v>2024</v>
      </c>
      <c r="MZ36">
        <v>2</v>
      </c>
      <c r="NA36" t="s">
        <v>1190</v>
      </c>
      <c r="NB36" t="s">
        <v>1320</v>
      </c>
      <c r="NC36" s="1" t="s">
        <v>1339</v>
      </c>
      <c r="ND36" t="s">
        <v>1194</v>
      </c>
      <c r="NE36" t="s">
        <v>1340</v>
      </c>
      <c r="NF36" s="1" t="s">
        <v>3077</v>
      </c>
    </row>
    <row r="37" spans="1:370" x14ac:dyDescent="0.25">
      <c r="A37" t="s">
        <v>1187</v>
      </c>
      <c r="B37" t="s">
        <v>1341</v>
      </c>
      <c r="C37" s="1" t="s">
        <v>3076</v>
      </c>
      <c r="D37" t="s">
        <v>1342</v>
      </c>
      <c r="E37" t="s">
        <v>1190</v>
      </c>
      <c r="F37" t="s">
        <v>1191</v>
      </c>
      <c r="G37" s="10">
        <v>3.9</v>
      </c>
      <c r="H37" s="10">
        <v>3.7</v>
      </c>
      <c r="I37" s="10">
        <v>3.6</v>
      </c>
      <c r="J37" s="10">
        <v>3.4</v>
      </c>
      <c r="K37" s="10">
        <v>3.6</v>
      </c>
      <c r="L37" s="10">
        <v>3.6</v>
      </c>
      <c r="M37" s="10">
        <v>3.7</v>
      </c>
      <c r="N37" s="10">
        <v>3.7</v>
      </c>
      <c r="O37" s="10">
        <v>4</v>
      </c>
      <c r="P37" s="10">
        <v>4.3</v>
      </c>
      <c r="Q37" s="10">
        <v>4.7</v>
      </c>
      <c r="R37" s="10">
        <v>5</v>
      </c>
      <c r="S37" s="10">
        <v>5.3</v>
      </c>
      <c r="T37" s="10">
        <v>5.4</v>
      </c>
      <c r="U37" s="10">
        <v>5.5</v>
      </c>
      <c r="V37" s="10">
        <v>5.5</v>
      </c>
      <c r="W37" s="10">
        <v>5.5</v>
      </c>
      <c r="X37" s="10">
        <v>5.5</v>
      </c>
      <c r="Y37" s="10">
        <v>5.7</v>
      </c>
      <c r="Z37" s="10">
        <v>5.7</v>
      </c>
      <c r="AA37" s="10">
        <v>5.6</v>
      </c>
      <c r="AB37" s="10">
        <v>5.6</v>
      </c>
      <c r="AC37" s="10">
        <v>5.5</v>
      </c>
      <c r="AD37" s="10">
        <v>5.4</v>
      </c>
      <c r="AE37" s="10">
        <v>5.4</v>
      </c>
      <c r="AF37" s="10">
        <v>5.3</v>
      </c>
      <c r="AG37" s="10">
        <v>5.4</v>
      </c>
      <c r="AH37" s="10">
        <v>5.5</v>
      </c>
      <c r="AI37" s="10">
        <v>5.8</v>
      </c>
      <c r="AJ37" s="10">
        <v>6.3</v>
      </c>
      <c r="AK37" s="10">
        <v>7.1</v>
      </c>
      <c r="AL37" s="10">
        <v>8</v>
      </c>
      <c r="AM37" s="10">
        <v>8.9</v>
      </c>
      <c r="AN37" s="10">
        <v>9.6</v>
      </c>
      <c r="AO37" s="10">
        <v>9.9</v>
      </c>
      <c r="AP37" s="10">
        <v>10.199999999999999</v>
      </c>
      <c r="AQ37" s="10">
        <v>10.4</v>
      </c>
      <c r="AR37" s="10">
        <v>10.6</v>
      </c>
      <c r="AS37" s="10">
        <v>10.8</v>
      </c>
      <c r="AT37" s="10">
        <v>11.1</v>
      </c>
      <c r="AU37" s="10">
        <v>11.3</v>
      </c>
      <c r="AV37" s="10">
        <v>11.4</v>
      </c>
      <c r="AW37" s="10">
        <v>11.5</v>
      </c>
      <c r="AX37" s="10">
        <v>11.7</v>
      </c>
      <c r="AY37" s="10">
        <v>11.8</v>
      </c>
      <c r="AZ37" s="10">
        <v>11.9</v>
      </c>
      <c r="BA37" s="10">
        <v>11.7</v>
      </c>
      <c r="BB37" s="10">
        <v>11.6</v>
      </c>
      <c r="BC37" s="10">
        <v>11.5</v>
      </c>
      <c r="BD37" s="10">
        <v>11.4</v>
      </c>
      <c r="BE37" s="10">
        <v>11.3</v>
      </c>
      <c r="BF37" s="10">
        <v>11.3</v>
      </c>
      <c r="BG37" s="10">
        <v>11.3</v>
      </c>
      <c r="BH37" s="10">
        <v>11.3</v>
      </c>
      <c r="BI37" s="10">
        <v>11.4</v>
      </c>
      <c r="BJ37" s="10">
        <v>11.3</v>
      </c>
      <c r="BK37" s="10">
        <v>11.1</v>
      </c>
      <c r="BL37" s="10">
        <v>10.7</v>
      </c>
      <c r="BM37" s="10">
        <v>10.199999999999999</v>
      </c>
      <c r="BN37" s="10">
        <v>9.6999999999999993</v>
      </c>
      <c r="BO37" s="10">
        <v>9.1999999999999993</v>
      </c>
      <c r="BP37" s="10">
        <v>8.6999999999999993</v>
      </c>
      <c r="BQ37" s="10">
        <v>8.4</v>
      </c>
      <c r="BR37" s="10">
        <v>8</v>
      </c>
      <c r="BS37" s="10">
        <v>7.6</v>
      </c>
      <c r="BT37" s="10">
        <v>7.2</v>
      </c>
      <c r="BU37" s="10">
        <v>7.1</v>
      </c>
      <c r="BV37" s="10">
        <v>7</v>
      </c>
      <c r="BW37" s="10">
        <v>6.9</v>
      </c>
      <c r="BX37" s="10">
        <v>6.9</v>
      </c>
      <c r="BY37" s="10">
        <v>7.1</v>
      </c>
      <c r="BZ37" s="10">
        <v>7.5</v>
      </c>
      <c r="CA37" s="10">
        <v>8</v>
      </c>
      <c r="CB37" s="10">
        <v>8.6999999999999993</v>
      </c>
      <c r="CC37" s="10">
        <v>9.1999999999999993</v>
      </c>
      <c r="CD37" s="10">
        <v>9.5</v>
      </c>
      <c r="CE37" s="10">
        <v>9.6999999999999993</v>
      </c>
      <c r="CF37" s="10">
        <v>9.8000000000000007</v>
      </c>
      <c r="CG37" s="10">
        <v>9.9</v>
      </c>
      <c r="CH37" s="10">
        <v>10.4</v>
      </c>
      <c r="CI37" s="10">
        <v>10.6</v>
      </c>
      <c r="CJ37" s="10">
        <v>10.4</v>
      </c>
      <c r="CK37" s="10">
        <v>10.199999999999999</v>
      </c>
      <c r="CL37" s="10">
        <v>10.3</v>
      </c>
      <c r="CM37" s="10">
        <v>9.9</v>
      </c>
      <c r="CN37" s="10">
        <v>9.6999999999999993</v>
      </c>
      <c r="CO37" s="10">
        <v>9.4</v>
      </c>
      <c r="CP37" s="10">
        <v>9</v>
      </c>
      <c r="CQ37" s="10">
        <v>8.9</v>
      </c>
      <c r="CR37" s="10">
        <v>8.6999999999999993</v>
      </c>
      <c r="CS37" s="10">
        <v>8.6</v>
      </c>
      <c r="CT37" s="10">
        <v>8.3000000000000007</v>
      </c>
      <c r="CU37" s="10">
        <v>8.1999999999999993</v>
      </c>
      <c r="CV37" s="10">
        <v>8.3000000000000007</v>
      </c>
      <c r="CW37" s="10">
        <v>8.1</v>
      </c>
      <c r="CX37" s="10">
        <v>7.8</v>
      </c>
      <c r="CY37" s="10">
        <v>7.3</v>
      </c>
      <c r="CZ37" s="10">
        <v>7.2</v>
      </c>
      <c r="DA37" s="10">
        <v>6.8</v>
      </c>
      <c r="DB37" s="10">
        <v>6.5</v>
      </c>
      <c r="DC37" s="10">
        <v>6.4</v>
      </c>
      <c r="DD37" s="10">
        <v>6.3</v>
      </c>
      <c r="DE37" s="10">
        <v>6.2</v>
      </c>
      <c r="DF37" s="10">
        <v>6.1</v>
      </c>
      <c r="DG37" s="10">
        <v>6.2</v>
      </c>
      <c r="DH37" s="10">
        <v>6</v>
      </c>
      <c r="DI37" s="10">
        <v>5.9</v>
      </c>
      <c r="DJ37" s="10">
        <v>5.8</v>
      </c>
      <c r="DK37" s="10">
        <v>5.8</v>
      </c>
      <c r="DL37" s="10">
        <v>5.5</v>
      </c>
      <c r="DM37" s="10">
        <v>5.3</v>
      </c>
      <c r="DN37" s="10">
        <v>5.2</v>
      </c>
      <c r="DO37" s="10">
        <v>5.0999999999999996</v>
      </c>
      <c r="DP37" s="10">
        <v>5</v>
      </c>
      <c r="DQ37" s="10">
        <v>5.0999999999999996</v>
      </c>
      <c r="DR37" s="10">
        <v>5.2</v>
      </c>
      <c r="DS37" s="10">
        <v>5.2</v>
      </c>
      <c r="DT37" s="10">
        <v>5.2</v>
      </c>
      <c r="DU37" s="10">
        <v>5.3</v>
      </c>
      <c r="DV37" s="10">
        <v>5.0999999999999996</v>
      </c>
      <c r="DW37" s="10">
        <v>5.2</v>
      </c>
      <c r="DX37" s="10">
        <v>4.9000000000000004</v>
      </c>
      <c r="DY37" s="10">
        <v>5</v>
      </c>
      <c r="DZ37" s="10">
        <v>4.9000000000000004</v>
      </c>
      <c r="EA37" s="10">
        <v>4.8</v>
      </c>
      <c r="EB37" s="10">
        <v>4.8</v>
      </c>
      <c r="EC37" s="10">
        <v>4.7</v>
      </c>
      <c r="ED37" s="10">
        <v>4.7</v>
      </c>
      <c r="EE37" s="10">
        <v>4.7</v>
      </c>
      <c r="EF37" s="10">
        <v>4.8</v>
      </c>
      <c r="EG37" s="10">
        <v>4.7</v>
      </c>
      <c r="EH37" s="10">
        <v>5.0999999999999996</v>
      </c>
      <c r="EI37" s="10">
        <v>5.2</v>
      </c>
      <c r="EJ37" s="10">
        <v>5.5</v>
      </c>
      <c r="EK37" s="10">
        <v>5.5</v>
      </c>
      <c r="EL37" s="10">
        <v>5.5</v>
      </c>
      <c r="EM37" s="10">
        <v>5.5</v>
      </c>
      <c r="EN37" s="10">
        <v>5.4</v>
      </c>
      <c r="EO37" s="10">
        <v>5.3</v>
      </c>
      <c r="EP37" s="10">
        <v>5.2</v>
      </c>
      <c r="EQ37" s="10">
        <v>5.2</v>
      </c>
      <c r="ER37" s="10">
        <v>5.4</v>
      </c>
      <c r="ES37" s="10">
        <v>5.9</v>
      </c>
      <c r="ET37" s="10">
        <v>6.4</v>
      </c>
      <c r="EU37" s="10">
        <v>7.1</v>
      </c>
      <c r="EV37" s="10">
        <v>7.8</v>
      </c>
      <c r="EW37" s="10">
        <v>7.8</v>
      </c>
      <c r="EX37" s="10">
        <v>7.8</v>
      </c>
      <c r="EY37" s="10">
        <v>8</v>
      </c>
      <c r="EZ37" s="10">
        <v>7.9</v>
      </c>
      <c r="FA37" s="10">
        <v>7.8</v>
      </c>
      <c r="FB37" s="10">
        <v>7.9</v>
      </c>
      <c r="FC37" s="10">
        <v>7.8</v>
      </c>
      <c r="FD37" s="10">
        <v>7.9</v>
      </c>
      <c r="FE37" s="10">
        <v>8.3000000000000007</v>
      </c>
      <c r="FF37" s="10">
        <v>8.4</v>
      </c>
      <c r="FG37" s="10">
        <v>8.1999999999999993</v>
      </c>
      <c r="FH37" s="10">
        <v>8</v>
      </c>
      <c r="FI37" s="10">
        <v>7.9</v>
      </c>
      <c r="FJ37" s="10">
        <v>7.8</v>
      </c>
      <c r="FK37" s="10">
        <v>7.9</v>
      </c>
      <c r="FL37" s="10">
        <v>7.8</v>
      </c>
      <c r="FM37" s="10">
        <v>7.6</v>
      </c>
      <c r="FN37" s="10">
        <v>7.2</v>
      </c>
      <c r="FO37" s="10">
        <v>6.8</v>
      </c>
      <c r="FP37" s="10">
        <v>6.3</v>
      </c>
      <c r="FQ37" s="10">
        <v>6</v>
      </c>
      <c r="FR37" s="10">
        <v>5.7</v>
      </c>
      <c r="FS37" s="10">
        <v>5.6</v>
      </c>
      <c r="FT37" s="10">
        <v>5.6</v>
      </c>
      <c r="FU37" s="10">
        <v>5.4</v>
      </c>
      <c r="FV37" s="10">
        <v>5.0999999999999996</v>
      </c>
      <c r="FW37" s="10">
        <v>5.0999999999999996</v>
      </c>
      <c r="FX37" s="10">
        <v>5</v>
      </c>
      <c r="FY37" s="10">
        <v>4.9000000000000004</v>
      </c>
      <c r="FZ37" s="10">
        <v>4.8</v>
      </c>
      <c r="GA37" s="10">
        <v>4.5999999999999996</v>
      </c>
      <c r="GB37" s="10">
        <v>4.5</v>
      </c>
      <c r="GC37" s="10">
        <v>4.3</v>
      </c>
      <c r="GD37" s="10">
        <v>4.4000000000000004</v>
      </c>
      <c r="GE37" s="10">
        <v>4.3</v>
      </c>
      <c r="GF37" s="10">
        <v>4.0999999999999996</v>
      </c>
      <c r="GG37" s="10">
        <v>4.2</v>
      </c>
      <c r="GH37" s="10">
        <v>4.0999999999999996</v>
      </c>
      <c r="GI37" s="10">
        <v>3.9</v>
      </c>
      <c r="GJ37" s="10">
        <v>4</v>
      </c>
      <c r="GK37" s="10">
        <v>3.9</v>
      </c>
      <c r="GL37" s="10">
        <v>3.9</v>
      </c>
      <c r="GM37" s="10">
        <v>4.0999999999999996</v>
      </c>
      <c r="GN37" s="10">
        <v>4.2</v>
      </c>
      <c r="GO37" s="10">
        <v>5</v>
      </c>
      <c r="GP37" s="10">
        <v>5.3</v>
      </c>
      <c r="GQ37" s="10">
        <v>5.0999999999999996</v>
      </c>
      <c r="GR37" s="10">
        <v>4.8</v>
      </c>
      <c r="GS37" s="10">
        <v>4.4000000000000004</v>
      </c>
      <c r="GT37" s="10">
        <v>4.2</v>
      </c>
      <c r="GU37" s="10">
        <v>3.9</v>
      </c>
      <c r="GV37" s="10">
        <v>3.9</v>
      </c>
      <c r="GW37" s="10">
        <v>3.8</v>
      </c>
      <c r="GX37" s="10">
        <v>3.9</v>
      </c>
      <c r="GY37" s="10">
        <v>4</v>
      </c>
      <c r="GZ37" s="10">
        <v>4.2</v>
      </c>
      <c r="HA37" s="10">
        <v>4.0999999999999996</v>
      </c>
      <c r="HB37" s="10">
        <v>3.8</v>
      </c>
      <c r="HC37" s="10">
        <v>4.3</v>
      </c>
      <c r="HD37" s="10">
        <v>4.2</v>
      </c>
      <c r="HE37" s="11">
        <v>4.2431080000000003</v>
      </c>
      <c r="HF37" s="11">
        <v>4.4086790000000002</v>
      </c>
      <c r="HG37" s="11">
        <v>4.3800910000000002</v>
      </c>
      <c r="HH37" s="11">
        <v>4.3514749999999998</v>
      </c>
      <c r="HI37" s="11">
        <v>4.3228929999999997</v>
      </c>
      <c r="HJ37" s="11">
        <v>4.284726</v>
      </c>
      <c r="HK37" s="11">
        <v>4.2179000000000002</v>
      </c>
      <c r="HL37" s="11">
        <v>4.1510259999999999</v>
      </c>
      <c r="HM37" s="11">
        <v>4.0936820000000003</v>
      </c>
      <c r="HN37" s="11">
        <v>4.0458309999999997</v>
      </c>
      <c r="HO37" s="11">
        <v>3.9979689999999999</v>
      </c>
      <c r="HP37" s="11">
        <v>3.9596619999999998</v>
      </c>
      <c r="HQ37" s="11">
        <v>3.9213140000000002</v>
      </c>
      <c r="HR37" s="11">
        <v>3.8828330000000002</v>
      </c>
      <c r="HS37" s="11">
        <v>3.8444630000000002</v>
      </c>
      <c r="HT37" s="11">
        <v>3.8061060000000002</v>
      </c>
      <c r="HU37" s="11">
        <v>3.778645</v>
      </c>
      <c r="HV37" s="11">
        <v>3.7596400000000001</v>
      </c>
      <c r="HW37" s="11">
        <v>3.7499479999999998</v>
      </c>
      <c r="HX37" s="11">
        <v>3.7499340000000001</v>
      </c>
      <c r="HY37" s="11">
        <v>3.7499509999999998</v>
      </c>
      <c r="HZ37" s="11">
        <v>3.7499479999999998</v>
      </c>
      <c r="IA37" s="11">
        <v>3.7499470000000001</v>
      </c>
      <c r="IB37" s="11">
        <v>3.749949</v>
      </c>
      <c r="IC37" s="11">
        <v>3.7499549999999999</v>
      </c>
      <c r="ID37" s="11">
        <v>3.7499639999999999</v>
      </c>
      <c r="IE37" s="11">
        <v>3.7499470000000001</v>
      </c>
      <c r="IF37" s="11">
        <v>3.7499609999999999</v>
      </c>
      <c r="IG37" s="11">
        <v>3.7499470000000001</v>
      </c>
      <c r="IH37" s="11">
        <v>3.7499720000000001</v>
      </c>
      <c r="II37" s="11">
        <v>3.7499549999999999</v>
      </c>
      <c r="IJ37" s="11">
        <v>3.7499579999999999</v>
      </c>
      <c r="IK37" s="11">
        <v>3.7499660000000001</v>
      </c>
      <c r="IL37" s="11">
        <v>3.749952</v>
      </c>
      <c r="IM37" s="11">
        <v>3.7499389999999999</v>
      </c>
      <c r="IN37" s="11">
        <v>3.7499509999999998</v>
      </c>
      <c r="IO37" s="11">
        <v>3.7499639999999999</v>
      </c>
      <c r="IP37" s="11">
        <v>3.749959</v>
      </c>
      <c r="IQ37" s="11">
        <v>3.749959</v>
      </c>
      <c r="IR37" s="11">
        <v>3.749943</v>
      </c>
      <c r="IS37" s="11">
        <v>3.7499560000000001</v>
      </c>
      <c r="IT37" s="11">
        <v>3.7500100000000001</v>
      </c>
      <c r="IU37" s="11">
        <v>3.7500019999999998</v>
      </c>
      <c r="IV37" s="11">
        <v>3.7500040000000001</v>
      </c>
      <c r="IW37" s="11">
        <v>3.7500260000000001</v>
      </c>
      <c r="IX37" s="11">
        <v>3.7499769999999999</v>
      </c>
      <c r="IY37" s="11">
        <v>3.750019</v>
      </c>
      <c r="IZ37" s="11">
        <v>3.7500010000000001</v>
      </c>
      <c r="JA37" s="11">
        <v>3.750013</v>
      </c>
      <c r="JB37" s="11">
        <v>3.749994</v>
      </c>
      <c r="JC37" s="11">
        <v>3.7500270000000002</v>
      </c>
      <c r="JD37" s="11">
        <v>3.7499880000000001</v>
      </c>
      <c r="JE37" s="11">
        <v>3.7500209999999998</v>
      </c>
      <c r="JF37" s="11">
        <v>3.7499820000000001</v>
      </c>
      <c r="JG37" s="11">
        <v>3.749994</v>
      </c>
      <c r="JH37" s="11">
        <v>3.7499760000000002</v>
      </c>
      <c r="JI37" s="11">
        <v>3.7499880000000001</v>
      </c>
      <c r="JJ37" s="11">
        <v>3.7499899999999999</v>
      </c>
      <c r="JK37" s="11">
        <v>3.7499820000000001</v>
      </c>
      <c r="JL37" s="11">
        <v>3.749994</v>
      </c>
      <c r="JM37" s="11">
        <v>3.7500049999999998</v>
      </c>
      <c r="JN37" s="11">
        <v>3.7499880000000001</v>
      </c>
      <c r="JO37" s="11">
        <v>3.7499989999999999</v>
      </c>
      <c r="JP37" s="11">
        <v>3.7500110000000002</v>
      </c>
      <c r="JQ37" s="11">
        <v>3.7499929999999999</v>
      </c>
      <c r="JR37" s="11">
        <v>3.7500049999999998</v>
      </c>
      <c r="JS37" s="11">
        <v>3.7499950000000002</v>
      </c>
      <c r="JT37" s="11">
        <v>3.7500140000000002</v>
      </c>
      <c r="JU37" s="11">
        <v>3.7500040000000001</v>
      </c>
      <c r="JV37" s="11">
        <v>3.7500140000000002</v>
      </c>
      <c r="JW37" s="11">
        <v>3.750013</v>
      </c>
      <c r="JX37" s="11">
        <v>3.750003</v>
      </c>
      <c r="JY37" s="11">
        <v>3.7499929999999999</v>
      </c>
      <c r="JZ37" s="11">
        <v>3.750013</v>
      </c>
      <c r="KA37" s="11">
        <v>3.7499929999999999</v>
      </c>
      <c r="KB37" s="11">
        <v>3.7500119999999999</v>
      </c>
      <c r="KC37" s="11">
        <v>3.7500019999999998</v>
      </c>
      <c r="KD37" s="11">
        <v>3.7500209999999998</v>
      </c>
      <c r="KE37" s="11">
        <v>3.7500110000000002</v>
      </c>
      <c r="KF37" s="11">
        <v>3.7499920000000002</v>
      </c>
      <c r="KG37" s="11">
        <v>3.7499920000000002</v>
      </c>
      <c r="KH37" s="11">
        <v>3.7500100000000001</v>
      </c>
      <c r="KI37" s="11">
        <v>3.75</v>
      </c>
      <c r="KJ37" s="11">
        <v>3.7500100000000001</v>
      </c>
      <c r="KK37" s="11">
        <v>3.75</v>
      </c>
      <c r="KL37" s="11">
        <v>3.7499899999999999</v>
      </c>
      <c r="KM37" s="11">
        <v>3.7499799999999999</v>
      </c>
      <c r="KN37" s="11">
        <v>3.7500089999999999</v>
      </c>
      <c r="KO37" s="11">
        <v>3.7499889999999998</v>
      </c>
      <c r="KP37" s="11">
        <v>3.7500089999999999</v>
      </c>
      <c r="KQ37" s="11">
        <v>3.7499989999999999</v>
      </c>
      <c r="KR37" s="11">
        <v>3.7499889999999998</v>
      </c>
      <c r="KS37" s="11">
        <v>3.7499790000000002</v>
      </c>
      <c r="KT37" s="11">
        <v>3.7499880000000001</v>
      </c>
      <c r="KU37" s="11">
        <v>3.7500079999999998</v>
      </c>
      <c r="KV37" s="11">
        <v>3.7499980000000002</v>
      </c>
      <c r="KW37" s="11">
        <v>3.7499980000000002</v>
      </c>
      <c r="KX37" s="11">
        <v>3.7499880000000001</v>
      </c>
      <c r="KY37" s="11">
        <v>3.749978</v>
      </c>
      <c r="KZ37" s="11">
        <v>3.750016</v>
      </c>
      <c r="LA37" s="11">
        <v>3.750006</v>
      </c>
      <c r="LB37" s="11">
        <v>3.7499959999999999</v>
      </c>
      <c r="LC37" s="11">
        <v>3.7499859999999998</v>
      </c>
      <c r="LD37" s="11">
        <v>3.7499760000000002</v>
      </c>
      <c r="LE37" s="11">
        <v>3.7500149999999999</v>
      </c>
      <c r="LF37" s="11">
        <v>3.7500049999999998</v>
      </c>
      <c r="LG37" s="11">
        <v>3.7500019999999998</v>
      </c>
      <c r="LH37" s="11">
        <v>3.7499790000000002</v>
      </c>
      <c r="LI37" s="11">
        <v>3.7499829999999998</v>
      </c>
      <c r="LJ37" s="11">
        <v>3.7500149999999999</v>
      </c>
      <c r="LK37" s="11">
        <v>3.7499899999999999</v>
      </c>
      <c r="LL37" s="11">
        <v>3.7499929999999999</v>
      </c>
      <c r="LM37" s="11">
        <v>3.7500110000000002</v>
      </c>
      <c r="LN37" s="11">
        <v>3.7500019999999998</v>
      </c>
      <c r="LO37" s="11">
        <v>3.7500019999999998</v>
      </c>
      <c r="LP37" s="11">
        <v>3.7499920000000002</v>
      </c>
      <c r="LQ37" s="11">
        <v>3.750006</v>
      </c>
      <c r="LR37" s="11">
        <v>3.7500200000000001</v>
      </c>
      <c r="LS37" s="11">
        <v>3.7499769999999999</v>
      </c>
      <c r="LT37" s="11">
        <v>3.75</v>
      </c>
      <c r="LU37" s="11">
        <v>3.7499790000000002</v>
      </c>
      <c r="LV37" s="11">
        <v>3.7499950000000002</v>
      </c>
      <c r="LW37" s="11">
        <v>3.7500019999999998</v>
      </c>
      <c r="LX37" s="11">
        <v>3.7500089999999999</v>
      </c>
      <c r="LY37" s="11">
        <v>3.7500089999999999</v>
      </c>
      <c r="LZ37" s="11">
        <v>3.7499989999999999</v>
      </c>
      <c r="MA37" s="11">
        <v>3.7499989999999999</v>
      </c>
      <c r="MB37" s="11">
        <v>3.7499899999999999</v>
      </c>
      <c r="MC37" s="11">
        <v>3.749984</v>
      </c>
      <c r="MD37" s="11">
        <v>3.750006</v>
      </c>
      <c r="ME37" s="11">
        <v>3.7499899999999999</v>
      </c>
      <c r="MF37" s="11">
        <v>3.750003</v>
      </c>
      <c r="MG37" s="11">
        <v>3.7499980000000002</v>
      </c>
      <c r="MH37" s="11">
        <v>3.7500200000000001</v>
      </c>
      <c r="MI37" s="11">
        <v>3.7499859999999998</v>
      </c>
      <c r="MJ37" s="11">
        <v>3.75</v>
      </c>
      <c r="MK37" s="11">
        <v>3.7499859999999998</v>
      </c>
      <c r="ML37" s="11">
        <v>3.750019</v>
      </c>
      <c r="MM37" s="11">
        <v>3.7500149999999999</v>
      </c>
      <c r="MN37" s="11">
        <v>3.7499920000000002</v>
      </c>
      <c r="MO37" s="11">
        <v>3.7500040000000001</v>
      </c>
      <c r="MP37" s="11">
        <v>3.7500070000000001</v>
      </c>
      <c r="MQ37" s="11">
        <v>3.750019</v>
      </c>
      <c r="MR37" s="11">
        <v>3.749994</v>
      </c>
      <c r="MS37" s="11">
        <v>3.7499950000000002</v>
      </c>
      <c r="MT37" s="11">
        <v>3.7499880000000001</v>
      </c>
      <c r="MU37" t="s">
        <v>1199</v>
      </c>
      <c r="MV37" t="b">
        <v>1</v>
      </c>
      <c r="MW37" t="s">
        <v>1190</v>
      </c>
      <c r="MX37" t="s">
        <v>1190</v>
      </c>
      <c r="MY37">
        <v>2024</v>
      </c>
      <c r="MZ37">
        <v>2</v>
      </c>
      <c r="NA37" t="s">
        <v>1190</v>
      </c>
      <c r="NB37" t="s">
        <v>1304</v>
      </c>
      <c r="NC37" s="1" t="s">
        <v>1343</v>
      </c>
      <c r="ND37" t="s">
        <v>1194</v>
      </c>
      <c r="NE37" t="s">
        <v>1344</v>
      </c>
      <c r="NF37" s="1" t="s">
        <v>3077</v>
      </c>
    </row>
    <row r="38" spans="1:370" x14ac:dyDescent="0.25">
      <c r="A38" t="s">
        <v>1187</v>
      </c>
      <c r="B38" t="s">
        <v>1345</v>
      </c>
      <c r="C38" s="1" t="s">
        <v>3076</v>
      </c>
      <c r="D38" t="s">
        <v>1212</v>
      </c>
      <c r="E38" t="s">
        <v>1190</v>
      </c>
      <c r="F38" t="s">
        <v>1191</v>
      </c>
      <c r="G38" s="10">
        <v>422.94130000000001</v>
      </c>
      <c r="H38" s="10">
        <v>437.9837</v>
      </c>
      <c r="I38" s="10">
        <v>450.7047</v>
      </c>
      <c r="J38" s="10">
        <v>466.57260000000002</v>
      </c>
      <c r="K38" s="10">
        <v>477.0573</v>
      </c>
      <c r="L38" s="10">
        <v>498.78399999999999</v>
      </c>
      <c r="M38" s="10">
        <v>539.79989999999998</v>
      </c>
      <c r="N38" s="10">
        <v>578.12270000000001</v>
      </c>
      <c r="O38" s="10">
        <v>647.09130000000005</v>
      </c>
      <c r="P38" s="10">
        <v>659.83810000000005</v>
      </c>
      <c r="Q38" s="10">
        <v>702.04330000000004</v>
      </c>
      <c r="R38" s="10">
        <v>716.82809999999995</v>
      </c>
      <c r="S38" s="10">
        <v>738.07280000000003</v>
      </c>
      <c r="T38" s="10">
        <v>758.95640000000003</v>
      </c>
      <c r="U38" s="10">
        <v>780.03769999999997</v>
      </c>
      <c r="V38" s="10">
        <v>800.90989999999999</v>
      </c>
      <c r="W38" s="10">
        <v>823.06899999999996</v>
      </c>
      <c r="X38" s="10">
        <v>836.28859999999997</v>
      </c>
      <c r="Y38" s="10">
        <v>853.28279999999995</v>
      </c>
      <c r="Z38" s="10">
        <v>882.3682</v>
      </c>
      <c r="AA38" s="10">
        <v>915.48540000000003</v>
      </c>
      <c r="AB38" s="10">
        <v>958.6979</v>
      </c>
      <c r="AC38" s="10">
        <v>979.16189999999995</v>
      </c>
      <c r="AD38" s="10">
        <v>1002.336</v>
      </c>
      <c r="AE38" s="10">
        <v>1040.548</v>
      </c>
      <c r="AF38" s="10">
        <v>1083.067</v>
      </c>
      <c r="AG38" s="10">
        <v>1139.682</v>
      </c>
      <c r="AH38" s="10">
        <v>1198.3510000000001</v>
      </c>
      <c r="AI38" s="10">
        <v>1256.6559999999999</v>
      </c>
      <c r="AJ38" s="10">
        <v>1320.788</v>
      </c>
      <c r="AK38" s="10">
        <v>1377.7919999999999</v>
      </c>
      <c r="AL38" s="10">
        <v>1419.0419999999999</v>
      </c>
      <c r="AM38" s="10">
        <v>1445.7460000000001</v>
      </c>
      <c r="AN38" s="10">
        <v>1481.0730000000001</v>
      </c>
      <c r="AO38" s="10">
        <v>1519.57</v>
      </c>
      <c r="AP38" s="10">
        <v>1560.4949999999999</v>
      </c>
      <c r="AQ38" s="10">
        <v>1588.7190000000001</v>
      </c>
      <c r="AR38" s="10">
        <v>1621.8520000000001</v>
      </c>
      <c r="AS38" s="10">
        <v>1645.3019999999999</v>
      </c>
      <c r="AT38" s="10">
        <v>1677.7139999999999</v>
      </c>
      <c r="AU38" s="10">
        <v>1735.998</v>
      </c>
      <c r="AV38" s="10">
        <v>1757.346</v>
      </c>
      <c r="AW38" s="10">
        <v>1777.221</v>
      </c>
      <c r="AX38" s="10">
        <v>1805.329</v>
      </c>
      <c r="AY38" s="10">
        <v>1833.021</v>
      </c>
      <c r="AZ38" s="10">
        <v>1859.9649999999999</v>
      </c>
      <c r="BA38" s="10">
        <v>1876.902</v>
      </c>
      <c r="BB38" s="10">
        <v>1935.8820000000001</v>
      </c>
      <c r="BC38" s="10">
        <v>1996.2460000000001</v>
      </c>
      <c r="BD38" s="10">
        <v>2015.9390000000001</v>
      </c>
      <c r="BE38" s="10">
        <v>2043.298</v>
      </c>
      <c r="BF38" s="10">
        <v>2093.2809999999999</v>
      </c>
      <c r="BG38" s="10">
        <v>2142.5929999999998</v>
      </c>
      <c r="BH38" s="10">
        <v>2185.8229999999999</v>
      </c>
      <c r="BI38" s="10">
        <v>2220.4349999999999</v>
      </c>
      <c r="BJ38" s="10">
        <v>2251.2330000000002</v>
      </c>
      <c r="BK38" s="10">
        <v>2282.895</v>
      </c>
      <c r="BL38" s="10">
        <v>2321.7919999999999</v>
      </c>
      <c r="BM38" s="10">
        <v>2369.9499999999998</v>
      </c>
      <c r="BN38" s="10">
        <v>2418.279</v>
      </c>
      <c r="BO38" s="10">
        <v>2470.636</v>
      </c>
      <c r="BP38" s="10">
        <v>2512.3130000000001</v>
      </c>
      <c r="BQ38" s="10">
        <v>2569.6179999999999</v>
      </c>
      <c r="BR38" s="10">
        <v>2641.6390000000001</v>
      </c>
      <c r="BS38" s="10">
        <v>2684.4940000000001</v>
      </c>
      <c r="BT38" s="10">
        <v>2756.2930000000001</v>
      </c>
      <c r="BU38" s="10">
        <v>2816.473</v>
      </c>
      <c r="BV38" s="10">
        <v>2895.6689999999999</v>
      </c>
      <c r="BW38" s="10">
        <v>2978.6680000000001</v>
      </c>
      <c r="BX38" s="10">
        <v>3042.386</v>
      </c>
      <c r="BY38" s="10">
        <v>3096.3310000000001</v>
      </c>
      <c r="BZ38" s="10">
        <v>3142.5079999999998</v>
      </c>
      <c r="CA38" s="10">
        <v>3224.9960000000001</v>
      </c>
      <c r="CB38" s="10">
        <v>3293.2919999999999</v>
      </c>
      <c r="CC38" s="10">
        <v>3373.0810000000001</v>
      </c>
      <c r="CD38" s="10">
        <v>3431.9459999999999</v>
      </c>
      <c r="CE38" s="10">
        <v>3467.9760000000001</v>
      </c>
      <c r="CF38" s="10">
        <v>3483.1289999999999</v>
      </c>
      <c r="CG38" s="10">
        <v>3486.288</v>
      </c>
      <c r="CH38" s="10">
        <v>3519.4830000000002</v>
      </c>
      <c r="CI38" s="10">
        <v>3533.2429999999999</v>
      </c>
      <c r="CJ38" s="10">
        <v>3585.3939999999998</v>
      </c>
      <c r="CK38" s="10">
        <v>3630.5349999999999</v>
      </c>
      <c r="CL38" s="10">
        <v>3662.1970000000001</v>
      </c>
      <c r="CM38" s="10">
        <v>3681.2950000000001</v>
      </c>
      <c r="CN38" s="10">
        <v>3682.5749999999998</v>
      </c>
      <c r="CO38" s="10">
        <v>3730.634</v>
      </c>
      <c r="CP38" s="10">
        <v>3764.5340000000001</v>
      </c>
      <c r="CQ38" s="10">
        <v>3784.6889999999999</v>
      </c>
      <c r="CR38" s="10">
        <v>3813.2370000000001</v>
      </c>
      <c r="CS38" s="10">
        <v>3825.77</v>
      </c>
      <c r="CT38" s="10">
        <v>3869.8229999999999</v>
      </c>
      <c r="CU38" s="10">
        <v>3882.18</v>
      </c>
      <c r="CV38" s="10">
        <v>3914.6239999999998</v>
      </c>
      <c r="CW38" s="10">
        <v>3968.22</v>
      </c>
      <c r="CX38" s="10">
        <v>3978.2469999999998</v>
      </c>
      <c r="CY38" s="10">
        <v>4081.9929999999999</v>
      </c>
      <c r="CZ38" s="10">
        <v>4143.857</v>
      </c>
      <c r="DA38" s="10">
        <v>4207.8729999999996</v>
      </c>
      <c r="DB38" s="10">
        <v>4225.6909999999998</v>
      </c>
      <c r="DC38" s="10">
        <v>4229.5839999999998</v>
      </c>
      <c r="DD38" s="10">
        <v>4273.2780000000002</v>
      </c>
      <c r="DE38" s="10">
        <v>4319.6819999999998</v>
      </c>
      <c r="DF38" s="10">
        <v>4319.2709999999997</v>
      </c>
      <c r="DG38" s="10">
        <v>4422.741</v>
      </c>
      <c r="DH38" s="10">
        <v>4529.62</v>
      </c>
      <c r="DI38" s="10">
        <v>4579.0190000000002</v>
      </c>
      <c r="DJ38" s="10">
        <v>4624.2740000000003</v>
      </c>
      <c r="DK38" s="10">
        <v>4637.7709999999997</v>
      </c>
      <c r="DL38" s="10">
        <v>4701.4949999999999</v>
      </c>
      <c r="DM38" s="10">
        <v>4802.4549999999999</v>
      </c>
      <c r="DN38" s="10">
        <v>4890.7749999999996</v>
      </c>
      <c r="DO38" s="10">
        <v>5001.3689999999997</v>
      </c>
      <c r="DP38" s="10">
        <v>5002.7700000000004</v>
      </c>
      <c r="DQ38" s="10">
        <v>5029.6509999999998</v>
      </c>
      <c r="DR38" s="10">
        <v>5057.9219999999996</v>
      </c>
      <c r="DS38" s="10">
        <v>5089.49</v>
      </c>
      <c r="DT38" s="10">
        <v>5073.9089999999997</v>
      </c>
      <c r="DU38" s="10">
        <v>5126.5479999999998</v>
      </c>
      <c r="DV38" s="10">
        <v>5142.66</v>
      </c>
      <c r="DW38" s="10">
        <v>5215.1049999999996</v>
      </c>
      <c r="DX38" s="10">
        <v>5274.7430000000004</v>
      </c>
      <c r="DY38" s="10">
        <v>5382.1080000000002</v>
      </c>
      <c r="DZ38" s="10">
        <v>5458.2330000000002</v>
      </c>
      <c r="EA38" s="10">
        <v>5521.0789999999997</v>
      </c>
      <c r="EB38" s="10">
        <v>5546.8860000000004</v>
      </c>
      <c r="EC38" s="10">
        <v>5624.5039999999999</v>
      </c>
      <c r="ED38" s="10">
        <v>5694.482</v>
      </c>
      <c r="EE38" s="10">
        <v>5778.8289999999997</v>
      </c>
      <c r="EF38" s="10">
        <v>5743.0929999999998</v>
      </c>
      <c r="EG38" s="10">
        <v>5808.4660000000003</v>
      </c>
      <c r="EH38" s="10">
        <v>5809.2719999999999</v>
      </c>
      <c r="EI38" s="10">
        <v>5993.5169999999998</v>
      </c>
      <c r="EJ38" s="10">
        <v>6001.19</v>
      </c>
      <c r="EK38" s="10">
        <v>6067.3119999999999</v>
      </c>
      <c r="EL38" s="10">
        <v>6166.277</v>
      </c>
      <c r="EM38" s="10">
        <v>6414.875</v>
      </c>
      <c r="EN38" s="10">
        <v>6339.4709999999995</v>
      </c>
      <c r="EO38" s="10">
        <v>6466.942</v>
      </c>
      <c r="EP38" s="10">
        <v>6476.04</v>
      </c>
      <c r="EQ38" s="10">
        <v>6580.8379999999997</v>
      </c>
      <c r="ER38" s="10">
        <v>6498.0690000000004</v>
      </c>
      <c r="ES38" s="10">
        <v>6496.1270000000004</v>
      </c>
      <c r="ET38" s="10">
        <v>6443.4080000000004</v>
      </c>
      <c r="EU38" s="10">
        <v>6371.857</v>
      </c>
      <c r="EV38" s="10">
        <v>6556.6030000000001</v>
      </c>
      <c r="EW38" s="10">
        <v>6566.0349999999999</v>
      </c>
      <c r="EX38" s="10">
        <v>6577.1170000000002</v>
      </c>
      <c r="EY38" s="10">
        <v>6601.875</v>
      </c>
      <c r="EZ38" s="10">
        <v>6547.2240000000002</v>
      </c>
      <c r="FA38" s="10">
        <v>6603.5609999999997</v>
      </c>
      <c r="FB38" s="10">
        <v>6617.42</v>
      </c>
      <c r="FC38" s="10">
        <v>6764.375</v>
      </c>
      <c r="FD38" s="10">
        <v>6692.7950000000001</v>
      </c>
      <c r="FE38" s="10">
        <v>6733.2610000000004</v>
      </c>
      <c r="FF38" s="10">
        <v>6724.4960000000001</v>
      </c>
      <c r="FG38" s="10">
        <v>6797.8590000000004</v>
      </c>
      <c r="FH38" s="10">
        <v>6797.991</v>
      </c>
      <c r="FI38" s="10">
        <v>6779.3310000000001</v>
      </c>
      <c r="FJ38" s="10">
        <v>6805.55</v>
      </c>
      <c r="FK38" s="10">
        <v>6831.2070000000003</v>
      </c>
      <c r="FL38" s="10">
        <v>7064.567</v>
      </c>
      <c r="FM38" s="10">
        <v>7073.6540000000005</v>
      </c>
      <c r="FN38" s="10">
        <v>7154.1670000000004</v>
      </c>
      <c r="FO38" s="10">
        <v>7221.8159999999998</v>
      </c>
      <c r="FP38" s="10">
        <v>7176</v>
      </c>
      <c r="FQ38" s="10">
        <v>7114.8590000000004</v>
      </c>
      <c r="FR38" s="10">
        <v>7151.2439999999997</v>
      </c>
      <c r="FS38" s="10">
        <v>7196.0320000000002</v>
      </c>
      <c r="FT38" s="10">
        <v>7235.93</v>
      </c>
      <c r="FU38" s="10">
        <v>7286.7740000000003</v>
      </c>
      <c r="FV38" s="10">
        <v>7292.8819999999996</v>
      </c>
      <c r="FW38" s="10">
        <v>7378.1360000000004</v>
      </c>
      <c r="FX38" s="10">
        <v>7418.134</v>
      </c>
      <c r="FY38" s="10">
        <v>7455.1180000000004</v>
      </c>
      <c r="FZ38" s="10">
        <v>7453.085</v>
      </c>
      <c r="GA38" s="10">
        <v>7552.2139999999999</v>
      </c>
      <c r="GB38" s="10">
        <v>7621.8649999999998</v>
      </c>
      <c r="GC38" s="10">
        <v>7682.0569999999998</v>
      </c>
      <c r="GD38" s="10">
        <v>7709.6490000000003</v>
      </c>
      <c r="GE38" s="10">
        <v>7783.6279999999997</v>
      </c>
      <c r="GF38" s="10">
        <v>7753.0959999999995</v>
      </c>
      <c r="GG38" s="10">
        <v>7876.518</v>
      </c>
      <c r="GH38" s="10">
        <v>7956.6149999999998</v>
      </c>
      <c r="GI38" s="10">
        <v>7998.0789999999997</v>
      </c>
      <c r="GJ38" s="10">
        <v>8102.4250000000002</v>
      </c>
      <c r="GK38" s="10">
        <v>8093.8450000000003</v>
      </c>
      <c r="GL38" s="10">
        <v>8076.643</v>
      </c>
      <c r="GM38" s="10">
        <v>8056.7950000000001</v>
      </c>
      <c r="GN38" s="10">
        <v>7842.4639999999999</v>
      </c>
      <c r="GO38" s="10">
        <v>8014.82</v>
      </c>
      <c r="GP38" s="10">
        <v>8241.4920000000002</v>
      </c>
      <c r="GQ38" s="10">
        <v>8267.3289999999997</v>
      </c>
      <c r="GR38" s="10">
        <v>8500.1610000000001</v>
      </c>
      <c r="GS38" s="10">
        <v>8499.4500000000007</v>
      </c>
      <c r="GT38" s="10">
        <v>8570.4380000000001</v>
      </c>
      <c r="GU38" s="10">
        <v>8762.1610000000001</v>
      </c>
      <c r="GV38" s="10">
        <v>8858.7540000000008</v>
      </c>
      <c r="GW38" s="10">
        <v>8972.3819999999996</v>
      </c>
      <c r="GX38" s="10">
        <v>9187.0920000000006</v>
      </c>
      <c r="GY38" s="10">
        <v>9460.3019999999997</v>
      </c>
      <c r="GZ38" s="10">
        <v>9660.59</v>
      </c>
      <c r="HA38" s="10">
        <v>9771.0329999999994</v>
      </c>
      <c r="HB38" s="10">
        <v>9774.9840000000004</v>
      </c>
      <c r="HC38" s="10">
        <v>9898.7260000000006</v>
      </c>
      <c r="HD38" s="10">
        <v>10025.209999999999</v>
      </c>
      <c r="HE38" s="11">
        <v>10139.5</v>
      </c>
      <c r="HF38" s="11">
        <v>10244.950000000001</v>
      </c>
      <c r="HG38" s="11">
        <v>10327.93</v>
      </c>
      <c r="HH38" s="11">
        <v>10399.200000000001</v>
      </c>
      <c r="HI38" s="11">
        <v>10470.950000000001</v>
      </c>
      <c r="HJ38" s="11">
        <v>10541.84</v>
      </c>
      <c r="HK38" s="11">
        <v>10611.65</v>
      </c>
      <c r="HL38" s="11">
        <v>10680.91</v>
      </c>
      <c r="HM38" s="11">
        <v>10750.05</v>
      </c>
      <c r="HN38" s="11">
        <v>10818.11</v>
      </c>
      <c r="HO38" s="11">
        <v>10887.6</v>
      </c>
      <c r="HP38" s="11">
        <v>10957.43</v>
      </c>
      <c r="HQ38" s="11">
        <v>11027.79</v>
      </c>
      <c r="HR38" s="11">
        <v>11097.74</v>
      </c>
      <c r="HS38" s="11">
        <v>11168.59</v>
      </c>
      <c r="HT38" s="11">
        <v>11240.28</v>
      </c>
      <c r="HU38" s="11">
        <v>11313.41</v>
      </c>
      <c r="HV38" s="11">
        <v>11387.66</v>
      </c>
      <c r="HW38" s="11">
        <v>11462.16</v>
      </c>
      <c r="HX38" s="11">
        <v>11537.54</v>
      </c>
      <c r="HY38" s="11">
        <v>11614.13</v>
      </c>
      <c r="HZ38" s="11">
        <v>11691.39</v>
      </c>
      <c r="IA38" s="11">
        <v>11769.48</v>
      </c>
      <c r="IB38" s="11">
        <v>11848.68</v>
      </c>
      <c r="IC38" s="11">
        <v>11928.99</v>
      </c>
      <c r="ID38" s="11">
        <v>12009.93</v>
      </c>
      <c r="IE38" s="11">
        <v>12091.79</v>
      </c>
      <c r="IF38" s="11">
        <v>12174.52</v>
      </c>
      <c r="IG38" s="11">
        <v>12258.12</v>
      </c>
      <c r="IH38" s="11">
        <v>12342.6</v>
      </c>
      <c r="II38" s="11">
        <v>12428.28</v>
      </c>
      <c r="IJ38" s="11">
        <v>12514.86</v>
      </c>
      <c r="IK38" s="11">
        <v>12602.68</v>
      </c>
      <c r="IL38" s="11">
        <v>12691.74</v>
      </c>
      <c r="IM38" s="11">
        <v>12782.07</v>
      </c>
      <c r="IN38" s="11">
        <v>12873.68</v>
      </c>
      <c r="IO38" s="11">
        <v>12966.6</v>
      </c>
      <c r="IP38" s="11">
        <v>13060.85</v>
      </c>
      <c r="IQ38" s="11">
        <v>13156.43</v>
      </c>
      <c r="IR38" s="11">
        <v>13253.38</v>
      </c>
      <c r="IS38" s="11">
        <v>13351.7</v>
      </c>
      <c r="IT38" s="11">
        <v>13451.64</v>
      </c>
      <c r="IU38" s="11">
        <v>13553.05</v>
      </c>
      <c r="IV38" s="11">
        <v>13655.94</v>
      </c>
      <c r="IW38" s="11">
        <v>13760.01</v>
      </c>
      <c r="IX38" s="11">
        <v>13865.04</v>
      </c>
      <c r="IY38" s="11">
        <v>13971.18</v>
      </c>
      <c r="IZ38" s="11">
        <v>14078.47</v>
      </c>
      <c r="JA38" s="11">
        <v>14186.92</v>
      </c>
      <c r="JB38" s="11">
        <v>14296.58</v>
      </c>
      <c r="JC38" s="11">
        <v>14407.14</v>
      </c>
      <c r="JD38" s="11">
        <v>14518.63</v>
      </c>
      <c r="JE38" s="11">
        <v>14631.04</v>
      </c>
      <c r="JF38" s="11">
        <v>14744.38</v>
      </c>
      <c r="JG38" s="11">
        <v>14858.97</v>
      </c>
      <c r="JH38" s="11">
        <v>14974.82</v>
      </c>
      <c r="JI38" s="11">
        <v>15091.97</v>
      </c>
      <c r="JJ38" s="11">
        <v>15210.43</v>
      </c>
      <c r="JK38" s="11">
        <v>15329.9</v>
      </c>
      <c r="JL38" s="11">
        <v>15450.38</v>
      </c>
      <c r="JM38" s="11">
        <v>15571.89</v>
      </c>
      <c r="JN38" s="11">
        <v>15694.44</v>
      </c>
      <c r="JO38" s="11">
        <v>15818.04</v>
      </c>
      <c r="JP38" s="11">
        <v>15942.67</v>
      </c>
      <c r="JQ38" s="11">
        <v>16068.3</v>
      </c>
      <c r="JR38" s="11">
        <v>16194.91</v>
      </c>
      <c r="JS38" s="11">
        <v>16322.66</v>
      </c>
      <c r="JT38" s="11">
        <v>16451.560000000001</v>
      </c>
      <c r="JU38" s="11">
        <v>16581.61</v>
      </c>
      <c r="JV38" s="11">
        <v>16712.82</v>
      </c>
      <c r="JW38" s="11">
        <v>16845.009999999998</v>
      </c>
      <c r="JX38" s="11">
        <v>16978.2</v>
      </c>
      <c r="JY38" s="11">
        <v>17112.38</v>
      </c>
      <c r="JZ38" s="11">
        <v>17247.560000000001</v>
      </c>
      <c r="KA38" s="11">
        <v>17383.759999999998</v>
      </c>
      <c r="KB38" s="11">
        <v>17520.97</v>
      </c>
      <c r="KC38" s="11">
        <v>17659.21</v>
      </c>
      <c r="KD38" s="11">
        <v>17798.46</v>
      </c>
      <c r="KE38" s="11">
        <v>17938.740000000002</v>
      </c>
      <c r="KF38" s="11">
        <v>18080.05</v>
      </c>
      <c r="KG38" s="11">
        <v>18222.400000000001</v>
      </c>
      <c r="KH38" s="11">
        <v>18365.79</v>
      </c>
      <c r="KI38" s="11">
        <v>18510.23</v>
      </c>
      <c r="KJ38" s="11">
        <v>18655.740000000002</v>
      </c>
      <c r="KK38" s="11">
        <v>18802.310000000001</v>
      </c>
      <c r="KL38" s="11">
        <v>18949.95</v>
      </c>
      <c r="KM38" s="11">
        <v>19098.68</v>
      </c>
      <c r="KN38" s="11">
        <v>19248.5</v>
      </c>
      <c r="KO38" s="11">
        <v>19399.41</v>
      </c>
      <c r="KP38" s="11">
        <v>19551.439999999999</v>
      </c>
      <c r="KQ38" s="11">
        <v>19704.57</v>
      </c>
      <c r="KR38" s="11">
        <v>19858.84</v>
      </c>
      <c r="KS38" s="11">
        <v>20014.23</v>
      </c>
      <c r="KT38" s="11">
        <v>20170.77</v>
      </c>
      <c r="KU38" s="11">
        <v>20328.46</v>
      </c>
      <c r="KV38" s="11">
        <v>20487.310000000001</v>
      </c>
      <c r="KW38" s="11">
        <v>20647.330000000002</v>
      </c>
      <c r="KX38" s="11">
        <v>20808.53</v>
      </c>
      <c r="KY38" s="11">
        <v>20970.91</v>
      </c>
      <c r="KZ38" s="11">
        <v>21134.48</v>
      </c>
      <c r="LA38" s="11">
        <v>21299.26</v>
      </c>
      <c r="LB38" s="11">
        <v>21465.24</v>
      </c>
      <c r="LC38" s="11">
        <v>21632.43</v>
      </c>
      <c r="LD38" s="11">
        <v>21800.85</v>
      </c>
      <c r="LE38" s="11">
        <v>21970.51</v>
      </c>
      <c r="LF38" s="11">
        <v>22141.4</v>
      </c>
      <c r="LG38" s="11">
        <v>22314.3</v>
      </c>
      <c r="LH38" s="11">
        <v>22489.25</v>
      </c>
      <c r="LI38" s="11">
        <v>22666.41</v>
      </c>
      <c r="LJ38" s="11">
        <v>22845.81</v>
      </c>
      <c r="LK38" s="11">
        <v>23026.74</v>
      </c>
      <c r="LL38" s="11">
        <v>23209.18</v>
      </c>
      <c r="LM38" s="11">
        <v>23393.25</v>
      </c>
      <c r="LN38" s="11">
        <v>23578.95</v>
      </c>
      <c r="LO38" s="11">
        <v>23766.29</v>
      </c>
      <c r="LP38" s="11">
        <v>23955.27</v>
      </c>
      <c r="LQ38" s="11">
        <v>24145.69</v>
      </c>
      <c r="LR38" s="11">
        <v>24337.55</v>
      </c>
      <c r="LS38" s="11">
        <v>24530.87</v>
      </c>
      <c r="LT38" s="11">
        <v>24725.65</v>
      </c>
      <c r="LU38" s="11">
        <v>24922.02</v>
      </c>
      <c r="LV38" s="11">
        <v>25119.98</v>
      </c>
      <c r="LW38" s="11">
        <v>25319.55</v>
      </c>
      <c r="LX38" s="11">
        <v>25520.74</v>
      </c>
      <c r="LY38" s="11">
        <v>25723.52</v>
      </c>
      <c r="LZ38" s="11">
        <v>25927.919999999998</v>
      </c>
      <c r="MA38" s="11">
        <v>26133.95</v>
      </c>
      <c r="MB38" s="11">
        <v>26341.599999999999</v>
      </c>
      <c r="MC38" s="11">
        <v>26550.799999999999</v>
      </c>
      <c r="MD38" s="11">
        <v>26761.57</v>
      </c>
      <c r="ME38" s="11">
        <v>26973.9</v>
      </c>
      <c r="MF38" s="11">
        <v>27187.83</v>
      </c>
      <c r="MG38" s="11">
        <v>27403.23</v>
      </c>
      <c r="MH38" s="11">
        <v>27620.13</v>
      </c>
      <c r="MI38" s="11">
        <v>27838.54</v>
      </c>
      <c r="MJ38" s="11">
        <v>28058.46</v>
      </c>
      <c r="MK38" s="11">
        <v>28280.07</v>
      </c>
      <c r="ML38" s="11">
        <v>28503.38</v>
      </c>
      <c r="MM38" s="11">
        <v>28728.41</v>
      </c>
      <c r="MN38" s="11">
        <v>28955.15</v>
      </c>
      <c r="MO38" s="11">
        <v>29183.47</v>
      </c>
      <c r="MP38" s="11">
        <v>29413.38</v>
      </c>
      <c r="MQ38" s="11">
        <v>29644.87</v>
      </c>
      <c r="MR38" s="11">
        <v>29877.98</v>
      </c>
      <c r="MS38" s="11">
        <v>30112.83</v>
      </c>
      <c r="MT38" s="11">
        <v>30349.45</v>
      </c>
      <c r="MU38" t="s">
        <v>1192</v>
      </c>
      <c r="MV38" t="b">
        <v>1</v>
      </c>
      <c r="MW38" t="s">
        <v>1190</v>
      </c>
      <c r="MX38" t="s">
        <v>1190</v>
      </c>
      <c r="MY38">
        <v>2024</v>
      </c>
      <c r="MZ38">
        <v>2</v>
      </c>
      <c r="NA38" t="s">
        <v>1190</v>
      </c>
      <c r="NB38" t="s">
        <v>1192</v>
      </c>
      <c r="NC38" t="s">
        <v>1190</v>
      </c>
      <c r="ND38" t="s">
        <v>1194</v>
      </c>
      <c r="NE38" t="s">
        <v>1346</v>
      </c>
      <c r="NF38" s="1" t="s">
        <v>3077</v>
      </c>
    </row>
    <row r="39" spans="1:370" x14ac:dyDescent="0.25">
      <c r="A39" t="s">
        <v>1187</v>
      </c>
      <c r="B39" t="s">
        <v>3079</v>
      </c>
      <c r="C39" s="1" t="s">
        <v>3076</v>
      </c>
      <c r="D39" t="s">
        <v>1337</v>
      </c>
      <c r="E39" t="s">
        <v>1338</v>
      </c>
      <c r="F39" t="s">
        <v>1191</v>
      </c>
      <c r="G39" s="10">
        <v>27035</v>
      </c>
      <c r="H39" s="10">
        <v>27023</v>
      </c>
      <c r="I39" s="10">
        <v>27055</v>
      </c>
      <c r="J39" s="10">
        <v>27083</v>
      </c>
      <c r="K39" s="10">
        <v>27055</v>
      </c>
      <c r="L39" s="10">
        <v>27113</v>
      </c>
      <c r="M39" s="10">
        <v>27211</v>
      </c>
      <c r="N39" s="10">
        <v>27154</v>
      </c>
      <c r="O39" s="10">
        <v>27066</v>
      </c>
      <c r="P39" s="10">
        <v>27023</v>
      </c>
      <c r="Q39" s="10">
        <v>26954</v>
      </c>
      <c r="R39" s="10">
        <v>26881</v>
      </c>
      <c r="S39" s="10">
        <v>26804</v>
      </c>
      <c r="T39" s="10">
        <v>26784</v>
      </c>
      <c r="U39" s="10">
        <v>26775</v>
      </c>
      <c r="V39" s="10">
        <v>26816</v>
      </c>
      <c r="W39" s="10">
        <v>26823</v>
      </c>
      <c r="X39" s="10">
        <v>26823</v>
      </c>
      <c r="Y39" s="10">
        <v>26846</v>
      </c>
      <c r="Z39" s="10">
        <v>26872</v>
      </c>
      <c r="AA39" s="10">
        <v>26943</v>
      </c>
      <c r="AB39" s="10">
        <v>26988</v>
      </c>
      <c r="AC39" s="10">
        <v>27092</v>
      </c>
      <c r="AD39" s="10">
        <v>27274</v>
      </c>
      <c r="AE39" s="10">
        <v>27303</v>
      </c>
      <c r="AF39" s="10">
        <v>27413</v>
      </c>
      <c r="AG39" s="10">
        <v>27493</v>
      </c>
      <c r="AH39" s="10">
        <v>27542</v>
      </c>
      <c r="AI39" s="10">
        <v>27465</v>
      </c>
      <c r="AJ39" s="10">
        <v>27369</v>
      </c>
      <c r="AK39" s="10">
        <v>27108</v>
      </c>
      <c r="AL39" s="10">
        <v>26813</v>
      </c>
      <c r="AM39" s="10">
        <v>26551</v>
      </c>
      <c r="AN39" s="10">
        <v>26348</v>
      </c>
      <c r="AO39" s="10">
        <v>26240</v>
      </c>
      <c r="AP39" s="10">
        <v>26045</v>
      </c>
      <c r="AQ39" s="10">
        <v>25998</v>
      </c>
      <c r="AR39" s="10">
        <v>25899</v>
      </c>
      <c r="AS39" s="10">
        <v>25780</v>
      </c>
      <c r="AT39" s="10">
        <v>25587</v>
      </c>
      <c r="AU39" s="10">
        <v>25529</v>
      </c>
      <c r="AV39" s="10">
        <v>25592</v>
      </c>
      <c r="AW39" s="10">
        <v>25870</v>
      </c>
      <c r="AX39" s="10">
        <v>26043</v>
      </c>
      <c r="AY39" s="10">
        <v>26180</v>
      </c>
      <c r="AZ39" s="10">
        <v>26296</v>
      </c>
      <c r="BA39" s="10">
        <v>26407</v>
      </c>
      <c r="BB39" s="10">
        <v>26507</v>
      </c>
      <c r="BC39" s="10">
        <v>26565</v>
      </c>
      <c r="BD39" s="10">
        <v>26609</v>
      </c>
      <c r="BE39" s="10">
        <v>26669</v>
      </c>
      <c r="BF39" s="10">
        <v>26654</v>
      </c>
      <c r="BG39" s="10">
        <v>26621</v>
      </c>
      <c r="BH39" s="10">
        <v>26654</v>
      </c>
      <c r="BI39" s="10">
        <v>26756</v>
      </c>
      <c r="BJ39" s="10">
        <v>26818</v>
      </c>
      <c r="BK39" s="10">
        <v>26885</v>
      </c>
      <c r="BL39" s="10">
        <v>27186</v>
      </c>
      <c r="BM39" s="10">
        <v>27470</v>
      </c>
      <c r="BN39" s="10">
        <v>27735</v>
      </c>
      <c r="BO39" s="10">
        <v>27955</v>
      </c>
      <c r="BP39" s="10">
        <v>28157</v>
      </c>
      <c r="BQ39" s="10">
        <v>28437</v>
      </c>
      <c r="BR39" s="10">
        <v>28644</v>
      </c>
      <c r="BS39" s="10">
        <v>28951</v>
      </c>
      <c r="BT39" s="10">
        <v>29048</v>
      </c>
      <c r="BU39" s="10">
        <v>29156</v>
      </c>
      <c r="BV39" s="10">
        <v>29265</v>
      </c>
      <c r="BW39" s="10">
        <v>29287</v>
      </c>
      <c r="BX39" s="10">
        <v>29372</v>
      </c>
      <c r="BY39" s="10">
        <v>29258</v>
      </c>
      <c r="BZ39" s="10">
        <v>29043</v>
      </c>
      <c r="CA39" s="10">
        <v>28737</v>
      </c>
      <c r="CB39" s="10">
        <v>28449</v>
      </c>
      <c r="CC39" s="10">
        <v>28270</v>
      </c>
      <c r="CD39" s="10">
        <v>28125</v>
      </c>
      <c r="CE39" s="10">
        <v>28118</v>
      </c>
      <c r="CF39" s="10">
        <v>27966</v>
      </c>
      <c r="CG39" s="10">
        <v>27550</v>
      </c>
      <c r="CH39" s="10">
        <v>27415</v>
      </c>
      <c r="CI39" s="10">
        <v>27531</v>
      </c>
      <c r="CJ39" s="10">
        <v>27515</v>
      </c>
      <c r="CK39" s="10">
        <v>27580</v>
      </c>
      <c r="CL39" s="10">
        <v>27651</v>
      </c>
      <c r="CM39" s="10">
        <v>27630</v>
      </c>
      <c r="CN39" s="10">
        <v>27673</v>
      </c>
      <c r="CO39" s="10">
        <v>27877</v>
      </c>
      <c r="CP39" s="10">
        <v>27943</v>
      </c>
      <c r="CQ39" s="10">
        <v>27926</v>
      </c>
      <c r="CR39" s="10">
        <v>28039</v>
      </c>
      <c r="CS39" s="10">
        <v>28053</v>
      </c>
      <c r="CT39" s="10">
        <v>28196</v>
      </c>
      <c r="CU39" s="10">
        <v>28101</v>
      </c>
      <c r="CV39" s="10">
        <v>28241</v>
      </c>
      <c r="CW39" s="10">
        <v>28399</v>
      </c>
      <c r="CX39" s="10">
        <v>28498</v>
      </c>
      <c r="CY39" s="10">
        <v>28503</v>
      </c>
      <c r="CZ39" s="10">
        <v>28759</v>
      </c>
      <c r="DA39" s="10">
        <v>28899</v>
      </c>
      <c r="DB39" s="10">
        <v>29023</v>
      </c>
      <c r="DC39" s="10">
        <v>29044</v>
      </c>
      <c r="DD39" s="10">
        <v>28948</v>
      </c>
      <c r="DE39" s="10">
        <v>29042</v>
      </c>
      <c r="DF39" s="10">
        <v>29220</v>
      </c>
      <c r="DG39" s="10">
        <v>29241</v>
      </c>
      <c r="DH39" s="10">
        <v>29326</v>
      </c>
      <c r="DI39" s="10">
        <v>29573</v>
      </c>
      <c r="DJ39" s="10">
        <v>29723</v>
      </c>
      <c r="DK39" s="10">
        <v>29644</v>
      </c>
      <c r="DL39" s="10">
        <v>29775</v>
      </c>
      <c r="DM39" s="10">
        <v>29955</v>
      </c>
      <c r="DN39" s="10">
        <v>30015</v>
      </c>
      <c r="DO39" s="10">
        <v>30025</v>
      </c>
      <c r="DP39" s="10">
        <v>30138</v>
      </c>
      <c r="DQ39" s="10">
        <v>30311</v>
      </c>
      <c r="DR39" s="10">
        <v>30326</v>
      </c>
      <c r="DS39" s="10">
        <v>30320</v>
      </c>
      <c r="DT39" s="10">
        <v>30416</v>
      </c>
      <c r="DU39" s="10">
        <v>30505</v>
      </c>
      <c r="DV39" s="10">
        <v>30485</v>
      </c>
      <c r="DW39" s="10">
        <v>30535</v>
      </c>
      <c r="DX39" s="10">
        <v>30709</v>
      </c>
      <c r="DY39" s="10">
        <v>30876</v>
      </c>
      <c r="DZ39" s="10">
        <v>30897</v>
      </c>
      <c r="EA39" s="10">
        <v>30979</v>
      </c>
      <c r="EB39" s="10">
        <v>31031</v>
      </c>
      <c r="EC39" s="10">
        <v>31062</v>
      </c>
      <c r="ED39" s="10">
        <v>31215</v>
      </c>
      <c r="EE39" s="10">
        <v>31357</v>
      </c>
      <c r="EF39" s="10">
        <v>31400</v>
      </c>
      <c r="EG39" s="10">
        <v>31540</v>
      </c>
      <c r="EH39" s="10">
        <v>31632</v>
      </c>
      <c r="EI39" s="10">
        <v>31708</v>
      </c>
      <c r="EJ39" s="10">
        <v>31807</v>
      </c>
      <c r="EK39" s="10">
        <v>31949</v>
      </c>
      <c r="EL39" s="10">
        <v>32069</v>
      </c>
      <c r="EM39" s="10">
        <v>32004</v>
      </c>
      <c r="EN39" s="10">
        <v>32085</v>
      </c>
      <c r="EO39" s="10">
        <v>32218</v>
      </c>
      <c r="EP39" s="10">
        <v>32254</v>
      </c>
      <c r="EQ39" s="10">
        <v>32285</v>
      </c>
      <c r="ER39" s="10">
        <v>32349</v>
      </c>
      <c r="ES39" s="10">
        <v>32313</v>
      </c>
      <c r="ET39" s="10">
        <v>32123</v>
      </c>
      <c r="EU39" s="10">
        <v>31915</v>
      </c>
      <c r="EV39" s="10">
        <v>31734</v>
      </c>
      <c r="EW39" s="10">
        <v>31605</v>
      </c>
      <c r="EX39" s="10">
        <v>31470</v>
      </c>
      <c r="EY39" s="10">
        <v>31486</v>
      </c>
      <c r="EZ39" s="10">
        <v>31563</v>
      </c>
      <c r="FA39" s="10">
        <v>31505</v>
      </c>
      <c r="FB39" s="10">
        <v>31561</v>
      </c>
      <c r="FC39" s="10">
        <v>31640</v>
      </c>
      <c r="FD39" s="10">
        <v>31560</v>
      </c>
      <c r="FE39" s="10">
        <v>31780</v>
      </c>
      <c r="FF39" s="10">
        <v>31797</v>
      </c>
      <c r="FG39" s="10">
        <v>32156</v>
      </c>
      <c r="FH39" s="10">
        <v>32094</v>
      </c>
      <c r="FI39" s="10">
        <v>32030</v>
      </c>
      <c r="FJ39" s="10">
        <v>31986</v>
      </c>
      <c r="FK39" s="10">
        <v>32180</v>
      </c>
      <c r="FL39" s="10">
        <v>32237</v>
      </c>
      <c r="FM39" s="10">
        <v>32461</v>
      </c>
      <c r="FN39" s="10">
        <v>32833</v>
      </c>
      <c r="FO39" s="10">
        <v>33138</v>
      </c>
      <c r="FP39" s="10">
        <v>33445</v>
      </c>
      <c r="FQ39" s="10">
        <v>33574</v>
      </c>
      <c r="FR39" s="10">
        <v>33686</v>
      </c>
      <c r="FS39" s="10">
        <v>33805</v>
      </c>
      <c r="FT39" s="10">
        <v>33893</v>
      </c>
      <c r="FU39" s="10">
        <v>34085</v>
      </c>
      <c r="FV39" s="10">
        <v>34158</v>
      </c>
      <c r="FW39" s="10">
        <v>34364</v>
      </c>
      <c r="FX39" s="10">
        <v>34562</v>
      </c>
      <c r="FY39" s="10">
        <v>34598</v>
      </c>
      <c r="FZ39" s="10">
        <v>34673</v>
      </c>
      <c r="GA39" s="10">
        <v>34836</v>
      </c>
      <c r="GB39" s="10">
        <v>34858</v>
      </c>
      <c r="GC39" s="10">
        <v>34964</v>
      </c>
      <c r="GD39" s="10">
        <v>34881</v>
      </c>
      <c r="GE39" s="10">
        <v>34934</v>
      </c>
      <c r="GF39" s="10">
        <v>34976</v>
      </c>
      <c r="GG39" s="10">
        <v>35078</v>
      </c>
      <c r="GH39" s="10">
        <v>35253</v>
      </c>
      <c r="GI39" s="10">
        <v>35434</v>
      </c>
      <c r="GJ39" s="10">
        <v>35553</v>
      </c>
      <c r="GK39" s="10">
        <v>35621</v>
      </c>
      <c r="GL39" s="10">
        <v>35673</v>
      </c>
      <c r="GM39" s="10">
        <v>35614</v>
      </c>
      <c r="GN39" s="10">
        <v>35176</v>
      </c>
      <c r="GO39" s="10">
        <v>34636</v>
      </c>
      <c r="GP39" s="10">
        <v>34529</v>
      </c>
      <c r="GQ39" s="10">
        <v>34726</v>
      </c>
      <c r="GR39" s="10">
        <v>35092</v>
      </c>
      <c r="GS39" s="10">
        <v>35307</v>
      </c>
      <c r="GT39" s="10">
        <v>35354</v>
      </c>
      <c r="GU39" s="10">
        <v>35720</v>
      </c>
      <c r="GV39" s="10">
        <v>35970</v>
      </c>
      <c r="GW39" s="10">
        <v>35998</v>
      </c>
      <c r="GX39" s="10">
        <v>36323</v>
      </c>
      <c r="GY39" s="10">
        <v>36731</v>
      </c>
      <c r="GZ39" s="10">
        <v>36586</v>
      </c>
      <c r="HA39" s="10">
        <v>36785</v>
      </c>
      <c r="HB39" s="10">
        <v>36864</v>
      </c>
      <c r="HC39" s="10">
        <v>37117</v>
      </c>
      <c r="HD39" s="10">
        <v>37089</v>
      </c>
      <c r="HE39" s="11">
        <v>37064.43</v>
      </c>
      <c r="HF39" s="11">
        <v>37097.919999999998</v>
      </c>
      <c r="HG39" s="11">
        <v>37184.21</v>
      </c>
      <c r="HH39" s="11">
        <v>37291.89</v>
      </c>
      <c r="HI39" s="11">
        <v>37394.629999999997</v>
      </c>
      <c r="HJ39" s="11">
        <v>37503.800000000003</v>
      </c>
      <c r="HK39" s="11">
        <v>37611.33</v>
      </c>
      <c r="HL39" s="11">
        <v>37715.5</v>
      </c>
      <c r="HM39" s="11">
        <v>37808.65</v>
      </c>
      <c r="HN39" s="11">
        <v>37900.160000000003</v>
      </c>
      <c r="HO39" s="11">
        <v>38000.07</v>
      </c>
      <c r="HP39" s="11">
        <v>38100.29</v>
      </c>
      <c r="HQ39" s="11">
        <v>38198.89</v>
      </c>
      <c r="HR39" s="11">
        <v>38303.46</v>
      </c>
      <c r="HS39" s="11">
        <v>38404.550000000003</v>
      </c>
      <c r="HT39" s="11">
        <v>38505.919999999998</v>
      </c>
      <c r="HU39" s="11">
        <v>38599.339999999997</v>
      </c>
      <c r="HV39" s="11">
        <v>38689.629999999997</v>
      </c>
      <c r="HW39" s="11">
        <v>38781.39</v>
      </c>
      <c r="HX39" s="11">
        <v>38869.47</v>
      </c>
      <c r="HY39" s="11">
        <v>38953.870000000003</v>
      </c>
      <c r="HZ39" s="11">
        <v>39038.46</v>
      </c>
      <c r="IA39" s="11">
        <v>39125.26</v>
      </c>
      <c r="IB39" s="11">
        <v>39211.33</v>
      </c>
      <c r="IC39" s="11">
        <v>39297.599999999999</v>
      </c>
      <c r="ID39" s="11">
        <v>39384.050000000003</v>
      </c>
      <c r="IE39" s="11">
        <v>39466.75</v>
      </c>
      <c r="IF39" s="11">
        <v>39545.69</v>
      </c>
      <c r="IG39" s="11">
        <v>39622.81</v>
      </c>
      <c r="IH39" s="11">
        <v>39700.06</v>
      </c>
      <c r="II39" s="11">
        <v>39771.53</v>
      </c>
      <c r="IJ39" s="11">
        <v>39843.120000000003</v>
      </c>
      <c r="IK39" s="11">
        <v>39908.86</v>
      </c>
      <c r="IL39" s="11">
        <v>39971.730000000003</v>
      </c>
      <c r="IM39" s="11">
        <v>40039.93</v>
      </c>
      <c r="IN39" s="11">
        <v>40106.86</v>
      </c>
      <c r="IO39" s="11">
        <v>40164.660000000003</v>
      </c>
      <c r="IP39" s="11">
        <v>40222.620000000003</v>
      </c>
      <c r="IQ39" s="11">
        <v>40279.379999999997</v>
      </c>
      <c r="IR39" s="11">
        <v>40336.410000000003</v>
      </c>
      <c r="IS39" s="11">
        <v>40381.81</v>
      </c>
      <c r="IT39" s="11">
        <v>40425.089999999997</v>
      </c>
      <c r="IU39" s="11">
        <v>40471.74</v>
      </c>
      <c r="IV39" s="11">
        <v>40518.39</v>
      </c>
      <c r="IW39" s="11">
        <v>40565.03</v>
      </c>
      <c r="IX39" s="11">
        <v>40611.69</v>
      </c>
      <c r="IY39" s="11">
        <v>40658.32</v>
      </c>
      <c r="IZ39" s="11">
        <v>40704.980000000003</v>
      </c>
      <c r="JA39" s="11">
        <v>40751.61</v>
      </c>
      <c r="JB39" s="11">
        <v>40798.269999999997</v>
      </c>
      <c r="JC39" s="11">
        <v>40844.9</v>
      </c>
      <c r="JD39" s="11">
        <v>40891.56</v>
      </c>
      <c r="JE39" s="11">
        <v>40938.199999999997</v>
      </c>
      <c r="JF39" s="11">
        <v>40984.86</v>
      </c>
      <c r="JG39" s="11">
        <v>41031.5</v>
      </c>
      <c r="JH39" s="11">
        <v>41078.14</v>
      </c>
      <c r="JI39" s="11">
        <v>41124.79</v>
      </c>
      <c r="JJ39" s="11">
        <v>41171.43</v>
      </c>
      <c r="JK39" s="11">
        <v>41218.080000000002</v>
      </c>
      <c r="JL39" s="11">
        <v>41264.720000000001</v>
      </c>
      <c r="JM39" s="11">
        <v>41311.370000000003</v>
      </c>
      <c r="JN39" s="11">
        <v>41358.019999999997</v>
      </c>
      <c r="JO39" s="11">
        <v>41404.660000000003</v>
      </c>
      <c r="JP39" s="11">
        <v>41451.31</v>
      </c>
      <c r="JQ39" s="11">
        <v>41497.96</v>
      </c>
      <c r="JR39" s="11">
        <v>41544.6</v>
      </c>
      <c r="JS39" s="11">
        <v>41585.480000000003</v>
      </c>
      <c r="JT39" s="11">
        <v>41626.35</v>
      </c>
      <c r="JU39" s="11">
        <v>41667.230000000003</v>
      </c>
      <c r="JV39" s="11">
        <v>41708.11</v>
      </c>
      <c r="JW39" s="11">
        <v>41748.99</v>
      </c>
      <c r="JX39" s="11">
        <v>41789.879999999997</v>
      </c>
      <c r="JY39" s="11">
        <v>41830.76</v>
      </c>
      <c r="JZ39" s="11">
        <v>41871.629999999997</v>
      </c>
      <c r="KA39" s="11">
        <v>41912.51</v>
      </c>
      <c r="KB39" s="11">
        <v>41953.39</v>
      </c>
      <c r="KC39" s="11">
        <v>41994.27</v>
      </c>
      <c r="KD39" s="11">
        <v>42035.14</v>
      </c>
      <c r="KE39" s="11">
        <v>42076.02</v>
      </c>
      <c r="KF39" s="11">
        <v>42116.9</v>
      </c>
      <c r="KG39" s="11">
        <v>42157.78</v>
      </c>
      <c r="KH39" s="11">
        <v>42198.66</v>
      </c>
      <c r="KI39" s="11">
        <v>42239.54</v>
      </c>
      <c r="KJ39" s="11">
        <v>42280.41</v>
      </c>
      <c r="KK39" s="11">
        <v>42321.29</v>
      </c>
      <c r="KL39" s="11">
        <v>42362.17</v>
      </c>
      <c r="KM39" s="11">
        <v>42403.05</v>
      </c>
      <c r="KN39" s="11">
        <v>42443.93</v>
      </c>
      <c r="KO39" s="11">
        <v>42484.81</v>
      </c>
      <c r="KP39" s="11">
        <v>42525.68</v>
      </c>
      <c r="KQ39" s="11">
        <v>42566.559999999998</v>
      </c>
      <c r="KR39" s="11">
        <v>42607.45</v>
      </c>
      <c r="KS39" s="11">
        <v>42648.32</v>
      </c>
      <c r="KT39" s="11">
        <v>42689.21</v>
      </c>
      <c r="KU39" s="11">
        <v>42730.07</v>
      </c>
      <c r="KV39" s="11">
        <v>42770.95</v>
      </c>
      <c r="KW39" s="11">
        <v>42811.83</v>
      </c>
      <c r="KX39" s="11">
        <v>42852.71</v>
      </c>
      <c r="KY39" s="11">
        <v>42893.59</v>
      </c>
      <c r="KZ39" s="11">
        <v>42934.46</v>
      </c>
      <c r="LA39" s="11">
        <v>42975.34</v>
      </c>
      <c r="LB39" s="11">
        <v>43016.22</v>
      </c>
      <c r="LC39" s="11">
        <v>43057.11</v>
      </c>
      <c r="LD39" s="11">
        <v>43097.98</v>
      </c>
      <c r="LE39" s="11">
        <v>43138.85</v>
      </c>
      <c r="LF39" s="11">
        <v>43179.73</v>
      </c>
      <c r="LG39" s="11">
        <v>43203.27</v>
      </c>
      <c r="LH39" s="11">
        <v>43226.81</v>
      </c>
      <c r="LI39" s="11">
        <v>43247.59</v>
      </c>
      <c r="LJ39" s="11">
        <v>43268.38</v>
      </c>
      <c r="LK39" s="11">
        <v>43289.17</v>
      </c>
      <c r="LL39" s="11">
        <v>43309.95</v>
      </c>
      <c r="LM39" s="11">
        <v>43326</v>
      </c>
      <c r="LN39" s="11">
        <v>43342.04</v>
      </c>
      <c r="LO39" s="11">
        <v>43358.07</v>
      </c>
      <c r="LP39" s="11">
        <v>43374.11</v>
      </c>
      <c r="LQ39" s="11">
        <v>43390.21</v>
      </c>
      <c r="LR39" s="11">
        <v>43406.3</v>
      </c>
      <c r="LS39" s="11">
        <v>43422.41</v>
      </c>
      <c r="LT39" s="11">
        <v>43438.51</v>
      </c>
      <c r="LU39" s="11">
        <v>43452.36</v>
      </c>
      <c r="LV39" s="11">
        <v>43466.2</v>
      </c>
      <c r="LW39" s="11">
        <v>43480.03</v>
      </c>
      <c r="LX39" s="11">
        <v>43493.87</v>
      </c>
      <c r="LY39" s="11">
        <v>43505.9</v>
      </c>
      <c r="LZ39" s="11">
        <v>43517.93</v>
      </c>
      <c r="MA39" s="11">
        <v>43529.96</v>
      </c>
      <c r="MB39" s="11">
        <v>43541.99</v>
      </c>
      <c r="MC39" s="11">
        <v>43554.09</v>
      </c>
      <c r="MD39" s="11">
        <v>43566.18</v>
      </c>
      <c r="ME39" s="11">
        <v>43578.29</v>
      </c>
      <c r="MF39" s="11">
        <v>43590.39</v>
      </c>
      <c r="MG39" s="11">
        <v>43604.7</v>
      </c>
      <c r="MH39" s="11">
        <v>43619.02</v>
      </c>
      <c r="MI39" s="11">
        <v>43633.36</v>
      </c>
      <c r="MJ39" s="11">
        <v>43647.68</v>
      </c>
      <c r="MK39" s="11">
        <v>43661.32</v>
      </c>
      <c r="ML39" s="11">
        <v>43674.95</v>
      </c>
      <c r="MM39" s="11">
        <v>43688.59</v>
      </c>
      <c r="MN39" s="11">
        <v>43702.23</v>
      </c>
      <c r="MO39" s="11">
        <v>43718.13</v>
      </c>
      <c r="MP39" s="11">
        <v>43734.02</v>
      </c>
      <c r="MQ39" s="11">
        <v>43749.91</v>
      </c>
      <c r="MR39" s="11">
        <v>43765.81</v>
      </c>
      <c r="MS39" s="11">
        <v>43781.71</v>
      </c>
      <c r="MT39" s="11">
        <v>43797.62</v>
      </c>
      <c r="MU39" t="s">
        <v>1199</v>
      </c>
      <c r="MV39" t="b">
        <v>1</v>
      </c>
      <c r="MW39" t="s">
        <v>1190</v>
      </c>
      <c r="MX39" t="s">
        <v>1190</v>
      </c>
      <c r="MY39">
        <v>2024</v>
      </c>
      <c r="MZ39">
        <v>2</v>
      </c>
      <c r="NA39" t="s">
        <v>1190</v>
      </c>
      <c r="NB39" t="s">
        <v>772</v>
      </c>
      <c r="NC39" t="s">
        <v>3080</v>
      </c>
      <c r="ND39" t="s">
        <v>1194</v>
      </c>
      <c r="NE39" t="s">
        <v>3081</v>
      </c>
      <c r="NF39" s="1" t="s">
        <v>3077</v>
      </c>
    </row>
  </sheetData>
  <pageMargins left="0.7" right="0.7" top="0.75" bottom="0.75" header="0.3" footer="0.3"/>
  <customProperties>
    <customPr name="Commands" r:id="rId1"/>
    <customPr name="PostPullCommands" r:id="rId2"/>
    <customPr name="WorksheetId" r:id="rId3"/>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BF3A6-2844-43EB-BB7B-76345B932D82}">
  <sheetPr>
    <tabColor rgb="FFC00000"/>
  </sheetPr>
  <dimension ref="A1"/>
  <sheetViews>
    <sheetView workbookViewId="0">
      <selection activeCell="K29" sqref="K29"/>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15</vt:i4>
      </vt:variant>
      <vt:variant>
        <vt:lpstr>Charts</vt:lpstr>
      </vt:variant>
      <vt:variant>
        <vt:i4>16</vt:i4>
      </vt:variant>
      <vt:variant>
        <vt:lpstr>Named Ranges</vt:lpstr>
      </vt:variant>
      <vt:variant>
        <vt:i4>3</vt:i4>
      </vt:variant>
    </vt:vector>
  </HeadingPairs>
  <TitlesOfParts>
    <vt:vector size="34" baseType="lpstr">
      <vt:lpstr>CHARTS&gt;&gt;</vt:lpstr>
      <vt:lpstr>DATA&gt;&gt;</vt:lpstr>
      <vt:lpstr>Chart Data</vt:lpstr>
      <vt:lpstr>NICs rates 25-26</vt:lpstr>
      <vt:lpstr>DMP - NICs Reaction</vt:lpstr>
      <vt:lpstr>ASHE Annual pay All SIC</vt:lpstr>
      <vt:lpstr>ASHE Annual pay FT</vt:lpstr>
      <vt:lpstr>ASHE Annual pay FT SIC</vt:lpstr>
      <vt:lpstr>HAVERM</vt:lpstr>
      <vt:lpstr>HAVERQ</vt:lpstr>
      <vt:lpstr>HAVERA</vt:lpstr>
      <vt:lpstr>DataA</vt:lpstr>
      <vt:lpstr>DataQ</vt:lpstr>
      <vt:lpstr>GMWQ</vt:lpstr>
      <vt:lpstr>NOT USED&gt;&gt;</vt:lpstr>
      <vt:lpstr>Chart - NICs sim</vt:lpstr>
      <vt:lpstr>Chart - DMP NICs</vt:lpstr>
      <vt:lpstr>Chart - WFJ &amp; surveys</vt:lpstr>
      <vt:lpstr>Chart - Cost of FT worker 25-26</vt:lpstr>
      <vt:lpstr>Chart - profits history</vt:lpstr>
      <vt:lpstr>Chart - Salary by sector ranked</vt:lpstr>
      <vt:lpstr>Chart - Emp Allow small firms</vt:lpstr>
      <vt:lpstr>Chart - Cost of av worker</vt:lpstr>
      <vt:lpstr>Chart - Lab cont to PEDY!</vt:lpstr>
      <vt:lpstr>Chart - Lab cont to PEDY</vt:lpstr>
      <vt:lpstr>Chart - NICs sim - ETILO</vt:lpstr>
      <vt:lpstr>Chart - NICs sim - ER</vt:lpstr>
      <vt:lpstr>Chart - Salary by sector</vt:lpstr>
      <vt:lpstr>Chart - Salary by sector (bars)</vt:lpstr>
      <vt:lpstr>Chart - COGTP &amp; WC history</vt:lpstr>
      <vt:lpstr>Chart - WC &amp; COGTP</vt:lpstr>
      <vt:lpstr>_DLX1.INC</vt:lpstr>
      <vt:lpstr>_DLX2.INC</vt:lpstr>
      <vt:lpstr>_DLX3.INC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2025-01-02T08:44:20Z</dcterms:created>
  <dcterms:modified xsi:type="dcterms:W3CDTF">2025-06-17T10:53:55Z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b83b38b-8e91-4f17-8371-95d3d41e26c0_Enabled">
    <vt:lpwstr>true</vt:lpwstr>
  </property>
  <property fmtid="{D5CDD505-2E9C-101B-9397-08002B2CF9AE}" pid="3" name="MSIP_Label_3b83b38b-8e91-4f17-8371-95d3d41e26c0_SetDate">
    <vt:lpwstr>2025-01-02T08:44:55Z</vt:lpwstr>
  </property>
  <property fmtid="{D5CDD505-2E9C-101B-9397-08002B2CF9AE}" pid="4" name="MSIP_Label_3b83b38b-8e91-4f17-8371-95d3d41e26c0_Method">
    <vt:lpwstr>Privileged</vt:lpwstr>
  </property>
  <property fmtid="{D5CDD505-2E9C-101B-9397-08002B2CF9AE}" pid="5" name="MSIP_Label_3b83b38b-8e91-4f17-8371-95d3d41e26c0_Name">
    <vt:lpwstr>Internal</vt:lpwstr>
  </property>
  <property fmtid="{D5CDD505-2E9C-101B-9397-08002B2CF9AE}" pid="6" name="MSIP_Label_3b83b38b-8e91-4f17-8371-95d3d41e26c0_SiteId">
    <vt:lpwstr>2c277f63-6743-4f98-ac15-4851e55c0cc7</vt:lpwstr>
  </property>
  <property fmtid="{D5CDD505-2E9C-101B-9397-08002B2CF9AE}" pid="7" name="MSIP_Label_3b83b38b-8e91-4f17-8371-95d3d41e26c0_ActionId">
    <vt:lpwstr>039b5b5a-9900-4aaa-aa3d-dde2ef8ca14b</vt:lpwstr>
  </property>
  <property fmtid="{D5CDD505-2E9C-101B-9397-08002B2CF9AE}" pid="8" name="MSIP_Label_3b83b38b-8e91-4f17-8371-95d3d41e26c0_ContentBits">
    <vt:lpwstr>0</vt:lpwstr>
  </property>
</Properties>
</file>